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0145181781\_SLSI向け作業\2.CIS顧客サポート\Huawei_対応\IMX471\汎用レジ\QTech\ver1.00-5.00_MP_220308\"/>
    </mc:Choice>
  </mc:AlternateContent>
  <xr:revisionPtr revIDLastSave="0" documentId="13_ncr:1_{9F87003A-DC41-4A21-BF91-84D8416B7C52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History" sheetId="16" r:id="rId1"/>
    <sheet name="RegisterSetting(Mode)" sheetId="47" r:id="rId2"/>
    <sheet name="RegisterSetting(ImageQuality)" sheetId="48" r:id="rId3"/>
    <sheet name="Mode List" sheetId="37" r:id="rId4"/>
    <sheet name="&lt;reference&gt;Gain_Table" sheetId="17" r:id="rId5"/>
    <sheet name="&lt;reference&gt;GlobalTiming" sheetId="15" r:id="rId6"/>
  </sheets>
  <definedNames>
    <definedName name="DataLane_name_1">#REF!</definedName>
    <definedName name="DataLane_name_2">#REF!</definedName>
    <definedName name="DataLane_name_3">#REF!</definedName>
    <definedName name="DataLane_name_4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9" i="37" l="1"/>
  <c r="AC9" i="37"/>
  <c r="S9" i="37"/>
  <c r="R9" i="37"/>
  <c r="Q9" i="37"/>
  <c r="BA9" i="37" s="1"/>
  <c r="N9" i="37"/>
  <c r="BG9" i="37" s="1"/>
  <c r="AY9" i="37" l="1"/>
  <c r="AD9" i="37" l="1"/>
  <c r="AH9" i="37"/>
  <c r="BE9" i="37"/>
  <c r="BC9" i="37"/>
  <c r="V9" i="37"/>
  <c r="U9" i="37"/>
  <c r="T9" i="37"/>
  <c r="AI9" i="37"/>
  <c r="D493" i="17" l="1"/>
  <c r="C493" i="17" s="1"/>
  <c r="D494" i="17"/>
  <c r="C494" i="17" s="1"/>
  <c r="D495" i="17"/>
  <c r="C495" i="17" s="1"/>
  <c r="D496" i="17"/>
  <c r="C496" i="17" s="1"/>
  <c r="D497" i="17"/>
  <c r="C497" i="17" s="1"/>
  <c r="D498" i="17"/>
  <c r="C498" i="17" s="1"/>
  <c r="D499" i="17"/>
  <c r="C499" i="17" s="1"/>
  <c r="D500" i="17"/>
  <c r="C500" i="17" s="1"/>
  <c r="D501" i="17"/>
  <c r="C501" i="17" s="1"/>
  <c r="D502" i="17"/>
  <c r="C502" i="17" s="1"/>
  <c r="D503" i="17"/>
  <c r="C503" i="17" s="1"/>
  <c r="D504" i="17"/>
  <c r="C504" i="17" s="1"/>
  <c r="D505" i="17"/>
  <c r="C505" i="17" s="1"/>
  <c r="D506" i="17"/>
  <c r="C506" i="17" s="1"/>
  <c r="D507" i="17"/>
  <c r="C507" i="17" s="1"/>
  <c r="D508" i="17"/>
  <c r="C508" i="17" s="1"/>
  <c r="D509" i="17"/>
  <c r="C509" i="17" s="1"/>
  <c r="D510" i="17"/>
  <c r="C510" i="17" s="1"/>
  <c r="D511" i="17"/>
  <c r="C511" i="17" s="1"/>
  <c r="D512" i="17"/>
  <c r="C512" i="17" s="1"/>
  <c r="D513" i="17"/>
  <c r="C513" i="17" s="1"/>
  <c r="D514" i="17"/>
  <c r="C514" i="17" s="1"/>
  <c r="D515" i="17"/>
  <c r="C515" i="17" s="1"/>
  <c r="D516" i="17"/>
  <c r="C516" i="17" s="1"/>
  <c r="D517" i="17"/>
  <c r="C517" i="17" s="1"/>
  <c r="D518" i="17"/>
  <c r="C518" i="17" s="1"/>
  <c r="D519" i="17"/>
  <c r="C519" i="17" s="1"/>
  <c r="D520" i="17"/>
  <c r="C520" i="17" s="1"/>
  <c r="D521" i="17"/>
  <c r="C521" i="17" s="1"/>
  <c r="D522" i="17"/>
  <c r="C522" i="17" s="1"/>
  <c r="D523" i="17"/>
  <c r="C523" i="17" s="1"/>
  <c r="D524" i="17"/>
  <c r="C524" i="17" s="1"/>
  <c r="D525" i="17"/>
  <c r="C525" i="17" s="1"/>
  <c r="D526" i="17"/>
  <c r="C526" i="17" s="1"/>
  <c r="D527" i="17"/>
  <c r="C527" i="17" s="1"/>
  <c r="D528" i="17"/>
  <c r="C528" i="17" s="1"/>
  <c r="D529" i="17"/>
  <c r="C529" i="17" s="1"/>
  <c r="D530" i="17"/>
  <c r="C530" i="17" s="1"/>
  <c r="D531" i="17"/>
  <c r="C531" i="17" s="1"/>
  <c r="D532" i="17"/>
  <c r="C532" i="17" s="1"/>
  <c r="D533" i="17"/>
  <c r="C533" i="17" s="1"/>
  <c r="D534" i="17"/>
  <c r="C534" i="17" s="1"/>
  <c r="D535" i="17"/>
  <c r="C535" i="17" s="1"/>
  <c r="D536" i="17"/>
  <c r="C536" i="17" s="1"/>
  <c r="D537" i="17"/>
  <c r="C537" i="17" s="1"/>
  <c r="D538" i="17"/>
  <c r="C538" i="17" s="1"/>
  <c r="D539" i="17"/>
  <c r="C539" i="17" s="1"/>
  <c r="D540" i="17"/>
  <c r="C540" i="17" s="1"/>
  <c r="D541" i="17"/>
  <c r="C541" i="17" s="1"/>
  <c r="D542" i="17"/>
  <c r="C542" i="17" s="1"/>
  <c r="D543" i="17"/>
  <c r="C543" i="17" s="1"/>
  <c r="D544" i="17"/>
  <c r="C544" i="17" s="1"/>
  <c r="D545" i="17"/>
  <c r="C545" i="17" s="1"/>
  <c r="D546" i="17"/>
  <c r="C546" i="17" s="1"/>
  <c r="D547" i="17"/>
  <c r="C547" i="17" s="1"/>
  <c r="D548" i="17"/>
  <c r="C548" i="17" s="1"/>
  <c r="D549" i="17"/>
  <c r="C549" i="17" s="1"/>
  <c r="D550" i="17"/>
  <c r="C550" i="17" s="1"/>
  <c r="D551" i="17"/>
  <c r="C551" i="17" s="1"/>
  <c r="D552" i="17"/>
  <c r="C552" i="17" s="1"/>
  <c r="D553" i="17"/>
  <c r="C553" i="17" s="1"/>
  <c r="D554" i="17"/>
  <c r="C554" i="17" s="1"/>
  <c r="D555" i="17"/>
  <c r="C555" i="17" s="1"/>
  <c r="D556" i="17"/>
  <c r="C556" i="17" s="1"/>
  <c r="D557" i="17"/>
  <c r="C557" i="17" s="1"/>
  <c r="D558" i="17"/>
  <c r="C558" i="17" s="1"/>
  <c r="D559" i="17"/>
  <c r="C559" i="17" s="1"/>
  <c r="D560" i="17"/>
  <c r="C560" i="17" s="1"/>
  <c r="D561" i="17"/>
  <c r="C561" i="17" s="1"/>
  <c r="D562" i="17"/>
  <c r="C562" i="17" s="1"/>
  <c r="D563" i="17"/>
  <c r="C563" i="17" s="1"/>
  <c r="D564" i="17"/>
  <c r="C564" i="17" s="1"/>
  <c r="D565" i="17"/>
  <c r="C565" i="17" s="1"/>
  <c r="D566" i="17"/>
  <c r="C566" i="17" s="1"/>
  <c r="D567" i="17"/>
  <c r="C567" i="17" s="1"/>
  <c r="D568" i="17"/>
  <c r="C568" i="17" s="1"/>
  <c r="D569" i="17"/>
  <c r="C569" i="17" s="1"/>
  <c r="D570" i="17"/>
  <c r="C570" i="17" s="1"/>
  <c r="D571" i="17"/>
  <c r="C571" i="17" s="1"/>
  <c r="D572" i="17"/>
  <c r="C572" i="17" s="1"/>
  <c r="D573" i="17"/>
  <c r="C573" i="17" s="1"/>
  <c r="D574" i="17"/>
  <c r="C574" i="17" s="1"/>
  <c r="D575" i="17"/>
  <c r="C575" i="17" s="1"/>
  <c r="D576" i="17"/>
  <c r="C576" i="17" s="1"/>
  <c r="D577" i="17"/>
  <c r="C577" i="17" s="1"/>
  <c r="D578" i="17"/>
  <c r="C578" i="17" s="1"/>
  <c r="D579" i="17"/>
  <c r="C579" i="17" s="1"/>
  <c r="D580" i="17"/>
  <c r="C580" i="17" s="1"/>
  <c r="D581" i="17"/>
  <c r="C581" i="17" s="1"/>
  <c r="D582" i="17"/>
  <c r="C582" i="17" s="1"/>
  <c r="D583" i="17"/>
  <c r="C583" i="17" s="1"/>
  <c r="D584" i="17"/>
  <c r="C584" i="17" s="1"/>
  <c r="D585" i="17"/>
  <c r="C585" i="17" s="1"/>
  <c r="D586" i="17"/>
  <c r="C586" i="17" s="1"/>
  <c r="D587" i="17"/>
  <c r="C587" i="17" s="1"/>
  <c r="D588" i="17"/>
  <c r="C588" i="17" s="1"/>
  <c r="D589" i="17"/>
  <c r="C589" i="17" s="1"/>
  <c r="D590" i="17"/>
  <c r="C590" i="17" s="1"/>
  <c r="D591" i="17"/>
  <c r="C591" i="17" s="1"/>
  <c r="D592" i="17"/>
  <c r="C592" i="17" s="1"/>
  <c r="D593" i="17"/>
  <c r="C593" i="17" s="1"/>
  <c r="D594" i="17"/>
  <c r="C594" i="17" s="1"/>
  <c r="D595" i="17"/>
  <c r="C595" i="17" s="1"/>
  <c r="D596" i="17"/>
  <c r="C596" i="17" s="1"/>
  <c r="D597" i="17"/>
  <c r="C597" i="17" s="1"/>
  <c r="D598" i="17"/>
  <c r="C598" i="17" s="1"/>
  <c r="D599" i="17"/>
  <c r="C599" i="17" s="1"/>
  <c r="D600" i="17"/>
  <c r="C600" i="17" s="1"/>
  <c r="D601" i="17"/>
  <c r="C601" i="17" s="1"/>
  <c r="D602" i="17"/>
  <c r="C602" i="17" s="1"/>
  <c r="D603" i="17"/>
  <c r="C603" i="17" s="1"/>
  <c r="D604" i="17"/>
  <c r="C604" i="17" s="1"/>
  <c r="D605" i="17"/>
  <c r="C605" i="17" s="1"/>
  <c r="D606" i="17"/>
  <c r="C606" i="17" s="1"/>
  <c r="D607" i="17"/>
  <c r="C607" i="17" s="1"/>
  <c r="D608" i="17"/>
  <c r="C608" i="17" s="1"/>
  <c r="D609" i="17"/>
  <c r="C609" i="17" s="1"/>
  <c r="D610" i="17"/>
  <c r="C610" i="17" s="1"/>
  <c r="D611" i="17"/>
  <c r="C611" i="17" s="1"/>
  <c r="D612" i="17"/>
  <c r="C612" i="17" s="1"/>
  <c r="D613" i="17"/>
  <c r="C613" i="17" s="1"/>
  <c r="D614" i="17"/>
  <c r="C614" i="17" s="1"/>
  <c r="D615" i="17"/>
  <c r="C615" i="17" s="1"/>
  <c r="D616" i="17"/>
  <c r="C616" i="17" s="1"/>
  <c r="D617" i="17"/>
  <c r="C617" i="17" s="1"/>
  <c r="D618" i="17"/>
  <c r="C618" i="17" s="1"/>
  <c r="D619" i="17"/>
  <c r="C619" i="17" s="1"/>
  <c r="D620" i="17"/>
  <c r="C620" i="17" s="1"/>
  <c r="D621" i="17"/>
  <c r="C621" i="17" s="1"/>
  <c r="D622" i="17"/>
  <c r="C622" i="17" s="1"/>
  <c r="D623" i="17"/>
  <c r="C623" i="17" s="1"/>
  <c r="D624" i="17"/>
  <c r="C624" i="17" s="1"/>
  <c r="D625" i="17"/>
  <c r="C625" i="17" s="1"/>
  <c r="D626" i="17"/>
  <c r="C626" i="17" s="1"/>
  <c r="D627" i="17"/>
  <c r="C627" i="17" s="1"/>
  <c r="D628" i="17"/>
  <c r="C628" i="17" s="1"/>
  <c r="D629" i="17"/>
  <c r="C629" i="17" s="1"/>
  <c r="D630" i="17"/>
  <c r="C630" i="17" s="1"/>
  <c r="D631" i="17"/>
  <c r="C631" i="17" s="1"/>
  <c r="D632" i="17"/>
  <c r="C632" i="17" s="1"/>
  <c r="D633" i="17"/>
  <c r="C633" i="17" s="1"/>
  <c r="D634" i="17"/>
  <c r="C634" i="17" s="1"/>
  <c r="D635" i="17"/>
  <c r="C635" i="17" s="1"/>
  <c r="D636" i="17"/>
  <c r="C636" i="17" s="1"/>
  <c r="D637" i="17"/>
  <c r="C637" i="17" s="1"/>
  <c r="D638" i="17"/>
  <c r="C638" i="17" s="1"/>
  <c r="D639" i="17"/>
  <c r="C639" i="17" s="1"/>
  <c r="D640" i="17"/>
  <c r="C640" i="17" s="1"/>
  <c r="D641" i="17"/>
  <c r="C641" i="17" s="1"/>
  <c r="D642" i="17"/>
  <c r="C642" i="17" s="1"/>
  <c r="D643" i="17"/>
  <c r="C643" i="17" s="1"/>
  <c r="D644" i="17"/>
  <c r="C644" i="17" s="1"/>
  <c r="D645" i="17"/>
  <c r="C645" i="17" s="1"/>
  <c r="D646" i="17"/>
  <c r="C646" i="17" s="1"/>
  <c r="D647" i="17"/>
  <c r="C647" i="17" s="1"/>
  <c r="D648" i="17"/>
  <c r="C648" i="17" s="1"/>
  <c r="D649" i="17"/>
  <c r="C649" i="17" s="1"/>
  <c r="D650" i="17"/>
  <c r="C650" i="17" s="1"/>
  <c r="D651" i="17"/>
  <c r="C651" i="17" s="1"/>
  <c r="D652" i="17"/>
  <c r="C652" i="17" s="1"/>
  <c r="D653" i="17"/>
  <c r="C653" i="17" s="1"/>
  <c r="D654" i="17"/>
  <c r="C654" i="17" s="1"/>
  <c r="D655" i="17"/>
  <c r="C655" i="17" s="1"/>
  <c r="D656" i="17"/>
  <c r="C656" i="17" s="1"/>
  <c r="D657" i="17"/>
  <c r="C657" i="17" s="1"/>
  <c r="D658" i="17"/>
  <c r="C658" i="17" s="1"/>
  <c r="D659" i="17"/>
  <c r="C659" i="17" s="1"/>
  <c r="D660" i="17"/>
  <c r="C660" i="17" s="1"/>
  <c r="D661" i="17"/>
  <c r="C661" i="17" s="1"/>
  <c r="D662" i="17"/>
  <c r="C662" i="17" s="1"/>
  <c r="D663" i="17"/>
  <c r="C663" i="17" s="1"/>
  <c r="D664" i="17"/>
  <c r="C664" i="17" s="1"/>
  <c r="D665" i="17"/>
  <c r="C665" i="17" s="1"/>
  <c r="D666" i="17"/>
  <c r="C666" i="17" s="1"/>
  <c r="D667" i="17"/>
  <c r="C667" i="17" s="1"/>
  <c r="D668" i="17"/>
  <c r="C668" i="17" s="1"/>
  <c r="D669" i="17"/>
  <c r="C669" i="17" s="1"/>
  <c r="D670" i="17"/>
  <c r="C670" i="17" s="1"/>
  <c r="D671" i="17"/>
  <c r="C671" i="17" s="1"/>
  <c r="D672" i="17"/>
  <c r="C672" i="17" s="1"/>
  <c r="D673" i="17"/>
  <c r="C673" i="17" s="1"/>
  <c r="D674" i="17"/>
  <c r="C674" i="17" s="1"/>
  <c r="D675" i="17"/>
  <c r="C675" i="17" s="1"/>
  <c r="D676" i="17"/>
  <c r="C676" i="17" s="1"/>
  <c r="D677" i="17"/>
  <c r="C677" i="17" s="1"/>
  <c r="D678" i="17"/>
  <c r="C678" i="17" s="1"/>
  <c r="D679" i="17"/>
  <c r="C679" i="17" s="1"/>
  <c r="D680" i="17"/>
  <c r="C680" i="17" s="1"/>
  <c r="D681" i="17"/>
  <c r="C681" i="17" s="1"/>
  <c r="D682" i="17"/>
  <c r="C682" i="17" s="1"/>
  <c r="D683" i="17"/>
  <c r="C683" i="17" s="1"/>
  <c r="D684" i="17"/>
  <c r="C684" i="17" s="1"/>
  <c r="D685" i="17"/>
  <c r="C685" i="17" s="1"/>
  <c r="D686" i="17"/>
  <c r="C686" i="17" s="1"/>
  <c r="D687" i="17"/>
  <c r="C687" i="17" s="1"/>
  <c r="D688" i="17"/>
  <c r="C688" i="17" s="1"/>
  <c r="D689" i="17"/>
  <c r="C689" i="17" s="1"/>
  <c r="D690" i="17"/>
  <c r="C690" i="17" s="1"/>
  <c r="D691" i="17"/>
  <c r="C691" i="17" s="1"/>
  <c r="D692" i="17"/>
  <c r="C692" i="17" s="1"/>
  <c r="D693" i="17"/>
  <c r="C693" i="17" s="1"/>
  <c r="D694" i="17"/>
  <c r="C694" i="17" s="1"/>
  <c r="D695" i="17"/>
  <c r="C695" i="17" s="1"/>
  <c r="D696" i="17"/>
  <c r="C696" i="17" s="1"/>
  <c r="D697" i="17"/>
  <c r="C697" i="17" s="1"/>
  <c r="D698" i="17"/>
  <c r="C698" i="17" s="1"/>
  <c r="D699" i="17"/>
  <c r="C699" i="17" s="1"/>
  <c r="D700" i="17"/>
  <c r="C700" i="17" s="1"/>
  <c r="D701" i="17"/>
  <c r="C701" i="17" s="1"/>
  <c r="D702" i="17"/>
  <c r="C702" i="17" s="1"/>
  <c r="D703" i="17"/>
  <c r="C703" i="17" s="1"/>
  <c r="D704" i="17"/>
  <c r="C704" i="17" s="1"/>
  <c r="D705" i="17"/>
  <c r="C705" i="17" s="1"/>
  <c r="D706" i="17"/>
  <c r="C706" i="17" s="1"/>
  <c r="D707" i="17"/>
  <c r="C707" i="17" s="1"/>
  <c r="D708" i="17"/>
  <c r="C708" i="17" s="1"/>
  <c r="D709" i="17"/>
  <c r="C709" i="17" s="1"/>
  <c r="D710" i="17"/>
  <c r="C710" i="17" s="1"/>
  <c r="D711" i="17"/>
  <c r="C711" i="17" s="1"/>
  <c r="D712" i="17"/>
  <c r="C712" i="17" s="1"/>
  <c r="D713" i="17"/>
  <c r="C713" i="17" s="1"/>
  <c r="D714" i="17"/>
  <c r="C714" i="17" s="1"/>
  <c r="D715" i="17"/>
  <c r="C715" i="17" s="1"/>
  <c r="D716" i="17"/>
  <c r="C716" i="17" s="1"/>
  <c r="D717" i="17"/>
  <c r="C717" i="17" s="1"/>
  <c r="D718" i="17"/>
  <c r="C718" i="17" s="1"/>
  <c r="D719" i="17"/>
  <c r="C719" i="17" s="1"/>
  <c r="D720" i="17"/>
  <c r="C720" i="17" s="1"/>
  <c r="D721" i="17"/>
  <c r="C721" i="17" s="1"/>
  <c r="D722" i="17"/>
  <c r="C722" i="17" s="1"/>
  <c r="D723" i="17"/>
  <c r="C723" i="17" s="1"/>
  <c r="D724" i="17"/>
  <c r="C724" i="17" s="1"/>
  <c r="D725" i="17"/>
  <c r="C725" i="17" s="1"/>
  <c r="D726" i="17"/>
  <c r="C726" i="17" s="1"/>
  <c r="D727" i="17"/>
  <c r="C727" i="17" s="1"/>
  <c r="D728" i="17"/>
  <c r="C728" i="17" s="1"/>
  <c r="D729" i="17"/>
  <c r="C729" i="17" s="1"/>
  <c r="D730" i="17"/>
  <c r="C730" i="17" s="1"/>
  <c r="D731" i="17"/>
  <c r="C731" i="17" s="1"/>
  <c r="D732" i="17"/>
  <c r="C732" i="17" s="1"/>
  <c r="D733" i="17"/>
  <c r="C733" i="17" s="1"/>
  <c r="D734" i="17"/>
  <c r="C734" i="17" s="1"/>
  <c r="D735" i="17"/>
  <c r="C735" i="17" s="1"/>
  <c r="D736" i="17"/>
  <c r="C736" i="17" s="1"/>
  <c r="D737" i="17"/>
  <c r="C737" i="17" s="1"/>
  <c r="D738" i="17"/>
  <c r="C738" i="17" s="1"/>
  <c r="D739" i="17"/>
  <c r="C739" i="17" s="1"/>
  <c r="D740" i="17"/>
  <c r="C740" i="17" s="1"/>
  <c r="D741" i="17"/>
  <c r="C741" i="17" s="1"/>
  <c r="D742" i="17"/>
  <c r="C742" i="17" s="1"/>
  <c r="D743" i="17"/>
  <c r="C743" i="17" s="1"/>
  <c r="D744" i="17"/>
  <c r="C744" i="17" s="1"/>
  <c r="D745" i="17"/>
  <c r="C745" i="17" s="1"/>
  <c r="D746" i="17"/>
  <c r="C746" i="17" s="1"/>
  <c r="D747" i="17"/>
  <c r="C747" i="17" s="1"/>
  <c r="D748" i="17"/>
  <c r="C748" i="17" s="1"/>
  <c r="D749" i="17"/>
  <c r="C749" i="17" s="1"/>
  <c r="D750" i="17"/>
  <c r="C750" i="17" s="1"/>
  <c r="D751" i="17"/>
  <c r="C751" i="17" s="1"/>
  <c r="D752" i="17"/>
  <c r="C752" i="17" s="1"/>
  <c r="D753" i="17"/>
  <c r="C753" i="17" s="1"/>
  <c r="D754" i="17"/>
  <c r="C754" i="17" s="1"/>
  <c r="D755" i="17"/>
  <c r="C755" i="17" s="1"/>
  <c r="D756" i="17"/>
  <c r="C756" i="17" s="1"/>
  <c r="D757" i="17"/>
  <c r="C757" i="17" s="1"/>
  <c r="D758" i="17"/>
  <c r="C758" i="17" s="1"/>
  <c r="D759" i="17"/>
  <c r="C759" i="17" s="1"/>
  <c r="D760" i="17"/>
  <c r="C760" i="17" s="1"/>
  <c r="D761" i="17"/>
  <c r="C761" i="17" s="1"/>
  <c r="D762" i="17"/>
  <c r="C762" i="17" s="1"/>
  <c r="D763" i="17"/>
  <c r="C763" i="17" s="1"/>
  <c r="D764" i="17"/>
  <c r="C764" i="17" s="1"/>
  <c r="D765" i="17"/>
  <c r="C765" i="17" s="1"/>
  <c r="D766" i="17"/>
  <c r="C766" i="17" s="1"/>
  <c r="D767" i="17"/>
  <c r="C767" i="17" s="1"/>
  <c r="D768" i="17"/>
  <c r="C768" i="17" s="1"/>
  <c r="D769" i="17"/>
  <c r="C769" i="17" s="1"/>
  <c r="D770" i="17"/>
  <c r="C770" i="17" s="1"/>
  <c r="D771" i="17"/>
  <c r="C771" i="17" s="1"/>
  <c r="D772" i="17"/>
  <c r="C772" i="17" s="1"/>
  <c r="D773" i="17"/>
  <c r="C773" i="17" s="1"/>
  <c r="D774" i="17"/>
  <c r="C774" i="17" s="1"/>
  <c r="D775" i="17"/>
  <c r="C775" i="17" s="1"/>
  <c r="D776" i="17"/>
  <c r="C776" i="17" s="1"/>
  <c r="D777" i="17"/>
  <c r="C777" i="17" s="1"/>
  <c r="D778" i="17"/>
  <c r="C778" i="17" s="1"/>
  <c r="D779" i="17"/>
  <c r="C779" i="17" s="1"/>
  <c r="D780" i="17"/>
  <c r="C780" i="17" s="1"/>
  <c r="D781" i="17"/>
  <c r="C781" i="17" s="1"/>
  <c r="D782" i="17"/>
  <c r="C782" i="17" s="1"/>
  <c r="D783" i="17"/>
  <c r="C783" i="17" s="1"/>
  <c r="D784" i="17"/>
  <c r="C784" i="17" s="1"/>
  <c r="D785" i="17"/>
  <c r="C785" i="17" s="1"/>
  <c r="D786" i="17"/>
  <c r="C786" i="17" s="1"/>
  <c r="D787" i="17"/>
  <c r="C787" i="17" s="1"/>
  <c r="D788" i="17"/>
  <c r="C788" i="17" s="1"/>
  <c r="D789" i="17"/>
  <c r="C789" i="17" s="1"/>
  <c r="D790" i="17"/>
  <c r="C790" i="17" s="1"/>
  <c r="D791" i="17"/>
  <c r="C791" i="17" s="1"/>
  <c r="D792" i="17"/>
  <c r="C792" i="17" s="1"/>
  <c r="D793" i="17"/>
  <c r="C793" i="17" s="1"/>
  <c r="D794" i="17"/>
  <c r="C794" i="17" s="1"/>
  <c r="D795" i="17"/>
  <c r="C795" i="17" s="1"/>
  <c r="D796" i="17"/>
  <c r="C796" i="17" s="1"/>
  <c r="D797" i="17"/>
  <c r="C797" i="17" s="1"/>
  <c r="D798" i="17"/>
  <c r="C798" i="17" s="1"/>
  <c r="D799" i="17"/>
  <c r="C799" i="17" s="1"/>
  <c r="D800" i="17"/>
  <c r="C800" i="17" s="1"/>
  <c r="D801" i="17"/>
  <c r="C801" i="17" s="1"/>
  <c r="D802" i="17"/>
  <c r="C802" i="17" s="1"/>
  <c r="D803" i="17"/>
  <c r="C803" i="17" s="1"/>
  <c r="D804" i="17"/>
  <c r="C804" i="17" s="1"/>
  <c r="D805" i="17"/>
  <c r="C805" i="17" s="1"/>
  <c r="D806" i="17"/>
  <c r="C806" i="17" s="1"/>
  <c r="D807" i="17"/>
  <c r="C807" i="17" s="1"/>
  <c r="D808" i="17"/>
  <c r="C808" i="17" s="1"/>
  <c r="D809" i="17"/>
  <c r="C809" i="17" s="1"/>
  <c r="D810" i="17"/>
  <c r="C810" i="17" s="1"/>
  <c r="D811" i="17"/>
  <c r="C811" i="17" s="1"/>
  <c r="D812" i="17"/>
  <c r="C812" i="17" s="1"/>
  <c r="D813" i="17"/>
  <c r="C813" i="17" s="1"/>
  <c r="D814" i="17"/>
  <c r="C814" i="17" s="1"/>
  <c r="D815" i="17"/>
  <c r="C815" i="17" s="1"/>
  <c r="D816" i="17"/>
  <c r="C816" i="17" s="1"/>
  <c r="D817" i="17"/>
  <c r="C817" i="17" s="1"/>
  <c r="D818" i="17"/>
  <c r="C818" i="17" s="1"/>
  <c r="D819" i="17"/>
  <c r="C819" i="17" s="1"/>
  <c r="D820" i="17"/>
  <c r="C820" i="17" s="1"/>
  <c r="D821" i="17"/>
  <c r="C821" i="17" s="1"/>
  <c r="D822" i="17"/>
  <c r="C822" i="17" s="1"/>
  <c r="D823" i="17"/>
  <c r="C823" i="17" s="1"/>
  <c r="D824" i="17"/>
  <c r="C824" i="17" s="1"/>
  <c r="D825" i="17"/>
  <c r="C825" i="17" s="1"/>
  <c r="D826" i="17"/>
  <c r="C826" i="17" s="1"/>
  <c r="D827" i="17"/>
  <c r="C827" i="17" s="1"/>
  <c r="D828" i="17"/>
  <c r="C828" i="17" s="1"/>
  <c r="D829" i="17"/>
  <c r="C829" i="17" s="1"/>
  <c r="D830" i="17"/>
  <c r="C830" i="17" s="1"/>
  <c r="D831" i="17"/>
  <c r="C831" i="17" s="1"/>
  <c r="D832" i="17"/>
  <c r="C832" i="17" s="1"/>
  <c r="D833" i="17"/>
  <c r="C833" i="17" s="1"/>
  <c r="D834" i="17"/>
  <c r="C834" i="17" s="1"/>
  <c r="D835" i="17"/>
  <c r="C835" i="17" s="1"/>
  <c r="D836" i="17"/>
  <c r="C836" i="17" s="1"/>
  <c r="D837" i="17"/>
  <c r="C837" i="17" s="1"/>
  <c r="D838" i="17"/>
  <c r="C838" i="17" s="1"/>
  <c r="D839" i="17"/>
  <c r="C839" i="17" s="1"/>
  <c r="D840" i="17"/>
  <c r="C840" i="17" s="1"/>
  <c r="D841" i="17"/>
  <c r="C841" i="17" s="1"/>
  <c r="D842" i="17"/>
  <c r="C842" i="17" s="1"/>
  <c r="D843" i="17"/>
  <c r="C843" i="17" s="1"/>
  <c r="D844" i="17"/>
  <c r="C844" i="17" s="1"/>
  <c r="D845" i="17"/>
  <c r="C845" i="17" s="1"/>
  <c r="D846" i="17"/>
  <c r="C846" i="17" s="1"/>
  <c r="D847" i="17"/>
  <c r="C847" i="17" s="1"/>
  <c r="D848" i="17"/>
  <c r="C848" i="17" s="1"/>
  <c r="D849" i="17"/>
  <c r="C849" i="17" s="1"/>
  <c r="D850" i="17"/>
  <c r="C850" i="17" s="1"/>
  <c r="D851" i="17"/>
  <c r="C851" i="17" s="1"/>
  <c r="D852" i="17"/>
  <c r="C852" i="17" s="1"/>
  <c r="D853" i="17"/>
  <c r="C853" i="17" s="1"/>
  <c r="D854" i="17"/>
  <c r="C854" i="17" s="1"/>
  <c r="D855" i="17"/>
  <c r="C855" i="17" s="1"/>
  <c r="D856" i="17"/>
  <c r="C856" i="17" s="1"/>
  <c r="D857" i="17"/>
  <c r="C857" i="17" s="1"/>
  <c r="D858" i="17"/>
  <c r="C858" i="17" s="1"/>
  <c r="D859" i="17"/>
  <c r="C859" i="17" s="1"/>
  <c r="D860" i="17"/>
  <c r="C860" i="17" s="1"/>
  <c r="D861" i="17"/>
  <c r="C861" i="17" s="1"/>
  <c r="D862" i="17"/>
  <c r="C862" i="17" s="1"/>
  <c r="D863" i="17"/>
  <c r="C863" i="17" s="1"/>
  <c r="D864" i="17"/>
  <c r="C864" i="17" s="1"/>
  <c r="D865" i="17"/>
  <c r="C865" i="17" s="1"/>
  <c r="D866" i="17"/>
  <c r="C866" i="17" s="1"/>
  <c r="D867" i="17"/>
  <c r="C867" i="17" s="1"/>
  <c r="D868" i="17"/>
  <c r="C868" i="17" s="1"/>
  <c r="D869" i="17"/>
  <c r="C869" i="17" s="1"/>
  <c r="D870" i="17"/>
  <c r="C870" i="17" s="1"/>
  <c r="D871" i="17"/>
  <c r="C871" i="17" s="1"/>
  <c r="D872" i="17"/>
  <c r="C872" i="17" s="1"/>
  <c r="D873" i="17"/>
  <c r="C873" i="17" s="1"/>
  <c r="D874" i="17"/>
  <c r="C874" i="17" s="1"/>
  <c r="D875" i="17"/>
  <c r="C875" i="17" s="1"/>
  <c r="D876" i="17"/>
  <c r="C876" i="17" s="1"/>
  <c r="D877" i="17"/>
  <c r="C877" i="17" s="1"/>
  <c r="D878" i="17"/>
  <c r="C878" i="17" s="1"/>
  <c r="D879" i="17"/>
  <c r="C879" i="17" s="1"/>
  <c r="D880" i="17"/>
  <c r="C880" i="17" s="1"/>
  <c r="D881" i="17"/>
  <c r="C881" i="17" s="1"/>
  <c r="D882" i="17"/>
  <c r="C882" i="17" s="1"/>
  <c r="D883" i="17"/>
  <c r="C883" i="17" s="1"/>
  <c r="D884" i="17"/>
  <c r="C884" i="17" s="1"/>
  <c r="D885" i="17"/>
  <c r="C885" i="17" s="1"/>
  <c r="D886" i="17"/>
  <c r="C886" i="17" s="1"/>
  <c r="D887" i="17"/>
  <c r="C887" i="17" s="1"/>
  <c r="D888" i="17"/>
  <c r="C888" i="17" s="1"/>
  <c r="D889" i="17"/>
  <c r="C889" i="17" s="1"/>
  <c r="D890" i="17"/>
  <c r="C890" i="17" s="1"/>
  <c r="D891" i="17"/>
  <c r="C891" i="17" s="1"/>
  <c r="D892" i="17"/>
  <c r="C892" i="17" s="1"/>
  <c r="D893" i="17"/>
  <c r="C893" i="17" s="1"/>
  <c r="D894" i="17"/>
  <c r="C894" i="17" s="1"/>
  <c r="D895" i="17"/>
  <c r="C895" i="17" s="1"/>
  <c r="D896" i="17"/>
  <c r="C896" i="17" s="1"/>
  <c r="D897" i="17"/>
  <c r="C897" i="17" s="1"/>
  <c r="D898" i="17"/>
  <c r="C898" i="17" s="1"/>
  <c r="D899" i="17"/>
  <c r="C899" i="17" s="1"/>
  <c r="D900" i="17"/>
  <c r="C900" i="17" s="1"/>
  <c r="D901" i="17"/>
  <c r="C901" i="17" s="1"/>
  <c r="D902" i="17"/>
  <c r="C902" i="17" s="1"/>
  <c r="D903" i="17"/>
  <c r="C903" i="17" s="1"/>
  <c r="D904" i="17"/>
  <c r="C904" i="17" s="1"/>
  <c r="D905" i="17"/>
  <c r="C905" i="17" s="1"/>
  <c r="D906" i="17"/>
  <c r="C906" i="17" s="1"/>
  <c r="D907" i="17"/>
  <c r="C907" i="17" s="1"/>
  <c r="D908" i="17"/>
  <c r="C908" i="17" s="1"/>
  <c r="D909" i="17"/>
  <c r="C909" i="17" s="1"/>
  <c r="D910" i="17"/>
  <c r="C910" i="17" s="1"/>
  <c r="D911" i="17"/>
  <c r="C911" i="17" s="1"/>
  <c r="D912" i="17"/>
  <c r="C912" i="17" s="1"/>
  <c r="D913" i="17"/>
  <c r="C913" i="17" s="1"/>
  <c r="D914" i="17"/>
  <c r="C914" i="17" s="1"/>
  <c r="D915" i="17"/>
  <c r="C915" i="17" s="1"/>
  <c r="D916" i="17"/>
  <c r="C916" i="17" s="1"/>
  <c r="D917" i="17"/>
  <c r="C917" i="17" s="1"/>
  <c r="D918" i="17"/>
  <c r="C918" i="17" s="1"/>
  <c r="D919" i="17"/>
  <c r="C919" i="17" s="1"/>
  <c r="D920" i="17"/>
  <c r="C920" i="17" s="1"/>
  <c r="D921" i="17"/>
  <c r="C921" i="17" s="1"/>
  <c r="D922" i="17"/>
  <c r="C922" i="17" s="1"/>
  <c r="D923" i="17"/>
  <c r="C923" i="17" s="1"/>
  <c r="D924" i="17"/>
  <c r="C924" i="17" s="1"/>
  <c r="D925" i="17"/>
  <c r="C925" i="17" s="1"/>
  <c r="D926" i="17"/>
  <c r="C926" i="17" s="1"/>
  <c r="D927" i="17"/>
  <c r="C927" i="17" s="1"/>
  <c r="D928" i="17"/>
  <c r="C928" i="17" s="1"/>
  <c r="D929" i="17"/>
  <c r="C929" i="17" s="1"/>
  <c r="D930" i="17"/>
  <c r="C930" i="17" s="1"/>
  <c r="D931" i="17"/>
  <c r="C931" i="17" s="1"/>
  <c r="D932" i="17"/>
  <c r="C932" i="17" s="1"/>
  <c r="D933" i="17"/>
  <c r="C933" i="17" s="1"/>
  <c r="D934" i="17"/>
  <c r="C934" i="17" s="1"/>
  <c r="D935" i="17"/>
  <c r="C935" i="17" s="1"/>
  <c r="D936" i="17"/>
  <c r="C936" i="17" s="1"/>
  <c r="D937" i="17"/>
  <c r="C937" i="17" s="1"/>
  <c r="D938" i="17"/>
  <c r="C938" i="17" s="1"/>
  <c r="D939" i="17"/>
  <c r="C939" i="17" s="1"/>
  <c r="D940" i="17"/>
  <c r="C940" i="17" s="1"/>
  <c r="D941" i="17"/>
  <c r="C941" i="17" s="1"/>
  <c r="D942" i="17"/>
  <c r="C942" i="17" s="1"/>
  <c r="D943" i="17"/>
  <c r="C943" i="17" s="1"/>
  <c r="D944" i="17"/>
  <c r="C944" i="17" s="1"/>
  <c r="D945" i="17"/>
  <c r="C945" i="17" s="1"/>
  <c r="D946" i="17"/>
  <c r="C946" i="17" s="1"/>
  <c r="D947" i="17"/>
  <c r="C947" i="17" s="1"/>
  <c r="D948" i="17"/>
  <c r="C948" i="17" s="1"/>
  <c r="D949" i="17"/>
  <c r="C949" i="17" s="1"/>
  <c r="D950" i="17"/>
  <c r="C950" i="17" s="1"/>
  <c r="D951" i="17"/>
  <c r="C951" i="17" s="1"/>
  <c r="D952" i="17"/>
  <c r="C952" i="17" s="1"/>
  <c r="D953" i="17"/>
  <c r="C953" i="17" s="1"/>
  <c r="D954" i="17"/>
  <c r="C954" i="17" s="1"/>
  <c r="D955" i="17"/>
  <c r="C955" i="17" s="1"/>
  <c r="D956" i="17"/>
  <c r="C956" i="17" s="1"/>
  <c r="D957" i="17"/>
  <c r="C957" i="17" s="1"/>
  <c r="D958" i="17"/>
  <c r="C958" i="17" s="1"/>
  <c r="D959" i="17"/>
  <c r="C959" i="17" s="1"/>
  <c r="D960" i="17"/>
  <c r="C960" i="17" s="1"/>
  <c r="D961" i="17"/>
  <c r="C961" i="17" s="1"/>
  <c r="D962" i="17"/>
  <c r="C962" i="17" s="1"/>
  <c r="D963" i="17"/>
  <c r="C963" i="17" s="1"/>
  <c r="D964" i="17"/>
  <c r="C964" i="17" s="1"/>
  <c r="D965" i="17"/>
  <c r="C965" i="17" s="1"/>
  <c r="D966" i="17"/>
  <c r="C966" i="17" s="1"/>
  <c r="D967" i="17"/>
  <c r="C967" i="17" s="1"/>
  <c r="D968" i="17"/>
  <c r="C968" i="17" s="1"/>
  <c r="D969" i="17"/>
  <c r="C969" i="17" s="1"/>
  <c r="D970" i="17"/>
  <c r="C970" i="17" s="1"/>
  <c r="D971" i="17"/>
  <c r="C971" i="17" s="1"/>
  <c r="D972" i="17"/>
  <c r="C972" i="17" s="1"/>
  <c r="D13" i="17"/>
  <c r="C13" i="17" s="1"/>
  <c r="D14" i="17"/>
  <c r="C14" i="17" s="1"/>
  <c r="D15" i="17"/>
  <c r="C15" i="17" s="1"/>
  <c r="D16" i="17"/>
  <c r="C16" i="17" s="1"/>
  <c r="D17" i="17"/>
  <c r="C17" i="17" s="1"/>
  <c r="D18" i="17"/>
  <c r="C18" i="17" s="1"/>
  <c r="D19" i="17"/>
  <c r="C19" i="17" s="1"/>
  <c r="D20" i="17"/>
  <c r="C20" i="17" s="1"/>
  <c r="D21" i="17"/>
  <c r="C21" i="17" s="1"/>
  <c r="D22" i="17"/>
  <c r="C22" i="17" s="1"/>
  <c r="D23" i="17"/>
  <c r="C23" i="17" s="1"/>
  <c r="D24" i="17"/>
  <c r="C24" i="17" s="1"/>
  <c r="D25" i="17"/>
  <c r="C25" i="17" s="1"/>
  <c r="D26" i="17"/>
  <c r="C26" i="17" s="1"/>
  <c r="D27" i="17"/>
  <c r="C27" i="17" s="1"/>
  <c r="D28" i="17"/>
  <c r="C28" i="17" s="1"/>
  <c r="D29" i="17"/>
  <c r="C29" i="17" s="1"/>
  <c r="D30" i="17"/>
  <c r="C30" i="17" s="1"/>
  <c r="D31" i="17"/>
  <c r="C31" i="17" s="1"/>
  <c r="D32" i="17"/>
  <c r="C32" i="17" s="1"/>
  <c r="D33" i="17"/>
  <c r="C33" i="17" s="1"/>
  <c r="D34" i="17"/>
  <c r="C34" i="17" s="1"/>
  <c r="D35" i="17"/>
  <c r="C35" i="17" s="1"/>
  <c r="D36" i="17"/>
  <c r="C36" i="17" s="1"/>
  <c r="D37" i="17"/>
  <c r="C37" i="17" s="1"/>
  <c r="D38" i="17"/>
  <c r="C38" i="17" s="1"/>
  <c r="D39" i="17"/>
  <c r="C39" i="17" s="1"/>
  <c r="D40" i="17"/>
  <c r="C40" i="17" s="1"/>
  <c r="D41" i="17"/>
  <c r="C41" i="17" s="1"/>
  <c r="D42" i="17"/>
  <c r="C42" i="17" s="1"/>
  <c r="D43" i="17"/>
  <c r="C43" i="17" s="1"/>
  <c r="C44" i="17"/>
  <c r="D44" i="17"/>
  <c r="C45" i="17"/>
  <c r="D45" i="17"/>
  <c r="C46" i="17"/>
  <c r="D46" i="17"/>
  <c r="C47" i="17"/>
  <c r="D47" i="17"/>
  <c r="C48" i="17"/>
  <c r="D48" i="17"/>
  <c r="C49" i="17"/>
  <c r="D49" i="17"/>
  <c r="C50" i="17"/>
  <c r="D50" i="17"/>
  <c r="C51" i="17"/>
  <c r="D51" i="17"/>
  <c r="C52" i="17"/>
  <c r="D52" i="17"/>
  <c r="C53" i="17"/>
  <c r="D53" i="17"/>
  <c r="C54" i="17"/>
  <c r="D54" i="17"/>
  <c r="C55" i="17"/>
  <c r="D55" i="17"/>
  <c r="C56" i="17"/>
  <c r="D56" i="17"/>
  <c r="C57" i="17"/>
  <c r="D57" i="17"/>
  <c r="C58" i="17"/>
  <c r="D58" i="17"/>
  <c r="C59" i="17"/>
  <c r="D59" i="17"/>
  <c r="C60" i="17"/>
  <c r="D60" i="17"/>
  <c r="C61" i="17"/>
  <c r="D61" i="17"/>
  <c r="C62" i="17"/>
  <c r="D62" i="17"/>
  <c r="C63" i="17"/>
  <c r="D63" i="17"/>
  <c r="C64" i="17"/>
  <c r="D64" i="17"/>
  <c r="C65" i="17"/>
  <c r="D65" i="17"/>
  <c r="C66" i="17"/>
  <c r="D66" i="17"/>
  <c r="C67" i="17"/>
  <c r="D67" i="17"/>
  <c r="C68" i="17"/>
  <c r="D68" i="17"/>
  <c r="C69" i="17"/>
  <c r="D69" i="17"/>
  <c r="C70" i="17"/>
  <c r="D70" i="17"/>
  <c r="C71" i="17"/>
  <c r="D71" i="17"/>
  <c r="C72" i="17"/>
  <c r="D72" i="17"/>
  <c r="C73" i="17"/>
  <c r="D73" i="17"/>
  <c r="C74" i="17"/>
  <c r="D74" i="17"/>
  <c r="C75" i="17"/>
  <c r="D75" i="17"/>
  <c r="C76" i="17"/>
  <c r="D76" i="17"/>
  <c r="C77" i="17"/>
  <c r="D77" i="17"/>
  <c r="C78" i="17"/>
  <c r="D78" i="17"/>
  <c r="C79" i="17"/>
  <c r="D79" i="17"/>
  <c r="C80" i="17"/>
  <c r="D80" i="17"/>
  <c r="C81" i="17"/>
  <c r="D81" i="17"/>
  <c r="C82" i="17"/>
  <c r="D82" i="17"/>
  <c r="C83" i="17"/>
  <c r="D83" i="17"/>
  <c r="D84" i="17"/>
  <c r="C84" i="17" s="1"/>
  <c r="D85" i="17"/>
  <c r="C85" i="17" s="1"/>
  <c r="D86" i="17"/>
  <c r="C86" i="17" s="1"/>
  <c r="D87" i="17"/>
  <c r="C87" i="17" s="1"/>
  <c r="D88" i="17"/>
  <c r="C88" i="17" s="1"/>
  <c r="D89" i="17"/>
  <c r="C89" i="17" s="1"/>
  <c r="D90" i="17"/>
  <c r="C90" i="17" s="1"/>
  <c r="D91" i="17"/>
  <c r="C91" i="17" s="1"/>
  <c r="D92" i="17"/>
  <c r="C92" i="17" s="1"/>
  <c r="D93" i="17"/>
  <c r="C93" i="17" s="1"/>
  <c r="D94" i="17"/>
  <c r="C94" i="17" s="1"/>
  <c r="D95" i="17"/>
  <c r="C95" i="17" s="1"/>
  <c r="D96" i="17"/>
  <c r="C96" i="17" s="1"/>
  <c r="D97" i="17"/>
  <c r="C97" i="17" s="1"/>
  <c r="D98" i="17"/>
  <c r="C98" i="17" s="1"/>
  <c r="D99" i="17"/>
  <c r="C99" i="17" s="1"/>
  <c r="D100" i="17"/>
  <c r="C100" i="17" s="1"/>
  <c r="D101" i="17"/>
  <c r="C101" i="17" s="1"/>
  <c r="D102" i="17"/>
  <c r="C102" i="17" s="1"/>
  <c r="D103" i="17"/>
  <c r="C103" i="17" s="1"/>
  <c r="D104" i="17"/>
  <c r="C104" i="17" s="1"/>
  <c r="D105" i="17"/>
  <c r="C105" i="17" s="1"/>
  <c r="D106" i="17"/>
  <c r="C106" i="17" s="1"/>
  <c r="D107" i="17"/>
  <c r="C107" i="17" s="1"/>
  <c r="D108" i="17"/>
  <c r="C108" i="17" s="1"/>
  <c r="D109" i="17"/>
  <c r="C109" i="17" s="1"/>
  <c r="D110" i="17"/>
  <c r="C110" i="17" s="1"/>
  <c r="D111" i="17"/>
  <c r="C111" i="17" s="1"/>
  <c r="D112" i="17"/>
  <c r="C112" i="17" s="1"/>
  <c r="D113" i="17"/>
  <c r="C113" i="17" s="1"/>
  <c r="D114" i="17"/>
  <c r="C114" i="17" s="1"/>
  <c r="D115" i="17"/>
  <c r="C115" i="17" s="1"/>
  <c r="D116" i="17"/>
  <c r="C116" i="17" s="1"/>
  <c r="D117" i="17"/>
  <c r="C117" i="17" s="1"/>
  <c r="D118" i="17"/>
  <c r="C118" i="17" s="1"/>
  <c r="D119" i="17"/>
  <c r="C119" i="17" s="1"/>
  <c r="D120" i="17"/>
  <c r="C120" i="17" s="1"/>
  <c r="D121" i="17"/>
  <c r="C121" i="17" s="1"/>
  <c r="D122" i="17"/>
  <c r="C122" i="17" s="1"/>
  <c r="D123" i="17"/>
  <c r="C123" i="17" s="1"/>
  <c r="D124" i="17"/>
  <c r="C124" i="17" s="1"/>
  <c r="D125" i="17"/>
  <c r="C125" i="17" s="1"/>
  <c r="D126" i="17"/>
  <c r="C126" i="17" s="1"/>
  <c r="D127" i="17"/>
  <c r="C127" i="17" s="1"/>
  <c r="D128" i="17"/>
  <c r="C128" i="17" s="1"/>
  <c r="D129" i="17"/>
  <c r="C129" i="17" s="1"/>
  <c r="D130" i="17"/>
  <c r="C130" i="17" s="1"/>
  <c r="D131" i="17"/>
  <c r="C131" i="17" s="1"/>
  <c r="D132" i="17"/>
  <c r="C132" i="17" s="1"/>
  <c r="D133" i="17"/>
  <c r="C133" i="17" s="1"/>
  <c r="D134" i="17"/>
  <c r="C134" i="17" s="1"/>
  <c r="D135" i="17"/>
  <c r="C135" i="17" s="1"/>
  <c r="D136" i="17"/>
  <c r="C136" i="17" s="1"/>
  <c r="D137" i="17"/>
  <c r="C137" i="17" s="1"/>
  <c r="D138" i="17"/>
  <c r="C138" i="17" s="1"/>
  <c r="D139" i="17"/>
  <c r="C139" i="17" s="1"/>
  <c r="D140" i="17"/>
  <c r="C140" i="17" s="1"/>
  <c r="D141" i="17"/>
  <c r="C141" i="17" s="1"/>
  <c r="D142" i="17"/>
  <c r="C142" i="17" s="1"/>
  <c r="D143" i="17"/>
  <c r="C143" i="17" s="1"/>
  <c r="D144" i="17"/>
  <c r="C144" i="17" s="1"/>
  <c r="D145" i="17"/>
  <c r="C145" i="17" s="1"/>
  <c r="D146" i="17"/>
  <c r="C146" i="17" s="1"/>
  <c r="D147" i="17"/>
  <c r="C147" i="17" s="1"/>
  <c r="D148" i="17"/>
  <c r="C148" i="17" s="1"/>
  <c r="D149" i="17"/>
  <c r="C149" i="17" s="1"/>
  <c r="D150" i="17"/>
  <c r="C150" i="17" s="1"/>
  <c r="D151" i="17"/>
  <c r="C151" i="17" s="1"/>
  <c r="D152" i="17"/>
  <c r="C152" i="17" s="1"/>
  <c r="D153" i="17"/>
  <c r="C153" i="17" s="1"/>
  <c r="D154" i="17"/>
  <c r="C154" i="17" s="1"/>
  <c r="D155" i="17"/>
  <c r="C155" i="17" s="1"/>
  <c r="D156" i="17"/>
  <c r="C156" i="17" s="1"/>
  <c r="D157" i="17"/>
  <c r="C157" i="17" s="1"/>
  <c r="D158" i="17"/>
  <c r="C158" i="17" s="1"/>
  <c r="D159" i="17"/>
  <c r="C159" i="17" s="1"/>
  <c r="D160" i="17"/>
  <c r="C160" i="17" s="1"/>
  <c r="D161" i="17"/>
  <c r="C161" i="17" s="1"/>
  <c r="D162" i="17"/>
  <c r="C162" i="17" s="1"/>
  <c r="D163" i="17"/>
  <c r="C163" i="17" s="1"/>
  <c r="D164" i="17"/>
  <c r="C164" i="17" s="1"/>
  <c r="D165" i="17"/>
  <c r="C165" i="17" s="1"/>
  <c r="D166" i="17"/>
  <c r="C166" i="17" s="1"/>
  <c r="D167" i="17"/>
  <c r="C167" i="17" s="1"/>
  <c r="D168" i="17"/>
  <c r="C168" i="17" s="1"/>
  <c r="D169" i="17"/>
  <c r="C169" i="17" s="1"/>
  <c r="D170" i="17"/>
  <c r="C170" i="17" s="1"/>
  <c r="D171" i="17"/>
  <c r="C171" i="17" s="1"/>
  <c r="D172" i="17"/>
  <c r="C172" i="17" s="1"/>
  <c r="D173" i="17"/>
  <c r="C173" i="17" s="1"/>
  <c r="D174" i="17"/>
  <c r="C174" i="17" s="1"/>
  <c r="D175" i="17"/>
  <c r="C175" i="17" s="1"/>
  <c r="D176" i="17"/>
  <c r="C176" i="17" s="1"/>
  <c r="D177" i="17"/>
  <c r="C177" i="17" s="1"/>
  <c r="D178" i="17"/>
  <c r="C178" i="17" s="1"/>
  <c r="D179" i="17"/>
  <c r="C179" i="17" s="1"/>
  <c r="D180" i="17"/>
  <c r="C180" i="17" s="1"/>
  <c r="D181" i="17"/>
  <c r="C181" i="17" s="1"/>
  <c r="D182" i="17"/>
  <c r="C182" i="17" s="1"/>
  <c r="D183" i="17"/>
  <c r="C183" i="17" s="1"/>
  <c r="D184" i="17"/>
  <c r="C184" i="17" s="1"/>
  <c r="D185" i="17"/>
  <c r="C185" i="17" s="1"/>
  <c r="D186" i="17"/>
  <c r="C186" i="17" s="1"/>
  <c r="D187" i="17"/>
  <c r="C187" i="17" s="1"/>
  <c r="D188" i="17"/>
  <c r="C188" i="17" s="1"/>
  <c r="D189" i="17"/>
  <c r="C189" i="17" s="1"/>
  <c r="D190" i="17"/>
  <c r="C190" i="17" s="1"/>
  <c r="D191" i="17"/>
  <c r="C191" i="17" s="1"/>
  <c r="D192" i="17"/>
  <c r="C192" i="17" s="1"/>
  <c r="D193" i="17"/>
  <c r="C193" i="17" s="1"/>
  <c r="D194" i="17"/>
  <c r="C194" i="17" s="1"/>
  <c r="D195" i="17"/>
  <c r="C195" i="17" s="1"/>
  <c r="D196" i="17"/>
  <c r="C196" i="17" s="1"/>
  <c r="D197" i="17"/>
  <c r="C197" i="17" s="1"/>
  <c r="D198" i="17"/>
  <c r="C198" i="17" s="1"/>
  <c r="D199" i="17"/>
  <c r="C199" i="17" s="1"/>
  <c r="D200" i="17"/>
  <c r="C200" i="17" s="1"/>
  <c r="D201" i="17"/>
  <c r="C201" i="17" s="1"/>
  <c r="D202" i="17"/>
  <c r="C202" i="17" s="1"/>
  <c r="D203" i="17"/>
  <c r="C203" i="17" s="1"/>
  <c r="D204" i="17"/>
  <c r="C204" i="17" s="1"/>
  <c r="D205" i="17"/>
  <c r="C205" i="17" s="1"/>
  <c r="D206" i="17"/>
  <c r="C206" i="17" s="1"/>
  <c r="D207" i="17"/>
  <c r="C207" i="17" s="1"/>
  <c r="D208" i="17"/>
  <c r="C208" i="17" s="1"/>
  <c r="D209" i="17"/>
  <c r="C209" i="17" s="1"/>
  <c r="D210" i="17"/>
  <c r="C210" i="17" s="1"/>
  <c r="D211" i="17"/>
  <c r="C211" i="17" s="1"/>
  <c r="D212" i="17"/>
  <c r="C212" i="17" s="1"/>
  <c r="D213" i="17"/>
  <c r="C213" i="17" s="1"/>
  <c r="D214" i="17"/>
  <c r="C214" i="17" s="1"/>
  <c r="D215" i="17"/>
  <c r="C215" i="17" s="1"/>
  <c r="D216" i="17"/>
  <c r="C216" i="17" s="1"/>
  <c r="D217" i="17"/>
  <c r="C217" i="17" s="1"/>
  <c r="D218" i="17"/>
  <c r="C218" i="17" s="1"/>
  <c r="D219" i="17"/>
  <c r="C219" i="17" s="1"/>
  <c r="D220" i="17"/>
  <c r="C220" i="17" s="1"/>
  <c r="D221" i="17"/>
  <c r="C221" i="17" s="1"/>
  <c r="D222" i="17"/>
  <c r="C222" i="17" s="1"/>
  <c r="D223" i="17"/>
  <c r="C223" i="17" s="1"/>
  <c r="D224" i="17"/>
  <c r="C224" i="17" s="1"/>
  <c r="D225" i="17"/>
  <c r="C225" i="17" s="1"/>
  <c r="D226" i="17"/>
  <c r="C226" i="17" s="1"/>
  <c r="D227" i="17"/>
  <c r="C227" i="17" s="1"/>
  <c r="D228" i="17"/>
  <c r="C228" i="17" s="1"/>
  <c r="D229" i="17"/>
  <c r="C229" i="17" s="1"/>
  <c r="D230" i="17"/>
  <c r="C230" i="17" s="1"/>
  <c r="D231" i="17"/>
  <c r="C231" i="17" s="1"/>
  <c r="D232" i="17"/>
  <c r="C232" i="17" s="1"/>
  <c r="D233" i="17"/>
  <c r="C233" i="17" s="1"/>
  <c r="D234" i="17"/>
  <c r="C234" i="17" s="1"/>
  <c r="D235" i="17"/>
  <c r="C235" i="17" s="1"/>
  <c r="D236" i="17"/>
  <c r="C236" i="17" s="1"/>
  <c r="D237" i="17"/>
  <c r="C237" i="17" s="1"/>
  <c r="D238" i="17"/>
  <c r="C238" i="17" s="1"/>
  <c r="D239" i="17"/>
  <c r="C239" i="17" s="1"/>
  <c r="D240" i="17"/>
  <c r="C240" i="17" s="1"/>
  <c r="D241" i="17"/>
  <c r="C241" i="17" s="1"/>
  <c r="D242" i="17"/>
  <c r="C242" i="17" s="1"/>
  <c r="D243" i="17"/>
  <c r="C243" i="17" s="1"/>
  <c r="D244" i="17"/>
  <c r="C244" i="17" s="1"/>
  <c r="D245" i="17"/>
  <c r="C245" i="17" s="1"/>
  <c r="D246" i="17"/>
  <c r="C246" i="17" s="1"/>
  <c r="D247" i="17"/>
  <c r="C247" i="17" s="1"/>
  <c r="D248" i="17"/>
  <c r="C248" i="17" s="1"/>
  <c r="D249" i="17"/>
  <c r="C249" i="17" s="1"/>
  <c r="D250" i="17"/>
  <c r="C250" i="17" s="1"/>
  <c r="D251" i="17"/>
  <c r="C251" i="17" s="1"/>
  <c r="D252" i="17"/>
  <c r="C252" i="17" s="1"/>
  <c r="D253" i="17"/>
  <c r="C253" i="17" s="1"/>
  <c r="D254" i="17"/>
  <c r="C254" i="17" s="1"/>
  <c r="D255" i="17"/>
  <c r="C255" i="17" s="1"/>
  <c r="D256" i="17"/>
  <c r="C256" i="17" s="1"/>
  <c r="D257" i="17"/>
  <c r="C257" i="17" s="1"/>
  <c r="D258" i="17"/>
  <c r="C258" i="17" s="1"/>
  <c r="D259" i="17"/>
  <c r="C259" i="17" s="1"/>
  <c r="D260" i="17"/>
  <c r="C260" i="17" s="1"/>
  <c r="D261" i="17"/>
  <c r="C261" i="17" s="1"/>
  <c r="D262" i="17"/>
  <c r="C262" i="17" s="1"/>
  <c r="D263" i="17"/>
  <c r="C263" i="17" s="1"/>
  <c r="D264" i="17"/>
  <c r="C264" i="17" s="1"/>
  <c r="D265" i="17"/>
  <c r="C265" i="17" s="1"/>
  <c r="D266" i="17"/>
  <c r="C266" i="17" s="1"/>
  <c r="D267" i="17"/>
  <c r="C267" i="17" s="1"/>
  <c r="D268" i="17"/>
  <c r="C268" i="17" s="1"/>
  <c r="D269" i="17"/>
  <c r="C269" i="17" s="1"/>
  <c r="D270" i="17"/>
  <c r="C270" i="17" s="1"/>
  <c r="D271" i="17"/>
  <c r="C271" i="17" s="1"/>
  <c r="D272" i="17"/>
  <c r="C272" i="17" s="1"/>
  <c r="D273" i="17"/>
  <c r="C273" i="17" s="1"/>
  <c r="D274" i="17"/>
  <c r="C274" i="17" s="1"/>
  <c r="D275" i="17"/>
  <c r="C275" i="17" s="1"/>
  <c r="D276" i="17"/>
  <c r="C276" i="17" s="1"/>
  <c r="D277" i="17"/>
  <c r="C277" i="17" s="1"/>
  <c r="D278" i="17"/>
  <c r="C278" i="17" s="1"/>
  <c r="D279" i="17"/>
  <c r="C279" i="17" s="1"/>
  <c r="D280" i="17"/>
  <c r="C280" i="17" s="1"/>
  <c r="D281" i="17"/>
  <c r="C281" i="17" s="1"/>
  <c r="D282" i="17"/>
  <c r="C282" i="17" s="1"/>
  <c r="D283" i="17"/>
  <c r="C283" i="17" s="1"/>
  <c r="D284" i="17"/>
  <c r="C284" i="17" s="1"/>
  <c r="D285" i="17"/>
  <c r="C285" i="17" s="1"/>
  <c r="D286" i="17"/>
  <c r="C286" i="17" s="1"/>
  <c r="D287" i="17"/>
  <c r="C287" i="17" s="1"/>
  <c r="D288" i="17"/>
  <c r="C288" i="17" s="1"/>
  <c r="D289" i="17"/>
  <c r="C289" i="17" s="1"/>
  <c r="D290" i="17"/>
  <c r="C290" i="17" s="1"/>
  <c r="D291" i="17"/>
  <c r="C291" i="17" s="1"/>
  <c r="D292" i="17"/>
  <c r="C292" i="17" s="1"/>
  <c r="D293" i="17"/>
  <c r="C293" i="17" s="1"/>
  <c r="D294" i="17"/>
  <c r="C294" i="17" s="1"/>
  <c r="D295" i="17"/>
  <c r="C295" i="17" s="1"/>
  <c r="D296" i="17"/>
  <c r="C296" i="17" s="1"/>
  <c r="D297" i="17"/>
  <c r="C297" i="17" s="1"/>
  <c r="D298" i="17"/>
  <c r="C298" i="17" s="1"/>
  <c r="D299" i="17"/>
  <c r="C299" i="17" s="1"/>
  <c r="D300" i="17"/>
  <c r="C300" i="17" s="1"/>
  <c r="D301" i="17"/>
  <c r="C301" i="17" s="1"/>
  <c r="D302" i="17"/>
  <c r="C302" i="17" s="1"/>
  <c r="D303" i="17"/>
  <c r="C303" i="17" s="1"/>
  <c r="D304" i="17"/>
  <c r="C304" i="17" s="1"/>
  <c r="D305" i="17"/>
  <c r="C305" i="17" s="1"/>
  <c r="D306" i="17"/>
  <c r="C306" i="17" s="1"/>
  <c r="D307" i="17"/>
  <c r="C307" i="17" s="1"/>
  <c r="D308" i="17"/>
  <c r="C308" i="17" s="1"/>
  <c r="D309" i="17"/>
  <c r="C309" i="17" s="1"/>
  <c r="D310" i="17"/>
  <c r="C310" i="17" s="1"/>
  <c r="D311" i="17"/>
  <c r="C311" i="17" s="1"/>
  <c r="D312" i="17"/>
  <c r="C312" i="17" s="1"/>
  <c r="D313" i="17"/>
  <c r="C313" i="17" s="1"/>
  <c r="D314" i="17"/>
  <c r="C314" i="17" s="1"/>
  <c r="D315" i="17"/>
  <c r="C315" i="17" s="1"/>
  <c r="D316" i="17"/>
  <c r="C316" i="17" s="1"/>
  <c r="D317" i="17"/>
  <c r="C317" i="17" s="1"/>
  <c r="D318" i="17"/>
  <c r="C318" i="17" s="1"/>
  <c r="D319" i="17"/>
  <c r="C319" i="17" s="1"/>
  <c r="D320" i="17"/>
  <c r="C320" i="17" s="1"/>
  <c r="D321" i="17"/>
  <c r="C321" i="17" s="1"/>
  <c r="D322" i="17"/>
  <c r="C322" i="17" s="1"/>
  <c r="D323" i="17"/>
  <c r="C323" i="17" s="1"/>
  <c r="D324" i="17"/>
  <c r="C324" i="17" s="1"/>
  <c r="D325" i="17"/>
  <c r="C325" i="17" s="1"/>
  <c r="D326" i="17"/>
  <c r="C326" i="17" s="1"/>
  <c r="D327" i="17"/>
  <c r="C327" i="17" s="1"/>
  <c r="D328" i="17"/>
  <c r="C328" i="17" s="1"/>
  <c r="D329" i="17"/>
  <c r="C329" i="17" s="1"/>
  <c r="D330" i="17"/>
  <c r="C330" i="17" s="1"/>
  <c r="D331" i="17"/>
  <c r="C331" i="17" s="1"/>
  <c r="D332" i="17"/>
  <c r="C332" i="17" s="1"/>
  <c r="D333" i="17"/>
  <c r="C333" i="17" s="1"/>
  <c r="D334" i="17"/>
  <c r="C334" i="17" s="1"/>
  <c r="D335" i="17"/>
  <c r="C335" i="17" s="1"/>
  <c r="D336" i="17"/>
  <c r="C336" i="17" s="1"/>
  <c r="D337" i="17"/>
  <c r="C337" i="17" s="1"/>
  <c r="D338" i="17"/>
  <c r="C338" i="17" s="1"/>
  <c r="D339" i="17"/>
  <c r="C339" i="17" s="1"/>
  <c r="D340" i="17"/>
  <c r="C340" i="17" s="1"/>
  <c r="D341" i="17"/>
  <c r="C341" i="17" s="1"/>
  <c r="D342" i="17"/>
  <c r="C342" i="17" s="1"/>
  <c r="D343" i="17"/>
  <c r="C343" i="17" s="1"/>
  <c r="D344" i="17"/>
  <c r="C344" i="17" s="1"/>
  <c r="D345" i="17"/>
  <c r="C345" i="17" s="1"/>
  <c r="D346" i="17"/>
  <c r="C346" i="17" s="1"/>
  <c r="D347" i="17"/>
  <c r="C347" i="17" s="1"/>
  <c r="D348" i="17"/>
  <c r="C348" i="17" s="1"/>
  <c r="D349" i="17"/>
  <c r="C349" i="17" s="1"/>
  <c r="D350" i="17"/>
  <c r="C350" i="17" s="1"/>
  <c r="D351" i="17"/>
  <c r="C351" i="17" s="1"/>
  <c r="D352" i="17"/>
  <c r="C352" i="17" s="1"/>
  <c r="D353" i="17"/>
  <c r="C353" i="17" s="1"/>
  <c r="D354" i="17"/>
  <c r="C354" i="17" s="1"/>
  <c r="D355" i="17"/>
  <c r="C355" i="17" s="1"/>
  <c r="D356" i="17"/>
  <c r="C356" i="17" s="1"/>
  <c r="D357" i="17"/>
  <c r="C357" i="17" s="1"/>
  <c r="D358" i="17"/>
  <c r="C358" i="17" s="1"/>
  <c r="D359" i="17"/>
  <c r="C359" i="17" s="1"/>
  <c r="D360" i="17"/>
  <c r="C360" i="17" s="1"/>
  <c r="D361" i="17"/>
  <c r="C361" i="17" s="1"/>
  <c r="D362" i="17"/>
  <c r="C362" i="17" s="1"/>
  <c r="D363" i="17"/>
  <c r="C363" i="17" s="1"/>
  <c r="D364" i="17"/>
  <c r="C364" i="17" s="1"/>
  <c r="D365" i="17"/>
  <c r="C365" i="17" s="1"/>
  <c r="D366" i="17"/>
  <c r="C366" i="17" s="1"/>
  <c r="D367" i="17"/>
  <c r="C367" i="17" s="1"/>
  <c r="D368" i="17"/>
  <c r="C368" i="17" s="1"/>
  <c r="D369" i="17"/>
  <c r="C369" i="17" s="1"/>
  <c r="D370" i="17"/>
  <c r="C370" i="17" s="1"/>
  <c r="D371" i="17"/>
  <c r="C371" i="17" s="1"/>
  <c r="D372" i="17"/>
  <c r="C372" i="17" s="1"/>
  <c r="D373" i="17"/>
  <c r="C373" i="17" s="1"/>
  <c r="D374" i="17"/>
  <c r="C374" i="17" s="1"/>
  <c r="D375" i="17"/>
  <c r="C375" i="17" s="1"/>
  <c r="D376" i="17"/>
  <c r="C376" i="17" s="1"/>
  <c r="D377" i="17"/>
  <c r="C377" i="17" s="1"/>
  <c r="D378" i="17"/>
  <c r="C378" i="17" s="1"/>
  <c r="D379" i="17"/>
  <c r="C379" i="17" s="1"/>
  <c r="D380" i="17"/>
  <c r="C380" i="17" s="1"/>
  <c r="D381" i="17"/>
  <c r="C381" i="17" s="1"/>
  <c r="D382" i="17"/>
  <c r="C382" i="17" s="1"/>
  <c r="D383" i="17"/>
  <c r="C383" i="17" s="1"/>
  <c r="D384" i="17"/>
  <c r="C384" i="17" s="1"/>
  <c r="D385" i="17"/>
  <c r="C385" i="17" s="1"/>
  <c r="D386" i="17"/>
  <c r="C386" i="17" s="1"/>
  <c r="D387" i="17"/>
  <c r="C387" i="17" s="1"/>
  <c r="D388" i="17"/>
  <c r="C388" i="17" s="1"/>
  <c r="D389" i="17"/>
  <c r="C389" i="17" s="1"/>
  <c r="D390" i="17"/>
  <c r="C390" i="17" s="1"/>
  <c r="D391" i="17"/>
  <c r="C391" i="17" s="1"/>
  <c r="D392" i="17"/>
  <c r="C392" i="17" s="1"/>
  <c r="D393" i="17"/>
  <c r="C393" i="17" s="1"/>
  <c r="D394" i="17"/>
  <c r="C394" i="17" s="1"/>
  <c r="D395" i="17"/>
  <c r="C395" i="17" s="1"/>
  <c r="D396" i="17"/>
  <c r="C396" i="17" s="1"/>
  <c r="D397" i="17"/>
  <c r="C397" i="17" s="1"/>
  <c r="D398" i="17"/>
  <c r="C398" i="17" s="1"/>
  <c r="D399" i="17"/>
  <c r="C399" i="17" s="1"/>
  <c r="D400" i="17"/>
  <c r="C400" i="17" s="1"/>
  <c r="D401" i="17"/>
  <c r="C401" i="17" s="1"/>
  <c r="D402" i="17"/>
  <c r="C402" i="17" s="1"/>
  <c r="D403" i="17"/>
  <c r="C403" i="17" s="1"/>
  <c r="D404" i="17"/>
  <c r="C404" i="17" s="1"/>
  <c r="D405" i="17"/>
  <c r="C405" i="17" s="1"/>
  <c r="D406" i="17"/>
  <c r="C406" i="17" s="1"/>
  <c r="D407" i="17"/>
  <c r="C407" i="17" s="1"/>
  <c r="D408" i="17"/>
  <c r="C408" i="17" s="1"/>
  <c r="D409" i="17"/>
  <c r="C409" i="17" s="1"/>
  <c r="D410" i="17"/>
  <c r="C410" i="17" s="1"/>
  <c r="D411" i="17"/>
  <c r="C411" i="17" s="1"/>
  <c r="D412" i="17"/>
  <c r="C412" i="17" s="1"/>
  <c r="D413" i="17"/>
  <c r="C413" i="17" s="1"/>
  <c r="D414" i="17"/>
  <c r="C414" i="17" s="1"/>
  <c r="D415" i="17"/>
  <c r="C415" i="17" s="1"/>
  <c r="D416" i="17"/>
  <c r="C416" i="17" s="1"/>
  <c r="D417" i="17"/>
  <c r="C417" i="17" s="1"/>
  <c r="D418" i="17"/>
  <c r="C418" i="17" s="1"/>
  <c r="D419" i="17"/>
  <c r="C419" i="17" s="1"/>
  <c r="D420" i="17"/>
  <c r="C420" i="17" s="1"/>
  <c r="D421" i="17"/>
  <c r="C421" i="17" s="1"/>
  <c r="D422" i="17"/>
  <c r="C422" i="17" s="1"/>
  <c r="D423" i="17"/>
  <c r="C423" i="17" s="1"/>
  <c r="D424" i="17"/>
  <c r="C424" i="17" s="1"/>
  <c r="D425" i="17"/>
  <c r="C425" i="17" s="1"/>
  <c r="D426" i="17"/>
  <c r="C426" i="17" s="1"/>
  <c r="D427" i="17"/>
  <c r="C427" i="17" s="1"/>
  <c r="D428" i="17"/>
  <c r="C428" i="17" s="1"/>
  <c r="D429" i="17"/>
  <c r="C429" i="17" s="1"/>
  <c r="D430" i="17"/>
  <c r="C430" i="17" s="1"/>
  <c r="D431" i="17"/>
  <c r="C431" i="17" s="1"/>
  <c r="D432" i="17"/>
  <c r="C432" i="17" s="1"/>
  <c r="D433" i="17"/>
  <c r="C433" i="17" s="1"/>
  <c r="D434" i="17"/>
  <c r="C434" i="17" s="1"/>
  <c r="D435" i="17"/>
  <c r="C435" i="17" s="1"/>
  <c r="D436" i="17"/>
  <c r="C436" i="17" s="1"/>
  <c r="D437" i="17"/>
  <c r="C437" i="17" s="1"/>
  <c r="D438" i="17"/>
  <c r="C438" i="17" s="1"/>
  <c r="D439" i="17"/>
  <c r="C439" i="17" s="1"/>
  <c r="D440" i="17"/>
  <c r="C440" i="17" s="1"/>
  <c r="D441" i="17"/>
  <c r="C441" i="17" s="1"/>
  <c r="D442" i="17"/>
  <c r="C442" i="17" s="1"/>
  <c r="D443" i="17"/>
  <c r="C443" i="17" s="1"/>
  <c r="D444" i="17"/>
  <c r="C444" i="17" s="1"/>
  <c r="D445" i="17"/>
  <c r="C445" i="17" s="1"/>
  <c r="D446" i="17"/>
  <c r="C446" i="17" s="1"/>
  <c r="D447" i="17"/>
  <c r="C447" i="17" s="1"/>
  <c r="D448" i="17"/>
  <c r="C448" i="17" s="1"/>
  <c r="D449" i="17"/>
  <c r="C449" i="17" s="1"/>
  <c r="D450" i="17"/>
  <c r="C450" i="17" s="1"/>
  <c r="D451" i="17"/>
  <c r="C451" i="17" s="1"/>
  <c r="D452" i="17"/>
  <c r="C452" i="17" s="1"/>
  <c r="D453" i="17"/>
  <c r="C453" i="17" s="1"/>
  <c r="D454" i="17"/>
  <c r="C454" i="17" s="1"/>
  <c r="D455" i="17"/>
  <c r="C455" i="17" s="1"/>
  <c r="D456" i="17"/>
  <c r="C456" i="17" s="1"/>
  <c r="D457" i="17"/>
  <c r="C457" i="17" s="1"/>
  <c r="D458" i="17"/>
  <c r="C458" i="17" s="1"/>
  <c r="D459" i="17"/>
  <c r="C459" i="17" s="1"/>
  <c r="D460" i="17"/>
  <c r="C460" i="17" s="1"/>
  <c r="D461" i="17"/>
  <c r="C461" i="17" s="1"/>
  <c r="D462" i="17"/>
  <c r="C462" i="17" s="1"/>
  <c r="D463" i="17"/>
  <c r="C463" i="17" s="1"/>
  <c r="D464" i="17"/>
  <c r="C464" i="17" s="1"/>
  <c r="D465" i="17"/>
  <c r="C465" i="17" s="1"/>
  <c r="D466" i="17"/>
  <c r="C466" i="17" s="1"/>
  <c r="D467" i="17"/>
  <c r="C467" i="17" s="1"/>
  <c r="D468" i="17"/>
  <c r="C468" i="17" s="1"/>
  <c r="D469" i="17"/>
  <c r="C469" i="17" s="1"/>
  <c r="D470" i="17"/>
  <c r="C470" i="17" s="1"/>
  <c r="D471" i="17"/>
  <c r="C471" i="17" s="1"/>
  <c r="D472" i="17"/>
  <c r="C472" i="17" s="1"/>
  <c r="D473" i="17"/>
  <c r="C473" i="17" s="1"/>
  <c r="D474" i="17"/>
  <c r="C474" i="17" s="1"/>
  <c r="D475" i="17"/>
  <c r="C475" i="17" s="1"/>
  <c r="D476" i="17"/>
  <c r="C476" i="17" s="1"/>
  <c r="D477" i="17"/>
  <c r="C477" i="17" s="1"/>
  <c r="D478" i="17"/>
  <c r="C478" i="17" s="1"/>
  <c r="D479" i="17"/>
  <c r="C479" i="17" s="1"/>
  <c r="D480" i="17"/>
  <c r="C480" i="17" s="1"/>
  <c r="D481" i="17"/>
  <c r="C481" i="17" s="1"/>
  <c r="D482" i="17"/>
  <c r="C482" i="17" s="1"/>
  <c r="D483" i="17"/>
  <c r="C483" i="17" s="1"/>
  <c r="D484" i="17"/>
  <c r="C484" i="17" s="1"/>
  <c r="D485" i="17"/>
  <c r="C485" i="17" s="1"/>
  <c r="D486" i="17"/>
  <c r="C486" i="17" s="1"/>
  <c r="D487" i="17"/>
  <c r="C487" i="17" s="1"/>
  <c r="D488" i="17"/>
  <c r="C488" i="17" s="1"/>
  <c r="D489" i="17"/>
  <c r="C489" i="17" s="1"/>
  <c r="D490" i="17"/>
  <c r="C490" i="17" s="1"/>
  <c r="D491" i="17"/>
  <c r="C491" i="17" s="1"/>
  <c r="D492" i="17"/>
  <c r="C492" i="17" s="1"/>
  <c r="D12" i="17"/>
  <c r="C1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Fujimoto, Yuko</author>
  </authors>
  <commentList>
    <comment ref="AC8" authorId="0" shapeId="0" xr:uid="{00000000-0006-0000-0500-000001000000}">
      <text>
        <r>
          <rPr>
            <sz val="9"/>
            <color indexed="81"/>
            <rFont val="ＭＳ Ｐゴシック"/>
            <family val="3"/>
            <charset val="128"/>
          </rPr>
          <t>included FS/FE</t>
        </r>
      </text>
    </comment>
    <comment ref="AH8" authorId="0" shapeId="0" xr:uid="{00000000-0006-0000-0500-000002000000}">
      <text>
        <r>
          <rPr>
            <sz val="9"/>
            <color indexed="81"/>
            <rFont val="ＭＳ Ｐゴシック"/>
            <family val="3"/>
            <charset val="128"/>
          </rPr>
          <t>included PH/PF</t>
        </r>
      </text>
    </comment>
  </commentList>
</comments>
</file>

<file path=xl/sharedStrings.xml><?xml version="1.0" encoding="utf-8"?>
<sst xmlns="http://schemas.openxmlformats.org/spreadsheetml/2006/main" count="1018" uniqueCount="453">
  <si>
    <t>0x034A</t>
  </si>
  <si>
    <t>0x034B</t>
  </si>
  <si>
    <t>0x034E</t>
  </si>
  <si>
    <t>0x034F</t>
  </si>
  <si>
    <t>0x0385</t>
  </si>
  <si>
    <t>0x0387</t>
  </si>
  <si>
    <t>0x034C</t>
  </si>
  <si>
    <t>0x034D</t>
  </si>
  <si>
    <t>0x0381</t>
  </si>
  <si>
    <t>0x0342</t>
  </si>
  <si>
    <t>0x0343</t>
  </si>
  <si>
    <t>0x0383</t>
  </si>
  <si>
    <t>0x0348</t>
  </si>
  <si>
    <t>0x0349</t>
  </si>
  <si>
    <t>0x0344</t>
  </si>
  <si>
    <t>0x0345</t>
  </si>
  <si>
    <t>0x0305</t>
  </si>
  <si>
    <t>0x030B</t>
  </si>
  <si>
    <t>0x0301</t>
  </si>
  <si>
    <t>0x0303</t>
  </si>
  <si>
    <t>0x0113</t>
  </si>
  <si>
    <t>0x0346</t>
  </si>
  <si>
    <t>0x0347</t>
  </si>
  <si>
    <t>Scaler</t>
  </si>
  <si>
    <t>V</t>
  </si>
  <si>
    <t xml:space="preserve">ana_gain_global
</t>
  </si>
  <si>
    <t>Normalized 
Gain[dB]</t>
  </si>
  <si>
    <t>Normalized
 Gain[x]</t>
  </si>
  <si>
    <t>0x0901</t>
  </si>
  <si>
    <t>0x030D</t>
  </si>
  <si>
    <t>0x030E</t>
  </si>
  <si>
    <t>0x0310</t>
  </si>
  <si>
    <t>0x0306</t>
  </si>
  <si>
    <t>0x0307</t>
  </si>
  <si>
    <t>0x0900</t>
  </si>
  <si>
    <t>DIG_CROP_IMAGE_HEIGHT</t>
  </si>
  <si>
    <t>0x0812, 0x0813</t>
    <phoneticPr fontId="2"/>
  </si>
  <si>
    <t>0x0816, 0x0817</t>
    <phoneticPr fontId="2"/>
  </si>
  <si>
    <t>TCLK_POST_EX</t>
    <phoneticPr fontId="2"/>
  </si>
  <si>
    <t>THS_ZERO_MIN_EX</t>
    <phoneticPr fontId="2"/>
  </si>
  <si>
    <t>THS_TRAIL_EX</t>
    <phoneticPr fontId="2"/>
  </si>
  <si>
    <t>TCLK_TRAIL_MIN_EX</t>
    <phoneticPr fontId="2"/>
  </si>
  <si>
    <t>TCLK_PREPARE_EX</t>
    <phoneticPr fontId="2"/>
  </si>
  <si>
    <t>0x11</t>
  </si>
  <si>
    <t>Gain Table</t>
    <phoneticPr fontId="2"/>
  </si>
  <si>
    <t>Normal</t>
  </si>
  <si>
    <t>0x22</t>
  </si>
  <si>
    <t>0x18</t>
  </si>
  <si>
    <t>0xF8</t>
  </si>
  <si>
    <t>0xE8</t>
  </si>
  <si>
    <t>0x14</t>
  </si>
  <si>
    <t>0x0D</t>
  </si>
  <si>
    <t>0x0A</t>
  </si>
  <si>
    <t>0x64</t>
  </si>
  <si>
    <t>0x0112</t>
  </si>
  <si>
    <t>0x0C</t>
  </si>
  <si>
    <t>0x0E</t>
  </si>
  <si>
    <t>0x15</t>
  </si>
  <si>
    <t>0x38</t>
  </si>
  <si>
    <t>0xD8</t>
  </si>
  <si>
    <t>0xB0</t>
  </si>
  <si>
    <t>0x0408</t>
  </si>
  <si>
    <t>0x0409</t>
  </si>
  <si>
    <t>0x040A</t>
  </si>
  <si>
    <t>0x040B</t>
  </si>
  <si>
    <t>0x040C</t>
  </si>
  <si>
    <t>0x040D</t>
  </si>
  <si>
    <t>0x040E</t>
  </si>
  <si>
    <t>0x040F</t>
  </si>
  <si>
    <t>0x030F</t>
  </si>
  <si>
    <t>0xB6</t>
  </si>
  <si>
    <t>-</t>
  </si>
  <si>
    <t>PLL_MULT_DRIV</t>
  </si>
  <si>
    <t>0x080E, 0x080F</t>
    <phoneticPr fontId="2"/>
  </si>
  <si>
    <t>0x080A, 0x080B</t>
    <phoneticPr fontId="2"/>
  </si>
  <si>
    <t>Date</t>
    <phoneticPr fontId="2"/>
  </si>
  <si>
    <t>Template Ver.</t>
    <phoneticPr fontId="2"/>
  </si>
  <si>
    <t>Sheet</t>
    <phoneticPr fontId="2"/>
  </si>
  <si>
    <t>Comment</t>
    <phoneticPr fontId="2"/>
  </si>
  <si>
    <t>Ver.</t>
    <phoneticPr fontId="2"/>
  </si>
  <si>
    <t>DT_FMT</t>
    <phoneticPr fontId="2"/>
  </si>
  <si>
    <t>FPS</t>
    <phoneticPr fontId="2"/>
  </si>
  <si>
    <t>H</t>
  </si>
  <si>
    <t>VTPXCK</t>
    <phoneticPr fontId="2"/>
  </si>
  <si>
    <t>max.
FPS</t>
    <phoneticPr fontId="2"/>
  </si>
  <si>
    <t>Mode List</t>
  </si>
  <si>
    <t>Output Size</t>
  </si>
  <si>
    <t>Clock information</t>
  </si>
  <si>
    <t>reg</t>
  </si>
  <si>
    <t>mode1</t>
  </si>
  <si>
    <t>mode2</t>
  </si>
  <si>
    <t>Addition mode</t>
  </si>
  <si>
    <t>RAW SIZE</t>
  </si>
  <si>
    <t>Lane</t>
  </si>
  <si>
    <t>INCK
[MHz]</t>
  </si>
  <si>
    <t>VTPXCK system</t>
  </si>
  <si>
    <t>Ana Gain
max.
(code value)</t>
  </si>
  <si>
    <t>Sub-sampling</t>
  </si>
  <si>
    <t>Binning</t>
  </si>
  <si>
    <t>ADCK</t>
  </si>
  <si>
    <t>CPCK</t>
  </si>
  <si>
    <t>PCLK/HCLK</t>
  </si>
  <si>
    <t>MDBCK</t>
  </si>
  <si>
    <t>preDiv</t>
  </si>
  <si>
    <t>PLL
[MHz]</t>
  </si>
  <si>
    <t>Pixel rate
[Mpps]</t>
  </si>
  <si>
    <t>Emb</t>
  </si>
  <si>
    <t>Active 
Pixels</t>
  </si>
  <si>
    <t>Blanking</t>
  </si>
  <si>
    <t>frame_length
_lines</t>
  </si>
  <si>
    <t>line_length_
pck</t>
  </si>
  <si>
    <t>System
Div</t>
  </si>
  <si>
    <t>Pixel
Div</t>
  </si>
  <si>
    <t>div</t>
  </si>
  <si>
    <t>[MHz]</t>
  </si>
  <si>
    <t>x_add_sta</t>
  </si>
  <si>
    <t>x_add_end</t>
  </si>
  <si>
    <t>y_add_sta</t>
  </si>
  <si>
    <t>y_add_end</t>
  </si>
  <si>
    <t>DIG_CROP_IMAGE_WIDTH</t>
  </si>
  <si>
    <t>A</t>
  </si>
  <si>
    <t>Vertical direction [unit:line]</t>
    <phoneticPr fontId="2"/>
  </si>
  <si>
    <t>Horizontal direction [unit:pix]</t>
    <phoneticPr fontId="2"/>
  </si>
  <si>
    <t>Horizontal</t>
    <phoneticPr fontId="2"/>
  </si>
  <si>
    <t>Vertical</t>
    <phoneticPr fontId="2"/>
  </si>
  <si>
    <t>Pixel rate
[Mpps]</t>
    <phoneticPr fontId="2"/>
  </si>
  <si>
    <t>VTPXCK
[MHz]</t>
    <phoneticPr fontId="2"/>
  </si>
  <si>
    <t>PLL mode</t>
    <phoneticPr fontId="2"/>
  </si>
  <si>
    <t>*</t>
    <phoneticPr fontId="2"/>
  </si>
  <si>
    <t>Table No</t>
    <phoneticPr fontId="2"/>
  </si>
  <si>
    <t>THS_PREPARE_EX</t>
    <phoneticPr fontId="2"/>
  </si>
  <si>
    <t>0x080C, 0x080D</t>
    <phoneticPr fontId="2"/>
  </si>
  <si>
    <t>0x0810, 0x0811</t>
    <phoneticPr fontId="2"/>
  </si>
  <si>
    <t>0x0814, 0x0815</t>
    <phoneticPr fontId="2"/>
  </si>
  <si>
    <t>TCLK_ZERO_EX</t>
    <phoneticPr fontId="2"/>
  </si>
  <si>
    <t>TLPX_EX</t>
    <phoneticPr fontId="2"/>
  </si>
  <si>
    <t>0x0818, 0x0819</t>
    <phoneticPr fontId="2"/>
  </si>
  <si>
    <t>Data rate
[Mbps/lane]</t>
    <phoneticPr fontId="2"/>
  </si>
  <si>
    <t>IOP_PREPLLCK_DIV</t>
  </si>
  <si>
    <t>IOP_SYCK_DIV</t>
  </si>
  <si>
    <t/>
  </si>
  <si>
    <t>Please set up "Global Timing" according to a data rate.</t>
    <phoneticPr fontId="2"/>
  </si>
  <si>
    <t>bit rate / lane
(=Rate)</t>
    <phoneticPr fontId="2"/>
  </si>
  <si>
    <t>0x0203</t>
  </si>
  <si>
    <t>0x0205</t>
  </si>
  <si>
    <t>ANA_GAIN_GLOBAL</t>
  </si>
  <si>
    <t>DIG_GAIN_GLOBAL</t>
  </si>
  <si>
    <t>CSI_DT_FMT_H</t>
  </si>
  <si>
    <t>CSI_DT_FMT_L</t>
  </si>
  <si>
    <t>CSI_LANE_MODE</t>
  </si>
  <si>
    <t>IVT_PXCK_DIV</t>
  </si>
  <si>
    <t>IVT_SYCK_DIV</t>
  </si>
  <si>
    <t>IVT_PREPLLCK_DIV</t>
  </si>
  <si>
    <t>IVT_PLL_MPY[10:8]</t>
  </si>
  <si>
    <t>IVT_PLL_MPY[7:0]</t>
  </si>
  <si>
    <t>IOP_PLL_MPY[10:8]</t>
  </si>
  <si>
    <t>IOP_PLL_MPY[7:0]</t>
  </si>
  <si>
    <t>FRM_LENGTH_LINES[15:8]</t>
  </si>
  <si>
    <t>FRM_LENGTH_LINES[7:0]</t>
  </si>
  <si>
    <t>LINE_LENGTH_PCK[15:8]</t>
  </si>
  <si>
    <t>LINE_LENGTH_PCK[7:0]</t>
  </si>
  <si>
    <t>X_ADD_STA[12:8]</t>
  </si>
  <si>
    <t>X_ADD_STA[7:0]</t>
  </si>
  <si>
    <t>Y_ADD_STA[11:8]</t>
  </si>
  <si>
    <t>Y_ADD_STA[7:0]</t>
  </si>
  <si>
    <t>X_ADD_END[12:8]</t>
  </si>
  <si>
    <t>X_ADD_END[7:0]</t>
  </si>
  <si>
    <t>Y_ADD_END[11:8]</t>
  </si>
  <si>
    <t>Y_ADD_END[7:0]</t>
  </si>
  <si>
    <t>X_OUT_SIZE[12:8]</t>
  </si>
  <si>
    <t>X_OUT_SIZE[7:0]</t>
  </si>
  <si>
    <t>Y_OUT_SIZE[11:8]</t>
  </si>
  <si>
    <t>Y_OUT_SIZE[7:0]</t>
  </si>
  <si>
    <t>X_EVN_INC</t>
  </si>
  <si>
    <t>X_ODD_INC</t>
  </si>
  <si>
    <t>Y_EVN_INC</t>
  </si>
  <si>
    <t>Y_ODD_INC</t>
  </si>
  <si>
    <t>DIG_CROP_X_OFFSET[12:8]</t>
  </si>
  <si>
    <t>DIG_CROP_X_OFFSET[7:0]</t>
  </si>
  <si>
    <t>DIG_CROP_Y_OFFSET[11:8]</t>
  </si>
  <si>
    <t>DIG_CROP_Y_OFFSET[7:0]</t>
  </si>
  <si>
    <t>DIG_CROP_IMAGE_WIDTH[12:8]</t>
  </si>
  <si>
    <t>DIG_CROP_IMAGE_WIDTH[7:0]</t>
  </si>
  <si>
    <t>DIG_CROP_IMAGE_HEIGHT[11:8]</t>
  </si>
  <si>
    <t>DIG_CROP_IMAGE_HEIGHT[7:0]</t>
  </si>
  <si>
    <t>BINNING_MODE</t>
  </si>
  <si>
    <t>0x03</t>
  </si>
  <si>
    <t>0x00</t>
  </si>
  <si>
    <t>0x01</t>
  </si>
  <si>
    <t>0x05</t>
  </si>
  <si>
    <t>0x02</t>
  </si>
  <si>
    <t>0x08</t>
  </si>
  <si>
    <t>0x06</t>
  </si>
  <si>
    <t>0x04</t>
  </si>
  <si>
    <t>0x12</t>
  </si>
  <si>
    <t>0x98</t>
  </si>
  <si>
    <t>276 [Mbps/lane] &lt;= Rate &lt; 330 [Mbps/lane]</t>
  </si>
  <si>
    <t>330 [Mbps/lane] &lt;= Rate &lt; 404 [Mbps/lane]</t>
  </si>
  <si>
    <t>404 [Mbps/lane] &lt;= Rate &lt; 462 [Mbps/lane]</t>
  </si>
  <si>
    <t>462 [Mbps/lane] &lt;= Rate &lt; 536 [Mbps/lane]</t>
  </si>
  <si>
    <t>536 [Mbps/lane] &lt;= Rate &lt; 594 [Mbps/lane]</t>
  </si>
  <si>
    <t>594 [Mbps/lane] &lt;= Rate &lt; 668 [Mbps/lane]</t>
  </si>
  <si>
    <t>668 [Mbps/lane] &lt;= Rate &lt; 726 [Mbps/lane]</t>
  </si>
  <si>
    <t>726 [Mbps/lane] &lt;= Rate &lt; 800 [Mbps/lane]</t>
  </si>
  <si>
    <t>800 [Mbps/lane] &lt;= Rate &lt; 858 [Mbps/lane]</t>
  </si>
  <si>
    <t>858 [Mbps/lane] &lt;= Rate &lt; 932 [Mbps/lane]</t>
  </si>
  <si>
    <t>932 [Mbps/lane] &lt;= Rate &lt; 990 [Mbps/lane]</t>
  </si>
  <si>
    <t>990 [Mbps/lane] &lt;= Rate &lt; 1064 [Mbps/lane]</t>
  </si>
  <si>
    <t>1064 [Mbps/lane] &lt;= Rate &lt; 1122 [Mbps/lane]</t>
  </si>
  <si>
    <t>1122 [Mbps/lane] &lt;= Rate &lt; 1198 [Mbps/lane]</t>
  </si>
  <si>
    <t>1198 [Mbps/lane] &lt;= Rate &lt; 1256 [Mbps/lane]</t>
  </si>
  <si>
    <t>1256 [Mbps/lane] &lt;= Rate &lt; 1328 [Mbps/lane]</t>
  </si>
  <si>
    <t>1328 [Mbps/lane] &lt;= Rate &lt; 1388 [Mbps/lane]</t>
  </si>
  <si>
    <t>1388 [Mbps/lane] &lt;= Rate &lt; 1460 [Mbps/lane]</t>
  </si>
  <si>
    <t>1460 [Mbps/lane] &lt;= Rate &lt; 1520 [Mbps/lane]</t>
  </si>
  <si>
    <t>1520 [Mbps/lane] &lt;= Rate &lt; 1592 [Mbps/lane]</t>
  </si>
  <si>
    <t>1592 [Mbps/lane] &lt;= Rate &lt; 1652 [Mbps/lane]</t>
  </si>
  <si>
    <t>1652 [Mbps/lane] &lt;= Rate &lt; 1724 [Mbps/lane]</t>
  </si>
  <si>
    <t>1724 [Mbps/lane] &lt;= Rate &lt; 1784 [Mbps/lane]</t>
  </si>
  <si>
    <t>220 [Mbps/lane] &lt;= Rate &lt; 276 [Mbps/lane]</t>
  </si>
  <si>
    <t>OPSYCK system</t>
    <phoneticPr fontId="2"/>
  </si>
  <si>
    <t>OPSYCK
[MHz]</t>
    <phoneticPr fontId="2"/>
  </si>
  <si>
    <t>OPSYCK</t>
    <phoneticPr fontId="2"/>
  </si>
  <si>
    <t>vblank</t>
    <phoneticPr fontId="2"/>
  </si>
  <si>
    <t>PLL Multiply</t>
    <phoneticPr fontId="2"/>
  </si>
  <si>
    <t>RAW10</t>
  </si>
  <si>
    <t>Active 
Pixels</t>
    <phoneticPr fontId="2"/>
  </si>
  <si>
    <t>THS_EXIT_EX</t>
    <phoneticPr fontId="2"/>
  </si>
  <si>
    <t>0x0824, 0x0825</t>
    <phoneticPr fontId="2"/>
  </si>
  <si>
    <t>TCLK_PRE_EX</t>
    <phoneticPr fontId="2"/>
  </si>
  <si>
    <t>0x0826, 0x0827</t>
    <phoneticPr fontId="2"/>
  </si>
  <si>
    <t>settable Global Timing</t>
    <phoneticPr fontId="2"/>
  </si>
  <si>
    <t>Register Setting Value for Global Timing</t>
    <phoneticPr fontId="2"/>
  </si>
  <si>
    <t>1784 [Mbps/lane] &lt;= Rate &lt; 1856 [Mbps/lane]</t>
  </si>
  <si>
    <t>Visible Interval</t>
  </si>
  <si>
    <t>1.00</t>
  </si>
  <si>
    <t>5.00_MP
(MP)</t>
  </si>
  <si>
    <t>39.87fps@1192x1688 (crop from binning)</t>
  </si>
  <si>
    <t>Mode Setting</t>
  </si>
  <si>
    <t>0x0114</t>
    <phoneticPr fontId="2"/>
  </si>
  <si>
    <t>0x3F4D</t>
  </si>
  <si>
    <t>Output Size Setting</t>
  </si>
  <si>
    <t>Clock Setting</t>
  </si>
  <si>
    <t>0x0204</t>
  </si>
  <si>
    <t>0x020E</t>
  </si>
  <si>
    <t>0x020F</t>
  </si>
  <si>
    <t>0x3E37</t>
  </si>
  <si>
    <t>0x3F15</t>
  </si>
  <si>
    <t>0x3C7E</t>
    <phoneticPr fontId="2"/>
  </si>
  <si>
    <t>0x3C7F</t>
    <phoneticPr fontId="2"/>
  </si>
  <si>
    <t>Global Setting</t>
    <phoneticPr fontId="2"/>
  </si>
  <si>
    <t>0x3F4C</t>
  </si>
  <si>
    <t>0x3FFE</t>
  </si>
  <si>
    <t>0x3FFF</t>
  </si>
  <si>
    <t>0x3F78</t>
  </si>
  <si>
    <t>0x3F79</t>
  </si>
  <si>
    <t>0x5F0A</t>
  </si>
  <si>
    <t>0x30</t>
  </si>
  <si>
    <t>Please refer to Software Reference Manual about the command sequence.</t>
    <phoneticPr fontId="2"/>
  </si>
  <si>
    <t>modified form previous register setting</t>
    <phoneticPr fontId="2"/>
  </si>
  <si>
    <t>newly added register setting</t>
    <phoneticPr fontId="2"/>
  </si>
  <si>
    <t>unnecessary for setting</t>
    <phoneticPr fontId="2"/>
  </si>
  <si>
    <t>submitted</t>
    <phoneticPr fontId="2"/>
  </si>
  <si>
    <t>Stand-by OFF Sequence</t>
    <phoneticPr fontId="2"/>
  </si>
  <si>
    <t>Power ON</t>
    <phoneticPr fontId="2"/>
  </si>
  <si>
    <t>Input EXTCLK</t>
    <phoneticPr fontId="2"/>
  </si>
  <si>
    <t>XCLR OFF</t>
    <phoneticPr fontId="2"/>
  </si>
  <si>
    <t>External Clock Setting</t>
    <phoneticPr fontId="2"/>
  </si>
  <si>
    <t>Register Name</t>
    <phoneticPr fontId="2"/>
  </si>
  <si>
    <t>Initial value</t>
    <phoneticPr fontId="2"/>
  </si>
  <si>
    <t>Group</t>
    <phoneticPr fontId="2"/>
  </si>
  <si>
    <t>Address</t>
    <phoneticPr fontId="2"/>
  </si>
  <si>
    <t>value</t>
    <phoneticPr fontId="2"/>
  </si>
  <si>
    <t>EXCK_FREQ[15:8]</t>
  </si>
  <si>
    <t>A-1</t>
    <phoneticPr fontId="2"/>
  </si>
  <si>
    <t>0x0136</t>
  </si>
  <si>
    <t>EXCK_FREQ[7:0]</t>
  </si>
  <si>
    <t>0x0137</t>
  </si>
  <si>
    <t>Register version</t>
    <phoneticPr fontId="2"/>
  </si>
  <si>
    <t>C_VERSION</t>
    <phoneticPr fontId="2"/>
  </si>
  <si>
    <t>A-2</t>
    <phoneticPr fontId="2"/>
  </si>
  <si>
    <t>T_VERSION</t>
    <phoneticPr fontId="2"/>
  </si>
  <si>
    <t>A-2</t>
  </si>
  <si>
    <t>0x3E35</t>
  </si>
  <si>
    <t>0x3E36</t>
  </si>
  <si>
    <t>0x3F7F</t>
  </si>
  <si>
    <t>0x4431</t>
  </si>
  <si>
    <t>0x531C</t>
  </si>
  <si>
    <t>0x531D</t>
  </si>
  <si>
    <t>0x531E</t>
  </si>
  <si>
    <t>0x5928</t>
  </si>
  <si>
    <t>0x5929</t>
  </si>
  <si>
    <t>0x2F</t>
  </si>
  <si>
    <t>0x592A</t>
  </si>
  <si>
    <t>0x592B</t>
  </si>
  <si>
    <t>0x592C</t>
  </si>
  <si>
    <t>0x592D</t>
  </si>
  <si>
    <t>0x592E</t>
  </si>
  <si>
    <t>0x592F</t>
  </si>
  <si>
    <t>0x5930</t>
  </si>
  <si>
    <t>0x5931</t>
  </si>
  <si>
    <t>0x5932</t>
  </si>
  <si>
    <t>0x5933</t>
  </si>
  <si>
    <t>0x5938</t>
  </si>
  <si>
    <t>0x5939</t>
  </si>
  <si>
    <t>0x593A</t>
  </si>
  <si>
    <t>0x593B</t>
  </si>
  <si>
    <t>0x593C</t>
  </si>
  <si>
    <t>0x593D</t>
  </si>
  <si>
    <t>0x593E</t>
  </si>
  <si>
    <t>0x593F</t>
  </si>
  <si>
    <t>0x5940</t>
  </si>
  <si>
    <t>0x5941</t>
  </si>
  <si>
    <t>0x5942</t>
  </si>
  <si>
    <t>0x5943</t>
  </si>
  <si>
    <t>0x5F0E</t>
  </si>
  <si>
    <t>0x5F11</t>
  </si>
  <si>
    <t>0x5F17</t>
  </si>
  <si>
    <t>0x7990</t>
  </si>
  <si>
    <t>0x7993</t>
  </si>
  <si>
    <t>0x7994</t>
  </si>
  <si>
    <t>0x7995</t>
  </si>
  <si>
    <t>0x799A</t>
  </si>
  <si>
    <t>0x799D</t>
  </si>
  <si>
    <t>0x8169</t>
  </si>
  <si>
    <t>0x8359</t>
  </si>
  <si>
    <t>0x9302</t>
  </si>
  <si>
    <t>0x9306</t>
  </si>
  <si>
    <t>0x930A</t>
  </si>
  <si>
    <t>0x930E</t>
  </si>
  <si>
    <t>0x9312</t>
  </si>
  <si>
    <t>0x9316</t>
  </si>
  <si>
    <t>0x9317</t>
  </si>
  <si>
    <t>0xB046</t>
  </si>
  <si>
    <t>0xB048</t>
  </si>
  <si>
    <t>Image Quality adjustment setting</t>
    <phoneticPr fontId="2"/>
  </si>
  <si>
    <t>&lt;--  If there is a sheet of "RegisterSetting(ImageQuatlity)", please refer to this sheet.</t>
  </si>
  <si>
    <t>------</t>
    <phoneticPr fontId="2"/>
  </si>
  <si>
    <t>------</t>
  </si>
  <si>
    <t>B-1</t>
    <phoneticPr fontId="2"/>
  </si>
  <si>
    <t>MIPI output setting</t>
    <phoneticPr fontId="2"/>
  </si>
  <si>
    <t>Line Length PCK Setting</t>
    <phoneticPr fontId="2"/>
  </si>
  <si>
    <t>Frame Length Lines Setting</t>
    <phoneticPr fontId="2"/>
  </si>
  <si>
    <t>0x0340</t>
    <phoneticPr fontId="2"/>
  </si>
  <si>
    <t>0x0341</t>
    <phoneticPr fontId="2"/>
  </si>
  <si>
    <t>ROI Setting</t>
    <phoneticPr fontId="2"/>
  </si>
  <si>
    <t>Mode Setting</t>
    <phoneticPr fontId="2"/>
  </si>
  <si>
    <t>BINNING_TYPE_H,BINNING_TYPE_V</t>
    <phoneticPr fontId="2"/>
  </si>
  <si>
    <t>BINNING_WEIGHTING</t>
  </si>
  <si>
    <t>0x0902</t>
  </si>
  <si>
    <t>Digital Crop &amp; Scaling</t>
    <phoneticPr fontId="2"/>
  </si>
  <si>
    <t>Output Size Setting</t>
    <phoneticPr fontId="2"/>
  </si>
  <si>
    <t>Clock Setting</t>
    <phoneticPr fontId="2"/>
  </si>
  <si>
    <t>Other Setting</t>
    <phoneticPr fontId="2"/>
  </si>
  <si>
    <t>Integration Setting</t>
    <phoneticPr fontId="2"/>
  </si>
  <si>
    <t>COARSE_INTEG_TIME</t>
  </si>
  <si>
    <t>0x0202</t>
  </si>
  <si>
    <t>Gain Setting</t>
    <phoneticPr fontId="2"/>
  </si>
  <si>
    <t>Streaming setting</t>
    <phoneticPr fontId="2"/>
  </si>
  <si>
    <t>0x0100</t>
    <phoneticPr fontId="2"/>
  </si>
  <si>
    <t>0x01</t>
    <phoneticPr fontId="2"/>
  </si>
  <si>
    <t>PLL Lock Up Time + Wake-Up Time -&gt; Init. Time</t>
    <phoneticPr fontId="2"/>
  </si>
  <si>
    <t>Streaming</t>
    <phoneticPr fontId="2"/>
  </si>
  <si>
    <t>Software Standby settings</t>
    <phoneticPr fontId="2"/>
  </si>
  <si>
    <t>0x00</t>
    <phoneticPr fontId="2"/>
  </si>
  <si>
    <t>MIPI output setting</t>
  </si>
  <si>
    <t>Line Length PCK Setting</t>
  </si>
  <si>
    <t>Frame Length Lines Setting</t>
  </si>
  <si>
    <t>ROI Setting</t>
  </si>
  <si>
    <t>Digital Crop &amp; Scaling</t>
  </si>
  <si>
    <t>Address</t>
  </si>
  <si>
    <t>value</t>
  </si>
  <si>
    <t>Integration Setting</t>
  </si>
  <si>
    <t>PDAF Setting</t>
  </si>
  <si>
    <t>Other Setting</t>
  </si>
  <si>
    <t>Streaming settings</t>
    <phoneticPr fontId="2"/>
  </si>
  <si>
    <t>modified form previous register setting</t>
  </si>
  <si>
    <t>newly added register setting</t>
  </si>
  <si>
    <t>unnecessary for setting</t>
  </si>
  <si>
    <t>submitted</t>
  </si>
  <si>
    <t>0xAA06</t>
  </si>
  <si>
    <t>0xAA07</t>
  </si>
  <si>
    <t>0xAA08</t>
  </si>
  <si>
    <t>0xAA12</t>
  </si>
  <si>
    <t>0xAA13</t>
  </si>
  <si>
    <t>0xAA14</t>
  </si>
  <si>
    <t>0xAB55</t>
  </si>
  <si>
    <t>0xAB57</t>
  </si>
  <si>
    <t>0xAB59</t>
  </si>
  <si>
    <t>0xABB4</t>
  </si>
  <si>
    <t>0xABB5</t>
  </si>
  <si>
    <t>0xABB6</t>
  </si>
  <si>
    <t>0xABB7</t>
  </si>
  <si>
    <t>0xABB8</t>
  </si>
  <si>
    <t>0xABB9</t>
  </si>
  <si>
    <t>Mode Transition Settings</t>
  </si>
  <si>
    <t>0x02</t>
    <phoneticPr fontId="2"/>
  </si>
  <si>
    <t>0x04</t>
    <phoneticPr fontId="2"/>
  </si>
  <si>
    <t>0x05</t>
    <phoneticPr fontId="2"/>
  </si>
  <si>
    <t>0x1F</t>
    <phoneticPr fontId="2"/>
  </si>
  <si>
    <t>0x75</t>
    <phoneticPr fontId="2"/>
  </si>
  <si>
    <t>0x2A</t>
    <phoneticPr fontId="2"/>
  </si>
  <si>
    <t>0x80</t>
    <phoneticPr fontId="2"/>
  </si>
  <si>
    <t>0x2E</t>
    <phoneticPr fontId="2"/>
  </si>
  <si>
    <t>0xD2</t>
    <phoneticPr fontId="2"/>
  </si>
  <si>
    <t>0x62</t>
    <phoneticPr fontId="2"/>
  </si>
  <si>
    <t>0x08</t>
    <phoneticPr fontId="2"/>
  </si>
  <si>
    <t>0x0F</t>
    <phoneticPr fontId="2"/>
  </si>
  <si>
    <t>0x60</t>
    <phoneticPr fontId="2"/>
  </si>
  <si>
    <t>0xB4</t>
  </si>
  <si>
    <t>0xA7</t>
  </si>
  <si>
    <t>0xA8</t>
  </si>
  <si>
    <t>0x2F</t>
    <phoneticPr fontId="2"/>
  </si>
  <si>
    <t>0x85</t>
    <phoneticPr fontId="2"/>
  </si>
  <si>
    <t>0x32</t>
    <phoneticPr fontId="2"/>
  </si>
  <si>
    <t>0x88</t>
    <phoneticPr fontId="2"/>
  </si>
  <si>
    <t>0x3D</t>
    <phoneticPr fontId="2"/>
  </si>
  <si>
    <t>0x93</t>
    <phoneticPr fontId="2"/>
  </si>
  <si>
    <t>0x24</t>
    <phoneticPr fontId="2"/>
  </si>
  <si>
    <t>0x7A</t>
    <phoneticPr fontId="2"/>
  </si>
  <si>
    <t>0x6E</t>
    <phoneticPr fontId="2"/>
  </si>
  <si>
    <t>0xC6</t>
    <phoneticPr fontId="2"/>
  </si>
  <si>
    <t>0x5E</t>
    <phoneticPr fontId="2"/>
  </si>
  <si>
    <t>0x5D</t>
    <phoneticPr fontId="2"/>
  </si>
  <si>
    <t>0xA1</t>
    <phoneticPr fontId="2"/>
  </si>
  <si>
    <t>0x1E</t>
    <phoneticPr fontId="2"/>
  </si>
  <si>
    <t>0x26</t>
    <phoneticPr fontId="2"/>
  </si>
  <si>
    <t>0x23</t>
    <phoneticPr fontId="2"/>
  </si>
  <si>
    <t>0x2C</t>
    <phoneticPr fontId="2"/>
  </si>
  <si>
    <t>0x19</t>
    <phoneticPr fontId="2"/>
  </si>
  <si>
    <t>reg_A</t>
  </si>
  <si>
    <t>H: 1192</t>
  </si>
  <si>
    <t>V: 1688</t>
  </si>
  <si>
    <t>4Lane</t>
  </si>
  <si>
    <t>0x16</t>
  </si>
  <si>
    <t>0x3C</t>
  </si>
  <si>
    <t>0x6B</t>
  </si>
  <si>
    <t>0x81</t>
  </si>
  <si>
    <t>0x31</t>
  </si>
  <si>
    <t>0x8A</t>
  </si>
  <si>
    <t>0x33</t>
    <phoneticPr fontId="2"/>
  </si>
  <si>
    <t>0x20</t>
    <phoneticPr fontId="2"/>
  </si>
  <si>
    <t>0x3F</t>
    <phoneticPr fontId="2"/>
  </si>
  <si>
    <t>0x78</t>
    <phoneticPr fontId="2"/>
  </si>
  <si>
    <t>0x50</t>
    <phoneticPr fontId="2"/>
  </si>
  <si>
    <t>0x4D</t>
    <phoneticPr fontId="2"/>
  </si>
  <si>
    <t>0x68</t>
    <phoneticPr fontId="2"/>
  </si>
  <si>
    <t>0x30</t>
    <phoneticPr fontId="2"/>
  </si>
  <si>
    <t>0x03</t>
    <phoneticPr fontId="2"/>
  </si>
  <si>
    <t>Analog addition average</t>
  </si>
  <si>
    <t>24dB(960)</t>
  </si>
  <si>
    <t>Dual</t>
  </si>
  <si>
    <t>First Release
  reg_A  39.87fps@1192x1688 (crop from binning)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</si>
</sst>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8" formatCode="0.0_ "/>
    <numFmt numFmtId="179" formatCode="0.00_);[Red]\(0.00\)"/>
    <numFmt numFmtId="180" formatCode="0.00_ "/>
    <numFmt numFmtId="183" formatCode="0.00&quot;ms&quot;"/>
    <numFmt numFmtId="185" formatCode="0_ "/>
    <numFmt numFmtId="188" formatCode="0.00&quot;us&quot;"/>
    <numFmt numFmtId="190" formatCode="yyyy/mm/dd"/>
    <numFmt numFmtId="193" formatCode="&quot;Ver&quot;0.0"/>
  </numFmts>
  <fonts count="7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1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b/>
      <u/>
      <sz val="28"/>
      <color theme="1"/>
      <name val="Calibri"/>
      <family val="2"/>
    </font>
    <font>
      <sz val="11"/>
      <name val="メイリオ"/>
      <family val="3"/>
      <charset val="128"/>
    </font>
    <font>
      <b/>
      <sz val="10"/>
      <color indexed="9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0"/>
      <name val="メイリオ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10"/>
      <color indexed="8"/>
      <name val="メイリオ"/>
      <family val="3"/>
      <charset val="128"/>
    </font>
    <font>
      <b/>
      <sz val="11"/>
      <color theme="1"/>
      <name val="Calibri"/>
      <family val="2"/>
    </font>
    <font>
      <b/>
      <sz val="11"/>
      <color theme="3" tint="0.59999389629810485"/>
      <name val="Calibri"/>
      <family val="2"/>
    </font>
    <font>
      <b/>
      <sz val="10"/>
      <color theme="0"/>
      <name val="メイリオ"/>
      <family val="3"/>
      <charset val="128"/>
    </font>
    <font>
      <sz val="18"/>
      <name val="メイリオ"/>
      <family val="3"/>
      <charset val="128"/>
    </font>
    <font>
      <sz val="11"/>
      <color indexed="12"/>
      <name val="メイリオ"/>
      <family val="3"/>
      <charset val="128"/>
    </font>
    <font>
      <sz val="9"/>
      <color indexed="12"/>
      <name val="メイリオ"/>
      <family val="3"/>
      <charset val="128"/>
    </font>
    <font>
      <b/>
      <sz val="9"/>
      <name val="メイリオ"/>
      <family val="3"/>
      <charset val="128"/>
    </font>
    <font>
      <b/>
      <sz val="11"/>
      <name val="メイリオ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color theme="0"/>
      <name val="メイリオ"/>
      <family val="3"/>
      <charset val="128"/>
    </font>
    <font>
      <b/>
      <sz val="9"/>
      <color indexed="9"/>
      <name val="メイリオ"/>
      <family val="3"/>
      <charset val="128"/>
    </font>
    <font>
      <sz val="10"/>
      <color indexed="12"/>
      <name val="メイリオ"/>
      <family val="3"/>
      <charset val="128"/>
    </font>
    <font>
      <b/>
      <sz val="10"/>
      <color rgb="FF969696"/>
      <name val="メイリオ"/>
      <family val="3"/>
      <charset val="128"/>
    </font>
    <font>
      <b/>
      <sz val="12"/>
      <color theme="0"/>
      <name val="Calibri"/>
      <family val="2"/>
    </font>
    <font>
      <sz val="8"/>
      <color indexed="12"/>
      <name val="Calibri"/>
      <family val="2"/>
    </font>
    <font>
      <b/>
      <sz val="11.5"/>
      <color rgb="FFFF0000"/>
      <name val="Calibri"/>
      <family val="2"/>
    </font>
    <font>
      <u/>
      <sz val="10"/>
      <name val="Calibri"/>
      <family val="2"/>
    </font>
    <font>
      <b/>
      <sz val="8"/>
      <color indexed="12"/>
      <name val="Calibri"/>
      <family val="2"/>
    </font>
    <font>
      <b/>
      <sz val="10"/>
      <name val="Calibri"/>
      <family val="2"/>
    </font>
    <font>
      <sz val="10"/>
      <color theme="1"/>
      <name val="ＭＳ Ｐゴシック"/>
      <family val="3"/>
      <charset val="128"/>
    </font>
    <font>
      <sz val="8"/>
      <color rgb="FF0000FF"/>
      <name val="メイリオ"/>
      <family val="3"/>
      <charset val="128"/>
    </font>
    <font>
      <sz val="10"/>
      <color rgb="FF0000FF"/>
      <name val="ＭＳ Ｐゴシック"/>
      <family val="3"/>
      <charset val="128"/>
    </font>
    <font>
      <sz val="9"/>
      <color theme="1"/>
      <name val="Calibri"/>
      <family val="2"/>
    </font>
    <font>
      <sz val="8"/>
      <color rgb="FF0000FF"/>
      <name val="Calibri"/>
      <family val="2"/>
    </font>
    <font>
      <sz val="10"/>
      <color rgb="FFFF0000"/>
      <name val="Calibri"/>
      <family val="2"/>
    </font>
    <font>
      <sz val="10"/>
      <color theme="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indexed="8"/>
      <name val="Calibri"/>
      <family val="2"/>
    </font>
    <font>
      <sz val="10"/>
      <color rgb="FF0000FF"/>
      <name val="Calibri"/>
      <family val="2"/>
    </font>
    <font>
      <sz val="10"/>
      <color theme="1" tint="4.9989318521683403E-2"/>
      <name val="Calibri"/>
      <family val="2"/>
    </font>
    <font>
      <b/>
      <sz val="11.5"/>
      <color rgb="FF7C487C"/>
      <name val="Calibri"/>
      <family val="2"/>
    </font>
    <font>
      <b/>
      <sz val="11.5"/>
      <color rgb="FF008000"/>
      <name val="Calibri"/>
      <family val="2"/>
    </font>
    <font>
      <sz val="9"/>
      <color theme="1" tint="4.9989318521683403E-2"/>
      <name val="ＭＳ Ｐゴシック"/>
      <family val="3"/>
      <charset val="128"/>
    </font>
    <font>
      <sz val="10"/>
      <color indexed="12"/>
      <name val="Calibri"/>
      <family val="2"/>
    </font>
    <font>
      <sz val="10"/>
      <name val="ＭＳ Ｐゴシック"/>
      <family val="3"/>
      <charset val="128"/>
    </font>
    <font>
      <sz val="10"/>
      <color indexed="10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D9EC"/>
        <bgColor indexed="64"/>
      </patternFill>
    </fill>
    <fill>
      <patternFill patternType="solid">
        <fgColor rgb="FF7BA7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E7DB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textRotation="180"/>
    </xf>
    <xf numFmtId="0" fontId="27" fillId="0" borderId="0" xfId="0" applyFont="1">
      <alignment vertical="center"/>
    </xf>
    <xf numFmtId="0" fontId="28" fillId="24" borderId="0" xfId="0" applyFont="1" applyFill="1">
      <alignment vertical="center"/>
    </xf>
    <xf numFmtId="0" fontId="30" fillId="24" borderId="0" xfId="0" applyFont="1" applyFill="1" applyAlignment="1">
      <alignment horizontal="center" vertical="center"/>
    </xf>
    <xf numFmtId="49" fontId="30" fillId="2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0" fontId="25" fillId="36" borderId="1" xfId="0" applyFont="1" applyFill="1" applyBorder="1" applyAlignment="1">
      <alignment horizontal="center" vertical="center" wrapText="1"/>
    </xf>
    <xf numFmtId="0" fontId="23" fillId="30" borderId="1" xfId="0" applyFont="1" applyFill="1" applyBorder="1" applyAlignment="1">
      <alignment horizontal="center" vertical="center"/>
    </xf>
    <xf numFmtId="0" fontId="35" fillId="30" borderId="1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NumberFormat="1" applyFont="1" applyAlignment="1">
      <alignment horizontal="center" vertical="center"/>
    </xf>
    <xf numFmtId="0" fontId="30" fillId="0" borderId="0" xfId="0" applyNumberFormat="1" applyFont="1" applyAlignment="1">
      <alignment horizontal="center" vertical="center"/>
    </xf>
    <xf numFmtId="0" fontId="42" fillId="24" borderId="0" xfId="0" applyFont="1" applyFill="1">
      <alignment vertical="center"/>
    </xf>
    <xf numFmtId="0" fontId="28" fillId="24" borderId="0" xfId="0" applyFont="1" applyFill="1" applyAlignment="1" applyProtection="1">
      <alignment horizontal="center" vertical="center"/>
    </xf>
    <xf numFmtId="0" fontId="28" fillId="24" borderId="0" xfId="0" applyFont="1" applyFill="1" applyProtection="1">
      <alignment vertical="center"/>
    </xf>
    <xf numFmtId="0" fontId="28" fillId="24" borderId="0" xfId="0" applyFont="1" applyFill="1" applyAlignment="1" applyProtection="1">
      <alignment horizontal="center" vertical="center" wrapText="1"/>
    </xf>
    <xf numFmtId="0" fontId="38" fillId="24" borderId="0" xfId="0" applyFont="1" applyFill="1" applyProtection="1">
      <alignment vertical="center"/>
    </xf>
    <xf numFmtId="0" fontId="32" fillId="24" borderId="0" xfId="0" applyFont="1" applyFill="1" applyProtection="1">
      <alignment vertical="center"/>
    </xf>
    <xf numFmtId="0" fontId="37" fillId="24" borderId="0" xfId="0" applyFont="1" applyFill="1" applyProtection="1">
      <alignment vertical="center"/>
    </xf>
    <xf numFmtId="0" fontId="30" fillId="24" borderId="0" xfId="0" applyFont="1" applyFill="1" applyProtection="1">
      <alignment vertical="center"/>
    </xf>
    <xf numFmtId="0" fontId="30" fillId="24" borderId="0" xfId="0" applyFont="1" applyFill="1">
      <alignment vertical="center"/>
    </xf>
    <xf numFmtId="0" fontId="28" fillId="0" borderId="0" xfId="0" applyFont="1">
      <alignment vertical="center"/>
    </xf>
    <xf numFmtId="0" fontId="28" fillId="0" borderId="0" xfId="0" applyFont="1" applyFill="1" applyAlignment="1" applyProtection="1">
      <alignment horizontal="center" vertical="center"/>
    </xf>
    <xf numFmtId="0" fontId="40" fillId="24" borderId="0" xfId="0" applyFont="1" applyFill="1" applyAlignment="1" applyProtection="1">
      <alignment horizontal="center" vertical="center"/>
    </xf>
    <xf numFmtId="0" fontId="29" fillId="41" borderId="39" xfId="0" applyFont="1" applyFill="1" applyBorder="1" applyAlignment="1" applyProtection="1">
      <alignment horizontal="center" vertical="center" wrapText="1"/>
    </xf>
    <xf numFmtId="0" fontId="29" fillId="41" borderId="42" xfId="0" applyFont="1" applyFill="1" applyBorder="1" applyAlignment="1" applyProtection="1">
      <alignment vertical="center" wrapText="1"/>
    </xf>
    <xf numFmtId="0" fontId="45" fillId="41" borderId="42" xfId="0" applyFont="1" applyFill="1" applyBorder="1" applyAlignment="1" applyProtection="1">
      <alignment horizontal="center" vertical="center" wrapText="1"/>
    </xf>
    <xf numFmtId="0" fontId="34" fillId="0" borderId="42" xfId="0" applyFont="1" applyFill="1" applyBorder="1" applyAlignment="1" applyProtection="1">
      <alignment horizontal="center" vertical="center"/>
    </xf>
    <xf numFmtId="49" fontId="34" fillId="0" borderId="42" xfId="0" applyNumberFormat="1" applyFont="1" applyFill="1" applyBorder="1" applyAlignment="1" applyProtection="1">
      <alignment horizontal="left" vertical="center"/>
    </xf>
    <xf numFmtId="0" fontId="34" fillId="0" borderId="42" xfId="0" applyFont="1" applyFill="1" applyBorder="1" applyAlignment="1" applyProtection="1">
      <alignment horizontal="left" vertical="center"/>
    </xf>
    <xf numFmtId="0" fontId="30" fillId="0" borderId="42" xfId="0" applyFont="1" applyFill="1" applyBorder="1" applyAlignment="1" applyProtection="1">
      <alignment horizontal="center" vertical="center"/>
    </xf>
    <xf numFmtId="0" fontId="30" fillId="0" borderId="42" xfId="0" applyFont="1" applyFill="1" applyBorder="1" applyAlignment="1" applyProtection="1">
      <alignment horizontal="center" vertical="center" wrapText="1"/>
    </xf>
    <xf numFmtId="180" fontId="30" fillId="29" borderId="42" xfId="0" applyNumberFormat="1" applyFont="1" applyFill="1" applyBorder="1" applyAlignment="1" applyProtection="1">
      <alignment horizontal="center" vertical="center" wrapText="1"/>
    </xf>
    <xf numFmtId="179" fontId="30" fillId="29" borderId="42" xfId="0" applyNumberFormat="1" applyFont="1" applyFill="1" applyBorder="1" applyAlignment="1" applyProtection="1">
      <alignment horizontal="right" vertical="center" wrapText="1"/>
    </xf>
    <xf numFmtId="0" fontId="34" fillId="0" borderId="42" xfId="0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Fill="1" applyProtection="1">
      <alignment vertical="center"/>
    </xf>
    <xf numFmtId="0" fontId="30" fillId="0" borderId="42" xfId="0" applyFont="1" applyFill="1" applyBorder="1" applyAlignment="1" applyProtection="1">
      <alignment horizontal="center" vertical="center"/>
      <protection locked="0"/>
    </xf>
    <xf numFmtId="185" fontId="30" fillId="29" borderId="42" xfId="0" applyNumberFormat="1" applyFont="1" applyFill="1" applyBorder="1" applyAlignment="1" applyProtection="1">
      <alignment horizontal="center" vertical="center"/>
    </xf>
    <xf numFmtId="183" fontId="30" fillId="29" borderId="42" xfId="0" applyNumberFormat="1" applyFont="1" applyFill="1" applyBorder="1" applyAlignment="1" applyProtection="1">
      <alignment horizontal="center" vertical="center"/>
    </xf>
    <xf numFmtId="188" fontId="30" fillId="29" borderId="42" xfId="0" applyNumberFormat="1" applyFont="1" applyFill="1" applyBorder="1" applyAlignment="1" applyProtection="1">
      <alignment horizontal="center" vertical="center"/>
    </xf>
    <xf numFmtId="178" fontId="30" fillId="0" borderId="42" xfId="0" applyNumberFormat="1" applyFont="1" applyFill="1" applyBorder="1" applyAlignment="1" applyProtection="1">
      <alignment horizontal="center" vertical="center"/>
    </xf>
    <xf numFmtId="180" fontId="30" fillId="29" borderId="42" xfId="0" applyNumberFormat="1" applyFont="1" applyFill="1" applyBorder="1" applyAlignment="1" applyProtection="1">
      <alignment horizontal="center" vertical="center"/>
    </xf>
    <xf numFmtId="0" fontId="30" fillId="0" borderId="42" xfId="0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Fill="1" applyAlignment="1" applyProtection="1">
      <alignment horizontal="center" vertical="center"/>
    </xf>
    <xf numFmtId="185" fontId="30" fillId="0" borderId="42" xfId="0" applyNumberFormat="1" applyFont="1" applyFill="1" applyBorder="1" applyAlignment="1" applyProtection="1">
      <alignment horizontal="center" vertical="center"/>
    </xf>
    <xf numFmtId="0" fontId="39" fillId="0" borderId="0" xfId="0" applyFont="1" applyFill="1" applyAlignment="1" applyProtection="1">
      <alignment horizontal="center" vertical="center"/>
    </xf>
    <xf numFmtId="0" fontId="39" fillId="0" borderId="0" xfId="0" applyFont="1" applyFill="1" applyAlignment="1" applyProtection="1">
      <alignment horizontal="center" vertical="center" wrapText="1"/>
    </xf>
    <xf numFmtId="0" fontId="28" fillId="0" borderId="0" xfId="0" applyFont="1" applyFill="1" applyProtection="1">
      <alignment vertical="center"/>
    </xf>
    <xf numFmtId="0" fontId="46" fillId="0" borderId="0" xfId="0" applyFont="1" applyFill="1" applyAlignment="1" applyProtection="1">
      <alignment horizontal="center" vertical="center"/>
    </xf>
    <xf numFmtId="0" fontId="39" fillId="24" borderId="0" xfId="0" applyFont="1" applyFill="1" applyAlignment="1" applyProtection="1">
      <alignment horizontal="center" vertical="center"/>
    </xf>
    <xf numFmtId="0" fontId="28" fillId="0" borderId="0" xfId="0" applyFont="1" applyFill="1">
      <alignment vertical="center"/>
    </xf>
    <xf numFmtId="0" fontId="39" fillId="0" borderId="0" xfId="0" applyFont="1" applyFill="1" applyAlignment="1">
      <alignment horizontal="right" vertical="center"/>
    </xf>
    <xf numFmtId="0" fontId="39" fillId="0" borderId="0" xfId="0" applyFont="1" applyFill="1" applyAlignment="1" applyProtection="1">
      <alignment horizontal="left" vertical="center"/>
    </xf>
    <xf numFmtId="180" fontId="39" fillId="0" borderId="0" xfId="0" applyNumberFormat="1" applyFont="1" applyFill="1" applyAlignment="1" applyProtection="1">
      <alignment horizontal="center" vertical="center"/>
    </xf>
    <xf numFmtId="0" fontId="31" fillId="24" borderId="0" xfId="0" applyFont="1" applyFill="1">
      <alignment vertical="center"/>
    </xf>
    <xf numFmtId="0" fontId="29" fillId="25" borderId="12" xfId="0" applyFont="1" applyFill="1" applyBorder="1" applyAlignment="1">
      <alignment horizontal="center" vertical="center"/>
    </xf>
    <xf numFmtId="49" fontId="29" fillId="25" borderId="13" xfId="0" applyNumberFormat="1" applyFont="1" applyFill="1" applyBorder="1" applyAlignment="1">
      <alignment horizontal="center" vertical="center"/>
    </xf>
    <xf numFmtId="0" fontId="29" fillId="25" borderId="16" xfId="0" applyFont="1" applyFill="1" applyBorder="1" applyAlignment="1">
      <alignment horizontal="center" vertical="center"/>
    </xf>
    <xf numFmtId="0" fontId="32" fillId="24" borderId="0" xfId="0" applyFont="1" applyFill="1" applyAlignment="1" applyProtection="1">
      <alignment horizontal="center" vertical="center"/>
    </xf>
    <xf numFmtId="0" fontId="29" fillId="41" borderId="42" xfId="0" applyFont="1" applyFill="1" applyBorder="1" applyAlignment="1" applyProtection="1">
      <alignment horizontal="center" vertical="center" wrapText="1"/>
    </xf>
    <xf numFmtId="0" fontId="29" fillId="41" borderId="42" xfId="0" applyFont="1" applyFill="1" applyBorder="1" applyAlignment="1" applyProtection="1">
      <alignment horizontal="center" vertical="center"/>
    </xf>
    <xf numFmtId="0" fontId="0" fillId="0" borderId="0" xfId="0">
      <alignment vertical="center"/>
    </xf>
    <xf numFmtId="0" fontId="24" fillId="36" borderId="39" xfId="0" applyFont="1" applyFill="1" applyBorder="1" applyAlignment="1">
      <alignment horizontal="center" textRotation="180" wrapText="1"/>
    </xf>
    <xf numFmtId="0" fontId="24" fillId="36" borderId="22" xfId="0" applyFont="1" applyFill="1" applyBorder="1" applyAlignment="1">
      <alignment horizontal="center" textRotation="180" wrapText="1"/>
    </xf>
    <xf numFmtId="0" fontId="24" fillId="36" borderId="22" xfId="0" applyFont="1" applyFill="1" applyBorder="1" applyAlignment="1">
      <alignment horizontal="center" textRotation="180"/>
    </xf>
    <xf numFmtId="0" fontId="20" fillId="0" borderId="0" xfId="0" applyFont="1" applyAlignment="1"/>
    <xf numFmtId="0" fontId="21" fillId="35" borderId="42" xfId="0" applyFont="1" applyFill="1" applyBorder="1" applyAlignment="1">
      <alignment horizontal="center"/>
    </xf>
    <xf numFmtId="49" fontId="21" fillId="31" borderId="42" xfId="0" applyNumberFormat="1" applyFont="1" applyFill="1" applyBorder="1" applyAlignment="1"/>
    <xf numFmtId="0" fontId="21" fillId="24" borderId="43" xfId="0" applyFont="1" applyFill="1" applyBorder="1" applyAlignment="1">
      <alignment horizontal="right"/>
    </xf>
    <xf numFmtId="0" fontId="26" fillId="0" borderId="42" xfId="0" applyFont="1" applyBorder="1" applyAlignment="1">
      <alignment horizontal="center"/>
    </xf>
    <xf numFmtId="0" fontId="21" fillId="30" borderId="43" xfId="0" applyFont="1" applyFill="1" applyBorder="1" applyAlignment="1">
      <alignment horizontal="right"/>
    </xf>
    <xf numFmtId="0" fontId="26" fillId="30" borderId="42" xfId="0" applyFont="1" applyFill="1" applyBorder="1" applyAlignment="1">
      <alignment horizontal="center"/>
    </xf>
    <xf numFmtId="0" fontId="22" fillId="24" borderId="43" xfId="0" applyFont="1" applyFill="1" applyBorder="1" applyAlignment="1">
      <alignment horizontal="right"/>
    </xf>
    <xf numFmtId="0" fontId="22" fillId="30" borderId="43" xfId="0" applyFont="1" applyFill="1" applyBorder="1" applyAlignment="1">
      <alignment horizontal="right"/>
    </xf>
    <xf numFmtId="0" fontId="29" fillId="41" borderId="43" xfId="0" applyFont="1" applyFill="1" applyBorder="1" applyAlignment="1" applyProtection="1">
      <alignment horizontal="center" vertical="center" wrapText="1"/>
    </xf>
    <xf numFmtId="0" fontId="24" fillId="36" borderId="52" xfId="0" applyFont="1" applyFill="1" applyBorder="1" applyAlignment="1">
      <alignment horizontal="center" textRotation="180"/>
    </xf>
    <xf numFmtId="0" fontId="0" fillId="0" borderId="0" xfId="0">
      <alignment vertical="center"/>
    </xf>
    <xf numFmtId="0" fontId="28" fillId="24" borderId="0" xfId="0" applyFont="1" applyFill="1">
      <alignment vertical="center"/>
    </xf>
    <xf numFmtId="0" fontId="28" fillId="24" borderId="0" xfId="0" applyFont="1" applyFill="1" applyAlignment="1">
      <alignment horizontal="center" vertical="center"/>
    </xf>
    <xf numFmtId="0" fontId="44" fillId="24" borderId="0" xfId="0" applyFont="1" applyFill="1" applyAlignment="1">
      <alignment horizontal="center" vertical="center"/>
    </xf>
    <xf numFmtId="0" fontId="29" fillId="41" borderId="53" xfId="0" applyFont="1" applyFill="1" applyBorder="1" applyAlignment="1" applyProtection="1">
      <alignment horizontal="center" vertical="center" wrapText="1"/>
    </xf>
    <xf numFmtId="180" fontId="30" fillId="29" borderId="53" xfId="0" applyNumberFormat="1" applyFont="1" applyFill="1" applyBorder="1" applyAlignment="1" applyProtection="1">
      <alignment horizontal="center" vertical="center" wrapText="1"/>
    </xf>
    <xf numFmtId="0" fontId="31" fillId="0" borderId="0" xfId="0" applyFont="1" applyFill="1" applyProtection="1">
      <alignment vertical="center"/>
    </xf>
    <xf numFmtId="190" fontId="30" fillId="24" borderId="11" xfId="0" applyNumberFormat="1" applyFont="1" applyFill="1" applyBorder="1" applyAlignment="1">
      <alignment horizontal="center" vertical="top"/>
    </xf>
    <xf numFmtId="0" fontId="29" fillId="41" borderId="43" xfId="0" applyFont="1" applyFill="1" applyBorder="1" applyAlignment="1" applyProtection="1">
      <alignment horizontal="center" vertical="center" wrapText="1"/>
    </xf>
    <xf numFmtId="0" fontId="29" fillId="41" borderId="42" xfId="0" applyFont="1" applyFill="1" applyBorder="1" applyAlignment="1" applyProtection="1">
      <alignment horizontal="center" vertical="center" wrapText="1"/>
    </xf>
    <xf numFmtId="0" fontId="30" fillId="24" borderId="17" xfId="0" applyNumberFormat="1" applyFont="1" applyFill="1" applyBorder="1" applyAlignment="1">
      <alignment horizontal="left" vertical="top" wrapText="1"/>
    </xf>
    <xf numFmtId="190" fontId="30" fillId="24" borderId="30" xfId="0" applyNumberFormat="1" applyFont="1" applyFill="1" applyBorder="1" applyAlignment="1">
      <alignment horizontal="center" vertical="top"/>
    </xf>
    <xf numFmtId="49" fontId="30" fillId="24" borderId="22" xfId="0" applyNumberFormat="1" applyFont="1" applyFill="1" applyBorder="1" applyAlignment="1">
      <alignment horizontal="center" vertical="top"/>
    </xf>
    <xf numFmtId="0" fontId="30" fillId="24" borderId="22" xfId="0" applyNumberFormat="1" applyFont="1" applyFill="1" applyBorder="1" applyAlignment="1">
      <alignment horizontal="center" vertical="top"/>
    </xf>
    <xf numFmtId="0" fontId="30" fillId="24" borderId="31" xfId="0" applyNumberFormat="1" applyFont="1" applyFill="1" applyBorder="1" applyAlignment="1">
      <alignment horizontal="left" vertical="top" wrapText="1"/>
    </xf>
    <xf numFmtId="0" fontId="31" fillId="0" borderId="53" xfId="0" applyFont="1" applyFill="1" applyBorder="1" applyAlignment="1" applyProtection="1">
      <alignment horizontal="center" vertical="center"/>
    </xf>
    <xf numFmtId="0" fontId="47" fillId="42" borderId="54" xfId="0" applyFont="1" applyFill="1" applyBorder="1" applyAlignment="1" applyProtection="1">
      <alignment horizontal="center" vertical="center" wrapText="1"/>
    </xf>
    <xf numFmtId="49" fontId="30" fillId="24" borderId="53" xfId="0" applyNumberFormat="1" applyFont="1" applyFill="1" applyBorder="1" applyAlignment="1">
      <alignment horizontal="center" vertical="top"/>
    </xf>
    <xf numFmtId="49" fontId="30" fillId="24" borderId="53" xfId="0" applyNumberFormat="1" applyFont="1" applyFill="1" applyBorder="1" applyAlignment="1">
      <alignment horizontal="center" vertical="top" wrapText="1"/>
    </xf>
    <xf numFmtId="0" fontId="30" fillId="24" borderId="53" xfId="0" applyNumberFormat="1" applyFont="1" applyFill="1" applyBorder="1" applyAlignment="1">
      <alignment horizontal="center" vertical="top"/>
    </xf>
    <xf numFmtId="190" fontId="30" fillId="24" borderId="14" xfId="0" applyNumberFormat="1" applyFont="1" applyFill="1" applyBorder="1" applyAlignment="1">
      <alignment horizontal="center" vertical="top"/>
    </xf>
    <xf numFmtId="49" fontId="30" fillId="24" borderId="15" xfId="0" applyNumberFormat="1" applyFont="1" applyFill="1" applyBorder="1" applyAlignment="1">
      <alignment horizontal="center" vertical="top"/>
    </xf>
    <xf numFmtId="49" fontId="30" fillId="24" borderId="15" xfId="0" applyNumberFormat="1" applyFont="1" applyFill="1" applyBorder="1" applyAlignment="1">
      <alignment horizontal="center" vertical="top" wrapText="1"/>
    </xf>
    <xf numFmtId="0" fontId="30" fillId="24" borderId="15" xfId="0" applyNumberFormat="1" applyFont="1" applyFill="1" applyBorder="1" applyAlignment="1">
      <alignment horizontal="center" vertical="top"/>
    </xf>
    <xf numFmtId="0" fontId="30" fillId="24" borderId="18" xfId="0" applyNumberFormat="1" applyFont="1" applyFill="1" applyBorder="1" applyAlignment="1">
      <alignment horizontal="left" vertical="top" wrapText="1"/>
    </xf>
    <xf numFmtId="0" fontId="28" fillId="24" borderId="0" xfId="0" applyFont="1" applyFill="1">
      <alignment vertical="center"/>
    </xf>
    <xf numFmtId="0" fontId="44" fillId="24" borderId="0" xfId="0" applyFont="1" applyFill="1" applyAlignment="1">
      <alignment horizontal="center" vertical="center"/>
    </xf>
    <xf numFmtId="190" fontId="30" fillId="24" borderId="11" xfId="0" applyNumberFormat="1" applyFont="1" applyFill="1" applyBorder="1" applyAlignment="1">
      <alignment horizontal="center" vertical="top"/>
    </xf>
    <xf numFmtId="0" fontId="30" fillId="24" borderId="17" xfId="0" applyNumberFormat="1" applyFont="1" applyFill="1" applyBorder="1" applyAlignment="1">
      <alignment horizontal="left" vertical="top" wrapText="1"/>
    </xf>
    <xf numFmtId="0" fontId="21" fillId="24" borderId="0" xfId="0" applyFont="1" applyFill="1" applyAlignment="1">
      <alignment horizontal="right" vertical="center"/>
    </xf>
    <xf numFmtId="193" fontId="48" fillId="30" borderId="0" xfId="0" applyNumberFormat="1" applyFont="1" applyFill="1">
      <alignment vertical="center"/>
    </xf>
    <xf numFmtId="0" fontId="21" fillId="24" borderId="0" xfId="0" applyFont="1" applyFill="1" applyAlignment="1">
      <alignment horizontal="left" vertical="center"/>
    </xf>
    <xf numFmtId="0" fontId="21" fillId="24" borderId="0" xfId="0" applyFont="1" applyFill="1">
      <alignment vertical="center"/>
    </xf>
    <xf numFmtId="49" fontId="49" fillId="24" borderId="0" xfId="0" applyNumberFormat="1" applyFont="1" applyFill="1" applyAlignment="1">
      <alignment horizontal="center" vertical="center"/>
    </xf>
    <xf numFmtId="0" fontId="50" fillId="24" borderId="0" xfId="0" applyFont="1" applyFill="1" applyAlignment="1">
      <alignment horizontal="left" vertical="center"/>
    </xf>
    <xf numFmtId="0" fontId="20" fillId="27" borderId="53" xfId="0" applyFont="1" applyFill="1" applyBorder="1">
      <alignment vertical="center"/>
    </xf>
    <xf numFmtId="0" fontId="20" fillId="24" borderId="0" xfId="0" applyFont="1" applyFill="1">
      <alignment vertical="center"/>
    </xf>
    <xf numFmtId="0" fontId="20" fillId="29" borderId="53" xfId="0" applyFont="1" applyFill="1" applyBorder="1">
      <alignment vertical="center"/>
    </xf>
    <xf numFmtId="0" fontId="20" fillId="41" borderId="53" xfId="0" applyFont="1" applyFill="1" applyBorder="1">
      <alignment vertical="center"/>
    </xf>
    <xf numFmtId="0" fontId="51" fillId="24" borderId="60" xfId="0" quotePrefix="1" applyFont="1" applyFill="1" applyBorder="1">
      <alignment vertical="center"/>
    </xf>
    <xf numFmtId="0" fontId="51" fillId="24" borderId="60" xfId="0" applyFont="1" applyFill="1" applyBorder="1">
      <alignment vertical="center"/>
    </xf>
    <xf numFmtId="0" fontId="21" fillId="24" borderId="60" xfId="0" applyFont="1" applyFill="1" applyBorder="1">
      <alignment vertical="center"/>
    </xf>
    <xf numFmtId="49" fontId="52" fillId="24" borderId="60" xfId="0" applyNumberFormat="1" applyFont="1" applyFill="1" applyBorder="1" applyAlignment="1">
      <alignment horizontal="center" vertical="center"/>
    </xf>
    <xf numFmtId="49" fontId="52" fillId="24" borderId="0" xfId="0" applyNumberFormat="1" applyFont="1" applyFill="1" applyAlignment="1">
      <alignment horizontal="center" vertical="center"/>
    </xf>
    <xf numFmtId="0" fontId="53" fillId="24" borderId="47" xfId="0" applyFont="1" applyFill="1" applyBorder="1">
      <alignment vertical="center"/>
    </xf>
    <xf numFmtId="0" fontId="21" fillId="24" borderId="23" xfId="0" applyFont="1" applyFill="1" applyBorder="1">
      <alignment vertical="center"/>
    </xf>
    <xf numFmtId="0" fontId="21" fillId="24" borderId="41" xfId="0" applyFont="1" applyFill="1" applyBorder="1">
      <alignment vertical="center"/>
    </xf>
    <xf numFmtId="0" fontId="54" fillId="30" borderId="0" xfId="0" applyFont="1" applyFill="1" applyAlignment="1">
      <alignment horizontal="right" vertical="center"/>
    </xf>
    <xf numFmtId="0" fontId="53" fillId="24" borderId="58" xfId="0" applyFont="1" applyFill="1" applyBorder="1">
      <alignment vertical="center"/>
    </xf>
    <xf numFmtId="0" fontId="21" fillId="45" borderId="49" xfId="0" applyFont="1" applyFill="1" applyBorder="1">
      <alignment vertical="center"/>
    </xf>
    <xf numFmtId="0" fontId="21" fillId="45" borderId="0" xfId="0" applyFont="1" applyFill="1">
      <alignment vertical="center"/>
    </xf>
    <xf numFmtId="0" fontId="21" fillId="45" borderId="56" xfId="0" applyFont="1" applyFill="1" applyBorder="1">
      <alignment vertical="center"/>
    </xf>
    <xf numFmtId="0" fontId="54" fillId="24" borderId="0" xfId="0" applyFont="1" applyFill="1" applyAlignment="1">
      <alignment horizontal="right" vertical="center"/>
    </xf>
    <xf numFmtId="0" fontId="55" fillId="24" borderId="0" xfId="0" applyFont="1" applyFill="1" applyAlignment="1">
      <alignment horizontal="left" vertical="center"/>
    </xf>
    <xf numFmtId="0" fontId="56" fillId="24" borderId="0" xfId="0" applyFont="1" applyFill="1" applyAlignment="1">
      <alignment horizontal="left" vertical="center"/>
    </xf>
    <xf numFmtId="0" fontId="21" fillId="45" borderId="54" xfId="0" applyFont="1" applyFill="1" applyBorder="1">
      <alignment vertical="center"/>
    </xf>
    <xf numFmtId="0" fontId="21" fillId="45" borderId="55" xfId="0" applyFont="1" applyFill="1" applyBorder="1">
      <alignment vertical="center"/>
    </xf>
    <xf numFmtId="0" fontId="21" fillId="45" borderId="44" xfId="0" applyFont="1" applyFill="1" applyBorder="1">
      <alignment vertical="center"/>
    </xf>
    <xf numFmtId="49" fontId="57" fillId="24" borderId="0" xfId="0" quotePrefix="1" applyNumberFormat="1" applyFont="1" applyFill="1" applyAlignment="1">
      <alignment horizontal="right" vertical="center"/>
    </xf>
    <xf numFmtId="0" fontId="49" fillId="24" borderId="0" xfId="0" applyFont="1" applyFill="1" applyAlignment="1">
      <alignment horizontal="left" vertical="center"/>
    </xf>
    <xf numFmtId="0" fontId="53" fillId="30" borderId="58" xfId="0" applyFont="1" applyFill="1" applyBorder="1">
      <alignment vertical="center"/>
    </xf>
    <xf numFmtId="0" fontId="21" fillId="45" borderId="19" xfId="0" applyFont="1" applyFill="1" applyBorder="1">
      <alignment vertical="center"/>
    </xf>
    <xf numFmtId="0" fontId="58" fillId="30" borderId="0" xfId="0" applyFont="1" applyFill="1" applyAlignment="1">
      <alignment horizontal="right" vertical="center"/>
    </xf>
    <xf numFmtId="0" fontId="21" fillId="30" borderId="58" xfId="0" applyFont="1" applyFill="1" applyBorder="1">
      <alignment vertical="center"/>
    </xf>
    <xf numFmtId="0" fontId="21" fillId="24" borderId="49" xfId="0" applyFont="1" applyFill="1" applyBorder="1">
      <alignment vertical="center"/>
    </xf>
    <xf numFmtId="0" fontId="21" fillId="24" borderId="50" xfId="0" applyFont="1" applyFill="1" applyBorder="1">
      <alignment vertical="center"/>
    </xf>
    <xf numFmtId="0" fontId="21" fillId="24" borderId="61" xfId="0" applyFont="1" applyFill="1" applyBorder="1">
      <alignment vertical="center"/>
    </xf>
    <xf numFmtId="49" fontId="21" fillId="46" borderId="53" xfId="0" applyNumberFormat="1" applyFont="1" applyFill="1" applyBorder="1" applyAlignment="1">
      <alignment horizontal="right" vertical="center"/>
    </xf>
    <xf numFmtId="49" fontId="21" fillId="46" borderId="53" xfId="0" applyNumberFormat="1" applyFont="1" applyFill="1" applyBorder="1" applyAlignment="1">
      <alignment horizontal="left" vertical="center"/>
    </xf>
    <xf numFmtId="0" fontId="21" fillId="24" borderId="19" xfId="0" applyFont="1" applyFill="1" applyBorder="1">
      <alignment vertical="center"/>
    </xf>
    <xf numFmtId="0" fontId="21" fillId="47" borderId="53" xfId="0" applyFont="1" applyFill="1" applyBorder="1" applyAlignment="1">
      <alignment horizontal="left" vertical="center" wrapText="1"/>
    </xf>
    <xf numFmtId="0" fontId="21" fillId="47" borderId="17" xfId="0" applyFont="1" applyFill="1" applyBorder="1" applyAlignment="1">
      <alignment horizontal="left" vertical="center"/>
    </xf>
    <xf numFmtId="0" fontId="26" fillId="30" borderId="53" xfId="0" applyFont="1" applyFill="1" applyBorder="1" applyAlignment="1">
      <alignment horizontal="right" vertical="center"/>
    </xf>
    <xf numFmtId="0" fontId="22" fillId="24" borderId="53" xfId="0" applyFont="1" applyFill="1" applyBorder="1" applyAlignment="1">
      <alignment horizontal="left" vertical="center"/>
    </xf>
    <xf numFmtId="0" fontId="21" fillId="30" borderId="53" xfId="0" applyFont="1" applyFill="1" applyBorder="1">
      <alignment vertical="center"/>
    </xf>
    <xf numFmtId="0" fontId="22" fillId="30" borderId="17" xfId="0" applyFont="1" applyFill="1" applyBorder="1" applyAlignment="1">
      <alignment horizontal="left" vertical="center"/>
    </xf>
    <xf numFmtId="0" fontId="49" fillId="24" borderId="0" xfId="0" applyFont="1" applyFill="1" applyAlignment="1">
      <alignment horizontal="center" vertical="center"/>
    </xf>
    <xf numFmtId="0" fontId="26" fillId="30" borderId="0" xfId="0" applyFont="1" applyFill="1" applyAlignment="1">
      <alignment horizontal="right" vertical="center"/>
    </xf>
    <xf numFmtId="0" fontId="26" fillId="30" borderId="0" xfId="0" applyFont="1" applyFill="1" applyAlignment="1">
      <alignment horizontal="left" vertical="center"/>
    </xf>
    <xf numFmtId="0" fontId="21" fillId="30" borderId="53" xfId="0" applyFont="1" applyFill="1" applyBorder="1" applyAlignment="1">
      <alignment horizontal="left" vertical="center" wrapText="1"/>
    </xf>
    <xf numFmtId="0" fontId="21" fillId="30" borderId="17" xfId="0" applyFont="1" applyFill="1" applyBorder="1" applyAlignment="1">
      <alignment horizontal="left" vertical="center"/>
    </xf>
    <xf numFmtId="49" fontId="49" fillId="30" borderId="0" xfId="0" applyNumberFormat="1" applyFont="1" applyFill="1" applyAlignment="1">
      <alignment horizontal="center" vertical="center"/>
    </xf>
    <xf numFmtId="0" fontId="58" fillId="24" borderId="0" xfId="0" applyFont="1" applyFill="1">
      <alignment vertical="center"/>
    </xf>
    <xf numFmtId="0" fontId="21" fillId="30" borderId="21" xfId="0" applyFont="1" applyFill="1" applyBorder="1" applyAlignment="1">
      <alignment vertical="center" textRotation="90"/>
    </xf>
    <xf numFmtId="0" fontId="21" fillId="24" borderId="25" xfId="0" applyFont="1" applyFill="1" applyBorder="1">
      <alignment vertical="center"/>
    </xf>
    <xf numFmtId="0" fontId="21" fillId="0" borderId="53" xfId="0" applyFont="1" applyBorder="1" applyAlignment="1">
      <alignment horizontal="left" vertical="center"/>
    </xf>
    <xf numFmtId="49" fontId="21" fillId="0" borderId="53" xfId="0" applyNumberFormat="1" applyFont="1" applyBorder="1" applyAlignment="1">
      <alignment horizontal="left" vertical="center"/>
    </xf>
    <xf numFmtId="0" fontId="21" fillId="0" borderId="0" xfId="0" applyFont="1">
      <alignment vertical="center"/>
    </xf>
    <xf numFmtId="0" fontId="21" fillId="0" borderId="58" xfId="0" applyFont="1" applyBorder="1">
      <alignment vertical="center"/>
    </xf>
    <xf numFmtId="0" fontId="21" fillId="0" borderId="19" xfId="0" applyFont="1" applyBorder="1">
      <alignment vertical="center"/>
    </xf>
    <xf numFmtId="0" fontId="21" fillId="0" borderId="53" xfId="0" applyFont="1" applyBorder="1" applyAlignment="1">
      <alignment horizontal="left" vertical="center" wrapText="1"/>
    </xf>
    <xf numFmtId="0" fontId="59" fillId="0" borderId="17" xfId="0" applyFont="1" applyBorder="1" applyAlignment="1">
      <alignment horizontal="left" vertical="center"/>
    </xf>
    <xf numFmtId="49" fontId="49" fillId="0" borderId="0" xfId="0" applyNumberFormat="1" applyFont="1" applyAlignment="1">
      <alignment horizontal="center" vertical="center"/>
    </xf>
    <xf numFmtId="0" fontId="49" fillId="30" borderId="0" xfId="0" applyFont="1" applyFill="1" applyAlignment="1">
      <alignment horizontal="left" vertical="center"/>
    </xf>
    <xf numFmtId="0" fontId="26" fillId="30" borderId="53" xfId="0" applyFont="1" applyFill="1" applyBorder="1">
      <alignment vertical="center"/>
    </xf>
    <xf numFmtId="49" fontId="26" fillId="30" borderId="0" xfId="0" applyNumberFormat="1" applyFont="1" applyFill="1" applyAlignment="1">
      <alignment horizontal="right" vertical="center"/>
    </xf>
    <xf numFmtId="49" fontId="26" fillId="30" borderId="20" xfId="0" applyNumberFormat="1" applyFont="1" applyFill="1" applyBorder="1" applyAlignment="1">
      <alignment horizontal="right" vertical="center"/>
    </xf>
    <xf numFmtId="0" fontId="21" fillId="30" borderId="19" xfId="0" applyFont="1" applyFill="1" applyBorder="1">
      <alignment vertical="center"/>
    </xf>
    <xf numFmtId="0" fontId="53" fillId="39" borderId="47" xfId="0" applyFont="1" applyFill="1" applyBorder="1">
      <alignment vertical="center"/>
    </xf>
    <xf numFmtId="0" fontId="53" fillId="39" borderId="59" xfId="0" applyFont="1" applyFill="1" applyBorder="1" applyAlignment="1">
      <alignment horizontal="left" vertical="center"/>
    </xf>
    <xf numFmtId="0" fontId="53" fillId="39" borderId="36" xfId="0" applyFont="1" applyFill="1" applyBorder="1" applyAlignment="1">
      <alignment horizontal="left" vertical="center"/>
    </xf>
    <xf numFmtId="49" fontId="25" fillId="34" borderId="0" xfId="0" applyNumberFormat="1" applyFont="1" applyFill="1" applyAlignment="1">
      <alignment horizontal="left" vertical="center"/>
    </xf>
    <xf numFmtId="0" fontId="60" fillId="34" borderId="0" xfId="0" applyFont="1" applyFill="1">
      <alignment vertical="center"/>
    </xf>
    <xf numFmtId="0" fontId="21" fillId="34" borderId="0" xfId="0" applyFont="1" applyFill="1">
      <alignment vertical="center"/>
    </xf>
    <xf numFmtId="0" fontId="21" fillId="39" borderId="58" xfId="0" applyFont="1" applyFill="1" applyBorder="1">
      <alignment vertical="center"/>
    </xf>
    <xf numFmtId="0" fontId="26" fillId="24" borderId="0" xfId="0" applyFont="1" applyFill="1" applyAlignment="1">
      <alignment horizontal="right" vertical="center"/>
    </xf>
    <xf numFmtId="0" fontId="26" fillId="39" borderId="49" xfId="0" quotePrefix="1" applyFont="1" applyFill="1" applyBorder="1" applyAlignment="1">
      <alignment horizontal="center" vertical="center" wrapText="1"/>
    </xf>
    <xf numFmtId="0" fontId="26" fillId="39" borderId="37" xfId="0" applyFont="1" applyFill="1" applyBorder="1" applyAlignment="1">
      <alignment horizontal="center" vertical="center" wrapText="1"/>
    </xf>
    <xf numFmtId="0" fontId="26" fillId="39" borderId="19" xfId="0" applyFont="1" applyFill="1" applyBorder="1" applyAlignment="1">
      <alignment horizontal="center" vertical="center" wrapText="1"/>
    </xf>
    <xf numFmtId="0" fontId="26" fillId="39" borderId="32" xfId="0" applyFont="1" applyFill="1" applyBorder="1" applyAlignment="1">
      <alignment horizontal="center" vertical="center" wrapText="1"/>
    </xf>
    <xf numFmtId="0" fontId="21" fillId="39" borderId="35" xfId="0" applyFont="1" applyFill="1" applyBorder="1">
      <alignment vertical="center"/>
    </xf>
    <xf numFmtId="0" fontId="26" fillId="39" borderId="57" xfId="0" applyFont="1" applyFill="1" applyBorder="1" applyAlignment="1">
      <alignment horizontal="center" vertical="center" wrapText="1"/>
    </xf>
    <xf numFmtId="0" fontId="26" fillId="39" borderId="34" xfId="0" applyFont="1" applyFill="1" applyBorder="1" applyAlignment="1">
      <alignment horizontal="center" vertical="center" wrapText="1"/>
    </xf>
    <xf numFmtId="0" fontId="49" fillId="30" borderId="0" xfId="0" applyFont="1" applyFill="1" applyAlignment="1">
      <alignment horizontal="center" vertical="center"/>
    </xf>
    <xf numFmtId="0" fontId="22" fillId="24" borderId="61" xfId="0" applyFont="1" applyFill="1" applyBorder="1" applyAlignment="1">
      <alignment horizontal="center" vertical="center" wrapText="1"/>
    </xf>
    <xf numFmtId="0" fontId="61" fillId="24" borderId="0" xfId="0" applyFont="1" applyFill="1">
      <alignment vertical="center"/>
    </xf>
    <xf numFmtId="0" fontId="26" fillId="24" borderId="53" xfId="0" applyFont="1" applyFill="1" applyBorder="1" applyAlignment="1">
      <alignment horizontal="right" vertical="top"/>
    </xf>
    <xf numFmtId="0" fontId="22" fillId="24" borderId="53" xfId="0" applyFont="1" applyFill="1" applyBorder="1" applyAlignment="1">
      <alignment vertical="center" wrapText="1"/>
    </xf>
    <xf numFmtId="0" fontId="22" fillId="24" borderId="48" xfId="0" applyFont="1" applyFill="1" applyBorder="1" applyAlignment="1">
      <alignment horizontal="left" vertical="center"/>
    </xf>
    <xf numFmtId="0" fontId="58" fillId="30" borderId="0" xfId="0" applyFont="1" applyFill="1">
      <alignment vertical="center"/>
    </xf>
    <xf numFmtId="0" fontId="22" fillId="24" borderId="17" xfId="0" applyFont="1" applyFill="1" applyBorder="1" applyAlignment="1">
      <alignment vertical="center" wrapText="1"/>
    </xf>
    <xf numFmtId="0" fontId="21" fillId="30" borderId="0" xfId="0" applyFont="1" applyFill="1">
      <alignment vertical="center"/>
    </xf>
    <xf numFmtId="0" fontId="26" fillId="30" borderId="53" xfId="0" applyFont="1" applyFill="1" applyBorder="1" applyAlignment="1">
      <alignment horizontal="right" vertical="top"/>
    </xf>
    <xf numFmtId="0" fontId="22" fillId="30" borderId="48" xfId="0" applyFont="1" applyFill="1" applyBorder="1" applyAlignment="1">
      <alignment horizontal="left" vertical="center"/>
    </xf>
    <xf numFmtId="0" fontId="26" fillId="30" borderId="0" xfId="0" applyFont="1" applyFill="1" applyAlignment="1">
      <alignment horizontal="right" vertical="center" wrapText="1"/>
    </xf>
    <xf numFmtId="0" fontId="26" fillId="30" borderId="0" xfId="0" applyFont="1" applyFill="1" applyAlignment="1">
      <alignment horizontal="left" vertical="center" wrapText="1"/>
    </xf>
    <xf numFmtId="0" fontId="61" fillId="30" borderId="0" xfId="0" applyFont="1" applyFill="1">
      <alignment vertical="center"/>
    </xf>
    <xf numFmtId="0" fontId="21" fillId="30" borderId="21" xfId="0" applyFont="1" applyFill="1" applyBorder="1">
      <alignment vertical="center"/>
    </xf>
    <xf numFmtId="0" fontId="21" fillId="30" borderId="17" xfId="0" applyFont="1" applyFill="1" applyBorder="1" applyAlignment="1">
      <alignment vertical="center" wrapText="1"/>
    </xf>
    <xf numFmtId="0" fontId="21" fillId="30" borderId="22" xfId="0" applyFont="1" applyFill="1" applyBorder="1">
      <alignment vertical="center"/>
    </xf>
    <xf numFmtId="0" fontId="26" fillId="24" borderId="53" xfId="0" applyFont="1" applyFill="1" applyBorder="1" applyAlignment="1">
      <alignment horizontal="right" vertical="center"/>
    </xf>
    <xf numFmtId="0" fontId="26" fillId="24" borderId="0" xfId="0" applyFont="1" applyFill="1" applyAlignment="1">
      <alignment horizontal="right" vertical="top"/>
    </xf>
    <xf numFmtId="0" fontId="26" fillId="24" borderId="0" xfId="0" applyFont="1" applyFill="1" applyAlignment="1">
      <alignment horizontal="left" vertical="top"/>
    </xf>
    <xf numFmtId="0" fontId="62" fillId="24" borderId="0" xfId="0" applyFont="1" applyFill="1" applyAlignment="1">
      <alignment horizontal="right" vertical="top"/>
    </xf>
    <xf numFmtId="0" fontId="21" fillId="24" borderId="50" xfId="0" applyFont="1" applyFill="1" applyBorder="1" applyAlignment="1">
      <alignment horizontal="left" vertical="center"/>
    </xf>
    <xf numFmtId="0" fontId="22" fillId="24" borderId="56" xfId="0" applyFont="1" applyFill="1" applyBorder="1" applyAlignment="1">
      <alignment horizontal="center" vertical="center" wrapText="1"/>
    </xf>
    <xf numFmtId="0" fontId="21" fillId="24" borderId="53" xfId="0" applyFont="1" applyFill="1" applyBorder="1" applyAlignment="1">
      <alignment horizontal="left" vertical="center"/>
    </xf>
    <xf numFmtId="0" fontId="26" fillId="30" borderId="53" xfId="0" applyFont="1" applyFill="1" applyBorder="1" applyAlignment="1">
      <alignment horizontal="right" vertical="center" wrapText="1"/>
    </xf>
    <xf numFmtId="0" fontId="22" fillId="24" borderId="0" xfId="0" applyFont="1" applyFill="1" applyAlignment="1">
      <alignment horizontal="left" vertical="center"/>
    </xf>
    <xf numFmtId="0" fontId="22" fillId="0" borderId="53" xfId="0" applyFont="1" applyBorder="1" applyAlignment="1">
      <alignment horizontal="left" vertical="center"/>
    </xf>
    <xf numFmtId="0" fontId="63" fillId="0" borderId="0" xfId="0" applyFont="1">
      <alignment vertical="center"/>
    </xf>
    <xf numFmtId="0" fontId="22" fillId="0" borderId="58" xfId="0" applyFont="1" applyBorder="1">
      <alignment vertical="center"/>
    </xf>
    <xf numFmtId="0" fontId="22" fillId="0" borderId="21" xfId="0" applyFont="1" applyBorder="1" applyAlignment="1">
      <alignment vertical="center" textRotation="90"/>
    </xf>
    <xf numFmtId="0" fontId="22" fillId="0" borderId="53" xfId="0" applyFont="1" applyBorder="1">
      <alignment vertical="center"/>
    </xf>
    <xf numFmtId="0" fontId="22" fillId="0" borderId="17" xfId="0" applyFont="1" applyBorder="1" applyAlignment="1">
      <alignment horizontal="left" vertical="center"/>
    </xf>
    <xf numFmtId="0" fontId="63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1" fillId="30" borderId="54" xfId="0" applyFont="1" applyFill="1" applyBorder="1">
      <alignment vertical="center"/>
    </xf>
    <xf numFmtId="0" fontId="21" fillId="24" borderId="56" xfId="0" applyFont="1" applyFill="1" applyBorder="1" applyAlignment="1">
      <alignment horizontal="left" vertical="center"/>
    </xf>
    <xf numFmtId="0" fontId="64" fillId="24" borderId="0" xfId="0" applyFont="1" applyFill="1" applyAlignment="1">
      <alignment horizontal="left" vertical="center"/>
    </xf>
    <xf numFmtId="0" fontId="21" fillId="43" borderId="19" xfId="0" applyFont="1" applyFill="1" applyBorder="1">
      <alignment vertical="center"/>
    </xf>
    <xf numFmtId="0" fontId="21" fillId="43" borderId="0" xfId="0" applyFont="1" applyFill="1" applyAlignment="1">
      <alignment horizontal="left" vertical="center"/>
    </xf>
    <xf numFmtId="0" fontId="21" fillId="43" borderId="56" xfId="0" applyFont="1" applyFill="1" applyBorder="1" applyAlignment="1">
      <alignment horizontal="left" vertical="center"/>
    </xf>
    <xf numFmtId="0" fontId="21" fillId="43" borderId="0" xfId="0" applyFont="1" applyFill="1" applyAlignment="1">
      <alignment horizontal="left" vertical="center" wrapText="1"/>
    </xf>
    <xf numFmtId="0" fontId="21" fillId="43" borderId="25" xfId="0" applyFont="1" applyFill="1" applyBorder="1">
      <alignment vertical="center"/>
    </xf>
    <xf numFmtId="0" fontId="21" fillId="43" borderId="24" xfId="0" applyFont="1" applyFill="1" applyBorder="1" applyAlignment="1">
      <alignment horizontal="left" vertical="center"/>
    </xf>
    <xf numFmtId="0" fontId="21" fillId="43" borderId="46" xfId="0" applyFont="1" applyFill="1" applyBorder="1" applyAlignment="1">
      <alignment horizontal="left" vertical="center"/>
    </xf>
    <xf numFmtId="0" fontId="21" fillId="30" borderId="49" xfId="0" applyFont="1" applyFill="1" applyBorder="1">
      <alignment vertical="center"/>
    </xf>
    <xf numFmtId="0" fontId="21" fillId="30" borderId="50" xfId="0" applyFont="1" applyFill="1" applyBorder="1" applyAlignment="1">
      <alignment horizontal="left" vertical="center"/>
    </xf>
    <xf numFmtId="0" fontId="21" fillId="30" borderId="61" xfId="0" applyFont="1" applyFill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1" fillId="40" borderId="0" xfId="0" applyFont="1" applyFill="1" applyAlignment="1">
      <alignment horizontal="right" vertical="center"/>
    </xf>
    <xf numFmtId="0" fontId="21" fillId="30" borderId="33" xfId="0" applyFont="1" applyFill="1" applyBorder="1">
      <alignment vertical="center"/>
    </xf>
    <xf numFmtId="0" fontId="21" fillId="37" borderId="19" xfId="0" applyFont="1" applyFill="1" applyBorder="1">
      <alignment vertical="center"/>
    </xf>
    <xf numFmtId="0" fontId="21" fillId="37" borderId="50" xfId="0" applyFont="1" applyFill="1" applyBorder="1" applyAlignment="1">
      <alignment horizontal="left" vertical="center"/>
    </xf>
    <xf numFmtId="0" fontId="21" fillId="37" borderId="61" xfId="0" applyFont="1" applyFill="1" applyBorder="1" applyAlignment="1">
      <alignment horizontal="left" vertical="center"/>
    </xf>
    <xf numFmtId="0" fontId="21" fillId="37" borderId="22" xfId="0" applyFont="1" applyFill="1" applyBorder="1">
      <alignment vertical="center"/>
    </xf>
    <xf numFmtId="0" fontId="21" fillId="37" borderId="0" xfId="0" applyFont="1" applyFill="1" applyAlignment="1">
      <alignment horizontal="left" vertical="center"/>
    </xf>
    <xf numFmtId="0" fontId="21" fillId="37" borderId="56" xfId="0" applyFont="1" applyFill="1" applyBorder="1" applyAlignment="1">
      <alignment horizontal="left" vertical="center"/>
    </xf>
    <xf numFmtId="0" fontId="21" fillId="37" borderId="24" xfId="0" applyFont="1" applyFill="1" applyBorder="1" applyAlignment="1">
      <alignment horizontal="left" vertical="center"/>
    </xf>
    <xf numFmtId="0" fontId="21" fillId="37" borderId="46" xfId="0" applyFont="1" applyFill="1" applyBorder="1" applyAlignment="1">
      <alignment horizontal="left" vertical="center"/>
    </xf>
    <xf numFmtId="0" fontId="26" fillId="24" borderId="0" xfId="0" applyFont="1" applyFill="1" applyAlignment="1">
      <alignment horizontal="left" vertical="center"/>
    </xf>
    <xf numFmtId="0" fontId="21" fillId="37" borderId="25" xfId="0" applyFont="1" applyFill="1" applyBorder="1">
      <alignment vertical="center"/>
    </xf>
    <xf numFmtId="0" fontId="21" fillId="24" borderId="26" xfId="0" applyFont="1" applyFill="1" applyBorder="1">
      <alignment vertical="center"/>
    </xf>
    <xf numFmtId="0" fontId="21" fillId="45" borderId="27" xfId="0" applyFont="1" applyFill="1" applyBorder="1">
      <alignment vertical="center"/>
    </xf>
    <xf numFmtId="0" fontId="21" fillId="45" borderId="28" xfId="0" applyFont="1" applyFill="1" applyBorder="1">
      <alignment vertical="center"/>
    </xf>
    <xf numFmtId="0" fontId="21" fillId="45" borderId="45" xfId="0" applyFont="1" applyFill="1" applyBorder="1">
      <alignment vertical="center"/>
    </xf>
    <xf numFmtId="49" fontId="21" fillId="24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65" fillId="24" borderId="0" xfId="0" applyFont="1" applyFill="1">
      <alignment vertical="center"/>
    </xf>
    <xf numFmtId="0" fontId="66" fillId="24" borderId="0" xfId="0" applyFont="1" applyFill="1" applyAlignment="1">
      <alignment horizontal="left" vertical="center"/>
    </xf>
    <xf numFmtId="0" fontId="67" fillId="24" borderId="0" xfId="0" applyFont="1" applyFill="1" applyAlignment="1">
      <alignment horizontal="left" vertical="center"/>
    </xf>
    <xf numFmtId="0" fontId="65" fillId="24" borderId="60" xfId="0" applyFont="1" applyFill="1" applyBorder="1">
      <alignment vertical="center"/>
    </xf>
    <xf numFmtId="0" fontId="21" fillId="24" borderId="60" xfId="0" applyFont="1" applyFill="1" applyBorder="1" applyAlignment="1">
      <alignment horizontal="left" vertical="center"/>
    </xf>
    <xf numFmtId="0" fontId="68" fillId="30" borderId="0" xfId="0" applyFont="1" applyFill="1" applyAlignment="1">
      <alignment horizontal="right" vertical="center"/>
    </xf>
    <xf numFmtId="0" fontId="69" fillId="24" borderId="0" xfId="0" applyFont="1" applyFill="1" applyAlignment="1">
      <alignment horizontal="left" vertical="center"/>
    </xf>
    <xf numFmtId="0" fontId="49" fillId="24" borderId="0" xfId="0" applyFont="1" applyFill="1" applyAlignment="1">
      <alignment horizontal="right" vertical="center"/>
    </xf>
    <xf numFmtId="0" fontId="21" fillId="24" borderId="49" xfId="0" applyFont="1" applyFill="1" applyBorder="1" applyAlignment="1">
      <alignment horizontal="left" vertical="center"/>
    </xf>
    <xf numFmtId="0" fontId="65" fillId="24" borderId="51" xfId="0" applyFont="1" applyFill="1" applyBorder="1" applyAlignment="1">
      <alignment horizontal="left" vertical="center"/>
    </xf>
    <xf numFmtId="0" fontId="21" fillId="24" borderId="21" xfId="0" applyFont="1" applyFill="1" applyBorder="1">
      <alignment vertical="center"/>
    </xf>
    <xf numFmtId="0" fontId="21" fillId="47" borderId="53" xfId="0" applyFont="1" applyFill="1" applyBorder="1" applyAlignment="1">
      <alignment horizontal="left" vertical="center"/>
    </xf>
    <xf numFmtId="0" fontId="21" fillId="0" borderId="21" xfId="0" applyFont="1" applyBorder="1">
      <alignment vertical="center"/>
    </xf>
    <xf numFmtId="0" fontId="21" fillId="0" borderId="48" xfId="0" applyFont="1" applyBorder="1" applyAlignment="1">
      <alignment horizontal="left" vertical="center" wrapText="1"/>
    </xf>
    <xf numFmtId="0" fontId="49" fillId="0" borderId="0" xfId="0" applyFont="1" applyAlignment="1">
      <alignment horizontal="left" vertical="center"/>
    </xf>
    <xf numFmtId="0" fontId="21" fillId="0" borderId="22" xfId="0" applyFont="1" applyBorder="1">
      <alignment vertical="center"/>
    </xf>
    <xf numFmtId="0" fontId="64" fillId="30" borderId="0" xfId="0" applyFont="1" applyFill="1" applyAlignment="1">
      <alignment horizontal="left" vertical="center"/>
    </xf>
    <xf numFmtId="0" fontId="70" fillId="24" borderId="0" xfId="0" applyFont="1" applyFill="1" applyAlignment="1">
      <alignment horizontal="center" vertical="center"/>
    </xf>
    <xf numFmtId="0" fontId="22" fillId="24" borderId="61" xfId="0" applyFont="1" applyFill="1" applyBorder="1" applyAlignment="1">
      <alignment horizontal="center" vertical="center" textRotation="180" wrapText="1"/>
    </xf>
    <xf numFmtId="0" fontId="71" fillId="30" borderId="17" xfId="0" applyFont="1" applyFill="1" applyBorder="1" applyAlignment="1">
      <alignment horizontal="left" vertical="center"/>
    </xf>
    <xf numFmtId="0" fontId="71" fillId="0" borderId="17" xfId="0" applyFont="1" applyBorder="1" applyAlignment="1">
      <alignment horizontal="left" vertical="center"/>
    </xf>
    <xf numFmtId="0" fontId="21" fillId="24" borderId="0" xfId="0" applyFont="1" applyFill="1" applyBorder="1" applyAlignment="1">
      <alignment horizontal="left" vertical="center"/>
    </xf>
    <xf numFmtId="0" fontId="22" fillId="24" borderId="51" xfId="0" applyFont="1" applyFill="1" applyBorder="1" applyAlignment="1">
      <alignment horizontal="center" vertical="center" wrapText="1"/>
    </xf>
    <xf numFmtId="0" fontId="21" fillId="30" borderId="53" xfId="0" applyFont="1" applyFill="1" applyBorder="1" applyAlignment="1">
      <alignment vertical="center" wrapText="1"/>
    </xf>
    <xf numFmtId="0" fontId="22" fillId="24" borderId="20" xfId="0" applyFont="1" applyFill="1" applyBorder="1" applyAlignment="1">
      <alignment horizontal="center" vertical="center" wrapText="1"/>
    </xf>
    <xf numFmtId="0" fontId="21" fillId="24" borderId="51" xfId="0" applyFont="1" applyFill="1" applyBorder="1">
      <alignment vertical="center"/>
    </xf>
    <xf numFmtId="0" fontId="22" fillId="24" borderId="51" xfId="0" applyFont="1" applyFill="1" applyBorder="1" applyAlignment="1">
      <alignment horizontal="center" vertical="center" textRotation="180" wrapText="1"/>
    </xf>
    <xf numFmtId="0" fontId="21" fillId="24" borderId="53" xfId="0" applyFont="1" applyFill="1" applyBorder="1" applyAlignment="1">
      <alignment vertical="center" wrapText="1"/>
    </xf>
    <xf numFmtId="0" fontId="71" fillId="24" borderId="53" xfId="0" applyFont="1" applyFill="1" applyBorder="1" applyAlignment="1">
      <alignment vertical="center" wrapText="1"/>
    </xf>
    <xf numFmtId="0" fontId="71" fillId="0" borderId="53" xfId="0" applyFont="1" applyBorder="1" applyAlignment="1">
      <alignment horizontal="left" vertical="center"/>
    </xf>
    <xf numFmtId="0" fontId="69" fillId="24" borderId="0" xfId="0" applyFont="1" applyFill="1">
      <alignment vertical="center"/>
    </xf>
    <xf numFmtId="0" fontId="37" fillId="26" borderId="42" xfId="0" applyFont="1" applyFill="1" applyBorder="1" applyAlignment="1" applyProtection="1">
      <alignment horizontal="center" vertical="center"/>
    </xf>
    <xf numFmtId="0" fontId="21" fillId="48" borderId="0" xfId="0" applyFont="1" applyFill="1" applyAlignment="1">
      <alignment horizontal="left" vertical="center"/>
    </xf>
    <xf numFmtId="0" fontId="21" fillId="28" borderId="0" xfId="0" applyFont="1" applyFill="1" applyAlignment="1">
      <alignment horizontal="left" vertical="center"/>
    </xf>
    <xf numFmtId="0" fontId="21" fillId="24" borderId="0" xfId="0" applyFont="1" applyFill="1" applyAlignment="1">
      <alignment horizontal="left" vertical="center"/>
    </xf>
    <xf numFmtId="0" fontId="21" fillId="44" borderId="0" xfId="0" applyFont="1" applyFill="1" applyAlignment="1">
      <alignment horizontal="center" vertical="center"/>
    </xf>
    <xf numFmtId="0" fontId="45" fillId="41" borderId="43" xfId="0" applyFont="1" applyFill="1" applyBorder="1" applyAlignment="1" applyProtection="1">
      <alignment horizontal="left" vertical="center"/>
    </xf>
    <xf numFmtId="0" fontId="41" fillId="24" borderId="38" xfId="0" applyFont="1" applyFill="1" applyBorder="1" applyAlignment="1" applyProtection="1">
      <alignment horizontal="left" vertical="center"/>
    </xf>
    <xf numFmtId="0" fontId="41" fillId="24" borderId="55" xfId="0" applyFont="1" applyFill="1" applyBorder="1" applyAlignment="1" applyProtection="1">
      <alignment horizontal="left" vertical="center"/>
    </xf>
    <xf numFmtId="0" fontId="41" fillId="24" borderId="40" xfId="0" applyFont="1" applyFill="1" applyBorder="1" applyAlignment="1" applyProtection="1">
      <alignment horizontal="left" vertical="center"/>
    </xf>
    <xf numFmtId="0" fontId="29" fillId="41" borderId="43" xfId="0" applyFont="1" applyFill="1" applyBorder="1" applyAlignment="1" applyProtection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9" fillId="41" borderId="42" xfId="0" applyFont="1" applyFill="1" applyBorder="1" applyAlignment="1" applyProtection="1">
      <alignment horizontal="center" vertical="center" wrapText="1"/>
    </xf>
    <xf numFmtId="0" fontId="37" fillId="26" borderId="42" xfId="0" applyFont="1" applyFill="1" applyBorder="1" applyAlignment="1" applyProtection="1">
      <alignment horizontal="center" vertical="center" wrapText="1"/>
    </xf>
    <xf numFmtId="0" fontId="29" fillId="41" borderId="53" xfId="0" applyFont="1" applyFill="1" applyBorder="1" applyAlignment="1" applyProtection="1">
      <alignment horizontal="center" vertical="center"/>
    </xf>
    <xf numFmtId="0" fontId="37" fillId="32" borderId="53" xfId="0" applyFont="1" applyFill="1" applyBorder="1" applyAlignment="1" applyProtection="1">
      <alignment horizontal="center" vertical="center"/>
    </xf>
    <xf numFmtId="0" fontId="29" fillId="41" borderId="42" xfId="0" applyFont="1" applyFill="1" applyBorder="1" applyAlignment="1" applyProtection="1">
      <alignment horizontal="center" vertical="center"/>
    </xf>
    <xf numFmtId="0" fontId="37" fillId="32" borderId="42" xfId="0" applyFont="1" applyFill="1" applyBorder="1" applyAlignment="1" applyProtection="1">
      <alignment horizontal="center" vertical="center"/>
    </xf>
    <xf numFmtId="0" fontId="29" fillId="41" borderId="43" xfId="0" applyFont="1" applyFill="1" applyBorder="1" applyAlignment="1" applyProtection="1">
      <alignment horizontal="center" vertical="center"/>
    </xf>
    <xf numFmtId="0" fontId="37" fillId="32" borderId="38" xfId="0" applyFont="1" applyFill="1" applyBorder="1" applyAlignment="1" applyProtection="1">
      <alignment horizontal="center" vertical="center"/>
    </xf>
    <xf numFmtId="0" fontId="37" fillId="32" borderId="40" xfId="0" applyFont="1" applyFill="1" applyBorder="1" applyAlignment="1" applyProtection="1">
      <alignment horizontal="center" vertical="center"/>
    </xf>
    <xf numFmtId="0" fontId="29" fillId="41" borderId="25" xfId="0" applyFont="1" applyFill="1" applyBorder="1" applyAlignment="1" applyProtection="1">
      <alignment horizontal="left" vertical="center"/>
    </xf>
    <xf numFmtId="0" fontId="37" fillId="26" borderId="24" xfId="0" applyFont="1" applyFill="1" applyBorder="1" applyAlignment="1" applyProtection="1">
      <alignment horizontal="left" vertical="center"/>
    </xf>
    <xf numFmtId="0" fontId="29" fillId="41" borderId="24" xfId="0" applyFont="1" applyFill="1" applyBorder="1" applyAlignment="1" applyProtection="1">
      <alignment horizontal="left" vertical="center"/>
    </xf>
    <xf numFmtId="0" fontId="37" fillId="26" borderId="29" xfId="0" applyFont="1" applyFill="1" applyBorder="1" applyAlignment="1" applyProtection="1">
      <alignment horizontal="left" vertical="center"/>
    </xf>
    <xf numFmtId="0" fontId="37" fillId="26" borderId="40" xfId="0" applyFont="1" applyFill="1" applyBorder="1" applyAlignment="1" applyProtection="1">
      <alignment horizontal="center" vertical="center"/>
    </xf>
    <xf numFmtId="0" fontId="29" fillId="41" borderId="22" xfId="0" applyFont="1" applyFill="1" applyBorder="1" applyAlignment="1" applyProtection="1">
      <alignment horizontal="center" vertical="center" wrapText="1"/>
    </xf>
    <xf numFmtId="0" fontId="37" fillId="33" borderId="22" xfId="0" applyFont="1" applyFill="1" applyBorder="1" applyAlignment="1" applyProtection="1">
      <alignment horizontal="center" vertical="center" wrapText="1"/>
    </xf>
    <xf numFmtId="0" fontId="45" fillId="41" borderId="43" xfId="0" applyFont="1" applyFill="1" applyBorder="1" applyAlignment="1" applyProtection="1">
      <alignment horizontal="center" vertical="center"/>
    </xf>
    <xf numFmtId="0" fontId="45" fillId="41" borderId="55" xfId="0" applyFont="1" applyFill="1" applyBorder="1" applyAlignment="1" applyProtection="1">
      <alignment horizontal="center" vertical="center"/>
    </xf>
    <xf numFmtId="0" fontId="41" fillId="24" borderId="38" xfId="0" applyFont="1" applyFill="1" applyBorder="1" applyAlignment="1" applyProtection="1">
      <alignment horizontal="center" vertical="center"/>
    </xf>
    <xf numFmtId="0" fontId="41" fillId="24" borderId="40" xfId="0" applyFont="1" applyFill="1" applyBorder="1" applyAlignment="1" applyProtection="1">
      <alignment horizontal="center" vertical="center"/>
    </xf>
    <xf numFmtId="0" fontId="37" fillId="26" borderId="40" xfId="0" applyFont="1" applyFill="1" applyBorder="1" applyAlignment="1" applyProtection="1">
      <alignment horizontal="center" vertical="center" wrapText="1"/>
    </xf>
    <xf numFmtId="0" fontId="29" fillId="41" borderId="54" xfId="0" applyFont="1" applyFill="1" applyBorder="1" applyAlignment="1" applyProtection="1">
      <alignment horizontal="center" vertical="center" wrapText="1"/>
    </xf>
    <xf numFmtId="0" fontId="29" fillId="41" borderId="48" xfId="0" applyFont="1" applyFill="1" applyBorder="1" applyAlignment="1" applyProtection="1">
      <alignment horizontal="center" vertical="center" wrapText="1"/>
    </xf>
    <xf numFmtId="0" fontId="25" fillId="38" borderId="54" xfId="0" applyFont="1" applyFill="1" applyBorder="1" applyAlignment="1">
      <alignment horizontal="center" vertical="center"/>
    </xf>
    <xf numFmtId="0" fontId="25" fillId="38" borderId="55" xfId="0" applyFont="1" applyFill="1" applyBorder="1" applyAlignment="1">
      <alignment horizontal="center" vertical="center"/>
    </xf>
    <xf numFmtId="0" fontId="25" fillId="38" borderId="48" xfId="0" applyFont="1" applyFill="1" applyBorder="1" applyAlignment="1">
      <alignment horizontal="center" vertical="center"/>
    </xf>
    <xf numFmtId="49" fontId="21" fillId="24" borderId="53" xfId="0" applyNumberFormat="1" applyFont="1" applyFill="1" applyBorder="1" applyAlignment="1">
      <alignment horizontal="right" vertical="center"/>
    </xf>
    <xf numFmtId="0" fontId="22" fillId="24" borderId="53" xfId="0" applyFont="1" applyFill="1" applyBorder="1" applyAlignment="1">
      <alignment horizontal="right" vertical="center"/>
    </xf>
    <xf numFmtId="0" fontId="26" fillId="40" borderId="0" xfId="0" applyFont="1" applyFill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00B050"/>
      <color rgb="FFFFD9D9"/>
      <color rgb="FF66FFFF"/>
      <color rgb="FF00FF00"/>
      <color rgb="FFCCFFCC"/>
      <color rgb="FFFFCCFF"/>
      <color rgb="FFFFFF99"/>
      <color rgb="FF969696"/>
      <color rgb="FFFFFFCC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10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737235</xdr:colOff>
      <xdr:row>1</xdr:row>
      <xdr:rowOff>81915</xdr:rowOff>
    </xdr:to>
    <xdr:pic>
      <xdr:nvPicPr>
        <xdr:cNvPr id="3" name="Picture 51" descr="j and e_cover_confidenti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0135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1080135</xdr:colOff>
      <xdr:row>1</xdr:row>
      <xdr:rowOff>120015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29AB1866-EFDB-4BAF-B680-2C717B0AB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080135" cy="318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1080136</xdr:colOff>
      <xdr:row>1</xdr:row>
      <xdr:rowOff>148590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628DB029-995E-4B43-9036-E7A6DD5C1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80135" cy="316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4</xdr:rowOff>
    </xdr:from>
    <xdr:to>
      <xdr:col>2</xdr:col>
      <xdr:colOff>524770</xdr:colOff>
      <xdr:row>1</xdr:row>
      <xdr:rowOff>109381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410681</xdr:colOff>
      <xdr:row>1</xdr:row>
      <xdr:rowOff>151439</xdr:rowOff>
    </xdr:to>
    <xdr:pic>
      <xdr:nvPicPr>
        <xdr:cNvPr id="3" name="Picture 51" descr="j and e_cover_confidential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7</xdr:col>
      <xdr:colOff>228601</xdr:colOff>
      <xdr:row>9</xdr:row>
      <xdr:rowOff>127747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704850" y="819150"/>
          <a:ext cx="8505826" cy="1994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aseline="0"/>
            <a:t>Normalized Gain can be calculated with following equation:</a:t>
          </a:r>
        </a:p>
        <a:p>
          <a:endParaRPr kumimoji="1" lang="en-US" altLang="ja-JP" sz="1200" baseline="0"/>
        </a:p>
        <a:p>
          <a:r>
            <a:rPr kumimoji="1" lang="en-US" altLang="ja-JP" sz="1200" baseline="0">
              <a:solidFill>
                <a:sysClr val="windowText" lastClr="000000"/>
              </a:solidFill>
            </a:rPr>
            <a:t>Normalized Gain = (1024)/(1024 - X),  where x is  ana_gain_global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Table below shows relationship between  "ana_gain_global " and  "Normalized Gain." 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relationship between the setting values X of ana_gain_global and the gain is shown on the following table. The ana_gain_global value is 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normally set in  the range from 0 to 960 [0dB to 24dB]. </a:t>
          </a:r>
          <a:endParaRPr kumimoji="1" lang="en-US" altLang="ja-JP" sz="12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38102</xdr:colOff>
      <xdr:row>0</xdr:row>
      <xdr:rowOff>47625</xdr:rowOff>
    </xdr:from>
    <xdr:to>
      <xdr:col>2</xdr:col>
      <xdr:colOff>879064</xdr:colOff>
      <xdr:row>1</xdr:row>
      <xdr:rowOff>182499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2" y="47625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image" Target="/xl/media/image3.png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2.bin" Id="rId1" /><Relationship Type="http://schemas.openxmlformats.org/officeDocument/2006/relationships/image" Target="/xl/media/image3.png" Id="rId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3.bin" Id="rId1" /><Relationship Type="http://schemas.openxmlformats.org/officeDocument/2006/relationships/image" Target="/xl/media/image3.png" Id="rId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3" /><Relationship Type="http://schemas.openxmlformats.org/officeDocument/2006/relationships/drawing" Target="../drawings/drawing4.xml" Id="rId2" /><Relationship Type="http://schemas.openxmlformats.org/officeDocument/2006/relationships/printerSettings" Target="../printerSettings/printerSettings4.bin" Id="rId1" /><Relationship Type="http://schemas.openxmlformats.org/officeDocument/2006/relationships/comments" Target="../comments1.xml" Id="rId4" /><Relationship Type="http://schemas.openxmlformats.org/officeDocument/2006/relationships/image" Target="/xl/media/image3.png" Id="rId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../drawings/drawing5.xml" Id="rId2" /><Relationship Type="http://schemas.openxmlformats.org/officeDocument/2006/relationships/printerSettings" Target="../printerSettings/printerSettings5.bin" Id="rId1" /><Relationship Type="http://schemas.openxmlformats.org/officeDocument/2006/relationships/image" Target="/xl/media/image3.png" Id="rId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../drawings/drawing6.xml" Id="rId2" /><Relationship Type="http://schemas.openxmlformats.org/officeDocument/2006/relationships/printerSettings" Target="../printerSettings/printerSettings6.bin" Id="rId1" /><Relationship Type="http://schemas.openxmlformats.org/officeDocument/2006/relationships/image" Target="/xl/media/image3.png" Id="rId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 mc:Ignorable="x14ac xr xr2 xr3" xr:uid="{00000000-0001-0000-0000-000000000000}">
  <x:sheetPr codeName="Sheet7"/>
  <x:dimension ref="A1:G15"/>
  <x:sheetViews>
    <x:sheetView showGridLines="0" tabSelected="1" zoomScaleNormal="100" workbookViewId="0">
      <x:pane ySplit="3" topLeftCell="A4" activePane="bottomLeft" state="frozen"/>
      <x:selection pane="bottomLeft"/>
    </x:sheetView>
  </x:sheetViews>
  <x:sheetFormatPr defaultColWidth="9" defaultRowHeight="17.399999999999999" x14ac:dyDescent="0.2"/>
  <x:cols>
    <x:col min="1" max="1" width="4.44140625" style="5" bestFit="1" customWidth="1"/>
    <x:col min="2" max="2" width="13.77734375" style="6" customWidth="1"/>
    <x:col min="3" max="3" width="10" style="7" customWidth="1"/>
    <x:col min="4" max="4" width="13.77734375" style="7" customWidth="1"/>
    <x:col min="5" max="5" width="21.21875" style="7" customWidth="1"/>
    <x:col min="6" max="6" width="106.21875" style="23" customWidth="1"/>
    <x:col min="7" max="7" width="7.88671875" style="5" customWidth="1"/>
    <x:col min="8" max="16384" width="9" style="5"/>
  </x:cols>
  <x:sheetData>
    <x:row r="1" spans="1:7" x14ac:dyDescent="0.2">
      <x:c r="C1" s="57" t="s">
        <x:v>128</x:v>
      </x:c>
      <x:c r="D1" s="57" t="s">
        <x:v>128</x:v>
      </x:c>
      <x:c r="E1" s="57" t="s">
        <x:v>128</x:v>
      </x:c>
      <x:c r="F1" s="57" t="s">
        <x:v>128</x:v>
      </x:c>
    </x:row>
    <x:row r="2" spans="1:7" ht="18" thickBot="1" x14ac:dyDescent="0.25">
      <x:c r="C2" s="57" t="s">
        <x:v>128</x:v>
      </x:c>
      <x:c r="D2" s="57" t="s">
        <x:v>128</x:v>
      </x:c>
      <x:c r="E2" s="57" t="s">
        <x:v>128</x:v>
      </x:c>
      <x:c r="F2" s="57" t="s">
        <x:v>128</x:v>
      </x:c>
    </x:row>
    <x:row r="3" spans="1:7" s="15" customFormat="1" ht="21" customHeight="1" thickBot="1" x14ac:dyDescent="0.25">
      <x:c r="B3" s="58" t="s">
        <x:v>75</x:v>
      </x:c>
      <x:c r="C3" s="59" t="s">
        <x:v>79</x:v>
      </x:c>
      <x:c r="D3" s="59" t="s">
        <x:v>76</x:v>
      </x:c>
      <x:c r="E3" s="59" t="s">
        <x:v>77</x:v>
      </x:c>
      <x:c r="F3" s="60" t="s">
        <x:v>78</x:v>
      </x:c>
      <x:c r="G3" s="5"/>
    </x:row>
    <x:row r="4" spans="1:7" ht="32.4" x14ac:dyDescent="0.2">
      <x:c r="A4" s="82"/>
      <x:c r="B4" s="90">
        <x:v>44628</x:v>
      </x:c>
      <x:c r="C4" s="91" t="s">
        <x:v>235</x:v>
      </x:c>
      <x:c r="D4" s="97" t="s">
        <x:v>236</x:v>
      </x:c>
      <x:c r="E4" s="92" t="s">
        <x:v>71</x:v>
      </x:c>
      <x:c r="F4" s="93" t="s">
        <x:v>452</x:v>
      </x:c>
    </x:row>
    <x:row r="5" spans="1:7" s="80" customFormat="1" x14ac:dyDescent="0.2">
      <x:c r="A5" s="82"/>
      <x:c r="B5" s="86"/>
      <x:c r="C5" s="96"/>
      <x:c r="D5" s="97"/>
      <x:c r="E5" s="98"/>
      <x:c r="F5" s="89"/>
    </x:row>
    <x:row r="6" spans="1:7" s="80" customFormat="1" x14ac:dyDescent="0.2">
      <x:c r="A6" s="82"/>
      <x:c r="B6" s="86"/>
      <x:c r="C6" s="96"/>
      <x:c r="D6" s="97"/>
      <x:c r="E6" s="98"/>
      <x:c r="F6" s="89"/>
    </x:row>
    <x:row r="7" spans="1:7" s="80" customFormat="1" x14ac:dyDescent="0.2">
      <x:c r="A7" s="82"/>
      <x:c r="B7" s="86"/>
      <x:c r="C7" s="96"/>
      <x:c r="D7" s="97"/>
      <x:c r="E7" s="98"/>
      <x:c r="F7" s="89"/>
    </x:row>
    <x:row r="8" spans="1:7" s="80" customFormat="1" x14ac:dyDescent="0.2">
      <x:c r="A8" s="82"/>
      <x:c r="B8" s="86"/>
      <x:c r="C8" s="96"/>
      <x:c r="D8" s="97"/>
      <x:c r="E8" s="98"/>
      <x:c r="F8" s="89"/>
    </x:row>
    <x:row r="9" spans="1:7" s="80" customFormat="1" x14ac:dyDescent="0.2">
      <x:c r="A9" s="82"/>
      <x:c r="B9" s="86"/>
      <x:c r="C9" s="96"/>
      <x:c r="D9" s="97"/>
      <x:c r="E9" s="98"/>
      <x:c r="F9" s="89"/>
    </x:row>
    <x:row r="10" spans="1:7" s="104" customFormat="1" x14ac:dyDescent="0.2">
      <x:c r="A10" s="105"/>
      <x:c r="B10" s="106"/>
      <x:c r="C10" s="96"/>
      <x:c r="D10" s="97"/>
      <x:c r="E10" s="98"/>
      <x:c r="F10" s="107"/>
    </x:row>
    <x:row r="11" spans="1:7" s="104" customFormat="1" x14ac:dyDescent="0.2">
      <x:c r="A11" s="105"/>
      <x:c r="B11" s="106"/>
      <x:c r="C11" s="96"/>
      <x:c r="D11" s="97"/>
      <x:c r="E11" s="98"/>
      <x:c r="F11" s="107"/>
    </x:row>
    <x:row r="12" spans="1:7" s="80" customFormat="1" x14ac:dyDescent="0.2">
      <x:c r="A12" s="82"/>
      <x:c r="B12" s="106"/>
      <x:c r="C12" s="96"/>
      <x:c r="D12" s="97"/>
      <x:c r="E12" s="98"/>
      <x:c r="F12" s="107"/>
    </x:row>
    <x:row r="13" spans="1:7" s="104" customFormat="1" x14ac:dyDescent="0.2">
      <x:c r="A13" s="105"/>
      <x:c r="B13" s="106"/>
      <x:c r="C13" s="96"/>
      <x:c r="D13" s="97"/>
      <x:c r="E13" s="98"/>
      <x:c r="F13" s="107"/>
    </x:row>
    <x:row r="14" spans="1:7" ht="18" thickBot="1" x14ac:dyDescent="0.25">
      <x:c r="A14" s="82"/>
      <x:c r="B14" s="99"/>
      <x:c r="C14" s="100"/>
      <x:c r="D14" s="101"/>
      <x:c r="E14" s="102"/>
      <x:c r="F14" s="103"/>
    </x:row>
    <x:row r="15" spans="1:7" x14ac:dyDescent="0.2">
      <x:c r="A15" s="79"/>
      <x:c r="B15" s="79"/>
      <x:c r="C15" s="81"/>
      <x:c r="D15" s="81"/>
      <x:c r="E15" s="81"/>
      <x:c r="F15" s="79"/>
    </x:row>
  </x:sheetData>
  <x:phoneticPr fontId="2"/>
  <x:pageMargins left="0.7" right="0.7" top="0.75" bottom="0.75" header="0.3" footer="0.3"/>
  <x:pageSetup paperSize="9" orientation="portrait" r:id="rId1"/>
  <x:drawing r:id="rId2"/>
  <x:picture r:id="rId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 mc:Ignorable="x14ac xr xr2 xr3" xr:uid="{35B9D6C9-063F-45AE-A032-C097B1D9D055}">
  <x:dimension ref="A1:Q247"/>
  <x:sheetViews>
    <x:sheetView showGridLines="0" zoomScaleNormal="100" workbookViewId="0">
      <x:pane xSplit="8" topLeftCell="I1" activePane="topRight" state="frozen"/>
      <x:selection pane="topRight"/>
    </x:sheetView>
  </x:sheetViews>
  <x:sheetFormatPr defaultColWidth="9" defaultRowHeight="13.8" x14ac:dyDescent="0.2"/>
  <x:cols>
    <x:col min="1" max="1" width="37.88671875" style="108" customWidth="1"/>
    <x:col min="2" max="2" width="9.88671875" style="110" bestFit="1" customWidth="1"/>
    <x:col min="3" max="3" width="6.88671875" style="110" customWidth="1"/>
    <x:col min="4" max="4" width="2.77734375" style="111" customWidth="1"/>
    <x:col min="5" max="5" width="9" style="111"/>
    <x:col min="6" max="6" width="5.33203125" style="111" customWidth="1"/>
    <x:col min="7" max="7" width="8.33203125" style="111" bestFit="1" customWidth="1"/>
    <x:col min="8" max="8" width="5.33203125" style="111" customWidth="1"/>
    <x:col min="9" max="9" width="3.6640625" style="112" customWidth="1"/>
    <x:col min="10" max="16384" width="9" style="111"/>
  </x:cols>
  <x:sheetData>
    <x:row r="1" spans="1:9" ht="15.6" x14ac:dyDescent="0.2">
      <x:c r="B1" s="109"/>
    </x:row>
    <x:row r="2" spans="1:9" ht="12.75" customHeight="1" x14ac:dyDescent="0.2">
      <x:c r="B2" s="109"/>
    </x:row>
    <x:row r="4" spans="1:9" ht="15" x14ac:dyDescent="0.2">
      <x:c r="A4" s="113" t="s">
        <x:v>258</x:v>
      </x:c>
    </x:row>
    <x:row r="5" spans="1:9" ht="15" x14ac:dyDescent="0.2">
      <x:c r="A5" s="113"/>
      <x:c r="E5" s="114"/>
      <x:c r="F5" s="115" t="s">
        <x:v>259</x:v>
      </x:c>
    </x:row>
    <x:row r="7" spans="1:9" ht="14.4" x14ac:dyDescent="0.2">
      <x:c r="E7" s="116"/>
      <x:c r="F7" s="115" t="s">
        <x:v>260</x:v>
      </x:c>
    </x:row>
    <x:row r="8" spans="1:9" x14ac:dyDescent="0.2">
      <x:c r="I8" s="111"/>
    </x:row>
    <x:row r="9" spans="1:9" ht="14.4" x14ac:dyDescent="0.2">
      <x:c r="E9" s="117"/>
      <x:c r="F9" s="115" t="s">
        <x:v>261</x:v>
      </x:c>
    </x:row>
    <x:row r="10" spans="1:9" ht="14.4" thickBot="1" x14ac:dyDescent="0.25">
      <x:c r="E10" s="118"/>
      <x:c r="F10" s="119" t="s">
        <x:v>262</x:v>
      </x:c>
    </x:row>
    <x:row r="11" spans="1:9" ht="15" thickTop="1" thickBot="1" x14ac:dyDescent="0.25">
      <x:c r="E11" s="120"/>
      <x:c r="F11" s="120"/>
      <x:c r="G11" s="120"/>
      <x:c r="H11" s="120"/>
      <x:c r="I11" s="121"/>
    </x:row>
    <x:row r="12" spans="1:9" ht="15" thickTop="1" thickBot="1" x14ac:dyDescent="0.25">
      <x:c r="I12" s="122"/>
    </x:row>
    <x:row r="13" spans="1:9" x14ac:dyDescent="0.2">
      <x:c r="E13" s="123" t="s">
        <x:v>263</x:v>
      </x:c>
      <x:c r="F13" s="124"/>
      <x:c r="G13" s="124"/>
      <x:c r="H13" s="125"/>
    </x:row>
    <x:row r="14" spans="1:9" x14ac:dyDescent="0.2">
      <x:c r="A14" s="126"/>
      <x:c r="E14" s="127"/>
      <x:c r="F14" s="128" t="s">
        <x:v>264</x:v>
      </x:c>
      <x:c r="G14" s="129"/>
      <x:c r="H14" s="130"/>
    </x:row>
    <x:row r="15" spans="1:9" x14ac:dyDescent="0.2">
      <x:c r="A15" s="131"/>
      <x:c r="B15" s="132"/>
      <x:c r="C15" s="133"/>
      <x:c r="E15" s="127"/>
      <x:c r="F15" s="134" t="s">
        <x:v>265</x:v>
      </x:c>
      <x:c r="G15" s="135"/>
      <x:c r="H15" s="136"/>
    </x:row>
    <x:row r="16" spans="1:9" x14ac:dyDescent="0.2">
      <x:c r="A16" s="137"/>
      <x:c r="B16" s="138"/>
      <x:c r="C16" s="138"/>
      <x:c r="E16" s="139"/>
      <x:c r="F16" s="140" t="s">
        <x:v>266</x:v>
      </x:c>
      <x:c r="G16" s="129"/>
      <x:c r="H16" s="130"/>
    </x:row>
    <x:row r="17" spans="1:9" x14ac:dyDescent="0.2">
      <x:c r="A17" s="141"/>
      <x:c r="E17" s="142"/>
      <x:c r="F17" s="143" t="s">
        <x:v>267</x:v>
      </x:c>
      <x:c r="G17" s="144"/>
      <x:c r="H17" s="145"/>
    </x:row>
    <x:row r="18" spans="1:9" x14ac:dyDescent="0.2">
      <x:c r="A18" s="146" t="s">
        <x:v>268</x:v>
      </x:c>
      <x:c r="B18" s="147" t="s">
        <x:v>269</x:v>
      </x:c>
      <x:c r="C18" s="147" t="s">
        <x:v>270</x:v>
      </x:c>
      <x:c r="E18" s="142"/>
      <x:c r="F18" s="148"/>
      <x:c r="G18" s="149" t="s">
        <x:v>271</x:v>
      </x:c>
      <x:c r="H18" s="150" t="s">
        <x:v>272</x:v>
      </x:c>
    </x:row>
    <x:row r="19" spans="1:9" x14ac:dyDescent="0.2">
      <x:c r="A19" s="151" t="s">
        <x:v>273</x:v>
      </x:c>
      <x:c r="B19" s="152" t="s">
        <x:v>55</x:v>
      </x:c>
      <x:c r="C19" s="152" t="s">
        <x:v>274</x:v>
      </x:c>
      <x:c r="E19" s="142"/>
      <x:c r="F19" s="148"/>
      <x:c r="G19" s="153" t="s">
        <x:v>275</x:v>
      </x:c>
      <x:c r="H19" s="277" t="s">
        <x:v>47</x:v>
      </x:c>
      <x:c r="I19" s="155"/>
    </x:row>
    <x:row r="20" spans="1:9" x14ac:dyDescent="0.2">
      <x:c r="A20" s="151" t="s">
        <x:v>276</x:v>
      </x:c>
      <x:c r="B20" s="152" t="s">
        <x:v>187</x:v>
      </x:c>
      <x:c r="C20" s="152" t="s">
        <x:v>274</x:v>
      </x:c>
      <x:c r="E20" s="142"/>
      <x:c r="F20" s="148"/>
      <x:c r="G20" s="153" t="s">
        <x:v>277</x:v>
      </x:c>
      <x:c r="H20" s="159" t="s">
        <x:v>187</x:v>
      </x:c>
      <x:c r="I20" s="155"/>
    </x:row>
    <x:row r="21" spans="1:9" x14ac:dyDescent="0.2">
      <x:c r="A21" s="156"/>
      <x:c r="B21" s="157"/>
      <x:c r="C21" s="157"/>
      <x:c r="D21" s="156"/>
      <x:c r="E21" s="142"/>
      <x:c r="F21" s="148"/>
      <x:c r="G21" s="158"/>
      <x:c r="H21" s="159"/>
      <x:c r="I21" s="160"/>
    </x:row>
    <x:row r="22" spans="1:9" x14ac:dyDescent="0.2">
      <x:c r="A22" s="156"/>
      <x:c r="B22" s="157"/>
      <x:c r="C22" s="157"/>
      <x:c r="D22" s="156"/>
      <x:c r="E22" s="142"/>
      <x:c r="F22" s="148"/>
      <x:c r="G22" s="158"/>
      <x:c r="H22" s="159"/>
      <x:c r="I22" s="160"/>
    </x:row>
    <x:row r="23" spans="1:9" x14ac:dyDescent="0.2">
      <x:c r="A23" s="156"/>
      <x:c r="B23" s="157"/>
      <x:c r="C23" s="157"/>
      <x:c r="D23" s="141"/>
      <x:c r="E23" s="142"/>
      <x:c r="F23" s="143" t="s">
        <x:v>278</x:v>
      </x:c>
      <x:c r="G23" s="144"/>
      <x:c r="H23" s="145"/>
      <x:c r="I23" s="160"/>
    </x:row>
    <x:row r="24" spans="1:9" x14ac:dyDescent="0.2">
      <x:c r="A24" s="146" t="s">
        <x:v>268</x:v>
      </x:c>
      <x:c r="B24" s="147" t="s">
        <x:v>269</x:v>
      </x:c>
      <x:c r="C24" s="147" t="s">
        <x:v>270</x:v>
      </x:c>
      <x:c r="D24" s="161"/>
      <x:c r="E24" s="142"/>
      <x:c r="F24" s="148"/>
      <x:c r="G24" s="149" t="s">
        <x:v>271</x:v>
      </x:c>
      <x:c r="H24" s="150" t="s">
        <x:v>272</x:v>
      </x:c>
    </x:row>
    <x:row r="25" spans="1:9" x14ac:dyDescent="0.2">
      <x:c r="A25" s="151" t="s">
        <x:v>279</x:v>
      </x:c>
      <x:c r="B25" s="152" t="s">
        <x:v>187</x:v>
      </x:c>
      <x:c r="C25" s="152" t="s">
        <x:v>280</x:v>
      </x:c>
      <x:c r="D25" s="161"/>
      <x:c r="E25" s="142"/>
      <x:c r="F25" s="162"/>
      <x:c r="G25" s="153" t="s">
        <x:v>248</x:v>
      </x:c>
      <x:c r="H25" s="277" t="s">
        <x:v>188</x:v>
      </x:c>
      <x:c r="I25" s="155"/>
    </x:row>
    <x:row r="26" spans="1:9" x14ac:dyDescent="0.2">
      <x:c r="A26" s="151" t="s">
        <x:v>281</x:v>
      </x:c>
      <x:c r="B26" s="152" t="s">
        <x:v>187</x:v>
      </x:c>
      <x:c r="C26" s="152" t="s">
        <x:v>280</x:v>
      </x:c>
      <x:c r="D26" s="161"/>
      <x:c r="E26" s="142"/>
      <x:c r="F26" s="162"/>
      <x:c r="G26" s="153" t="s">
        <x:v>249</x:v>
      </x:c>
      <x:c r="H26" s="277" t="s">
        <x:v>189</x:v>
      </x:c>
      <x:c r="I26" s="155"/>
    </x:row>
    <x:row r="27" spans="1:9" x14ac:dyDescent="0.2">
      <x:c r="A27" s="156"/>
      <x:c r="B27" s="157"/>
      <x:c r="C27" s="157"/>
      <x:c r="D27" s="141"/>
      <x:c r="E27" s="142"/>
      <x:c r="F27" s="148"/>
      <x:c r="G27" s="158"/>
      <x:c r="H27" s="159"/>
      <x:c r="I27" s="160"/>
    </x:row>
    <x:row r="28" spans="1:9" x14ac:dyDescent="0.2">
      <x:c r="A28" s="156"/>
      <x:c r="B28" s="157"/>
      <x:c r="C28" s="157"/>
      <x:c r="D28" s="141"/>
      <x:c r="E28" s="142"/>
      <x:c r="F28" s="163"/>
      <x:c r="G28" s="158"/>
      <x:c r="H28" s="159"/>
      <x:c r="I28" s="160"/>
    </x:row>
    <x:row r="29" spans="1:9" x14ac:dyDescent="0.2">
      <x:c r="A29" s="156"/>
      <x:c r="B29" s="157"/>
      <x:c r="C29" s="157"/>
      <x:c r="D29" s="156"/>
      <x:c r="E29" s="142"/>
      <x:c r="F29" s="143" t="s">
        <x:v>250</x:v>
      </x:c>
      <x:c r="G29" s="144"/>
      <x:c r="H29" s="145"/>
      <x:c r="I29" s="160"/>
    </x:row>
    <x:row r="30" spans="1:9" x14ac:dyDescent="0.2">
      <x:c r="A30" s="146" t="s">
        <x:v>268</x:v>
      </x:c>
      <x:c r="B30" s="147" t="s">
        <x:v>269</x:v>
      </x:c>
      <x:c r="C30" s="147" t="s">
        <x:v>270</x:v>
      </x:c>
      <x:c r="E30" s="142"/>
      <x:c r="F30" s="148"/>
      <x:c r="G30" s="149" t="s">
        <x:v>271</x:v>
      </x:c>
      <x:c r="H30" s="150" t="s">
        <x:v>272</x:v>
      </x:c>
      <x:c r="I30" s="160"/>
    </x:row>
    <x:row r="31" spans="1:9" s="166" customFormat="1" x14ac:dyDescent="0.2">
      <x:c r="A31" s="326" t="s">
        <x:v>140</x:v>
      </x:c>
      <x:c r="B31" s="164" t="s">
        <x:v>360</x:v>
      </x:c>
      <x:c r="C31" s="165" t="s">
        <x:v>282</x:v>
      </x:c>
      <x:c r="E31" s="167"/>
      <x:c r="F31" s="168"/>
      <x:c r="G31" s="169" t="s">
        <x:v>283</x:v>
      </x:c>
      <x:c r="H31" s="278" t="s">
        <x:v>364</x:v>
      </x:c>
      <x:c r="I31" s="171"/>
    </x:row>
    <x:row r="32" spans="1:9" s="166" customFormat="1" x14ac:dyDescent="0.2">
      <x:c r="A32" s="326" t="s">
        <x:v>140</x:v>
      </x:c>
      <x:c r="B32" s="164" t="s">
        <x:v>360</x:v>
      </x:c>
      <x:c r="C32" s="165" t="s">
        <x:v>282</x:v>
      </x:c>
      <x:c r="E32" s="167"/>
      <x:c r="F32" s="168"/>
      <x:c r="G32" s="169" t="s">
        <x:v>284</x:v>
      </x:c>
      <x:c r="H32" s="278" t="s">
        <x:v>364</x:v>
      </x:c>
      <x:c r="I32" s="171"/>
    </x:row>
    <x:row r="33" spans="1:9" s="166" customFormat="1" x14ac:dyDescent="0.2">
      <x:c r="A33" s="326" t="s">
        <x:v>140</x:v>
      </x:c>
      <x:c r="B33" s="164" t="s">
        <x:v>360</x:v>
      </x:c>
      <x:c r="C33" s="165" t="s">
        <x:v>282</x:v>
      </x:c>
      <x:c r="E33" s="167"/>
      <x:c r="F33" s="168"/>
      <x:c r="G33" s="169" t="s">
        <x:v>246</x:v>
      </x:c>
      <x:c r="H33" s="278" t="s">
        <x:v>364</x:v>
      </x:c>
      <x:c r="I33" s="171"/>
    </x:row>
    <x:row r="34" spans="1:9" s="166" customFormat="1" x14ac:dyDescent="0.2">
      <x:c r="A34" s="326" t="s">
        <x:v>140</x:v>
      </x:c>
      <x:c r="B34" s="164" t="s">
        <x:v>364</x:v>
      </x:c>
      <x:c r="C34" s="165" t="s">
        <x:v>282</x:v>
      </x:c>
      <x:c r="E34" s="167"/>
      <x:c r="F34" s="168"/>
      <x:c r="G34" s="169" t="s">
        <x:v>285</x:v>
      </x:c>
      <x:c r="H34" s="278" t="s">
        <x:v>360</x:v>
      </x:c>
      <x:c r="I34" s="171"/>
    </x:row>
    <x:row r="35" spans="1:9" s="166" customFormat="1" x14ac:dyDescent="0.2">
      <x:c r="A35" s="326" t="s">
        <x:v>140</x:v>
      </x:c>
      <x:c r="B35" s="164" t="s">
        <x:v>364</x:v>
      </x:c>
      <x:c r="C35" s="165" t="s">
        <x:v>282</x:v>
      </x:c>
      <x:c r="E35" s="167"/>
      <x:c r="F35" s="168"/>
      <x:c r="G35" s="169" t="s">
        <x:v>286</x:v>
      </x:c>
      <x:c r="H35" s="278" t="s">
        <x:v>397</x:v>
      </x:c>
      <x:c r="I35" s="171"/>
    </x:row>
    <x:row r="36" spans="1:9" s="166" customFormat="1" x14ac:dyDescent="0.2">
      <x:c r="A36" s="326" t="s">
        <x:v>140</x:v>
      </x:c>
      <x:c r="B36" s="164" t="s">
        <x:v>396</x:v>
      </x:c>
      <x:c r="C36" s="165" t="s">
        <x:v>282</x:v>
      </x:c>
      <x:c r="E36" s="167"/>
      <x:c r="F36" s="168"/>
      <x:c r="G36" s="169" t="s">
        <x:v>287</x:v>
      </x:c>
      <x:c r="H36" s="278" t="s">
        <x:v>360</x:v>
      </x:c>
      <x:c r="I36" s="171"/>
    </x:row>
    <x:row r="37" spans="1:9" s="166" customFormat="1" x14ac:dyDescent="0.2">
      <x:c r="A37" s="326" t="s">
        <x:v>140</x:v>
      </x:c>
      <x:c r="B37" s="164" t="s">
        <x:v>397</x:v>
      </x:c>
      <x:c r="C37" s="165" t="s">
        <x:v>282</x:v>
      </x:c>
      <x:c r="E37" s="167"/>
      <x:c r="F37" s="168"/>
      <x:c r="G37" s="169" t="s">
        <x:v>288</x:v>
      </x:c>
      <x:c r="H37" s="278" t="s">
        <x:v>396</x:v>
      </x:c>
      <x:c r="I37" s="171"/>
    </x:row>
    <x:row r="38" spans="1:9" s="166" customFormat="1" x14ac:dyDescent="0.2">
      <x:c r="A38" s="326" t="s">
        <x:v>140</x:v>
      </x:c>
      <x:c r="B38" s="164" t="s">
        <x:v>398</x:v>
      </x:c>
      <x:c r="C38" s="165" t="s">
        <x:v>282</x:v>
      </x:c>
      <x:c r="E38" s="167"/>
      <x:c r="F38" s="168"/>
      <x:c r="G38" s="169" t="s">
        <x:v>289</x:v>
      </x:c>
      <x:c r="H38" s="278" t="s">
        <x:v>397</x:v>
      </x:c>
      <x:c r="I38" s="171"/>
    </x:row>
    <x:row r="39" spans="1:9" s="166" customFormat="1" x14ac:dyDescent="0.2">
      <x:c r="A39" s="326" t="s">
        <x:v>140</x:v>
      </x:c>
      <x:c r="B39" s="164" t="s">
        <x:v>364</x:v>
      </x:c>
      <x:c r="C39" s="165" t="s">
        <x:v>282</x:v>
      </x:c>
      <x:c r="E39" s="167"/>
      <x:c r="F39" s="168"/>
      <x:c r="G39" s="169" t="s">
        <x:v>290</x:v>
      </x:c>
      <x:c r="H39" s="239" t="s">
        <x:v>364</x:v>
      </x:c>
      <x:c r="I39" s="171"/>
    </x:row>
    <x:row r="40" spans="1:9" s="166" customFormat="1" x14ac:dyDescent="0.2">
      <x:c r="A40" s="326" t="s">
        <x:v>140</x:v>
      </x:c>
      <x:c r="B40" s="164" t="s">
        <x:v>399</x:v>
      </x:c>
      <x:c r="C40" s="165" t="s">
        <x:v>282</x:v>
      </x:c>
      <x:c r="E40" s="167"/>
      <x:c r="F40" s="168"/>
      <x:c r="G40" s="169" t="s">
        <x:v>291</x:v>
      </x:c>
      <x:c r="H40" s="278" t="s">
        <x:v>412</x:v>
      </x:c>
      <x:c r="I40" s="171"/>
    </x:row>
    <x:row r="41" spans="1:9" s="166" customFormat="1" x14ac:dyDescent="0.2">
      <x:c r="A41" s="326" t="s">
        <x:v>140</x:v>
      </x:c>
      <x:c r="B41" s="164" t="s">
        <x:v>364</x:v>
      </x:c>
      <x:c r="C41" s="165" t="s">
        <x:v>282</x:v>
      </x:c>
      <x:c r="E41" s="167"/>
      <x:c r="F41" s="168"/>
      <x:c r="G41" s="169" t="s">
        <x:v>293</x:v>
      </x:c>
      <x:c r="H41" s="239" t="s">
        <x:v>364</x:v>
      </x:c>
      <x:c r="I41" s="171"/>
    </x:row>
    <x:row r="42" spans="1:9" s="166" customFormat="1" x14ac:dyDescent="0.2">
      <x:c r="A42" s="326" t="s">
        <x:v>140</x:v>
      </x:c>
      <x:c r="B42" s="164" t="s">
        <x:v>400</x:v>
      </x:c>
      <x:c r="C42" s="165" t="s">
        <x:v>282</x:v>
      </x:c>
      <x:c r="E42" s="167"/>
      <x:c r="F42" s="168"/>
      <x:c r="G42" s="169" t="s">
        <x:v>294</x:v>
      </x:c>
      <x:c r="H42" s="278" t="s">
        <x:v>413</x:v>
      </x:c>
      <x:c r="I42" s="171"/>
    </x:row>
    <x:row r="43" spans="1:9" s="166" customFormat="1" x14ac:dyDescent="0.2">
      <x:c r="A43" s="326" t="s">
        <x:v>140</x:v>
      </x:c>
      <x:c r="B43" s="164" t="s">
        <x:v>364</x:v>
      </x:c>
      <x:c r="C43" s="165" t="s">
        <x:v>282</x:v>
      </x:c>
      <x:c r="E43" s="167"/>
      <x:c r="F43" s="168"/>
      <x:c r="G43" s="169" t="s">
        <x:v>295</x:v>
      </x:c>
      <x:c r="H43" s="239" t="s">
        <x:v>364</x:v>
      </x:c>
      <x:c r="I43" s="171"/>
    </x:row>
    <x:row r="44" spans="1:9" s="166" customFormat="1" x14ac:dyDescent="0.2">
      <x:c r="A44" s="326" t="s">
        <x:v>140</x:v>
      </x:c>
      <x:c r="B44" s="164" t="s">
        <x:v>401</x:v>
      </x:c>
      <x:c r="C44" s="165" t="s">
        <x:v>282</x:v>
      </x:c>
      <x:c r="E44" s="167"/>
      <x:c r="F44" s="168"/>
      <x:c r="G44" s="169" t="s">
        <x:v>296</x:v>
      </x:c>
      <x:c r="H44" s="278" t="s">
        <x:v>414</x:v>
      </x:c>
      <x:c r="I44" s="171"/>
    </x:row>
    <x:row r="45" spans="1:9" s="166" customFormat="1" x14ac:dyDescent="0.2">
      <x:c r="A45" s="326" t="s">
        <x:v>140</x:v>
      </x:c>
      <x:c r="B45" s="164" t="s">
        <x:v>364</x:v>
      </x:c>
      <x:c r="C45" s="165" t="s">
        <x:v>282</x:v>
      </x:c>
      <x:c r="E45" s="167"/>
      <x:c r="F45" s="168"/>
      <x:c r="G45" s="169" t="s">
        <x:v>297</x:v>
      </x:c>
      <x:c r="H45" s="239" t="s">
        <x:v>364</x:v>
      </x:c>
      <x:c r="I45" s="171"/>
    </x:row>
    <x:row r="46" spans="1:9" s="166" customFormat="1" x14ac:dyDescent="0.2">
      <x:c r="A46" s="326" t="s">
        <x:v>140</x:v>
      </x:c>
      <x:c r="B46" s="164" t="s">
        <x:v>402</x:v>
      </x:c>
      <x:c r="C46" s="165" t="s">
        <x:v>282</x:v>
      </x:c>
      <x:c r="E46" s="167"/>
      <x:c r="F46" s="168"/>
      <x:c r="G46" s="169" t="s">
        <x:v>298</x:v>
      </x:c>
      <x:c r="H46" s="278" t="s">
        <x:v>415</x:v>
      </x:c>
      <x:c r="I46" s="171"/>
    </x:row>
    <x:row r="47" spans="1:9" s="166" customFormat="1" x14ac:dyDescent="0.2">
      <x:c r="A47" s="326" t="s">
        <x:v>140</x:v>
      </x:c>
      <x:c r="B47" s="164" t="s">
        <x:v>364</x:v>
      </x:c>
      <x:c r="C47" s="165" t="s">
        <x:v>282</x:v>
      </x:c>
      <x:c r="E47" s="167"/>
      <x:c r="F47" s="168"/>
      <x:c r="G47" s="169" t="s">
        <x:v>299</x:v>
      </x:c>
      <x:c r="H47" s="239" t="s">
        <x:v>364</x:v>
      </x:c>
      <x:c r="I47" s="171"/>
    </x:row>
    <x:row r="48" spans="1:9" s="166" customFormat="1" x14ac:dyDescent="0.2">
      <x:c r="A48" s="326" t="s">
        <x:v>140</x:v>
      </x:c>
      <x:c r="B48" s="164" t="s">
        <x:v>401</x:v>
      </x:c>
      <x:c r="C48" s="165" t="s">
        <x:v>282</x:v>
      </x:c>
      <x:c r="E48" s="167"/>
      <x:c r="F48" s="168"/>
      <x:c r="G48" s="169" t="s">
        <x:v>300</x:v>
      </x:c>
      <x:c r="H48" s="278" t="s">
        <x:v>416</x:v>
      </x:c>
      <x:c r="I48" s="171"/>
    </x:row>
    <x:row r="49" spans="1:9" s="166" customFormat="1" x14ac:dyDescent="0.2">
      <x:c r="A49" s="326" t="s">
        <x:v>140</x:v>
      </x:c>
      <x:c r="B49" s="164" t="s">
        <x:v>364</x:v>
      </x:c>
      <x:c r="C49" s="165" t="s">
        <x:v>282</x:v>
      </x:c>
      <x:c r="E49" s="167"/>
      <x:c r="F49" s="168"/>
      <x:c r="G49" s="169" t="s">
        <x:v>301</x:v>
      </x:c>
      <x:c r="H49" s="239" t="s">
        <x:v>364</x:v>
      </x:c>
      <x:c r="I49" s="171"/>
    </x:row>
    <x:row r="50" spans="1:9" s="166" customFormat="1" x14ac:dyDescent="0.2">
      <x:c r="A50" s="326" t="s">
        <x:v>140</x:v>
      </x:c>
      <x:c r="B50" s="164" t="s">
        <x:v>402</x:v>
      </x:c>
      <x:c r="C50" s="165" t="s">
        <x:v>282</x:v>
      </x:c>
      <x:c r="E50" s="167"/>
      <x:c r="F50" s="168"/>
      <x:c r="G50" s="169" t="s">
        <x:v>302</x:v>
      </x:c>
      <x:c r="H50" s="278" t="s">
        <x:v>417</x:v>
      </x:c>
      <x:c r="I50" s="171"/>
    </x:row>
    <x:row r="51" spans="1:9" s="166" customFormat="1" x14ac:dyDescent="0.2">
      <x:c r="A51" s="326" t="s">
        <x:v>140</x:v>
      </x:c>
      <x:c r="B51" s="164" t="s">
        <x:v>364</x:v>
      </x:c>
      <x:c r="C51" s="165" t="s">
        <x:v>282</x:v>
      </x:c>
      <x:c r="E51" s="167"/>
      <x:c r="F51" s="168"/>
      <x:c r="G51" s="169" t="s">
        <x:v>303</x:v>
      </x:c>
      <x:c r="H51" s="239" t="s">
        <x:v>364</x:v>
      </x:c>
      <x:c r="I51" s="171"/>
    </x:row>
    <x:row r="52" spans="1:9" s="166" customFormat="1" x14ac:dyDescent="0.2">
      <x:c r="A52" s="326" t="s">
        <x:v>140</x:v>
      </x:c>
      <x:c r="B52" s="164" t="s">
        <x:v>399</x:v>
      </x:c>
      <x:c r="C52" s="165" t="s">
        <x:v>282</x:v>
      </x:c>
      <x:c r="E52" s="167"/>
      <x:c r="F52" s="168"/>
      <x:c r="G52" s="169" t="s">
        <x:v>304</x:v>
      </x:c>
      <x:c r="H52" s="278" t="s">
        <x:v>418</x:v>
      </x:c>
      <x:c r="I52" s="171"/>
    </x:row>
    <x:row r="53" spans="1:9" s="166" customFormat="1" x14ac:dyDescent="0.2">
      <x:c r="A53" s="326" t="s">
        <x:v>140</x:v>
      </x:c>
      <x:c r="B53" s="164" t="s">
        <x:v>364</x:v>
      </x:c>
      <x:c r="C53" s="165" t="s">
        <x:v>282</x:v>
      </x:c>
      <x:c r="E53" s="167"/>
      <x:c r="F53" s="168"/>
      <x:c r="G53" s="169" t="s">
        <x:v>305</x:v>
      </x:c>
      <x:c r="H53" s="239" t="s">
        <x:v>364</x:v>
      </x:c>
      <x:c r="I53" s="171"/>
    </x:row>
    <x:row r="54" spans="1:9" s="166" customFormat="1" x14ac:dyDescent="0.2">
      <x:c r="A54" s="326" t="s">
        <x:v>140</x:v>
      </x:c>
      <x:c r="B54" s="164" t="s">
        <x:v>400</x:v>
      </x:c>
      <x:c r="C54" s="165" t="s">
        <x:v>282</x:v>
      </x:c>
      <x:c r="E54" s="167"/>
      <x:c r="F54" s="168"/>
      <x:c r="G54" s="169" t="s">
        <x:v>306</x:v>
      </x:c>
      <x:c r="H54" s="278" t="s">
        <x:v>419</x:v>
      </x:c>
      <x:c r="I54" s="171"/>
    </x:row>
    <x:row r="55" spans="1:9" s="166" customFormat="1" x14ac:dyDescent="0.2">
      <x:c r="A55" s="326" t="s">
        <x:v>140</x:v>
      </x:c>
      <x:c r="B55" s="164" t="s">
        <x:v>364</x:v>
      </x:c>
      <x:c r="C55" s="165" t="s">
        <x:v>282</x:v>
      </x:c>
      <x:c r="E55" s="167"/>
      <x:c r="F55" s="168"/>
      <x:c r="G55" s="169" t="s">
        <x:v>307</x:v>
      </x:c>
      <x:c r="H55" s="239" t="s">
        <x:v>364</x:v>
      </x:c>
      <x:c r="I55" s="171"/>
    </x:row>
    <x:row r="56" spans="1:9" s="166" customFormat="1" x14ac:dyDescent="0.2">
      <x:c r="A56" s="326" t="s">
        <x:v>140</x:v>
      </x:c>
      <x:c r="B56" s="164" t="s">
        <x:v>399</x:v>
      </x:c>
      <x:c r="C56" s="165" t="s">
        <x:v>282</x:v>
      </x:c>
      <x:c r="E56" s="167"/>
      <x:c r="F56" s="168"/>
      <x:c r="G56" s="169" t="s">
        <x:v>308</x:v>
      </x:c>
      <x:c r="H56" s="278" t="s">
        <x:v>418</x:v>
      </x:c>
      <x:c r="I56" s="171"/>
    </x:row>
    <x:row r="57" spans="1:9" s="166" customFormat="1" x14ac:dyDescent="0.2">
      <x:c r="A57" s="326" t="s">
        <x:v>140</x:v>
      </x:c>
      <x:c r="B57" s="164" t="s">
        <x:v>364</x:v>
      </x:c>
      <x:c r="C57" s="165" t="s">
        <x:v>282</x:v>
      </x:c>
      <x:c r="E57" s="167"/>
      <x:c r="F57" s="168"/>
      <x:c r="G57" s="169" t="s">
        <x:v>309</x:v>
      </x:c>
      <x:c r="H57" s="239" t="s">
        <x:v>364</x:v>
      </x:c>
      <x:c r="I57" s="171"/>
    </x:row>
    <x:row r="58" spans="1:9" s="166" customFormat="1" x14ac:dyDescent="0.2">
      <x:c r="A58" s="326" t="s">
        <x:v>140</x:v>
      </x:c>
      <x:c r="B58" s="164" t="s">
        <x:v>400</x:v>
      </x:c>
      <x:c r="C58" s="165" t="s">
        <x:v>282</x:v>
      </x:c>
      <x:c r="E58" s="167"/>
      <x:c r="F58" s="168"/>
      <x:c r="G58" s="169" t="s">
        <x:v>310</x:v>
      </x:c>
      <x:c r="H58" s="278" t="s">
        <x:v>419</x:v>
      </x:c>
      <x:c r="I58" s="171"/>
    </x:row>
    <x:row r="59" spans="1:9" s="166" customFormat="1" x14ac:dyDescent="0.2">
      <x:c r="A59" s="326" t="s">
        <x:v>140</x:v>
      </x:c>
      <x:c r="B59" s="164" t="s">
        <x:v>364</x:v>
      </x:c>
      <x:c r="C59" s="165" t="s">
        <x:v>282</x:v>
      </x:c>
      <x:c r="E59" s="167"/>
      <x:c r="F59" s="168"/>
      <x:c r="G59" s="169" t="s">
        <x:v>311</x:v>
      </x:c>
      <x:c r="H59" s="239" t="s">
        <x:v>364</x:v>
      </x:c>
      <x:c r="I59" s="171"/>
    </x:row>
    <x:row r="60" spans="1:9" s="166" customFormat="1" x14ac:dyDescent="0.2">
      <x:c r="A60" s="326" t="s">
        <x:v>140</x:v>
      </x:c>
      <x:c r="B60" s="164" t="s">
        <x:v>401</x:v>
      </x:c>
      <x:c r="C60" s="165" t="s">
        <x:v>282</x:v>
      </x:c>
      <x:c r="E60" s="167"/>
      <x:c r="F60" s="168"/>
      <x:c r="G60" s="169" t="s">
        <x:v>312</x:v>
      </x:c>
      <x:c r="H60" s="278" t="s">
        <x:v>412</x:v>
      </x:c>
      <x:c r="I60" s="171"/>
    </x:row>
    <x:row r="61" spans="1:9" s="166" customFormat="1" x14ac:dyDescent="0.2">
      <x:c r="A61" s="326" t="s">
        <x:v>140</x:v>
      </x:c>
      <x:c r="B61" s="164" t="s">
        <x:v>364</x:v>
      </x:c>
      <x:c r="C61" s="165" t="s">
        <x:v>282</x:v>
      </x:c>
      <x:c r="E61" s="167"/>
      <x:c r="F61" s="168"/>
      <x:c r="G61" s="169" t="s">
        <x:v>313</x:v>
      </x:c>
      <x:c r="H61" s="239" t="s">
        <x:v>364</x:v>
      </x:c>
      <x:c r="I61" s="171"/>
    </x:row>
    <x:row r="62" spans="1:9" s="166" customFormat="1" x14ac:dyDescent="0.2">
      <x:c r="A62" s="326" t="s">
        <x:v>140</x:v>
      </x:c>
      <x:c r="B62" s="164" t="s">
        <x:v>402</x:v>
      </x:c>
      <x:c r="C62" s="165" t="s">
        <x:v>282</x:v>
      </x:c>
      <x:c r="E62" s="167"/>
      <x:c r="F62" s="168"/>
      <x:c r="G62" s="169" t="s">
        <x:v>314</x:v>
      </x:c>
      <x:c r="H62" s="278" t="s">
        <x:v>413</x:v>
      </x:c>
      <x:c r="I62" s="171"/>
    </x:row>
    <x:row r="63" spans="1:9" s="166" customFormat="1" x14ac:dyDescent="0.2">
      <x:c r="A63" s="326" t="s">
        <x:v>140</x:v>
      </x:c>
      <x:c r="B63" s="164" t="s">
        <x:v>403</x:v>
      </x:c>
      <x:c r="C63" s="165" t="s">
        <x:v>282</x:v>
      </x:c>
      <x:c r="E63" s="167"/>
      <x:c r="F63" s="168"/>
      <x:c r="G63" s="169" t="s">
        <x:v>315</x:v>
      </x:c>
      <x:c r="H63" s="278" t="s">
        <x:v>420</x:v>
      </x:c>
      <x:c r="I63" s="171"/>
    </x:row>
    <x:row r="64" spans="1:9" s="166" customFormat="1" x14ac:dyDescent="0.2">
      <x:c r="A64" s="326" t="s">
        <x:v>140</x:v>
      </x:c>
      <x:c r="B64" s="164" t="s">
        <x:v>404</x:v>
      </x:c>
      <x:c r="C64" s="165" t="s">
        <x:v>282</x:v>
      </x:c>
      <x:c r="E64" s="167"/>
      <x:c r="F64" s="168"/>
      <x:c r="G64" s="169" t="s">
        <x:v>316</x:v>
      </x:c>
      <x:c r="H64" s="278" t="s">
        <x:v>421</x:v>
      </x:c>
      <x:c r="I64" s="171"/>
    </x:row>
    <x:row r="65" spans="1:9" s="166" customFormat="1" x14ac:dyDescent="0.2">
      <x:c r="A65" s="326" t="s">
        <x:v>140</x:v>
      </x:c>
      <x:c r="B65" s="164" t="s">
        <x:v>405</x:v>
      </x:c>
      <x:c r="C65" s="165" t="s">
        <x:v>282</x:v>
      </x:c>
      <x:c r="E65" s="167"/>
      <x:c r="F65" s="168"/>
      <x:c r="G65" s="169" t="s">
        <x:v>317</x:v>
      </x:c>
      <x:c r="H65" s="278" t="s">
        <x:v>422</x:v>
      </x:c>
      <x:c r="I65" s="171"/>
    </x:row>
    <x:row r="66" spans="1:9" s="166" customFormat="1" x14ac:dyDescent="0.2">
      <x:c r="A66" s="326" t="s">
        <x:v>140</x:v>
      </x:c>
      <x:c r="B66" s="164" t="s">
        <x:v>364</x:v>
      </x:c>
      <x:c r="C66" s="165" t="s">
        <x:v>282</x:v>
      </x:c>
      <x:c r="E66" s="167"/>
      <x:c r="F66" s="168"/>
      <x:c r="G66" s="169" t="s">
        <x:v>318</x:v>
      </x:c>
      <x:c r="H66" s="278" t="s">
        <x:v>360</x:v>
      </x:c>
      <x:c r="I66" s="171"/>
    </x:row>
    <x:row r="67" spans="1:9" s="166" customFormat="1" x14ac:dyDescent="0.2">
      <x:c r="A67" s="326" t="s">
        <x:v>140</x:v>
      </x:c>
      <x:c r="B67" s="164" t="s">
        <x:v>406</x:v>
      </x:c>
      <x:c r="C67" s="165" t="s">
        <x:v>282</x:v>
      </x:c>
      <x:c r="E67" s="167"/>
      <x:c r="F67" s="168"/>
      <x:c r="G67" s="169" t="s">
        <x:v>319</x:v>
      </x:c>
      <x:c r="H67" s="278" t="s">
        <x:v>423</x:v>
      </x:c>
      <x:c r="I67" s="171"/>
    </x:row>
    <x:row r="68" spans="1:9" s="166" customFormat="1" x14ac:dyDescent="0.2">
      <x:c r="A68" s="326" t="s">
        <x:v>140</x:v>
      </x:c>
      <x:c r="B68" s="164" t="s">
        <x:v>407</x:v>
      </x:c>
      <x:c r="C68" s="165" t="s">
        <x:v>282</x:v>
      </x:c>
      <x:c r="E68" s="167"/>
      <x:c r="F68" s="168"/>
      <x:c r="G68" s="169" t="s">
        <x:v>320</x:v>
      </x:c>
      <x:c r="H68" s="278" t="s">
        <x:v>423</x:v>
      </x:c>
      <x:c r="I68" s="171"/>
    </x:row>
    <x:row r="69" spans="1:9" s="166" customFormat="1" x14ac:dyDescent="0.2">
      <x:c r="A69" s="326" t="s">
        <x:v>140</x:v>
      </x:c>
      <x:c r="B69" s="164" t="s">
        <x:v>408</x:v>
      </x:c>
      <x:c r="C69" s="165" t="s">
        <x:v>282</x:v>
      </x:c>
      <x:c r="E69" s="167"/>
      <x:c r="F69" s="168"/>
      <x:c r="G69" s="169" t="s">
        <x:v>321</x:v>
      </x:c>
      <x:c r="H69" s="278" t="s">
        <x:v>424</x:v>
      </x:c>
      <x:c r="I69" s="171"/>
    </x:row>
    <x:row r="70" spans="1:9" s="166" customFormat="1" x14ac:dyDescent="0.2">
      <x:c r="A70" s="326" t="s">
        <x:v>140</x:v>
      </x:c>
      <x:c r="B70" s="164" t="s">
        <x:v>364</x:v>
      </x:c>
      <x:c r="C70" s="165" t="s">
        <x:v>282</x:v>
      </x:c>
      <x:c r="E70" s="167"/>
      <x:c r="F70" s="168"/>
      <x:c r="G70" s="169" t="s">
        <x:v>322</x:v>
      </x:c>
      <x:c r="H70" s="278" t="s">
        <x:v>360</x:v>
      </x:c>
      <x:c r="I70" s="171"/>
    </x:row>
    <x:row r="71" spans="1:9" s="166" customFormat="1" x14ac:dyDescent="0.2">
      <x:c r="A71" s="326" t="s">
        <x:v>140</x:v>
      </x:c>
      <x:c r="B71" s="164" t="s">
        <x:v>360</x:v>
      </x:c>
      <x:c r="C71" s="165" t="s">
        <x:v>282</x:v>
      </x:c>
      <x:c r="E71" s="167"/>
      <x:c r="F71" s="168"/>
      <x:c r="G71" s="169" t="s">
        <x:v>323</x:v>
      </x:c>
      <x:c r="H71" s="278" t="s">
        <x:v>364</x:v>
      </x:c>
      <x:c r="I71" s="171"/>
    </x:row>
    <x:row r="72" spans="1:9" s="166" customFormat="1" x14ac:dyDescent="0.2">
      <x:c r="A72" s="326" t="s">
        <x:v>140</x:v>
      </x:c>
      <x:c r="B72" s="164" t="s">
        <x:v>364</x:v>
      </x:c>
      <x:c r="C72" s="165" t="s">
        <x:v>282</x:v>
      </x:c>
      <x:c r="E72" s="167"/>
      <x:c r="F72" s="168"/>
      <x:c r="G72" s="169" t="s">
        <x:v>324</x:v>
      </x:c>
      <x:c r="H72" s="278" t="s">
        <x:v>360</x:v>
      </x:c>
      <x:c r="I72" s="171"/>
    </x:row>
    <x:row r="73" spans="1:9" s="166" customFormat="1" x14ac:dyDescent="0.2">
      <x:c r="A73" s="326" t="s">
        <x:v>140</x:v>
      </x:c>
      <x:c r="B73" s="164" t="s">
        <x:v>364</x:v>
      </x:c>
      <x:c r="C73" s="165" t="s">
        <x:v>282</x:v>
      </x:c>
      <x:c r="E73" s="167"/>
      <x:c r="F73" s="168"/>
      <x:c r="G73" s="169" t="s">
        <x:v>325</x:v>
      </x:c>
      <x:c r="H73" s="278" t="s">
        <x:v>360</x:v>
      </x:c>
      <x:c r="I73" s="171"/>
    </x:row>
    <x:row r="74" spans="1:9" s="166" customFormat="1" x14ac:dyDescent="0.2">
      <x:c r="A74" s="326" t="s">
        <x:v>140</x:v>
      </x:c>
      <x:c r="B74" s="164" t="s">
        <x:v>364</x:v>
      </x:c>
      <x:c r="C74" s="165" t="s">
        <x:v>282</x:v>
      </x:c>
      <x:c r="E74" s="167"/>
      <x:c r="F74" s="168"/>
      <x:c r="G74" s="169" t="s">
        <x:v>326</x:v>
      </x:c>
      <x:c r="H74" s="278" t="s">
        <x:v>425</x:v>
      </x:c>
      <x:c r="I74" s="171"/>
    </x:row>
    <x:row r="75" spans="1:9" s="166" customFormat="1" x14ac:dyDescent="0.2">
      <x:c r="A75" s="326" t="s">
        <x:v>140</x:v>
      </x:c>
      <x:c r="B75" s="164" t="s">
        <x:v>364</x:v>
      </x:c>
      <x:c r="C75" s="165" t="s">
        <x:v>282</x:v>
      </x:c>
      <x:c r="E75" s="167"/>
      <x:c r="F75" s="168"/>
      <x:c r="G75" s="169" t="s">
        <x:v>327</x:v>
      </x:c>
      <x:c r="H75" s="278" t="s">
        <x:v>399</x:v>
      </x:c>
      <x:c r="I75" s="171"/>
    </x:row>
    <x:row r="76" spans="1:9" s="166" customFormat="1" x14ac:dyDescent="0.2">
      <x:c r="A76" s="326" t="s">
        <x:v>140</x:v>
      </x:c>
      <x:c r="B76" s="164" t="s">
        <x:v>364</x:v>
      </x:c>
      <x:c r="C76" s="165" t="s">
        <x:v>282</x:v>
      </x:c>
      <x:c r="E76" s="167"/>
      <x:c r="F76" s="168"/>
      <x:c r="G76" s="169" t="s">
        <x:v>328</x:v>
      </x:c>
      <x:c r="H76" s="278" t="s">
        <x:v>426</x:v>
      </x:c>
      <x:c r="I76" s="171"/>
    </x:row>
    <x:row r="77" spans="1:9" s="166" customFormat="1" x14ac:dyDescent="0.2">
      <x:c r="A77" s="326" t="s">
        <x:v>140</x:v>
      </x:c>
      <x:c r="B77" s="164" t="s">
        <x:v>364</x:v>
      </x:c>
      <x:c r="C77" s="165" t="s">
        <x:v>282</x:v>
      </x:c>
      <x:c r="E77" s="167"/>
      <x:c r="F77" s="168"/>
      <x:c r="G77" s="169" t="s">
        <x:v>329</x:v>
      </x:c>
      <x:c r="H77" s="278" t="s">
        <x:v>427</x:v>
      </x:c>
      <x:c r="I77" s="171"/>
    </x:row>
    <x:row r="78" spans="1:9" s="166" customFormat="1" x14ac:dyDescent="0.2">
      <x:c r="A78" s="326" t="s">
        <x:v>140</x:v>
      </x:c>
      <x:c r="B78" s="164" t="s">
        <x:v>364</x:v>
      </x:c>
      <x:c r="C78" s="165" t="s">
        <x:v>282</x:v>
      </x:c>
      <x:c r="E78" s="167"/>
      <x:c r="F78" s="168"/>
      <x:c r="G78" s="169" t="s">
        <x:v>330</x:v>
      </x:c>
      <x:c r="H78" s="278" t="s">
        <x:v>427</x:v>
      </x:c>
      <x:c r="I78" s="171"/>
    </x:row>
    <x:row r="79" spans="1:9" s="166" customFormat="1" x14ac:dyDescent="0.2">
      <x:c r="A79" s="326" t="s">
        <x:v>140</x:v>
      </x:c>
      <x:c r="B79" s="164" t="s">
        <x:v>364</x:v>
      </x:c>
      <x:c r="C79" s="165" t="s">
        <x:v>282</x:v>
      </x:c>
      <x:c r="E79" s="167"/>
      <x:c r="F79" s="168"/>
      <x:c r="G79" s="169" t="s">
        <x:v>331</x:v>
      </x:c>
      <x:c r="H79" s="278" t="s">
        <x:v>428</x:v>
      </x:c>
      <x:c r="I79" s="171"/>
    </x:row>
    <x:row r="80" spans="1:9" s="166" customFormat="1" x14ac:dyDescent="0.2">
      <x:c r="A80" s="326" t="s">
        <x:v>140</x:v>
      </x:c>
      <x:c r="B80" s="164" t="s">
        <x:v>364</x:v>
      </x:c>
      <x:c r="C80" s="165" t="s">
        <x:v>282</x:v>
      </x:c>
      <x:c r="E80" s="167"/>
      <x:c r="F80" s="168"/>
      <x:c r="G80" s="169" t="s">
        <x:v>332</x:v>
      </x:c>
      <x:c r="H80" s="278" t="s">
        <x:v>429</x:v>
      </x:c>
      <x:c r="I80" s="171"/>
    </x:row>
    <x:row r="81" spans="1:17" s="166" customFormat="1" x14ac:dyDescent="0.2">
      <x:c r="A81" s="326" t="s">
        <x:v>140</x:v>
      </x:c>
      <x:c r="B81" s="164" t="s">
        <x:v>364</x:v>
      </x:c>
      <x:c r="C81" s="165" t="s">
        <x:v>282</x:v>
      </x:c>
      <x:c r="E81" s="167"/>
      <x:c r="F81" s="168"/>
      <x:c r="G81" s="169" t="s">
        <x:v>333</x:v>
      </x:c>
      <x:c r="H81" s="278" t="s">
        <x:v>360</x:v>
      </x:c>
      <x:c r="I81" s="171"/>
    </x:row>
    <x:row r="82" spans="1:17" s="166" customFormat="1" x14ac:dyDescent="0.2">
      <x:c r="A82" s="326" t="s">
        <x:v>140</x:v>
      </x:c>
      <x:c r="B82" s="164" t="s">
        <x:v>364</x:v>
      </x:c>
      <x:c r="C82" s="165" t="s">
        <x:v>282</x:v>
      </x:c>
      <x:c r="E82" s="167"/>
      <x:c r="F82" s="168"/>
      <x:c r="G82" s="169" t="s">
        <x:v>334</x:v>
      </x:c>
      <x:c r="H82" s="278" t="s">
        <x:v>360</x:v>
      </x:c>
      <x:c r="I82" s="171"/>
    </x:row>
    <x:row r="83" spans="1:17" x14ac:dyDescent="0.2">
      <x:c r="A83" s="156"/>
      <x:c r="B83" s="157"/>
      <x:c r="C83" s="157"/>
      <x:c r="E83" s="142"/>
      <x:c r="F83" s="162"/>
      <x:c r="G83" s="153"/>
      <x:c r="H83" s="154"/>
      <x:c r="I83" s="172"/>
    </x:row>
    <x:row r="84" spans="1:17" x14ac:dyDescent="0.2">
      <x:c r="A84" s="156"/>
      <x:c r="B84" s="157"/>
      <x:c r="C84" s="157"/>
      <x:c r="D84" s="156"/>
      <x:c r="E84" s="142"/>
      <x:c r="F84" s="162"/>
      <x:c r="G84" s="173"/>
      <x:c r="H84" s="154"/>
      <x:c r="I84" s="172"/>
    </x:row>
    <x:row r="85" spans="1:17" ht="14.4" thickBot="1" x14ac:dyDescent="0.25">
      <x:c r="A85" s="174"/>
      <x:c r="B85" s="157"/>
      <x:c r="C85" s="157"/>
      <x:c r="D85" s="175"/>
      <x:c r="E85" s="142"/>
      <x:c r="F85" s="176"/>
      <x:c r="G85" s="153"/>
      <x:c r="H85" s="159"/>
      <x:c r="I85" s="155"/>
    </x:row>
    <x:row r="86" spans="1:17" ht="14.4" x14ac:dyDescent="0.2">
      <x:c r="A86" s="141"/>
      <x:c r="B86" s="156"/>
      <x:c r="C86" s="328"/>
      <x:c r="E86" s="142"/>
      <x:c r="F86" s="177" t="s">
        <x:v>335</x:v>
      </x:c>
      <x:c r="G86" s="178"/>
      <x:c r="H86" s="179"/>
      <x:c r="I86" s="111"/>
      <x:c r="J86" s="180" t="s">
        <x:v>336</x:v>
      </x:c>
      <x:c r="K86" s="181"/>
      <x:c r="L86" s="181"/>
      <x:c r="M86" s="181"/>
      <x:c r="N86" s="181"/>
      <x:c r="O86" s="182"/>
      <x:c r="P86" s="182"/>
      <x:c r="Q86" s="182"/>
    </x:row>
    <x:row r="87" spans="1:17" x14ac:dyDescent="0.2">
      <x:c r="A87" s="111"/>
      <x:c r="B87" s="156"/>
      <x:c r="C87" s="328"/>
      <x:c r="E87" s="142"/>
      <x:c r="F87" s="183"/>
      <x:c r="G87" s="149" t="s">
        <x:v>271</x:v>
      </x:c>
      <x:c r="H87" s="150" t="s">
        <x:v>272</x:v>
      </x:c>
      <x:c r="J87" s="293" t="s">
        <x:v>433</x:v>
      </x:c>
      <x:c r="K87" s="293"/>
      <x:c r="L87" s="293"/>
    </x:row>
    <x:row r="88" spans="1:17" x14ac:dyDescent="0.2">
      <x:c r="A88" s="184"/>
      <x:c r="B88" s="157"/>
      <x:c r="C88" s="157"/>
      <x:c r="E88" s="142"/>
      <x:c r="F88" s="183"/>
      <x:c r="G88" s="185" t="s">
        <x:v>337</x:v>
      </x:c>
      <x:c r="H88" s="186" t="s">
        <x:v>338</x:v>
      </x:c>
      <x:c r="J88" s="290" t="s">
        <x:v>430</x:v>
      </x:c>
      <x:c r="K88" s="290"/>
      <x:c r="L88" s="290"/>
    </x:row>
    <x:row r="89" spans="1:17" x14ac:dyDescent="0.2">
      <x:c r="A89" s="184"/>
      <x:c r="B89" s="157"/>
      <x:c r="C89" s="157"/>
      <x:c r="E89" s="142"/>
      <x:c r="F89" s="183"/>
      <x:c r="G89" s="187" t="s">
        <x:v>338</x:v>
      </x:c>
      <x:c r="H89" s="188" t="s">
        <x:v>338</x:v>
      </x:c>
      <x:c r="J89" s="291" t="s">
        <x:v>237</x:v>
      </x:c>
      <x:c r="K89" s="291"/>
      <x:c r="L89" s="291"/>
    </x:row>
    <x:row r="90" spans="1:17" ht="12.75" customHeight="1" x14ac:dyDescent="0.2">
      <x:c r="A90" s="184"/>
      <x:c r="B90" s="157"/>
      <x:c r="C90" s="157"/>
      <x:c r="E90" s="142"/>
      <x:c r="F90" s="183"/>
      <x:c r="G90" s="187" t="s">
        <x:v>338</x:v>
      </x:c>
      <x:c r="H90" s="188" t="s">
        <x:v>338</x:v>
      </x:c>
      <x:c r="J90" s="292" t="s">
        <x:v>431</x:v>
      </x:c>
      <x:c r="K90" s="292"/>
      <x:c r="L90" s="292"/>
    </x:row>
    <x:row r="91" spans="1:17" ht="14.4" thickBot="1" x14ac:dyDescent="0.25">
      <x:c r="A91" s="111"/>
      <x:c r="B91" s="157"/>
      <x:c r="C91" s="157"/>
      <x:c r="E91" s="142"/>
      <x:c r="F91" s="189"/>
      <x:c r="G91" s="190" t="s">
        <x:v>338</x:v>
      </x:c>
      <x:c r="H91" s="191" t="s">
        <x:v>338</x:v>
      </x:c>
      <x:c r="J91" s="292" t="s">
        <x:v>432</x:v>
      </x:c>
      <x:c r="K91" s="292"/>
      <x:c r="L91" s="292"/>
    </x:row>
    <x:row r="92" spans="1:17" x14ac:dyDescent="0.2">
      <x:c r="A92" s="184"/>
      <x:c r="B92" s="141"/>
      <x:c r="C92" s="157"/>
      <x:c r="E92" s="139"/>
      <x:c r="F92" s="143" t="s">
        <x:v>340</x:v>
      </x:c>
      <x:c r="G92" s="110"/>
      <x:c r="H92" s="193"/>
      <x:c r="I92" s="155"/>
      <x:c r="J92" s="143" t="s">
        <x:v>340</x:v>
      </x:c>
      <x:c r="K92" s="213"/>
      <x:c r="L92" s="280"/>
    </x:row>
    <x:row r="93" spans="1:17" x14ac:dyDescent="0.2">
      <x:c r="A93" s="146" t="s">
        <x:v>268</x:v>
      </x:c>
      <x:c r="B93" s="147" t="s">
        <x:v>269</x:v>
      </x:c>
      <x:c r="C93" s="147" t="s">
        <x:v>270</x:v>
      </x:c>
      <x:c r="D93" s="194"/>
      <x:c r="E93" s="139"/>
      <x:c r="F93" s="148"/>
      <x:c r="G93" s="149" t="s">
        <x:v>271</x:v>
      </x:c>
      <x:c r="H93" s="150" t="s">
        <x:v>272</x:v>
      </x:c>
      <x:c r="I93" s="155"/>
      <x:c r="J93" s="148"/>
      <x:c r="K93" s="149" t="s">
        <x:v>271</x:v>
      </x:c>
      <x:c r="L93" s="269" t="s">
        <x:v>272</x:v>
      </x:c>
    </x:row>
    <x:row r="94" spans="1:17" s="200" customFormat="1" ht="12.75" customHeight="1" x14ac:dyDescent="0.2">
      <x:c r="A94" s="195" t="s">
        <x:v>147</x:v>
      </x:c>
      <x:c r="B94" s="196" t="s">
        <x:v>52</x:v>
      </x:c>
      <x:c r="C94" s="197"/>
      <x:c r="D94" s="198"/>
      <x:c r="E94" s="139"/>
      <x:c r="F94" s="176"/>
      <x:c r="G94" s="153" t="s">
        <x:v>54</x:v>
      </x:c>
      <x:c r="H94" s="199"/>
      <x:c r="I94" s="155"/>
      <x:c r="J94" s="176"/>
      <x:c r="K94" s="153" t="s">
        <x:v>54</x:v>
      </x:c>
      <x:c r="L94" s="285" t="s">
        <x:v>52</x:v>
      </x:c>
    </x:row>
    <x:row r="95" spans="1:17" s="200" customFormat="1" ht="12.75" customHeight="1" x14ac:dyDescent="0.2">
      <x:c r="A95" s="195" t="s">
        <x:v>148</x:v>
      </x:c>
      <x:c r="B95" s="196" t="s">
        <x:v>52</x:v>
      </x:c>
      <x:c r="C95" s="197"/>
      <x:c r="D95" s="198"/>
      <x:c r="E95" s="139"/>
      <x:c r="F95" s="176"/>
      <x:c r="G95" s="153" t="s">
        <x:v>20</x:v>
      </x:c>
      <x:c r="H95" s="199"/>
      <x:c r="I95" s="155"/>
      <x:c r="J95" s="176"/>
      <x:c r="K95" s="153" t="s">
        <x:v>20</x:v>
      </x:c>
      <x:c r="L95" s="285" t="s">
        <x:v>52</x:v>
      </x:c>
    </x:row>
    <x:row r="96" spans="1:17" ht="12.75" customHeight="1" x14ac:dyDescent="0.2">
      <x:c r="A96" s="201" t="s">
        <x:v>149</x:v>
      </x:c>
      <x:c r="B96" s="196" t="s">
        <x:v>186</x:v>
      </x:c>
      <x:c r="C96" s="202"/>
      <x:c r="D96" s="198"/>
      <x:c r="E96" s="139"/>
      <x:c r="F96" s="176"/>
      <x:c r="G96" s="153" t="s">
        <x:v>239</x:v>
      </x:c>
      <x:c r="H96" s="199"/>
      <x:c r="I96" s="155"/>
      <x:c r="J96" s="176"/>
      <x:c r="K96" s="153" t="s">
        <x:v>239</x:v>
      </x:c>
      <x:c r="L96" s="285" t="s">
        <x:v>186</x:v>
      </x:c>
    </x:row>
    <x:row r="97" spans="1:12" s="200" customFormat="1" ht="12.75" customHeight="1" x14ac:dyDescent="0.2">
      <x:c r="A97" s="203"/>
      <x:c r="B97" s="204"/>
      <x:c r="C97" s="204"/>
      <x:c r="D97" s="205"/>
      <x:c r="E97" s="142"/>
      <x:c r="F97" s="206"/>
      <x:c r="G97" s="153"/>
      <x:c r="H97" s="207"/>
      <x:c r="I97" s="155"/>
      <x:c r="J97" s="206"/>
      <x:c r="K97" s="153"/>
      <x:c r="L97" s="281"/>
    </x:row>
    <x:row r="98" spans="1:12" x14ac:dyDescent="0.2">
      <x:c r="A98" s="203"/>
      <x:c r="B98" s="204"/>
      <x:c r="C98" s="204"/>
      <x:c r="D98" s="194"/>
      <x:c r="E98" s="142"/>
      <x:c r="F98" s="208"/>
      <x:c r="G98" s="153"/>
      <x:c r="H98" s="207"/>
      <x:c r="I98" s="155"/>
      <x:c r="J98" s="208"/>
      <x:c r="K98" s="153"/>
      <x:c r="L98" s="281"/>
    </x:row>
    <x:row r="99" spans="1:12" ht="12.75" customHeight="1" x14ac:dyDescent="0.2">
      <x:c r="A99" s="203"/>
      <x:c r="B99" s="141"/>
      <x:c r="C99" s="157"/>
      <x:c r="D99" s="194"/>
      <x:c r="E99" s="139"/>
      <x:c r="F99" s="143" t="s">
        <x:v>341</x:v>
      </x:c>
      <x:c r="G99" s="110"/>
      <x:c r="H99" s="193"/>
      <x:c r="I99" s="155"/>
      <x:c r="J99" s="143" t="s">
        <x:v>341</x:v>
      </x:c>
      <x:c r="K99" s="279"/>
      <x:c r="L99" s="280"/>
    </x:row>
    <x:row r="100" spans="1:12" x14ac:dyDescent="0.2">
      <x:c r="A100" s="146" t="s">
        <x:v>268</x:v>
      </x:c>
      <x:c r="B100" s="147" t="s">
        <x:v>269</x:v>
      </x:c>
      <x:c r="C100" s="147" t="s">
        <x:v>270</x:v>
      </x:c>
      <x:c r="D100" s="194"/>
      <x:c r="E100" s="139"/>
      <x:c r="F100" s="148"/>
      <x:c r="G100" s="149" t="s">
        <x:v>271</x:v>
      </x:c>
      <x:c r="H100" s="150" t="s">
        <x:v>272</x:v>
      </x:c>
      <x:c r="I100" s="155"/>
      <x:c r="J100" s="148"/>
      <x:c r="K100" s="149" t="s">
        <x:v>271</x:v>
      </x:c>
      <x:c r="L100" s="269" t="s">
        <x:v>272</x:v>
      </x:c>
    </x:row>
    <x:row r="101" spans="1:12" s="200" customFormat="1" x14ac:dyDescent="0.2">
      <x:c r="A101" s="201" t="s">
        <x:v>159</x:v>
      </x:c>
      <x:c r="B101" s="196" t="s">
        <x:v>50</x:v>
      </x:c>
      <x:c r="C101" s="202"/>
      <x:c r="D101" s="198"/>
      <x:c r="E101" s="139"/>
      <x:c r="F101" s="176"/>
      <x:c r="G101" s="153" t="s">
        <x:v>9</x:v>
      </x:c>
      <x:c r="H101" s="199"/>
      <x:c r="I101" s="155"/>
      <x:c r="J101" s="176"/>
      <x:c r="K101" s="153" t="s">
        <x:v>9</x:v>
      </x:c>
      <x:c r="L101" s="286" t="s">
        <x:v>52</x:v>
      </x:c>
    </x:row>
    <x:row r="102" spans="1:12" s="200" customFormat="1" x14ac:dyDescent="0.2">
      <x:c r="A102" s="201" t="s">
        <x:v>160</x:v>
      </x:c>
      <x:c r="B102" s="196" t="s">
        <x:v>187</x:v>
      </x:c>
      <x:c r="C102" s="202"/>
      <x:c r="D102" s="198"/>
      <x:c r="E102" s="139"/>
      <x:c r="F102" s="176"/>
      <x:c r="G102" s="153" t="s">
        <x:v>10</x:v>
      </x:c>
      <x:c r="H102" s="199"/>
      <x:c r="I102" s="155"/>
      <x:c r="J102" s="176"/>
      <x:c r="K102" s="153" t="s">
        <x:v>10</x:v>
      </x:c>
      <x:c r="L102" s="285" t="s">
        <x:v>187</x:v>
      </x:c>
    </x:row>
    <x:row r="103" spans="1:12" s="200" customFormat="1" x14ac:dyDescent="0.2">
      <x:c r="A103" s="203"/>
      <x:c r="B103" s="204"/>
      <x:c r="C103" s="204"/>
      <x:c r="D103" s="205"/>
      <x:c r="E103" s="142"/>
      <x:c r="F103" s="206"/>
      <x:c r="G103" s="153"/>
      <x:c r="H103" s="207"/>
      <x:c r="I103" s="155"/>
      <x:c r="J103" s="206"/>
      <x:c r="K103" s="153"/>
      <x:c r="L103" s="281"/>
    </x:row>
    <x:row r="104" spans="1:12" s="200" customFormat="1" x14ac:dyDescent="0.2">
      <x:c r="A104" s="203"/>
      <x:c r="B104" s="204"/>
      <x:c r="C104" s="204"/>
      <x:c r="D104" s="194"/>
      <x:c r="E104" s="142"/>
      <x:c r="F104" s="208"/>
      <x:c r="G104" s="153"/>
      <x:c r="H104" s="207"/>
      <x:c r="I104" s="155"/>
      <x:c r="J104" s="208"/>
      <x:c r="K104" s="153"/>
      <x:c r="L104" s="281"/>
    </x:row>
    <x:row r="105" spans="1:12" s="200" customFormat="1" x14ac:dyDescent="0.2">
      <x:c r="A105" s="203"/>
      <x:c r="B105" s="141"/>
      <x:c r="C105" s="157"/>
      <x:c r="D105" s="194"/>
      <x:c r="E105" s="139"/>
      <x:c r="F105" s="143" t="s">
        <x:v>342</x:v>
      </x:c>
      <x:c r="G105" s="110"/>
      <x:c r="H105" s="193"/>
      <x:c r="I105" s="155"/>
      <x:c r="J105" s="143" t="s">
        <x:v>342</x:v>
      </x:c>
      <x:c r="K105" s="279"/>
      <x:c r="L105" s="280"/>
    </x:row>
    <x:row r="106" spans="1:12" s="200" customFormat="1" x14ac:dyDescent="0.2">
      <x:c r="A106" s="146" t="s">
        <x:v>268</x:v>
      </x:c>
      <x:c r="B106" s="147" t="s">
        <x:v>269</x:v>
      </x:c>
      <x:c r="C106" s="147" t="s">
        <x:v>270</x:v>
      </x:c>
      <x:c r="D106" s="194"/>
      <x:c r="E106" s="139"/>
      <x:c r="F106" s="148"/>
      <x:c r="G106" s="149" t="s">
        <x:v>271</x:v>
      </x:c>
      <x:c r="H106" s="150" t="s">
        <x:v>272</x:v>
      </x:c>
      <x:c r="I106" s="155"/>
      <x:c r="J106" s="148"/>
      <x:c r="K106" s="149" t="s">
        <x:v>271</x:v>
      </x:c>
      <x:c r="L106" s="269" t="s">
        <x:v>272</x:v>
      </x:c>
    </x:row>
    <x:row r="107" spans="1:12" s="200" customFormat="1" x14ac:dyDescent="0.2">
      <x:c r="A107" s="201" t="s">
        <x:v>157</x:v>
      </x:c>
      <x:c r="B107" s="196" t="s">
        <x:v>56</x:v>
      </x:c>
      <x:c r="C107" s="202"/>
      <x:c r="D107" s="198"/>
      <x:c r="E107" s="139"/>
      <x:c r="F107" s="176"/>
      <x:c r="G107" s="153" t="s">
        <x:v>343</x:v>
      </x:c>
      <x:c r="H107" s="199"/>
      <x:c r="I107" s="155"/>
      <x:c r="J107" s="176"/>
      <x:c r="K107" s="153" t="s">
        <x:v>343</x:v>
      </x:c>
      <x:c r="L107" s="286" t="s">
        <x:v>434</x:v>
      </x:c>
    </x:row>
    <x:row r="108" spans="1:12" s="200" customFormat="1" x14ac:dyDescent="0.2">
      <x:c r="A108" s="201" t="s">
        <x:v>158</x:v>
      </x:c>
      <x:c r="B108" s="196" t="s">
        <x:v>409</x:v>
      </x:c>
      <x:c r="C108" s="202"/>
      <x:c r="D108" s="198"/>
      <x:c r="E108" s="139"/>
      <x:c r="F108" s="176"/>
      <x:c r="G108" s="153" t="s">
        <x:v>344</x:v>
      </x:c>
      <x:c r="H108" s="199"/>
      <x:c r="I108" s="155"/>
      <x:c r="J108" s="176"/>
      <x:c r="K108" s="153" t="s">
        <x:v>344</x:v>
      </x:c>
      <x:c r="L108" s="286" t="s">
        <x:v>52</x:v>
      </x:c>
    </x:row>
    <x:row r="109" spans="1:12" s="200" customFormat="1" x14ac:dyDescent="0.2">
      <x:c r="A109" s="203"/>
      <x:c r="B109" s="204"/>
      <x:c r="C109" s="204"/>
      <x:c r="D109" s="205"/>
      <x:c r="E109" s="142"/>
      <x:c r="F109" s="206"/>
      <x:c r="G109" s="153"/>
      <x:c r="H109" s="207"/>
      <x:c r="I109" s="155"/>
      <x:c r="J109" s="206"/>
      <x:c r="K109" s="153"/>
      <x:c r="L109" s="281"/>
    </x:row>
    <x:row r="110" spans="1:12" s="200" customFormat="1" x14ac:dyDescent="0.2">
      <x:c r="A110" s="203"/>
      <x:c r="B110" s="204"/>
      <x:c r="C110" s="204"/>
      <x:c r="D110" s="194"/>
      <x:c r="E110" s="142"/>
      <x:c r="F110" s="208"/>
      <x:c r="G110" s="153"/>
      <x:c r="H110" s="207"/>
      <x:c r="I110" s="155"/>
      <x:c r="J110" s="208"/>
      <x:c r="K110" s="153"/>
      <x:c r="L110" s="281"/>
    </x:row>
    <x:row r="111" spans="1:12" s="200" customFormat="1" x14ac:dyDescent="0.2">
      <x:c r="A111" s="203"/>
      <x:c r="B111" s="141"/>
      <x:c r="C111" s="157"/>
      <x:c r="D111" s="194"/>
      <x:c r="E111" s="139"/>
      <x:c r="F111" s="143" t="s">
        <x:v>345</x:v>
      </x:c>
      <x:c r="G111" s="110"/>
      <x:c r="H111" s="193"/>
      <x:c r="I111" s="155"/>
      <x:c r="J111" s="143" t="s">
        <x:v>345</x:v>
      </x:c>
      <x:c r="K111" s="279"/>
      <x:c r="L111" s="280"/>
    </x:row>
    <x:row r="112" spans="1:12" s="200" customFormat="1" x14ac:dyDescent="0.2">
      <x:c r="A112" s="146" t="s">
        <x:v>268</x:v>
      </x:c>
      <x:c r="B112" s="147" t="s">
        <x:v>269</x:v>
      </x:c>
      <x:c r="C112" s="147" t="s">
        <x:v>270</x:v>
      </x:c>
      <x:c r="D112" s="194"/>
      <x:c r="E112" s="139"/>
      <x:c r="F112" s="148"/>
      <x:c r="G112" s="149" t="s">
        <x:v>271</x:v>
      </x:c>
      <x:c r="H112" s="150" t="s">
        <x:v>272</x:v>
      </x:c>
      <x:c r="I112" s="155"/>
      <x:c r="J112" s="148"/>
      <x:c r="K112" s="149" t="s">
        <x:v>271</x:v>
      </x:c>
      <x:c r="L112" s="269" t="s">
        <x:v>272</x:v>
      </x:c>
    </x:row>
    <x:row r="113" spans="1:12" s="200" customFormat="1" x14ac:dyDescent="0.2">
      <x:c r="A113" s="151" t="s">
        <x:v>161</x:v>
      </x:c>
      <x:c r="B113" s="196" t="s">
        <x:v>187</x:v>
      </x:c>
      <x:c r="C113" s="197"/>
      <x:c r="D113" s="198"/>
      <x:c r="E113" s="139"/>
      <x:c r="F113" s="176"/>
      <x:c r="G113" s="153" t="s">
        <x:v>14</x:v>
      </x:c>
      <x:c r="H113" s="199"/>
      <x:c r="I113" s="155"/>
      <x:c r="J113" s="176"/>
      <x:c r="K113" s="153" t="s">
        <x:v>14</x:v>
      </x:c>
      <x:c r="L113" s="285" t="s">
        <x:v>187</x:v>
      </x:c>
    </x:row>
    <x:row r="114" spans="1:12" s="200" customFormat="1" x14ac:dyDescent="0.2">
      <x:c r="A114" s="151" t="s">
        <x:v>162</x:v>
      </x:c>
      <x:c r="B114" s="196" t="s">
        <x:v>187</x:v>
      </x:c>
      <x:c r="C114" s="197"/>
      <x:c r="D114" s="198"/>
      <x:c r="E114" s="139"/>
      <x:c r="F114" s="176"/>
      <x:c r="G114" s="153" t="s">
        <x:v>15</x:v>
      </x:c>
      <x:c r="H114" s="199"/>
      <x:c r="I114" s="155"/>
      <x:c r="J114" s="176"/>
      <x:c r="K114" s="153" t="s">
        <x:v>15</x:v>
      </x:c>
      <x:c r="L114" s="285" t="s">
        <x:v>187</x:v>
      </x:c>
    </x:row>
    <x:row r="115" spans="1:12" s="200" customFormat="1" x14ac:dyDescent="0.2">
      <x:c r="A115" s="201" t="s">
        <x:v>163</x:v>
      </x:c>
      <x:c r="B115" s="196" t="s">
        <x:v>187</x:v>
      </x:c>
      <x:c r="C115" s="202"/>
      <x:c r="D115" s="198"/>
      <x:c r="E115" s="139"/>
      <x:c r="F115" s="176"/>
      <x:c r="G115" s="153" t="s">
        <x:v>21</x:v>
      </x:c>
      <x:c r="H115" s="199"/>
      <x:c r="I115" s="155"/>
      <x:c r="J115" s="176"/>
      <x:c r="K115" s="153" t="s">
        <x:v>21</x:v>
      </x:c>
      <x:c r="L115" s="285" t="s">
        <x:v>187</x:v>
      </x:c>
    </x:row>
    <x:row r="116" spans="1:12" s="200" customFormat="1" x14ac:dyDescent="0.2">
      <x:c r="A116" s="201" t="s">
        <x:v>164</x:v>
      </x:c>
      <x:c r="B116" s="196" t="s">
        <x:v>187</x:v>
      </x:c>
      <x:c r="C116" s="202"/>
      <x:c r="D116" s="198"/>
      <x:c r="E116" s="142"/>
      <x:c r="F116" s="176"/>
      <x:c r="G116" s="153" t="s">
        <x:v>22</x:v>
      </x:c>
      <x:c r="H116" s="199"/>
      <x:c r="I116" s="155"/>
      <x:c r="J116" s="176"/>
      <x:c r="K116" s="153" t="s">
        <x:v>22</x:v>
      </x:c>
      <x:c r="L116" s="286" t="s">
        <x:v>435</x:v>
      </x:c>
    </x:row>
    <x:row r="117" spans="1:12" ht="12.75" customHeight="1" x14ac:dyDescent="0.2">
      <x:c r="A117" s="151" t="s">
        <x:v>165</x:v>
      </x:c>
      <x:c r="B117" s="196" t="s">
        <x:v>194</x:v>
      </x:c>
      <x:c r="C117" s="197"/>
      <x:c r="D117" s="198"/>
      <x:c r="E117" s="142"/>
      <x:c r="F117" s="176"/>
      <x:c r="G117" s="153" t="s">
        <x:v>12</x:v>
      </x:c>
      <x:c r="H117" s="199"/>
      <x:c r="I117" s="192"/>
      <x:c r="J117" s="176"/>
      <x:c r="K117" s="153" t="s">
        <x:v>12</x:v>
      </x:c>
      <x:c r="L117" s="285" t="s">
        <x:v>194</x:v>
      </x:c>
    </x:row>
    <x:row r="118" spans="1:12" s="200" customFormat="1" x14ac:dyDescent="0.2">
      <x:c r="A118" s="151" t="s">
        <x:v>166</x:v>
      </x:c>
      <x:c r="B118" s="196" t="s">
        <x:v>292</x:v>
      </x:c>
      <x:c r="C118" s="197"/>
      <x:c r="D118" s="198"/>
      <x:c r="E118" s="139"/>
      <x:c r="F118" s="176"/>
      <x:c r="G118" s="153" t="s">
        <x:v>13</x:v>
      </x:c>
      <x:c r="H118" s="199"/>
      <x:c r="I118" s="155"/>
      <x:c r="J118" s="176"/>
      <x:c r="K118" s="153" t="s">
        <x:v>13</x:v>
      </x:c>
      <x:c r="L118" s="285" t="s">
        <x:v>292</x:v>
      </x:c>
    </x:row>
    <x:row r="119" spans="1:12" s="200" customFormat="1" x14ac:dyDescent="0.2">
      <x:c r="A119" s="201" t="s">
        <x:v>167</x:v>
      </x:c>
      <x:c r="B119" s="196" t="s">
        <x:v>51</x:v>
      </x:c>
      <x:c r="C119" s="202"/>
      <x:c r="D119" s="198"/>
      <x:c r="E119" s="139"/>
      <x:c r="F119" s="176"/>
      <x:c r="G119" s="153" t="s">
        <x:v>0</x:v>
      </x:c>
      <x:c r="H119" s="199"/>
      <x:c r="I119" s="155"/>
      <x:c r="J119" s="176"/>
      <x:c r="K119" s="153" t="s">
        <x:v>0</x:v>
      </x:c>
      <x:c r="L119" s="285" t="s">
        <x:v>51</x:v>
      </x:c>
    </x:row>
    <x:row r="120" spans="1:12" s="200" customFormat="1" x14ac:dyDescent="0.2">
      <x:c r="A120" s="201" t="s">
        <x:v>168</x:v>
      </x:c>
      <x:c r="B120" s="196" t="s">
        <x:v>410</x:v>
      </x:c>
      <x:c r="C120" s="202"/>
      <x:c r="D120" s="198"/>
      <x:c r="E120" s="139"/>
      <x:c r="F120" s="176"/>
      <x:c r="G120" s="153" t="s">
        <x:v>1</x:v>
      </x:c>
      <x:c r="H120" s="199"/>
      <x:c r="I120" s="155"/>
      <x:c r="J120" s="176"/>
      <x:c r="K120" s="153" t="s">
        <x:v>1</x:v>
      </x:c>
      <x:c r="L120" s="286" t="s">
        <x:v>436</x:v>
      </x:c>
    </x:row>
    <x:row r="121" spans="1:12" x14ac:dyDescent="0.2">
      <x:c r="A121" s="203"/>
      <x:c r="B121" s="204"/>
      <x:c r="C121" s="204"/>
      <x:c r="D121" s="205"/>
      <x:c r="E121" s="142"/>
      <x:c r="F121" s="206"/>
      <x:c r="G121" s="153"/>
      <x:c r="H121" s="207"/>
      <x:c r="I121" s="192"/>
      <x:c r="J121" s="206"/>
      <x:c r="K121" s="153"/>
      <x:c r="L121" s="281"/>
    </x:row>
    <x:row r="122" spans="1:12" s="200" customFormat="1" x14ac:dyDescent="0.2">
      <x:c r="A122" s="203"/>
      <x:c r="B122" s="204"/>
      <x:c r="C122" s="204"/>
      <x:c r="D122" s="194"/>
      <x:c r="E122" s="142"/>
      <x:c r="F122" s="208"/>
      <x:c r="G122" s="153"/>
      <x:c r="H122" s="207"/>
      <x:c r="I122" s="155"/>
      <x:c r="J122" s="208"/>
      <x:c r="K122" s="153"/>
      <x:c r="L122" s="281"/>
    </x:row>
    <x:row r="123" spans="1:12" x14ac:dyDescent="0.2">
      <x:c r="A123" s="203"/>
      <x:c r="B123" s="141"/>
      <x:c r="C123" s="157"/>
      <x:c r="D123" s="194"/>
      <x:c r="E123" s="139"/>
      <x:c r="F123" s="143" t="s">
        <x:v>346</x:v>
      </x:c>
      <x:c r="G123" s="110"/>
      <x:c r="H123" s="193"/>
      <x:c r="I123" s="155"/>
      <x:c r="J123" s="143" t="s">
        <x:v>346</x:v>
      </x:c>
      <x:c r="K123" s="279"/>
      <x:c r="L123" s="280"/>
    </x:row>
    <x:row r="124" spans="1:12" x14ac:dyDescent="0.2">
      <x:c r="A124" s="146" t="s">
        <x:v>268</x:v>
      </x:c>
      <x:c r="B124" s="147" t="s">
        <x:v>269</x:v>
      </x:c>
      <x:c r="C124" s="147" t="s">
        <x:v>270</x:v>
      </x:c>
      <x:c r="D124" s="194"/>
      <x:c r="E124" s="139"/>
      <x:c r="F124" s="148"/>
      <x:c r="G124" s="149" t="s">
        <x:v>271</x:v>
      </x:c>
      <x:c r="H124" s="150" t="s">
        <x:v>272</x:v>
      </x:c>
      <x:c r="I124" s="155"/>
      <x:c r="J124" s="148"/>
      <x:c r="K124" s="149" t="s">
        <x:v>271</x:v>
      </x:c>
      <x:c r="L124" s="269" t="s">
        <x:v>272</x:v>
      </x:c>
    </x:row>
    <x:row r="125" spans="1:12" s="200" customFormat="1" x14ac:dyDescent="0.2">
      <x:c r="A125" s="201" t="s">
        <x:v>173</x:v>
      </x:c>
      <x:c r="B125" s="196" t="s">
        <x:v>188</x:v>
      </x:c>
      <x:c r="C125" s="202"/>
      <x:c r="D125" s="198"/>
      <x:c r="E125" s="139"/>
      <x:c r="F125" s="176"/>
      <x:c r="G125" s="153" t="s">
        <x:v>8</x:v>
      </x:c>
      <x:c r="H125" s="199"/>
      <x:c r="I125" s="155"/>
      <x:c r="J125" s="176"/>
      <x:c r="K125" s="153" t="s">
        <x:v>8</x:v>
      </x:c>
      <x:c r="L125" s="285" t="s">
        <x:v>188</x:v>
      </x:c>
    </x:row>
    <x:row r="126" spans="1:12" s="200" customFormat="1" x14ac:dyDescent="0.2">
      <x:c r="A126" s="201" t="s">
        <x:v>174</x:v>
      </x:c>
      <x:c r="B126" s="196" t="s">
        <x:v>188</x:v>
      </x:c>
      <x:c r="C126" s="202"/>
      <x:c r="D126" s="198"/>
      <x:c r="E126" s="139"/>
      <x:c r="F126" s="176"/>
      <x:c r="G126" s="153" t="s">
        <x:v>11</x:v>
      </x:c>
      <x:c r="H126" s="199"/>
      <x:c r="I126" s="155"/>
      <x:c r="J126" s="176"/>
      <x:c r="K126" s="153" t="s">
        <x:v>11</x:v>
      </x:c>
      <x:c r="L126" s="285" t="s">
        <x:v>188</x:v>
      </x:c>
    </x:row>
    <x:row r="127" spans="1:12" s="200" customFormat="1" x14ac:dyDescent="0.2">
      <x:c r="A127" s="151" t="s">
        <x:v>175</x:v>
      </x:c>
      <x:c r="B127" s="196" t="s">
        <x:v>188</x:v>
      </x:c>
      <x:c r="C127" s="197"/>
      <x:c r="D127" s="198"/>
      <x:c r="E127" s="139"/>
      <x:c r="F127" s="176"/>
      <x:c r="G127" s="153" t="s">
        <x:v>4</x:v>
      </x:c>
      <x:c r="H127" s="199"/>
      <x:c r="I127" s="155"/>
      <x:c r="J127" s="176"/>
      <x:c r="K127" s="153" t="s">
        <x:v>4</x:v>
      </x:c>
      <x:c r="L127" s="285" t="s">
        <x:v>188</x:v>
      </x:c>
    </x:row>
    <x:row r="128" spans="1:12" s="200" customFormat="1" x14ac:dyDescent="0.2">
      <x:c r="A128" s="151" t="s">
        <x:v>176</x:v>
      </x:c>
      <x:c r="B128" s="196" t="s">
        <x:v>188</x:v>
      </x:c>
      <x:c r="C128" s="197"/>
      <x:c r="D128" s="198"/>
      <x:c r="E128" s="139"/>
      <x:c r="F128" s="176"/>
      <x:c r="G128" s="153" t="s">
        <x:v>5</x:v>
      </x:c>
      <x:c r="H128" s="199"/>
      <x:c r="I128" s="155"/>
      <x:c r="J128" s="176"/>
      <x:c r="K128" s="153" t="s">
        <x:v>5</x:v>
      </x:c>
      <x:c r="L128" s="285" t="s">
        <x:v>188</x:v>
      </x:c>
    </x:row>
    <x:row r="129" spans="1:12" s="200" customFormat="1" x14ac:dyDescent="0.2">
      <x:c r="A129" s="151" t="s">
        <x:v>185</x:v>
      </x:c>
      <x:c r="B129" s="196" t="s">
        <x:v>187</x:v>
      </x:c>
      <x:c r="C129" s="197"/>
      <x:c r="D129" s="198"/>
      <x:c r="E129" s="139"/>
      <x:c r="F129" s="176"/>
      <x:c r="G129" s="153" t="s">
        <x:v>34</x:v>
      </x:c>
      <x:c r="H129" s="199"/>
      <x:c r="I129" s="155"/>
      <x:c r="J129" s="176"/>
      <x:c r="K129" s="153" t="s">
        <x:v>34</x:v>
      </x:c>
      <x:c r="L129" s="286" t="s">
        <x:v>188</x:v>
      </x:c>
    </x:row>
    <x:row r="130" spans="1:12" s="200" customFormat="1" x14ac:dyDescent="0.2">
      <x:c r="A130" s="151" t="s">
        <x:v>347</x:v>
      </x:c>
      <x:c r="B130" s="196" t="s">
        <x:v>43</x:v>
      </x:c>
      <x:c r="C130" s="197"/>
      <x:c r="D130" s="198"/>
      <x:c r="E130" s="139"/>
      <x:c r="F130" s="176"/>
      <x:c r="G130" s="153" t="s">
        <x:v>28</x:v>
      </x:c>
      <x:c r="H130" s="199"/>
      <x:c r="I130" s="155"/>
      <x:c r="J130" s="176"/>
      <x:c r="K130" s="153" t="s">
        <x:v>28</x:v>
      </x:c>
      <x:c r="L130" s="286" t="s">
        <x:v>46</x:v>
      </x:c>
    </x:row>
    <x:row r="131" spans="1:12" ht="12.75" customHeight="1" x14ac:dyDescent="0.2">
      <x:c r="A131" s="201" t="s">
        <x:v>348</x:v>
      </x:c>
      <x:c r="B131" s="196" t="s">
        <x:v>52</x:v>
      </x:c>
      <x:c r="C131" s="152"/>
      <x:c r="D131" s="198"/>
      <x:c r="E131" s="142"/>
      <x:c r="F131" s="148"/>
      <x:c r="G131" s="153" t="s">
        <x:v>349</x:v>
      </x:c>
      <x:c r="H131" s="199"/>
      <x:c r="I131" s="192"/>
      <x:c r="J131" s="148"/>
      <x:c r="K131" s="153" t="s">
        <x:v>349</x:v>
      </x:c>
      <x:c r="L131" s="286" t="s">
        <x:v>191</x:v>
      </x:c>
    </x:row>
    <x:row r="132" spans="1:12" ht="12.75" customHeight="1" x14ac:dyDescent="0.2">
      <x:c r="A132" s="195" t="s">
        <x:v>140</x:v>
      </x:c>
      <x:c r="B132" s="196" t="s">
        <x:v>188</x:v>
      </x:c>
      <x:c r="C132" s="152"/>
      <x:c r="D132" s="198"/>
      <x:c r="E132" s="142"/>
      <x:c r="F132" s="148"/>
      <x:c r="G132" s="153" t="s">
        <x:v>251</x:v>
      </x:c>
      <x:c r="H132" s="199"/>
      <x:c r="I132" s="192"/>
      <x:c r="J132" s="148"/>
      <x:c r="K132" s="153" t="s">
        <x:v>251</x:v>
      </x:c>
      <x:c r="L132" s="286" t="s">
        <x:v>437</x:v>
      </x:c>
    </x:row>
    <x:row r="133" spans="1:12" s="200" customFormat="1" x14ac:dyDescent="0.2">
      <x:c r="A133" s="209" t="s">
        <x:v>140</x:v>
      </x:c>
      <x:c r="B133" s="196" t="s">
        <x:v>188</x:v>
      </x:c>
      <x:c r="C133" s="197"/>
      <x:c r="D133" s="198"/>
      <x:c r="E133" s="139"/>
      <x:c r="F133" s="176"/>
      <x:c r="G133" s="153" t="s">
        <x:v>240</x:v>
      </x:c>
      <x:c r="H133" s="199"/>
      <x:c r="I133" s="155"/>
      <x:c r="J133" s="176"/>
      <x:c r="K133" s="153" t="s">
        <x:v>240</x:v>
      </x:c>
      <x:c r="L133" s="286" t="s">
        <x:v>437</x:v>
      </x:c>
    </x:row>
    <x:row r="134" spans="1:12" s="200" customFormat="1" x14ac:dyDescent="0.2">
      <x:c r="A134" s="203"/>
      <x:c r="B134" s="204"/>
      <x:c r="C134" s="204"/>
      <x:c r="D134" s="205"/>
      <x:c r="E134" s="142"/>
      <x:c r="F134" s="206"/>
      <x:c r="G134" s="153"/>
      <x:c r="H134" s="207"/>
      <x:c r="I134" s="155"/>
      <x:c r="J134" s="206"/>
      <x:c r="K134" s="153"/>
      <x:c r="L134" s="281"/>
    </x:row>
    <x:row r="135" spans="1:12" s="200" customFormat="1" x14ac:dyDescent="0.2">
      <x:c r="A135" s="203"/>
      <x:c r="B135" s="204"/>
      <x:c r="C135" s="204"/>
      <x:c r="D135" s="194"/>
      <x:c r="E135" s="142"/>
      <x:c r="F135" s="208"/>
      <x:c r="G135" s="153"/>
      <x:c r="H135" s="207"/>
      <x:c r="I135" s="155"/>
      <x:c r="J135" s="208"/>
      <x:c r="K135" s="153"/>
      <x:c r="L135" s="281"/>
    </x:row>
    <x:row r="136" spans="1:12" s="200" customFormat="1" x14ac:dyDescent="0.2">
      <x:c r="A136" s="203"/>
      <x:c r="B136" s="141"/>
      <x:c r="C136" s="157"/>
      <x:c r="D136" s="194"/>
      <x:c r="E136" s="139"/>
      <x:c r="F136" s="143" t="s">
        <x:v>350</x:v>
      </x:c>
      <x:c r="G136" s="110"/>
      <x:c r="H136" s="193"/>
      <x:c r="I136" s="155"/>
      <x:c r="J136" s="143" t="s">
        <x:v>350</x:v>
      </x:c>
      <x:c r="K136" s="279"/>
      <x:c r="L136" s="280"/>
    </x:row>
    <x:row r="137" spans="1:12" s="200" customFormat="1" x14ac:dyDescent="0.2">
      <x:c r="A137" s="146" t="s">
        <x:v>268</x:v>
      </x:c>
      <x:c r="B137" s="147" t="s">
        <x:v>269</x:v>
      </x:c>
      <x:c r="C137" s="147" t="s">
        <x:v>270</x:v>
      </x:c>
      <x:c r="D137" s="194"/>
      <x:c r="E137" s="139"/>
      <x:c r="F137" s="148"/>
      <x:c r="G137" s="149" t="s">
        <x:v>271</x:v>
      </x:c>
      <x:c r="H137" s="150" t="s">
        <x:v>272</x:v>
      </x:c>
      <x:c r="I137" s="155"/>
      <x:c r="J137" s="148"/>
      <x:c r="K137" s="149" t="s">
        <x:v>271</x:v>
      </x:c>
      <x:c r="L137" s="269" t="s">
        <x:v>272</x:v>
      </x:c>
    </x:row>
    <x:row r="138" spans="1:12" s="200" customFormat="1" x14ac:dyDescent="0.2">
      <x:c r="A138" s="209" t="s">
        <x:v>177</x:v>
      </x:c>
      <x:c r="B138" s="196" t="s">
        <x:v>187</x:v>
      </x:c>
      <x:c r="C138" s="197"/>
      <x:c r="D138" s="198"/>
      <x:c r="E138" s="142"/>
      <x:c r="F138" s="176"/>
      <x:c r="G138" s="153" t="s">
        <x:v>61</x:v>
      </x:c>
      <x:c r="H138" s="199"/>
      <x:c r="I138" s="155"/>
      <x:c r="J138" s="176"/>
      <x:c r="K138" s="153" t="s">
        <x:v>61</x:v>
      </x:c>
      <x:c r="L138" s="286" t="s">
        <x:v>190</x:v>
      </x:c>
    </x:row>
    <x:row r="139" spans="1:12" s="200" customFormat="1" x14ac:dyDescent="0.2">
      <x:c r="A139" s="209" t="s">
        <x:v>178</x:v>
      </x:c>
      <x:c r="B139" s="196" t="s">
        <x:v>187</x:v>
      </x:c>
      <x:c r="C139" s="197"/>
      <x:c r="D139" s="198"/>
      <x:c r="E139" s="142"/>
      <x:c r="F139" s="176"/>
      <x:c r="G139" s="153" t="s">
        <x:v>62</x:v>
      </x:c>
      <x:c r="H139" s="199"/>
      <x:c r="I139" s="155"/>
      <x:c r="J139" s="176"/>
      <x:c r="K139" s="153" t="s">
        <x:v>62</x:v>
      </x:c>
      <x:c r="L139" s="286" t="s">
        <x:v>58</x:v>
      </x:c>
    </x:row>
    <x:row r="140" spans="1:12" s="200" customFormat="1" x14ac:dyDescent="0.2">
      <x:c r="A140" s="209" t="s">
        <x:v>179</x:v>
      </x:c>
      <x:c r="B140" s="196" t="s">
        <x:v>187</x:v>
      </x:c>
      <x:c r="C140" s="197"/>
      <x:c r="D140" s="198"/>
      <x:c r="E140" s="142"/>
      <x:c r="F140" s="176"/>
      <x:c r="G140" s="153" t="s">
        <x:v>63</x:v>
      </x:c>
      <x:c r="H140" s="199"/>
      <x:c r="I140" s="155"/>
      <x:c r="J140" s="176"/>
      <x:c r="K140" s="153" t="s">
        <x:v>63</x:v>
      </x:c>
      <x:c r="L140" s="285" t="s">
        <x:v>187</x:v>
      </x:c>
    </x:row>
    <x:row r="141" spans="1:12" x14ac:dyDescent="0.2">
      <x:c r="A141" s="209" t="s">
        <x:v>180</x:v>
      </x:c>
      <x:c r="B141" s="196" t="s">
        <x:v>187</x:v>
      </x:c>
      <x:c r="C141" s="197"/>
      <x:c r="D141" s="198"/>
      <x:c r="E141" s="142"/>
      <x:c r="F141" s="176"/>
      <x:c r="G141" s="153" t="s">
        <x:v>64</x:v>
      </x:c>
      <x:c r="H141" s="199"/>
      <x:c r="I141" s="155"/>
      <x:c r="J141" s="176"/>
      <x:c r="K141" s="153" t="s">
        <x:v>64</x:v>
      </x:c>
      <x:c r="L141" s="285" t="s">
        <x:v>187</x:v>
      </x:c>
    </x:row>
    <x:row r="142" spans="1:12" x14ac:dyDescent="0.2">
      <x:c r="A142" s="195" t="s">
        <x:v>181</x:v>
      </x:c>
      <x:c r="B142" s="196" t="s">
        <x:v>194</x:v>
      </x:c>
      <x:c r="C142" s="197"/>
      <x:c r="D142" s="198"/>
      <x:c r="E142" s="142"/>
      <x:c r="F142" s="176"/>
      <x:c r="G142" s="153" t="s">
        <x:v>65</x:v>
      </x:c>
      <x:c r="H142" s="199"/>
      <x:c r="I142" s="155"/>
      <x:c r="J142" s="176"/>
      <x:c r="K142" s="153" t="s">
        <x:v>65</x:v>
      </x:c>
      <x:c r="L142" s="286" t="s">
        <x:v>193</x:v>
      </x:c>
    </x:row>
    <x:row r="143" spans="1:12" s="200" customFormat="1" ht="12" customHeight="1" x14ac:dyDescent="0.2">
      <x:c r="A143" s="195" t="s">
        <x:v>182</x:v>
      </x:c>
      <x:c r="B143" s="196" t="s">
        <x:v>257</x:v>
      </x:c>
      <x:c r="C143" s="197"/>
      <x:c r="D143" s="198"/>
      <x:c r="E143" s="142"/>
      <x:c r="F143" s="176"/>
      <x:c r="G143" s="153" t="s">
        <x:v>66</x:v>
      </x:c>
      <x:c r="H143" s="199"/>
      <x:c r="I143" s="155"/>
      <x:c r="J143" s="176"/>
      <x:c r="K143" s="153" t="s">
        <x:v>66</x:v>
      </x:c>
      <x:c r="L143" s="286" t="s">
        <x:v>411</x:v>
      </x:c>
    </x:row>
    <x:row r="144" spans="1:12" s="200" customFormat="1" x14ac:dyDescent="0.2">
      <x:c r="A144" s="195" t="s">
        <x:v>183</x:v>
      </x:c>
      <x:c r="B144" s="196" t="s">
        <x:v>51</x:v>
      </x:c>
      <x:c r="C144" s="197"/>
      <x:c r="D144" s="198"/>
      <x:c r="E144" s="142"/>
      <x:c r="F144" s="176"/>
      <x:c r="G144" s="153" t="s">
        <x:v>67</x:v>
      </x:c>
      <x:c r="H144" s="199"/>
      <x:c r="I144" s="155"/>
      <x:c r="J144" s="176"/>
      <x:c r="K144" s="153" t="s">
        <x:v>67</x:v>
      </x:c>
      <x:c r="L144" s="286" t="s">
        <x:v>192</x:v>
      </x:c>
    </x:row>
    <x:row r="145" spans="1:12" s="200" customFormat="1" x14ac:dyDescent="0.2">
      <x:c r="A145" s="195" t="s">
        <x:v>184</x:v>
      </x:c>
      <x:c r="B145" s="196" t="s">
        <x:v>411</x:v>
      </x:c>
      <x:c r="C145" s="197"/>
      <x:c r="D145" s="198"/>
      <x:c r="E145" s="142"/>
      <x:c r="F145" s="176"/>
      <x:c r="G145" s="153" t="s">
        <x:v>68</x:v>
      </x:c>
      <x:c r="H145" s="199"/>
      <x:c r="I145" s="155"/>
      <x:c r="J145" s="176"/>
      <x:c r="K145" s="153" t="s">
        <x:v>68</x:v>
      </x:c>
      <x:c r="L145" s="286" t="s">
        <x:v>195</x:v>
      </x:c>
    </x:row>
    <x:row r="146" spans="1:12" s="200" customFormat="1" x14ac:dyDescent="0.2">
      <x:c r="A146" s="203"/>
      <x:c r="B146" s="204"/>
      <x:c r="C146" s="204"/>
      <x:c r="D146" s="205"/>
      <x:c r="E146" s="142"/>
      <x:c r="F146" s="206"/>
      <x:c r="G146" s="153"/>
      <x:c r="H146" s="207"/>
      <x:c r="I146" s="155"/>
      <x:c r="J146" s="206"/>
      <x:c r="K146" s="153"/>
      <x:c r="L146" s="281"/>
    </x:row>
    <x:row r="147" spans="1:12" s="200" customFormat="1" x14ac:dyDescent="0.2">
      <x:c r="A147" s="203"/>
      <x:c r="B147" s="204"/>
      <x:c r="C147" s="204"/>
      <x:c r="D147" s="194"/>
      <x:c r="E147" s="142"/>
      <x:c r="F147" s="208"/>
      <x:c r="G147" s="153"/>
      <x:c r="H147" s="207"/>
      <x:c r="I147" s="155"/>
      <x:c r="J147" s="208"/>
      <x:c r="K147" s="153"/>
      <x:c r="L147" s="281"/>
    </x:row>
    <x:row r="148" spans="1:12" s="200" customFormat="1" x14ac:dyDescent="0.2">
      <x:c r="A148" s="203"/>
      <x:c r="B148" s="141"/>
      <x:c r="C148" s="157"/>
      <x:c r="D148" s="194"/>
      <x:c r="E148" s="139"/>
      <x:c r="F148" s="143" t="s">
        <x:v>351</x:v>
      </x:c>
      <x:c r="G148" s="110"/>
      <x:c r="H148" s="193"/>
      <x:c r="I148" s="155"/>
      <x:c r="J148" s="143" t="s">
        <x:v>351</x:v>
      </x:c>
      <x:c r="K148" s="279"/>
      <x:c r="L148" s="280"/>
    </x:row>
    <x:row r="149" spans="1:12" s="200" customFormat="1" x14ac:dyDescent="0.2">
      <x:c r="A149" s="146" t="s">
        <x:v>268</x:v>
      </x:c>
      <x:c r="B149" s="147" t="s">
        <x:v>269</x:v>
      </x:c>
      <x:c r="C149" s="147" t="s">
        <x:v>270</x:v>
      </x:c>
      <x:c r="D149" s="194"/>
      <x:c r="E149" s="139"/>
      <x:c r="F149" s="148"/>
      <x:c r="G149" s="149" t="s">
        <x:v>271</x:v>
      </x:c>
      <x:c r="H149" s="150" t="s">
        <x:v>272</x:v>
      </x:c>
      <x:c r="I149" s="155"/>
      <x:c r="J149" s="148"/>
      <x:c r="K149" s="149" t="s">
        <x:v>271</x:v>
      </x:c>
      <x:c r="L149" s="269" t="s">
        <x:v>272</x:v>
      </x:c>
    </x:row>
    <x:row r="150" spans="1:12" s="200" customFormat="1" x14ac:dyDescent="0.2">
      <x:c r="A150" s="195" t="s">
        <x:v>169</x:v>
      </x:c>
      <x:c r="B150" s="196" t="s">
        <x:v>194</x:v>
      </x:c>
      <x:c r="C150" s="197"/>
      <x:c r="D150" s="198"/>
      <x:c r="E150" s="142"/>
      <x:c r="F150" s="176"/>
      <x:c r="G150" s="153" t="s">
        <x:v>6</x:v>
      </x:c>
      <x:c r="H150" s="199"/>
      <x:c r="I150" s="155"/>
      <x:c r="J150" s="176"/>
      <x:c r="K150" s="153" t="s">
        <x:v>6</x:v>
      </x:c>
      <x:c r="L150" s="286" t="s">
        <x:v>193</x:v>
      </x:c>
    </x:row>
    <x:row r="151" spans="1:12" s="200" customFormat="1" x14ac:dyDescent="0.2">
      <x:c r="A151" s="195" t="s">
        <x:v>170</x:v>
      </x:c>
      <x:c r="B151" s="196" t="s">
        <x:v>257</x:v>
      </x:c>
      <x:c r="C151" s="197"/>
      <x:c r="D151" s="198"/>
      <x:c r="E151" s="142"/>
      <x:c r="F151" s="176"/>
      <x:c r="G151" s="153" t="s">
        <x:v>7</x:v>
      </x:c>
      <x:c r="H151" s="199"/>
      <x:c r="I151" s="155"/>
      <x:c r="J151" s="176"/>
      <x:c r="K151" s="153" t="s">
        <x:v>7</x:v>
      </x:c>
      <x:c r="L151" s="286" t="s">
        <x:v>411</x:v>
      </x:c>
    </x:row>
    <x:row r="152" spans="1:12" s="200" customFormat="1" x14ac:dyDescent="0.2">
      <x:c r="A152" s="195" t="s">
        <x:v>171</x:v>
      </x:c>
      <x:c r="B152" s="196" t="s">
        <x:v>51</x:v>
      </x:c>
      <x:c r="C152" s="197"/>
      <x:c r="D152" s="198"/>
      <x:c r="E152" s="142"/>
      <x:c r="F152" s="176"/>
      <x:c r="G152" s="153" t="s">
        <x:v>2</x:v>
      </x:c>
      <x:c r="H152" s="199"/>
      <x:c r="I152" s="155"/>
      <x:c r="J152" s="176"/>
      <x:c r="K152" s="153" t="s">
        <x:v>2</x:v>
      </x:c>
      <x:c r="L152" s="286" t="s">
        <x:v>192</x:v>
      </x:c>
    </x:row>
    <x:row r="153" spans="1:12" s="200" customFormat="1" x14ac:dyDescent="0.2">
      <x:c r="A153" s="195" t="s">
        <x:v>172</x:v>
      </x:c>
      <x:c r="B153" s="196" t="s">
        <x:v>411</x:v>
      </x:c>
      <x:c r="C153" s="197"/>
      <x:c r="D153" s="198"/>
      <x:c r="E153" s="142"/>
      <x:c r="F153" s="176"/>
      <x:c r="G153" s="153" t="s">
        <x:v>3</x:v>
      </x:c>
      <x:c r="H153" s="199"/>
      <x:c r="I153" s="155"/>
      <x:c r="J153" s="176"/>
      <x:c r="K153" s="153" t="s">
        <x:v>3</x:v>
      </x:c>
      <x:c r="L153" s="286" t="s">
        <x:v>195</x:v>
      </x:c>
    </x:row>
    <x:row r="154" spans="1:12" s="200" customFormat="1" x14ac:dyDescent="0.2">
      <x:c r="A154" s="210"/>
      <x:c r="B154" s="211"/>
      <x:c r="C154" s="211"/>
      <x:c r="D154" s="212"/>
      <x:c r="E154" s="142"/>
      <x:c r="F154" s="206"/>
      <x:c r="G154" s="153"/>
      <x:c r="H154" s="199"/>
      <x:c r="I154" s="155"/>
      <x:c r="J154" s="206"/>
      <x:c r="K154" s="153"/>
      <x:c r="L154" s="196"/>
    </x:row>
    <x:row r="155" spans="1:12" x14ac:dyDescent="0.2">
      <x:c r="A155" s="203"/>
      <x:c r="B155" s="211"/>
      <x:c r="C155" s="211"/>
      <x:c r="D155" s="212"/>
      <x:c r="E155" s="142"/>
      <x:c r="F155" s="208"/>
      <x:c r="G155" s="153"/>
      <x:c r="H155" s="199"/>
      <x:c r="I155" s="155"/>
      <x:c r="J155" s="208"/>
      <x:c r="K155" s="153"/>
      <x:c r="L155" s="196"/>
    </x:row>
    <x:row r="156" spans="1:12" x14ac:dyDescent="0.2">
      <x:c r="A156" s="203"/>
      <x:c r="B156" s="141"/>
      <x:c r="C156" s="157"/>
      <x:c r="D156" s="194"/>
      <x:c r="E156" s="139"/>
      <x:c r="F156" s="148" t="s">
        <x:v>352</x:v>
      </x:c>
      <x:c r="G156" s="213"/>
      <x:c r="H156" s="214"/>
      <x:c r="I156" s="155"/>
      <x:c r="J156" s="148" t="s">
        <x:v>352</x:v>
      </x:c>
      <x:c r="K156" s="213"/>
      <x:c r="L156" s="282"/>
    </x:row>
    <x:row r="157" spans="1:12" s="200" customFormat="1" ht="12.75" customHeight="1" x14ac:dyDescent="0.2">
      <x:c r="A157" s="146" t="s">
        <x:v>268</x:v>
      </x:c>
      <x:c r="B157" s="147" t="s">
        <x:v>269</x:v>
      </x:c>
      <x:c r="C157" s="147" t="s">
        <x:v>270</x:v>
      </x:c>
      <x:c r="D157" s="194"/>
      <x:c r="E157" s="139"/>
      <x:c r="F157" s="148"/>
      <x:c r="G157" s="149" t="s">
        <x:v>271</x:v>
      </x:c>
      <x:c r="H157" s="150" t="s">
        <x:v>272</x:v>
      </x:c>
      <x:c r="I157" s="155"/>
      <x:c r="J157" s="148"/>
      <x:c r="K157" s="149" t="s">
        <x:v>271</x:v>
      </x:c>
      <x:c r="L157" s="269" t="s">
        <x:v>272</x:v>
      </x:c>
    </x:row>
    <x:row r="158" spans="1:12" s="200" customFormat="1" x14ac:dyDescent="0.2">
      <x:c r="A158" s="195" t="s">
        <x:v>150</x:v>
      </x:c>
      <x:c r="B158" s="196" t="s">
        <x:v>192</x:v>
      </x:c>
      <x:c r="C158" s="197"/>
      <x:c r="D158" s="198"/>
      <x:c r="E158" s="139"/>
      <x:c r="F158" s="148"/>
      <x:c r="G158" s="215" t="s">
        <x:v>18</x:v>
      </x:c>
      <x:c r="H158" s="199"/>
      <x:c r="I158" s="155"/>
      <x:c r="J158" s="148"/>
      <x:c r="K158" s="215" t="s">
        <x:v>18</x:v>
      </x:c>
      <x:c r="L158" s="285" t="s">
        <x:v>192</x:v>
      </x:c>
    </x:row>
    <x:row r="159" spans="1:12" s="200" customFormat="1" x14ac:dyDescent="0.2">
      <x:c r="A159" s="209" t="s">
        <x:v>151</x:v>
      </x:c>
      <x:c r="B159" s="196" t="s">
        <x:v>190</x:v>
      </x:c>
      <x:c r="C159" s="197"/>
      <x:c r="D159" s="198"/>
      <x:c r="E159" s="139"/>
      <x:c r="F159" s="148"/>
      <x:c r="G159" s="215" t="s">
        <x:v>19</x:v>
      </x:c>
      <x:c r="H159" s="199"/>
      <x:c r="I159" s="155"/>
      <x:c r="J159" s="148"/>
      <x:c r="K159" s="215" t="s">
        <x:v>19</x:v>
      </x:c>
      <x:c r="L159" s="285" t="s">
        <x:v>190</x:v>
      </x:c>
    </x:row>
    <x:row r="160" spans="1:12" s="200" customFormat="1" x14ac:dyDescent="0.2">
      <x:c r="A160" s="209" t="s">
        <x:v>152</x:v>
      </x:c>
      <x:c r="B160" s="196" t="s">
        <x:v>190</x:v>
      </x:c>
      <x:c r="C160" s="197"/>
      <x:c r="D160" s="198"/>
      <x:c r="E160" s="139"/>
      <x:c r="F160" s="148"/>
      <x:c r="G160" s="215" t="s">
        <x:v>16</x:v>
      </x:c>
      <x:c r="H160" s="199"/>
      <x:c r="I160" s="155"/>
      <x:c r="J160" s="148"/>
      <x:c r="K160" s="215" t="s">
        <x:v>16</x:v>
      </x:c>
      <x:c r="L160" s="286" t="s">
        <x:v>186</x:v>
      </x:c>
    </x:row>
    <x:row r="161" spans="1:12" s="200" customFormat="1" x14ac:dyDescent="0.2">
      <x:c r="A161" s="209" t="s">
        <x:v>153</x:v>
      </x:c>
      <x:c r="B161" s="196" t="s">
        <x:v>188</x:v>
      </x:c>
      <x:c r="C161" s="197"/>
      <x:c r="D161" s="198"/>
      <x:c r="E161" s="139"/>
      <x:c r="F161" s="148"/>
      <x:c r="G161" s="215" t="s">
        <x:v>32</x:v>
      </x:c>
      <x:c r="H161" s="199"/>
      <x:c r="I161" s="155"/>
      <x:c r="J161" s="148"/>
      <x:c r="K161" s="215" t="s">
        <x:v>32</x:v>
      </x:c>
      <x:c r="L161" s="286" t="s">
        <x:v>187</x:v>
      </x:c>
    </x:row>
    <x:row r="162" spans="1:12" x14ac:dyDescent="0.2">
      <x:c r="A162" s="209" t="s">
        <x:v>154</x:v>
      </x:c>
      <x:c r="B162" s="196" t="s">
        <x:v>46</x:v>
      </x:c>
      <x:c r="C162" s="197"/>
      <x:c r="D162" s="198"/>
      <x:c r="E162" s="139"/>
      <x:c r="F162" s="148"/>
      <x:c r="G162" s="215" t="s">
        <x:v>33</x:v>
      </x:c>
      <x:c r="H162" s="199"/>
      <x:c r="I162" s="155"/>
      <x:c r="J162" s="148"/>
      <x:c r="K162" s="215" t="s">
        <x:v>33</x:v>
      </x:c>
      <x:c r="L162" s="286" t="s">
        <x:v>59</x:v>
      </x:c>
    </x:row>
    <x:row r="163" spans="1:12" x14ac:dyDescent="0.2">
      <x:c r="A163" s="209" t="s">
        <x:v>139</x:v>
      </x:c>
      <x:c r="B163" s="196" t="s">
        <x:v>188</x:v>
      </x:c>
      <x:c r="C163" s="197"/>
      <x:c r="D163" s="198"/>
      <x:c r="E163" s="139"/>
      <x:c r="F163" s="148"/>
      <x:c r="G163" s="215" t="s">
        <x:v>17</x:v>
      </x:c>
      <x:c r="H163" s="199"/>
      <x:c r="I163" s="155"/>
      <x:c r="J163" s="148"/>
      <x:c r="K163" s="215" t="s">
        <x:v>17</x:v>
      </x:c>
      <x:c r="L163" s="285" t="s">
        <x:v>188</x:v>
      </x:c>
    </x:row>
    <x:row r="164" spans="1:12" ht="12.75" customHeight="1" x14ac:dyDescent="0.2">
      <x:c r="A164" s="216" t="s">
        <x:v>138</x:v>
      </x:c>
      <x:c r="B164" s="196" t="s">
        <x:v>190</x:v>
      </x:c>
      <x:c r="C164" s="197"/>
      <x:c r="D164" s="198"/>
      <x:c r="E164" s="139"/>
      <x:c r="F164" s="176"/>
      <x:c r="G164" s="158" t="s">
        <x:v>29</x:v>
      </x:c>
      <x:c r="H164" s="199"/>
      <x:c r="I164" s="192"/>
      <x:c r="J164" s="176"/>
      <x:c r="K164" s="158" t="s">
        <x:v>29</x:v>
      </x:c>
      <x:c r="L164" s="286" t="s">
        <x:v>186</x:v>
      </x:c>
    </x:row>
    <x:row r="165" spans="1:12" x14ac:dyDescent="0.2">
      <x:c r="A165" s="216" t="s">
        <x:v>155</x:v>
      </x:c>
      <x:c r="B165" s="196" t="s">
        <x:v>188</x:v>
      </x:c>
      <x:c r="C165" s="197"/>
      <x:c r="D165" s="198"/>
      <x:c r="E165" s="139"/>
      <x:c r="F165" s="176"/>
      <x:c r="G165" s="158" t="s">
        <x:v>30</x:v>
      </x:c>
      <x:c r="H165" s="199"/>
      <x:c r="I165" s="192"/>
      <x:c r="J165" s="176"/>
      <x:c r="K165" s="158" t="s">
        <x:v>30</x:v>
      </x:c>
      <x:c r="L165" s="286" t="s">
        <x:v>187</x:v>
      </x:c>
    </x:row>
    <x:row r="166" spans="1:12" x14ac:dyDescent="0.2">
      <x:c r="A166" s="216" t="s">
        <x:v>156</x:v>
      </x:c>
      <x:c r="B166" s="196" t="s">
        <x:v>46</x:v>
      </x:c>
      <x:c r="C166" s="197"/>
      <x:c r="D166" s="198"/>
      <x:c r="E166" s="139"/>
      <x:c r="F166" s="148"/>
      <x:c r="G166" s="215" t="s">
        <x:v>69</x:v>
      </x:c>
      <x:c r="H166" s="199"/>
      <x:c r="I166" s="192"/>
      <x:c r="J166" s="148"/>
      <x:c r="K166" s="215" t="s">
        <x:v>69</x:v>
      </x:c>
      <x:c r="L166" s="286" t="s">
        <x:v>53</x:v>
      </x:c>
    </x:row>
    <x:row r="167" spans="1:12" x14ac:dyDescent="0.2">
      <x:c r="A167" s="216" t="s">
        <x:v>72</x:v>
      </x:c>
      <x:c r="B167" s="196" t="s">
        <x:v>187</x:v>
      </x:c>
      <x:c r="C167" s="197"/>
      <x:c r="D167" s="198"/>
      <x:c r="E167" s="139"/>
      <x:c r="F167" s="148"/>
      <x:c r="G167" s="215" t="s">
        <x:v>31</x:v>
      </x:c>
      <x:c r="H167" s="199"/>
      <x:c r="I167" s="192"/>
      <x:c r="J167" s="148"/>
      <x:c r="K167" s="215" t="s">
        <x:v>31</x:v>
      </x:c>
      <x:c r="L167" s="286" t="s">
        <x:v>188</x:v>
      </x:c>
    </x:row>
    <x:row r="168" spans="1:12" ht="12.75" customHeight="1" x14ac:dyDescent="0.2">
      <x:c r="A168" s="203"/>
      <x:c r="B168" s="217"/>
      <x:c r="C168" s="141"/>
      <x:c r="D168" s="200"/>
      <x:c r="E168" s="139"/>
      <x:c r="F168" s="176"/>
      <x:c r="G168" s="158"/>
      <x:c r="H168" s="199"/>
      <x:c r="I168" s="192"/>
      <x:c r="J168" s="176"/>
      <x:c r="K168" s="158"/>
      <x:c r="L168" s="196"/>
    </x:row>
    <x:row r="169" spans="1:12" ht="12.75" customHeight="1" x14ac:dyDescent="0.2">
      <x:c r="A169" s="203"/>
      <x:c r="B169" s="204"/>
      <x:c r="C169" s="141"/>
      <x:c r="D169" s="200"/>
      <x:c r="E169" s="139"/>
      <x:c r="F169" s="208"/>
      <x:c r="G169" s="158"/>
      <x:c r="H169" s="199"/>
      <x:c r="I169" s="192"/>
      <x:c r="J169" s="208"/>
      <x:c r="K169" s="158"/>
      <x:c r="L169" s="196"/>
    </x:row>
    <x:row r="170" spans="1:12" x14ac:dyDescent="0.2">
      <x:c r="A170" s="156"/>
      <x:c r="B170" s="157"/>
      <x:c r="C170" s="157"/>
      <x:c r="D170" s="156"/>
      <x:c r="E170" s="142"/>
      <x:c r="F170" s="143" t="s">
        <x:v>353</x:v>
      </x:c>
      <x:c r="G170" s="144"/>
      <x:c r="H170" s="145"/>
      <x:c r="I170" s="160"/>
      <x:c r="J170" s="143" t="s">
        <x:v>353</x:v>
      </x:c>
      <x:c r="K170" s="144"/>
      <x:c r="L170" s="283"/>
    </x:row>
    <x:row r="171" spans="1:12" x14ac:dyDescent="0.2">
      <x:c r="A171" s="146" t="s">
        <x:v>268</x:v>
      </x:c>
      <x:c r="B171" s="147" t="s">
        <x:v>269</x:v>
      </x:c>
      <x:c r="C171" s="147" t="s">
        <x:v>270</x:v>
      </x:c>
      <x:c r="E171" s="142"/>
      <x:c r="F171" s="148"/>
      <x:c r="G171" s="149" t="s">
        <x:v>271</x:v>
      </x:c>
      <x:c r="H171" s="150" t="s">
        <x:v>272</x:v>
      </x:c>
      <x:c r="I171" s="160"/>
      <x:c r="J171" s="148"/>
      <x:c r="K171" s="149" t="s">
        <x:v>271</x:v>
      </x:c>
      <x:c r="L171" s="269" t="s">
        <x:v>272</x:v>
      </x:c>
    </x:row>
    <x:row r="172" spans="1:12" s="225" customFormat="1" x14ac:dyDescent="0.2">
      <x:c r="A172" s="327" t="s">
        <x:v>140</x:v>
      </x:c>
      <x:c r="B172" s="218" t="s">
        <x:v>187</x:v>
      </x:c>
      <x:c r="C172" s="218"/>
      <x:c r="D172" s="219"/>
      <x:c r="E172" s="220"/>
      <x:c r="F172" s="221"/>
      <x:c r="G172" s="222" t="s">
        <x:v>254</x:v>
      </x:c>
      <x:c r="H172" s="223"/>
      <x:c r="I172" s="224"/>
      <x:c r="J172" s="221"/>
      <x:c r="K172" s="222" t="s">
        <x:v>254</x:v>
      </x:c>
      <x:c r="L172" s="287" t="s">
        <x:v>188</x:v>
      </x:c>
    </x:row>
    <x:row r="173" spans="1:12" s="225" customFormat="1" x14ac:dyDescent="0.2">
      <x:c r="A173" s="327" t="s">
        <x:v>140</x:v>
      </x:c>
      <x:c r="B173" s="218" t="s">
        <x:v>187</x:v>
      </x:c>
      <x:c r="C173" s="218"/>
      <x:c r="D173" s="219"/>
      <x:c r="E173" s="220"/>
      <x:c r="F173" s="221"/>
      <x:c r="G173" s="222" t="s">
        <x:v>255</x:v>
      </x:c>
      <x:c r="H173" s="223"/>
      <x:c r="I173" s="224"/>
      <x:c r="J173" s="221"/>
      <x:c r="K173" s="222" t="s">
        <x:v>255</x:v>
      </x:c>
      <x:c r="L173" s="287" t="s">
        <x:v>438</x:v>
      </x:c>
    </x:row>
    <x:row r="174" spans="1:12" s="225" customFormat="1" x14ac:dyDescent="0.2">
      <x:c r="A174" s="327" t="s">
        <x:v>140</x:v>
      </x:c>
      <x:c r="B174" s="218" t="s">
        <x:v>187</x:v>
      </x:c>
      <x:c r="C174" s="218"/>
      <x:c r="D174" s="219"/>
      <x:c r="E174" s="220"/>
      <x:c r="F174" s="221"/>
      <x:c r="G174" s="222" t="s">
        <x:v>252</x:v>
      </x:c>
      <x:c r="H174" s="223"/>
      <x:c r="I174" s="224"/>
      <x:c r="J174" s="221"/>
      <x:c r="K174" s="222" t="s">
        <x:v>252</x:v>
      </x:c>
      <x:c r="L174" s="164" t="s">
        <x:v>187</x:v>
      </x:c>
    </x:row>
    <x:row r="175" spans="1:12" s="225" customFormat="1" x14ac:dyDescent="0.2">
      <x:c r="A175" s="327" t="s">
        <x:v>140</x:v>
      </x:c>
      <x:c r="B175" s="218" t="s">
        <x:v>187</x:v>
      </x:c>
      <x:c r="C175" s="218"/>
      <x:c r="D175" s="219"/>
      <x:c r="E175" s="220"/>
      <x:c r="F175" s="221"/>
      <x:c r="G175" s="222" t="s">
        <x:v>253</x:v>
      </x:c>
      <x:c r="H175" s="223"/>
      <x:c r="I175" s="224"/>
      <x:c r="J175" s="221"/>
      <x:c r="K175" s="222" t="s">
        <x:v>253</x:v>
      </x:c>
      <x:c r="L175" s="287" t="s">
        <x:v>439</x:v>
      </x:c>
    </x:row>
    <x:row r="176" spans="1:12" s="225" customFormat="1" x14ac:dyDescent="0.2">
      <x:c r="A176" s="327" t="s">
        <x:v>140</x:v>
      </x:c>
      <x:c r="B176" s="218" t="s">
        <x:v>60</x:v>
      </x:c>
      <x:c r="C176" s="218"/>
      <x:c r="D176" s="219"/>
      <x:c r="E176" s="220"/>
      <x:c r="F176" s="221"/>
      <x:c r="G176" s="222" t="s">
        <x:v>256</x:v>
      </x:c>
      <x:c r="H176" s="223"/>
      <x:c r="I176" s="224"/>
      <x:c r="J176" s="221"/>
      <x:c r="K176" s="222" t="s">
        <x:v>256</x:v>
      </x:c>
      <x:c r="L176" s="287" t="s">
        <x:v>70</x:v>
      </x:c>
    </x:row>
    <x:row r="177" spans="1:12" ht="12.75" customHeight="1" x14ac:dyDescent="0.2">
      <x:c r="A177" s="203"/>
      <x:c r="B177" s="204"/>
      <x:c r="C177" s="204"/>
      <x:c r="E177" s="142"/>
      <x:c r="F177" s="208"/>
      <x:c r="G177" s="226"/>
      <x:c r="H177" s="207"/>
      <x:c r="I177" s="192"/>
      <x:c r="J177" s="208"/>
      <x:c r="K177" s="226"/>
      <x:c r="L177" s="281"/>
    </x:row>
    <x:row r="178" spans="1:12" x14ac:dyDescent="0.2">
      <x:c r="A178" s="203"/>
      <x:c r="B178" s="204"/>
      <x:c r="C178" s="204"/>
      <x:c r="E178" s="139"/>
      <x:c r="F178" s="143" t="s">
        <x:v>354</x:v>
      </x:c>
      <x:c r="G178" s="213"/>
      <x:c r="H178" s="214"/>
      <x:c r="I178" s="192"/>
      <x:c r="J178" s="143" t="s">
        <x:v>354</x:v>
      </x:c>
      <x:c r="K178" s="213"/>
      <x:c r="L178" s="282"/>
    </x:row>
    <x:row r="179" spans="1:12" x14ac:dyDescent="0.2">
      <x:c r="A179" s="146" t="s">
        <x:v>268</x:v>
      </x:c>
      <x:c r="B179" s="147" t="s">
        <x:v>269</x:v>
      </x:c>
      <x:c r="C179" s="147" t="s">
        <x:v>270</x:v>
      </x:c>
      <x:c r="E179" s="139"/>
      <x:c r="F179" s="148"/>
      <x:c r="G179" s="149" t="s">
        <x:v>271</x:v>
      </x:c>
      <x:c r="H179" s="150" t="s">
        <x:v>272</x:v>
      </x:c>
      <x:c r="I179" s="192"/>
      <x:c r="J179" s="148"/>
      <x:c r="K179" s="149" t="s">
        <x:v>271</x:v>
      </x:c>
      <x:c r="L179" s="269" t="s">
        <x:v>272</x:v>
      </x:c>
    </x:row>
    <x:row r="180" spans="1:12" x14ac:dyDescent="0.2">
      <x:c r="A180" s="201" t="s">
        <x:v>355</x:v>
      </x:c>
      <x:c r="B180" s="196" t="s">
        <x:v>186</x:v>
      </x:c>
      <x:c r="C180" s="152"/>
      <x:c r="D180" s="198"/>
      <x:c r="E180" s="142"/>
      <x:c r="F180" s="148"/>
      <x:c r="G180" s="153" t="s">
        <x:v>356</x:v>
      </x:c>
      <x:c r="H180" s="199"/>
      <x:c r="I180" s="192"/>
      <x:c r="J180" s="148"/>
      <x:c r="K180" s="153" t="s">
        <x:v>356</x:v>
      </x:c>
      <x:c r="L180" s="286" t="s">
        <x:v>57</x:v>
      </x:c>
    </x:row>
    <x:row r="181" spans="1:12" x14ac:dyDescent="0.2">
      <x:c r="A181" s="201" t="s">
        <x:v>355</x:v>
      </x:c>
      <x:c r="B181" s="196" t="s">
        <x:v>49</x:v>
      </x:c>
      <x:c r="C181" s="152"/>
      <x:c r="D181" s="198"/>
      <x:c r="E181" s="142"/>
      <x:c r="F181" s="148"/>
      <x:c r="G181" s="153" t="s">
        <x:v>143</x:v>
      </x:c>
      <x:c r="H181" s="199"/>
      <x:c r="I181" s="192"/>
      <x:c r="J181" s="148"/>
      <x:c r="K181" s="153" t="s">
        <x:v>143</x:v>
      </x:c>
      <x:c r="L181" s="286" t="s">
        <x:v>48</x:v>
      </x:c>
    </x:row>
    <x:row r="182" spans="1:12" ht="12.75" customHeight="1" x14ac:dyDescent="0.2">
      <x:c r="A182" s="203"/>
      <x:c r="B182" s="204"/>
      <x:c r="C182" s="204"/>
      <x:c r="E182" s="142"/>
      <x:c r="F182" s="208"/>
      <x:c r="G182" s="226"/>
      <x:c r="H182" s="207"/>
      <x:c r="I182" s="192"/>
      <x:c r="J182" s="208"/>
      <x:c r="K182" s="226"/>
      <x:c r="L182" s="281"/>
    </x:row>
    <x:row r="183" spans="1:12" x14ac:dyDescent="0.2">
      <x:c r="A183" s="203"/>
      <x:c r="B183" s="204"/>
      <x:c r="C183" s="204"/>
      <x:c r="E183" s="139"/>
      <x:c r="F183" s="148" t="s">
        <x:v>357</x:v>
      </x:c>
      <x:c r="G183" s="213"/>
      <x:c r="H183" s="214"/>
      <x:c r="I183" s="192"/>
      <x:c r="J183" s="148" t="s">
        <x:v>357</x:v>
      </x:c>
      <x:c r="K183" s="213"/>
      <x:c r="L183" s="282"/>
    </x:row>
    <x:row r="184" spans="1:12" x14ac:dyDescent="0.2">
      <x:c r="A184" s="146" t="s">
        <x:v>268</x:v>
      </x:c>
      <x:c r="B184" s="147" t="s">
        <x:v>269</x:v>
      </x:c>
      <x:c r="C184" s="147" t="s">
        <x:v>270</x:v>
      </x:c>
      <x:c r="E184" s="139"/>
      <x:c r="F184" s="148"/>
      <x:c r="G184" s="149" t="s">
        <x:v>271</x:v>
      </x:c>
      <x:c r="H184" s="150" t="s">
        <x:v>272</x:v>
      </x:c>
      <x:c r="I184" s="192"/>
      <x:c r="J184" s="148"/>
      <x:c r="K184" s="149" t="s">
        <x:v>271</x:v>
      </x:c>
      <x:c r="L184" s="269" t="s">
        <x:v>272</x:v>
      </x:c>
    </x:row>
    <x:row r="185" spans="1:12" x14ac:dyDescent="0.2">
      <x:c r="A185" s="201" t="s">
        <x:v>145</x:v>
      </x:c>
      <x:c r="B185" s="196" t="s">
        <x:v>187</x:v>
      </x:c>
      <x:c r="C185" s="152"/>
      <x:c r="D185" s="198"/>
      <x:c r="E185" s="142"/>
      <x:c r="F185" s="148"/>
      <x:c r="G185" s="153" t="s">
        <x:v>243</x:v>
      </x:c>
      <x:c r="H185" s="199"/>
      <x:c r="I185" s="192"/>
      <x:c r="J185" s="148"/>
      <x:c r="K185" s="153" t="s">
        <x:v>243</x:v>
      </x:c>
      <x:c r="L185" s="285" t="s">
        <x:v>187</x:v>
      </x:c>
    </x:row>
    <x:row r="186" spans="1:12" x14ac:dyDescent="0.2">
      <x:c r="A186" s="201" t="s">
        <x:v>145</x:v>
      </x:c>
      <x:c r="B186" s="196" t="s">
        <x:v>187</x:v>
      </x:c>
      <x:c r="C186" s="152"/>
      <x:c r="D186" s="198"/>
      <x:c r="E186" s="142"/>
      <x:c r="F186" s="148"/>
      <x:c r="G186" s="153" t="s">
        <x:v>144</x:v>
      </x:c>
      <x:c r="H186" s="199"/>
      <x:c r="I186" s="192"/>
      <x:c r="J186" s="148"/>
      <x:c r="K186" s="153" t="s">
        <x:v>144</x:v>
      </x:c>
      <x:c r="L186" s="285" t="s">
        <x:v>187</x:v>
      </x:c>
    </x:row>
    <x:row r="187" spans="1:12" x14ac:dyDescent="0.2">
      <x:c r="A187" s="201" t="s">
        <x:v>146</x:v>
      </x:c>
      <x:c r="B187" s="196" t="s">
        <x:v>188</x:v>
      </x:c>
      <x:c r="C187" s="152"/>
      <x:c r="D187" s="198"/>
      <x:c r="E187" s="142"/>
      <x:c r="F187" s="148"/>
      <x:c r="G187" s="153" t="s">
        <x:v>244</x:v>
      </x:c>
      <x:c r="H187" s="199"/>
      <x:c r="I187" s="192"/>
      <x:c r="J187" s="148"/>
      <x:c r="K187" s="153" t="s">
        <x:v>244</x:v>
      </x:c>
      <x:c r="L187" s="285" t="s">
        <x:v>188</x:v>
      </x:c>
    </x:row>
    <x:row r="188" spans="1:12" x14ac:dyDescent="0.2">
      <x:c r="A188" s="201" t="s">
        <x:v>146</x:v>
      </x:c>
      <x:c r="B188" s="196" t="s">
        <x:v>187</x:v>
      </x:c>
      <x:c r="C188" s="152"/>
      <x:c r="D188" s="198"/>
      <x:c r="E188" s="142"/>
      <x:c r="F188" s="148"/>
      <x:c r="G188" s="153" t="s">
        <x:v>245</x:v>
      </x:c>
      <x:c r="H188" s="199"/>
      <x:c r="I188" s="192"/>
      <x:c r="J188" s="148"/>
      <x:c r="K188" s="153" t="s">
        <x:v>245</x:v>
      </x:c>
      <x:c r="L188" s="285" t="s">
        <x:v>187</x:v>
      </x:c>
    </x:row>
    <x:row r="189" spans="1:12" x14ac:dyDescent="0.2">
      <x:c r="A189" s="203"/>
      <x:c r="B189" s="204"/>
      <x:c r="C189" s="204"/>
      <x:c r="E189" s="142"/>
      <x:c r="F189" s="206"/>
      <x:c r="G189" s="226"/>
      <x:c r="H189" s="207"/>
      <x:c r="I189" s="192"/>
      <x:c r="J189" s="206"/>
      <x:c r="K189" s="226"/>
      <x:c r="L189" s="281"/>
    </x:row>
    <x:row r="190" spans="1:12" x14ac:dyDescent="0.2">
      <x:c r="A190" s="203"/>
      <x:c r="B190" s="204"/>
      <x:c r="C190" s="204"/>
      <x:c r="E190" s="142"/>
      <x:c r="F190" s="206"/>
      <x:c r="G190" s="153"/>
      <x:c r="H190" s="207"/>
      <x:c r="I190" s="192"/>
      <x:c r="J190" s="206"/>
      <x:c r="K190" s="153"/>
      <x:c r="L190" s="281"/>
    </x:row>
    <x:row r="191" spans="1:12" x14ac:dyDescent="0.2">
      <x:c r="A191" s="203"/>
      <x:c r="B191" s="204"/>
      <x:c r="C191" s="141"/>
      <x:c r="E191" s="142"/>
      <x:c r="F191" s="208"/>
      <x:c r="G191" s="153"/>
      <x:c r="H191" s="207"/>
      <x:c r="I191" s="111"/>
      <x:c r="J191" s="208"/>
      <x:c r="K191" s="153"/>
      <x:c r="L191" s="281"/>
    </x:row>
    <x:row r="192" spans="1:12" x14ac:dyDescent="0.2">
      <x:c r="A192" s="274"/>
      <x:c r="B192" s="157"/>
      <x:c r="C192" s="274"/>
      <x:c r="D192" s="275"/>
      <x:c r="E192" s="139"/>
      <x:c r="F192" s="148" t="s">
        <x:v>395</x:v>
      </x:c>
      <x:c r="G192" s="213"/>
      <x:c r="H192" s="276"/>
      <x:c r="J192" s="148" t="s">
        <x:v>395</x:v>
      </x:c>
      <x:c r="K192" s="213"/>
      <x:c r="L192" s="284"/>
    </x:row>
    <x:row r="193" spans="1:13" x14ac:dyDescent="0.2">
      <x:c r="A193" s="146" t="s">
        <x:v>268</x:v>
      </x:c>
      <x:c r="B193" s="147" t="s">
        <x:v>269</x:v>
      </x:c>
      <x:c r="C193" s="147" t="s">
        <x:v>270</x:v>
      </x:c>
      <x:c r="D193" s="275"/>
      <x:c r="E193" s="139"/>
      <x:c r="F193" s="148"/>
      <x:c r="G193" s="149" t="s">
        <x:v>271</x:v>
      </x:c>
      <x:c r="H193" s="150" t="s">
        <x:v>272</x:v>
      </x:c>
      <x:c r="J193" s="148"/>
      <x:c r="K193" s="149" t="s">
        <x:v>271</x:v>
      </x:c>
      <x:c r="L193" s="269" t="s">
        <x:v>272</x:v>
      </x:c>
    </x:row>
    <x:row r="194" spans="1:13" x14ac:dyDescent="0.2">
      <x:c r="A194" s="195" t="s">
        <x:v>140</x:v>
      </x:c>
      <x:c r="B194" s="196" t="s">
        <x:v>187</x:v>
      </x:c>
      <x:c r="C194" s="152" t="s">
        <x:v>339</x:v>
      </x:c>
      <x:c r="D194" s="198"/>
      <x:c r="E194" s="142"/>
      <x:c r="F194" s="148"/>
      <x:c r="G194" s="153" t="s">
        <x:v>247</x:v>
      </x:c>
      <x:c r="H194" s="199"/>
      <x:c r="J194" s="148"/>
      <x:c r="K194" s="153" t="s">
        <x:v>247</x:v>
      </x:c>
      <x:c r="L194" s="285" t="s">
        <x:v>187</x:v>
      </x:c>
    </x:row>
    <x:row r="195" spans="1:13" x14ac:dyDescent="0.2">
      <x:c r="A195" s="203"/>
      <x:c r="B195" s="204"/>
      <x:c r="C195" s="204"/>
      <x:c r="D195" s="275"/>
      <x:c r="E195" s="139"/>
      <x:c r="F195" s="148"/>
      <x:c r="G195" s="158"/>
      <x:c r="H195" s="207"/>
      <x:c r="J195" s="148"/>
      <x:c r="K195" s="158"/>
      <x:c r="L195" s="281"/>
    </x:row>
    <x:row r="196" spans="1:13" x14ac:dyDescent="0.2">
      <x:c r="A196" s="204"/>
      <x:c r="B196" s="204"/>
      <x:c r="C196" s="204"/>
      <x:c r="D196" s="275"/>
      <x:c r="E196" s="139"/>
      <x:c r="F196" s="163"/>
      <x:c r="G196" s="158"/>
      <x:c r="H196" s="207"/>
      <x:c r="J196" s="163"/>
      <x:c r="K196" s="158"/>
      <x:c r="L196" s="281"/>
    </x:row>
    <x:row r="197" spans="1:13" x14ac:dyDescent="0.2">
      <x:c r="E197" s="142"/>
      <x:c r="F197" s="148" t="s">
        <x:v>358</x:v>
      </x:c>
      <x:c r="G197" s="110"/>
      <x:c r="H197" s="227"/>
      <x:c r="I197" s="155"/>
      <x:c r="M197" s="288"/>
    </x:row>
    <x:row r="198" spans="1:13" x14ac:dyDescent="0.2">
      <x:c r="E198" s="142"/>
      <x:c r="F198" s="148"/>
      <x:c r="G198" s="149" t="s">
        <x:v>271</x:v>
      </x:c>
      <x:c r="H198" s="150" t="s">
        <x:v>272</x:v>
      </x:c>
      <x:c r="I198" s="111"/>
    </x:row>
    <x:row r="199" spans="1:13" x14ac:dyDescent="0.2">
      <x:c r="E199" s="142"/>
      <x:c r="F199" s="163"/>
      <x:c r="G199" s="164" t="s">
        <x:v>359</x:v>
      </x:c>
      <x:c r="H199" s="170" t="s">
        <x:v>360</x:v>
      </x:c>
    </x:row>
    <x:row r="200" spans="1:13" x14ac:dyDescent="0.2">
      <x:c r="A200" s="228"/>
      <x:c r="E200" s="142"/>
      <x:c r="F200" s="134" t="s">
        <x:v>361</x:v>
      </x:c>
      <x:c r="G200" s="135"/>
      <x:c r="H200" s="136"/>
    </x:row>
    <x:row r="201" spans="1:13" x14ac:dyDescent="0.2">
      <x:c r="E201" s="142"/>
      <x:c r="F201" s="229"/>
      <x:c r="G201" s="230"/>
      <x:c r="H201" s="231"/>
    </x:row>
    <x:row r="202" spans="1:13" x14ac:dyDescent="0.2">
      <x:c r="E202" s="142"/>
      <x:c r="F202" s="229" t="s">
        <x:v>362</x:v>
      </x:c>
      <x:c r="G202" s="232"/>
      <x:c r="H202" s="231"/>
    </x:row>
    <x:row r="203" spans="1:13" x14ac:dyDescent="0.2">
      <x:c r="E203" s="142"/>
      <x:c r="F203" s="233"/>
      <x:c r="G203" s="234"/>
      <x:c r="H203" s="235"/>
    </x:row>
    <x:row r="204" spans="1:13" x14ac:dyDescent="0.2">
      <x:c r="E204" s="142"/>
      <x:c r="F204" s="236" t="s">
        <x:v>363</x:v>
      </x:c>
      <x:c r="G204" s="237"/>
      <x:c r="H204" s="238"/>
    </x:row>
    <x:row r="205" spans="1:13" x14ac:dyDescent="0.2">
      <x:c r="E205" s="142"/>
      <x:c r="F205" s="176"/>
      <x:c r="G205" s="149" t="s">
        <x:v>271</x:v>
      </x:c>
      <x:c r="H205" s="150" t="s">
        <x:v>272</x:v>
      </x:c>
    </x:row>
    <x:row r="206" spans="1:13" x14ac:dyDescent="0.2">
      <x:c r="E206" s="142"/>
      <x:c r="F206" s="208"/>
      <x:c r="G206" s="164" t="s">
        <x:v>359</x:v>
      </x:c>
      <x:c r="H206" s="239" t="s">
        <x:v>364</x:v>
      </x:c>
    </x:row>
    <x:row r="207" spans="1:13" x14ac:dyDescent="0.2">
      <x:c r="A207" s="240"/>
      <x:c r="E207" s="241"/>
      <x:c r="F207" s="242" t="s">
        <x:v>365</x:v>
      </x:c>
      <x:c r="G207" s="243"/>
      <x:c r="H207" s="244"/>
    </x:row>
    <x:row r="208" spans="1:13" x14ac:dyDescent="0.2">
      <x:c r="A208" s="240"/>
      <x:c r="E208" s="241"/>
      <x:c r="F208" s="242"/>
      <x:c r="G208" s="149" t="s">
        <x:v>271</x:v>
      </x:c>
      <x:c r="H208" s="150" t="s">
        <x:v>272</x:v>
      </x:c>
    </x:row>
    <x:row r="209" spans="1:9" x14ac:dyDescent="0.2">
      <x:c r="A209" s="240"/>
      <x:c r="E209" s="241"/>
      <x:c r="F209" s="245"/>
      <x:c r="G209" s="164"/>
      <x:c r="H209" s="239"/>
    </x:row>
    <x:row r="210" spans="1:9" x14ac:dyDescent="0.2">
      <x:c r="A210" s="240"/>
      <x:c r="E210" s="241"/>
      <x:c r="F210" s="242" t="s">
        <x:v>366</x:v>
      </x:c>
      <x:c r="G210" s="246"/>
      <x:c r="H210" s="247"/>
    </x:row>
    <x:row r="211" spans="1:9" x14ac:dyDescent="0.2">
      <x:c r="A211" s="240"/>
      <x:c r="E211" s="241"/>
      <x:c r="F211" s="242"/>
      <x:c r="G211" s="149" t="s">
        <x:v>271</x:v>
      </x:c>
      <x:c r="H211" s="150" t="s">
        <x:v>272</x:v>
      </x:c>
    </x:row>
    <x:row r="212" spans="1:9" x14ac:dyDescent="0.2">
      <x:c r="A212" s="240"/>
      <x:c r="E212" s="241"/>
      <x:c r="F212" s="245"/>
      <x:c r="G212" s="164"/>
      <x:c r="H212" s="239"/>
    </x:row>
    <x:row r="213" spans="1:9" x14ac:dyDescent="0.2">
      <x:c r="A213" s="240"/>
      <x:c r="E213" s="241"/>
      <x:c r="F213" s="242" t="s">
        <x:v>367</x:v>
      </x:c>
      <x:c r="G213" s="246"/>
      <x:c r="H213" s="247"/>
    </x:row>
    <x:row r="214" spans="1:9" x14ac:dyDescent="0.2">
      <x:c r="A214" s="240"/>
      <x:c r="E214" s="241"/>
      <x:c r="F214" s="242"/>
      <x:c r="G214" s="149" t="s">
        <x:v>271</x:v>
      </x:c>
      <x:c r="H214" s="150" t="s">
        <x:v>272</x:v>
      </x:c>
    </x:row>
    <x:row r="215" spans="1:9" x14ac:dyDescent="0.2">
      <x:c r="A215" s="240"/>
      <x:c r="E215" s="241"/>
      <x:c r="F215" s="245"/>
      <x:c r="G215" s="164"/>
      <x:c r="H215" s="239"/>
    </x:row>
    <x:row r="216" spans="1:9" x14ac:dyDescent="0.2">
      <x:c r="A216" s="240"/>
      <x:c r="E216" s="241"/>
      <x:c r="F216" s="242" t="s">
        <x:v>368</x:v>
      </x:c>
      <x:c r="G216" s="246"/>
      <x:c r="H216" s="247"/>
    </x:row>
    <x:row r="217" spans="1:9" x14ac:dyDescent="0.2">
      <x:c r="A217" s="240"/>
      <x:c r="E217" s="241"/>
      <x:c r="F217" s="242"/>
      <x:c r="G217" s="149" t="s">
        <x:v>271</x:v>
      </x:c>
      <x:c r="H217" s="150" t="s">
        <x:v>272</x:v>
      </x:c>
    </x:row>
    <x:row r="218" spans="1:9" x14ac:dyDescent="0.2">
      <x:c r="A218" s="240"/>
      <x:c r="E218" s="241"/>
      <x:c r="F218" s="245"/>
      <x:c r="G218" s="164"/>
      <x:c r="H218" s="239"/>
    </x:row>
    <x:row r="219" spans="1:9" x14ac:dyDescent="0.2">
      <x:c r="A219" s="240"/>
      <x:c r="E219" s="241"/>
      <x:c r="F219" s="242" t="s">
        <x:v>238</x:v>
      </x:c>
      <x:c r="G219" s="246"/>
      <x:c r="H219" s="247"/>
    </x:row>
    <x:row r="220" spans="1:9" x14ac:dyDescent="0.2">
      <x:c r="A220" s="240"/>
      <x:c r="E220" s="241"/>
      <x:c r="F220" s="242"/>
      <x:c r="G220" s="149" t="s">
        <x:v>271</x:v>
      </x:c>
      <x:c r="H220" s="150" t="s">
        <x:v>272</x:v>
      </x:c>
    </x:row>
    <x:row r="221" spans="1:9" x14ac:dyDescent="0.2">
      <x:c r="A221" s="240"/>
      <x:c r="E221" s="241"/>
      <x:c r="F221" s="245"/>
      <x:c r="G221" s="164"/>
      <x:c r="H221" s="239"/>
    </x:row>
    <x:row r="222" spans="1:9" x14ac:dyDescent="0.2">
      <x:c r="A222" s="240"/>
      <x:c r="E222" s="241"/>
      <x:c r="F222" s="242" t="s">
        <x:v>369</x:v>
      </x:c>
      <x:c r="G222" s="246"/>
      <x:c r="H222" s="247"/>
      <x:c r="I222" s="111"/>
    </x:row>
    <x:row r="223" spans="1:9" x14ac:dyDescent="0.2">
      <x:c r="A223" s="240"/>
      <x:c r="E223" s="241"/>
      <x:c r="F223" s="242"/>
      <x:c r="G223" s="149" t="s">
        <x:v>271</x:v>
      </x:c>
      <x:c r="H223" s="150" t="s">
        <x:v>272</x:v>
      </x:c>
    </x:row>
    <x:row r="224" spans="1:9" x14ac:dyDescent="0.2">
      <x:c r="A224" s="240"/>
      <x:c r="E224" s="241"/>
      <x:c r="F224" s="245"/>
      <x:c r="G224" s="164"/>
      <x:c r="H224" s="239"/>
      <x:c r="I224" s="250"/>
    </x:row>
    <x:row r="225" spans="1:9" x14ac:dyDescent="0.2">
      <x:c r="A225" s="240"/>
      <x:c r="E225" s="241"/>
      <x:c r="F225" s="242" t="s">
        <x:v>241</x:v>
      </x:c>
      <x:c r="G225" s="248"/>
      <x:c r="H225" s="249"/>
      <x:c r="I225" s="111"/>
    </x:row>
    <x:row r="226" spans="1:9" x14ac:dyDescent="0.2">
      <x:c r="A226" s="240"/>
      <x:c r="E226" s="241"/>
      <x:c r="F226" s="242"/>
      <x:c r="G226" s="149" t="s">
        <x:v>271</x:v>
      </x:c>
      <x:c r="H226" s="150" t="s">
        <x:v>272</x:v>
      </x:c>
    </x:row>
    <x:row r="227" spans="1:9" x14ac:dyDescent="0.2">
      <x:c r="A227" s="240"/>
      <x:c r="E227" s="241"/>
      <x:c r="F227" s="245"/>
      <x:c r="G227" s="164"/>
      <x:c r="H227" s="239"/>
      <x:c r="I227" s="250"/>
    </x:row>
    <x:row r="228" spans="1:9" x14ac:dyDescent="0.2">
      <x:c r="E228" s="241"/>
      <x:c r="F228" s="242" t="s">
        <x:v>242</x:v>
      </x:c>
      <x:c r="G228" s="243"/>
      <x:c r="H228" s="244"/>
      <x:c r="I228" s="111"/>
    </x:row>
    <x:row r="229" spans="1:9" x14ac:dyDescent="0.2">
      <x:c r="E229" s="241"/>
      <x:c r="F229" s="242"/>
      <x:c r="G229" s="149" t="s">
        <x:v>370</x:v>
      </x:c>
      <x:c r="H229" s="150" t="s">
        <x:v>371</x:v>
      </x:c>
    </x:row>
    <x:row r="230" spans="1:9" x14ac:dyDescent="0.2">
      <x:c r="E230" s="241"/>
      <x:c r="F230" s="245"/>
      <x:c r="G230" s="164"/>
      <x:c r="H230" s="170"/>
      <x:c r="I230" s="250"/>
    </x:row>
    <x:row r="231" spans="1:9" x14ac:dyDescent="0.2">
      <x:c r="E231" s="241"/>
      <x:c r="F231" s="242" t="s">
        <x:v>372</x:v>
      </x:c>
      <x:c r="G231" s="243"/>
      <x:c r="H231" s="244"/>
      <x:c r="I231" s="111"/>
    </x:row>
    <x:row r="232" spans="1:9" x14ac:dyDescent="0.2">
      <x:c r="E232" s="241"/>
      <x:c r="F232" s="242"/>
      <x:c r="G232" s="149" t="s">
        <x:v>370</x:v>
      </x:c>
      <x:c r="H232" s="150" t="s">
        <x:v>371</x:v>
      </x:c>
    </x:row>
    <x:row r="233" spans="1:9" x14ac:dyDescent="0.2">
      <x:c r="E233" s="241"/>
      <x:c r="F233" s="245"/>
      <x:c r="G233" s="164"/>
      <x:c r="H233" s="170"/>
      <x:c r="I233" s="250"/>
    </x:row>
    <x:row r="234" spans="1:9" x14ac:dyDescent="0.2">
      <x:c r="E234" s="241"/>
      <x:c r="F234" s="242" t="s">
        <x:v>357</x:v>
      </x:c>
      <x:c r="G234" s="243"/>
      <x:c r="H234" s="244"/>
      <x:c r="I234" s="111"/>
    </x:row>
    <x:row r="235" spans="1:9" x14ac:dyDescent="0.2">
      <x:c r="E235" s="241"/>
      <x:c r="F235" s="242"/>
      <x:c r="G235" s="149" t="s">
        <x:v>370</x:v>
      </x:c>
      <x:c r="H235" s="150" t="s">
        <x:v>371</x:v>
      </x:c>
    </x:row>
    <x:row r="236" spans="1:9" x14ac:dyDescent="0.2">
      <x:c r="E236" s="241"/>
      <x:c r="F236" s="245"/>
      <x:c r="G236" s="164"/>
      <x:c r="H236" s="170"/>
      <x:c r="I236" s="250"/>
    </x:row>
    <x:row r="237" spans="1:9" x14ac:dyDescent="0.2">
      <x:c r="E237" s="241"/>
      <x:c r="F237" s="242" t="s">
        <x:v>373</x:v>
      </x:c>
      <x:c r="G237" s="243"/>
      <x:c r="H237" s="244"/>
      <x:c r="I237" s="111"/>
    </x:row>
    <x:row r="238" spans="1:9" x14ac:dyDescent="0.2">
      <x:c r="E238" s="241"/>
      <x:c r="F238" s="242"/>
      <x:c r="G238" s="149" t="s">
        <x:v>370</x:v>
      </x:c>
      <x:c r="H238" s="150" t="s">
        <x:v>371</x:v>
      </x:c>
    </x:row>
    <x:row r="239" spans="1:9" x14ac:dyDescent="0.2">
      <x:c r="E239" s="241"/>
      <x:c r="F239" s="245"/>
      <x:c r="G239" s="164"/>
      <x:c r="H239" s="170"/>
    </x:row>
    <x:row r="240" spans="1:9" x14ac:dyDescent="0.2">
      <x:c r="E240" s="241"/>
      <x:c r="F240" s="242" t="s">
        <x:v>374</x:v>
      </x:c>
      <x:c r="G240" s="243"/>
      <x:c r="H240" s="244"/>
    </x:row>
    <x:row r="241" spans="1:8" x14ac:dyDescent="0.2">
      <x:c r="E241" s="241"/>
      <x:c r="F241" s="242"/>
      <x:c r="G241" s="149" t="s">
        <x:v>370</x:v>
      </x:c>
      <x:c r="H241" s="150" t="s">
        <x:v>371</x:v>
      </x:c>
    </x:row>
    <x:row r="242" spans="1:8" x14ac:dyDescent="0.2">
      <x:c r="E242" s="241"/>
      <x:c r="F242" s="245"/>
      <x:c r="G242" s="164"/>
      <x:c r="H242" s="170"/>
    </x:row>
    <x:row r="243" spans="1:8" x14ac:dyDescent="0.2">
      <x:c r="E243" s="241"/>
      <x:c r="F243" s="242" t="s">
        <x:v>375</x:v>
      </x:c>
      <x:c r="G243" s="243"/>
      <x:c r="H243" s="244"/>
    </x:row>
    <x:row r="244" spans="1:8" x14ac:dyDescent="0.2">
      <x:c r="E244" s="241"/>
      <x:c r="F244" s="242"/>
      <x:c r="G244" s="149" t="s">
        <x:v>271</x:v>
      </x:c>
      <x:c r="H244" s="150" t="s">
        <x:v>272</x:v>
      </x:c>
    </x:row>
    <x:row r="245" spans="1:8" x14ac:dyDescent="0.2">
      <x:c r="E245" s="241"/>
      <x:c r="F245" s="251"/>
      <x:c r="G245" s="164" t="s">
        <x:v>359</x:v>
      </x:c>
      <x:c r="H245" s="170" t="s">
        <x:v>360</x:v>
      </x:c>
    </x:row>
    <x:row r="246" spans="1:8" ht="14.4" thickBot="1" x14ac:dyDescent="0.25">
      <x:c r="E246" s="252"/>
      <x:c r="F246" s="253" t="s">
        <x:v>361</x:v>
      </x:c>
      <x:c r="G246" s="254"/>
      <x:c r="H246" s="255"/>
    </x:row>
    <x:row r="247" spans="1:8" x14ac:dyDescent="0.2">
      <x:c r="A247" s="256"/>
    </x:row>
  </x:sheetData>
  <x:mergeCells count="5">
    <x:mergeCell ref="J88:L88"/>
    <x:mergeCell ref="J89:L89"/>
    <x:mergeCell ref="J90:L90"/>
    <x:mergeCell ref="J91:L91"/>
    <x:mergeCell ref="J87:L87"/>
  </x:mergeCells>
  <x:phoneticPr fontId="2"/>
  <x:conditionalFormatting sqref="H172">
    <x:cfRule type="expression" dxfId="7" priority="7">
      <x:formula>B172&lt;&gt;H172</x:formula>
    </x:cfRule>
    <x:cfRule type="expression" dxfId="6" priority="8">
      <x:formula>B172&lt;&gt;H172</x:formula>
    </x:cfRule>
  </x:conditionalFormatting>
  <x:conditionalFormatting sqref="H173:H176">
    <x:cfRule type="expression" dxfId="5" priority="5">
      <x:formula>B173&lt;&gt;H173</x:formula>
    </x:cfRule>
    <x:cfRule type="expression" dxfId="4" priority="6">
      <x:formula>B173&lt;&gt;H173</x:formula>
    </x:cfRule>
  </x:conditionalFormatting>
  <x:conditionalFormatting sqref="L172">
    <x:cfRule type="expression" dxfId="3" priority="3">
      <x:formula>F172&lt;&gt;L172</x:formula>
    </x:cfRule>
    <x:cfRule type="expression" dxfId="2" priority="4">
      <x:formula>F172&lt;&gt;L172</x:formula>
    </x:cfRule>
  </x:conditionalFormatting>
  <x:conditionalFormatting sqref="L173:L176">
    <x:cfRule type="expression" dxfId="1" priority="1">
      <x:formula>F173&lt;&gt;L173</x:formula>
    </x:cfRule>
    <x:cfRule type="expression" dxfId="0" priority="2">
      <x:formula>F173&lt;&gt;L173</x:formula>
    </x:cfRule>
  </x:conditionalFormatting>
  <x:pageMargins left="0.75" right="0.75" top="1" bottom="1" header="0.51200000000000001" footer="0.51200000000000001"/>
  <x:pageSetup paperSize="9" orientation="portrait" horizontalDpi="300" verticalDpi="300" r:id="rId1"/>
  <x:headerFooter alignWithMargins="0"/>
  <x:drawing r:id="rId2"/>
  <x:picture r:id="rId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 mc:Ignorable="x14ac xr xr2 xr3" xr:uid="{1CB652FC-21DF-48FD-A697-0E2D1DF1BAD8}">
  <x:dimension ref="A1:H33"/>
  <x:sheetViews>
    <x:sheetView showGridLines="0" zoomScaleNormal="100" workbookViewId="0"/>
  </x:sheetViews>
  <x:sheetFormatPr defaultRowHeight="13.2" x14ac:dyDescent="0.2"/>
  <x:cols>
    <x:col min="1" max="1" width="39.6640625" style="79" customWidth="1"/>
    <x:col min="2" max="2" width="9.88671875" style="257" bestFit="1" customWidth="1"/>
    <x:col min="3" max="3" width="7.33203125" style="257" customWidth="1"/>
    <x:col min="4" max="4" width="3.88671875" style="79" customWidth="1"/>
    <x:col min="5" max="5" width="6.33203125" style="79" customWidth="1"/>
    <x:col min="6" max="6" width="7.44140625" style="79" customWidth="1"/>
    <x:col min="7" max="7" width="7" style="79" customWidth="1"/>
    <x:col min="8" max="8" width="7.33203125" style="257" bestFit="1" customWidth="1"/>
    <x:col min="9" max="16384" width="8.88671875" style="79"/>
  </x:cols>
  <x:sheetData>
    <x:row r="1" spans="1:8" ht="13.5" customHeight="1" x14ac:dyDescent="0.2">
      <x:c r="A1" s="108"/>
      <x:c r="B1" s="109"/>
      <x:c r="D1" s="111"/>
    </x:row>
    <x:row r="2" spans="1:8" ht="13.5" customHeight="1" x14ac:dyDescent="0.2">
      <x:c r="A2" s="108"/>
      <x:c r="B2" s="109"/>
      <x:c r="D2" s="111"/>
    </x:row>
    <x:row r="3" spans="1:8" ht="13.8" x14ac:dyDescent="0.2">
      <x:c r="A3" s="108"/>
      <x:c r="B3" s="110"/>
      <x:c r="C3" s="110"/>
      <x:c r="D3" s="111"/>
      <x:c r="E3" s="111"/>
      <x:c r="F3" s="111"/>
      <x:c r="G3" s="111"/>
      <x:c r="H3" s="110"/>
    </x:row>
    <x:row r="4" spans="1:8" ht="15" x14ac:dyDescent="0.2">
      <x:c r="A4" s="113"/>
      <x:c r="B4" s="110"/>
      <x:c r="C4" s="110"/>
      <x:c r="D4" s="111"/>
      <x:c r="E4" s="111"/>
      <x:c r="F4" s="111"/>
      <x:c r="G4" s="258"/>
      <x:c r="H4" s="110"/>
    </x:row>
    <x:row r="5" spans="1:8" ht="15" x14ac:dyDescent="0.2">
      <x:c r="A5" s="259"/>
      <x:c r="B5" s="110"/>
      <x:c r="C5" s="110"/>
      <x:c r="D5" s="111"/>
      <x:c r="E5" s="111"/>
      <x:c r="F5" s="111"/>
      <x:c r="G5" s="258"/>
      <x:c r="H5" s="110"/>
    </x:row>
    <x:row r="6" spans="1:8" ht="15" x14ac:dyDescent="0.2">
      <x:c r="A6" s="260"/>
      <x:c r="B6" s="110"/>
      <x:c r="C6" s="110"/>
      <x:c r="D6" s="111"/>
      <x:c r="E6" s="111"/>
      <x:c r="F6" s="111"/>
      <x:c r="G6" s="258"/>
      <x:c r="H6" s="110"/>
    </x:row>
    <x:row r="7" spans="1:8" ht="13.8" x14ac:dyDescent="0.2">
      <x:c r="A7" s="108"/>
      <x:c r="B7" s="110"/>
      <x:c r="C7" s="110"/>
      <x:c r="D7" s="111"/>
      <x:c r="E7" s="111"/>
      <x:c r="F7" s="111"/>
      <x:c r="G7" s="258"/>
      <x:c r="H7" s="110"/>
    </x:row>
    <x:row r="8" spans="1:8" ht="14.4" x14ac:dyDescent="0.2">
      <x:c r="A8" s="108"/>
      <x:c r="B8" s="110"/>
      <x:c r="C8" s="110"/>
      <x:c r="D8" s="111"/>
      <x:c r="E8" s="114"/>
      <x:c r="F8" s="115" t="s">
        <x:v>376</x:v>
      </x:c>
      <x:c r="G8" s="258"/>
      <x:c r="H8" s="110"/>
    </x:row>
    <x:row r="9" spans="1:8" ht="13.8" x14ac:dyDescent="0.2">
      <x:c r="A9" s="108"/>
      <x:c r="B9" s="110"/>
      <x:c r="C9" s="110"/>
      <x:c r="D9" s="111"/>
      <x:c r="E9" s="111"/>
      <x:c r="F9" s="111"/>
      <x:c r="G9" s="258"/>
      <x:c r="H9" s="110"/>
    </x:row>
    <x:row r="10" spans="1:8" ht="14.4" x14ac:dyDescent="0.2">
      <x:c r="A10" s="108"/>
      <x:c r="B10" s="110"/>
      <x:c r="C10" s="110"/>
      <x:c r="D10" s="111"/>
      <x:c r="E10" s="116"/>
      <x:c r="F10" s="115" t="s">
        <x:v>377</x:v>
      </x:c>
      <x:c r="G10" s="258"/>
      <x:c r="H10" s="110"/>
    </x:row>
    <x:row r="11" spans="1:8" ht="13.8" x14ac:dyDescent="0.2">
      <x:c r="A11" s="108"/>
      <x:c r="B11" s="110"/>
      <x:c r="C11" s="110"/>
      <x:c r="D11" s="111"/>
      <x:c r="E11" s="111"/>
      <x:c r="F11" s="111"/>
      <x:c r="G11" s="258"/>
      <x:c r="H11" s="110"/>
    </x:row>
    <x:row r="12" spans="1:8" ht="14.4" x14ac:dyDescent="0.2">
      <x:c r="A12" s="108"/>
      <x:c r="E12" s="117"/>
      <x:c r="F12" s="115" t="s">
        <x:v>378</x:v>
      </x:c>
      <x:c r="G12" s="258"/>
      <x:c r="H12" s="110"/>
    </x:row>
    <x:row r="13" spans="1:8" ht="14.4" thickBot="1" x14ac:dyDescent="0.25">
      <x:c r="A13" s="108"/>
      <x:c r="B13" s="110"/>
      <x:c r="C13" s="110"/>
      <x:c r="D13" s="111"/>
      <x:c r="E13" s="118"/>
      <x:c r="F13" s="119" t="s">
        <x:v>379</x:v>
      </x:c>
      <x:c r="G13" s="258"/>
      <x:c r="H13" s="110"/>
    </x:row>
    <x:row r="14" spans="1:8" ht="15" thickTop="1" thickBot="1" x14ac:dyDescent="0.25">
      <x:c r="A14" s="108"/>
      <x:c r="B14" s="110"/>
      <x:c r="C14" s="110"/>
      <x:c r="D14" s="111"/>
      <x:c r="E14" s="120"/>
      <x:c r="F14" s="120"/>
      <x:c r="G14" s="261"/>
      <x:c r="H14" s="262"/>
    </x:row>
    <x:row r="15" spans="1:8" ht="14.4" thickTop="1" x14ac:dyDescent="0.2">
      <x:c r="A15" s="263"/>
      <x:c r="B15" s="264"/>
      <x:c r="C15" s="264"/>
    </x:row>
    <x:row r="16" spans="1:8" ht="13.8" x14ac:dyDescent="0.2">
      <x:c r="A16" s="265"/>
      <x:c r="E16" s="266" t="s">
        <x:v>335</x:v>
      </x:c>
      <x:c r="F16" s="213"/>
      <x:c r="G16" s="267"/>
    </x:row>
    <x:row r="17" spans="1:8" ht="13.8" x14ac:dyDescent="0.2">
      <x:c r="A17" s="146" t="s">
        <x:v>268</x:v>
      </x:c>
      <x:c r="B17" s="147" t="s">
        <x:v>269</x:v>
      </x:c>
      <x:c r="C17" s="147" t="s">
        <x:v>270</x:v>
      </x:c>
      <x:c r="E17" s="268"/>
      <x:c r="F17" s="149" t="s">
        <x:v>271</x:v>
      </x:c>
      <x:c r="G17" s="269" t="s">
        <x:v>272</x:v>
      </x:c>
      <x:c r="H17" s="172"/>
    </x:row>
    <x:row r="18" spans="1:8" ht="13.8" x14ac:dyDescent="0.2">
      <x:c r="A18" s="326" t="s">
        <x:v>140</x:v>
      </x:c>
      <x:c r="B18" s="164" t="s">
        <x:v>440</x:v>
      </x:c>
      <x:c r="C18" s="165" t="s">
        <x:v>282</x:v>
      </x:c>
      <x:c r="E18" s="270"/>
      <x:c r="F18" s="271" t="s">
        <x:v>380</x:v>
      </x:c>
      <x:c r="G18" s="287" t="s">
        <x:v>442</x:v>
      </x:c>
      <x:c r="H18" s="272"/>
    </x:row>
    <x:row r="19" spans="1:8" ht="13.8" x14ac:dyDescent="0.2">
      <x:c r="A19" s="326" t="s">
        <x:v>140</x:v>
      </x:c>
      <x:c r="B19" s="164" t="s">
        <x:v>441</x:v>
      </x:c>
      <x:c r="C19" s="165" t="s">
        <x:v>282</x:v>
      </x:c>
      <x:c r="E19" s="270"/>
      <x:c r="F19" s="271" t="s">
        <x:v>381</x:v>
      </x:c>
      <x:c r="G19" s="287" t="s">
        <x:v>398</x:v>
      </x:c>
      <x:c r="H19" s="272"/>
    </x:row>
    <x:row r="20" spans="1:8" ht="13.8" x14ac:dyDescent="0.2">
      <x:c r="A20" s="326" t="s">
        <x:v>140</x:v>
      </x:c>
      <x:c r="B20" s="164" t="s">
        <x:v>399</x:v>
      </x:c>
      <x:c r="C20" s="165" t="s">
        <x:v>282</x:v>
      </x:c>
      <x:c r="E20" s="270"/>
      <x:c r="F20" s="271" t="s">
        <x:v>382</x:v>
      </x:c>
      <x:c r="G20" s="287" t="s">
        <x:v>397</x:v>
      </x:c>
      <x:c r="H20" s="272"/>
    </x:row>
    <x:row r="21" spans="1:8" ht="13.8" x14ac:dyDescent="0.2">
      <x:c r="A21" s="326" t="s">
        <x:v>140</x:v>
      </x:c>
      <x:c r="B21" s="164" t="s">
        <x:v>442</x:v>
      </x:c>
      <x:c r="C21" s="165" t="s">
        <x:v>282</x:v>
      </x:c>
      <x:c r="E21" s="270"/>
      <x:c r="F21" s="271" t="s">
        <x:v>383</x:v>
      </x:c>
      <x:c r="G21" s="164" t="s">
        <x:v>442</x:v>
      </x:c>
      <x:c r="H21" s="272"/>
    </x:row>
    <x:row r="22" spans="1:8" ht="13.8" x14ac:dyDescent="0.2">
      <x:c r="A22" s="326" t="s">
        <x:v>140</x:v>
      </x:c>
      <x:c r="B22" s="164" t="s">
        <x:v>442</x:v>
      </x:c>
      <x:c r="C22" s="165" t="s">
        <x:v>282</x:v>
      </x:c>
      <x:c r="E22" s="270"/>
      <x:c r="F22" s="271" t="s">
        <x:v>384</x:v>
      </x:c>
      <x:c r="G22" s="287" t="s">
        <x:v>397</x:v>
      </x:c>
      <x:c r="H22" s="272"/>
    </x:row>
    <x:row r="23" spans="1:8" ht="13.8" x14ac:dyDescent="0.2">
      <x:c r="A23" s="326" t="s">
        <x:v>140</x:v>
      </x:c>
      <x:c r="B23" s="164" t="s">
        <x:v>442</x:v>
      </x:c>
      <x:c r="C23" s="165" t="s">
        <x:v>282</x:v>
      </x:c>
      <x:c r="E23" s="270"/>
      <x:c r="F23" s="271" t="s">
        <x:v>385</x:v>
      </x:c>
      <x:c r="G23" s="287" t="s">
        <x:v>448</x:v>
      </x:c>
      <x:c r="H23" s="272"/>
    </x:row>
    <x:row r="24" spans="1:8" ht="13.8" x14ac:dyDescent="0.2">
      <x:c r="A24" s="326" t="s">
        <x:v>140</x:v>
      </x:c>
      <x:c r="B24" s="164" t="s">
        <x:v>443</x:v>
      </x:c>
      <x:c r="C24" s="165" t="s">
        <x:v>282</x:v>
      </x:c>
      <x:c r="E24" s="270"/>
      <x:c r="F24" s="271" t="s">
        <x:v>386</x:v>
      </x:c>
      <x:c r="G24" s="287" t="s">
        <x:v>396</x:v>
      </x:c>
      <x:c r="H24" s="272"/>
    </x:row>
    <x:row r="25" spans="1:8" ht="13.8" x14ac:dyDescent="0.2">
      <x:c r="A25" s="326" t="s">
        <x:v>140</x:v>
      </x:c>
      <x:c r="B25" s="164" t="s">
        <x:v>444</x:v>
      </x:c>
      <x:c r="C25" s="165" t="s">
        <x:v>282</x:v>
      </x:c>
      <x:c r="E25" s="270"/>
      <x:c r="F25" s="271" t="s">
        <x:v>387</x:v>
      </x:c>
      <x:c r="G25" s="287" t="s">
        <x:v>360</x:v>
      </x:c>
      <x:c r="H25" s="272"/>
    </x:row>
    <x:row r="26" spans="1:8" ht="13.8" x14ac:dyDescent="0.2">
      <x:c r="A26" s="326" t="s">
        <x:v>140</x:v>
      </x:c>
      <x:c r="B26" s="164" t="s">
        <x:v>445</x:v>
      </x:c>
      <x:c r="C26" s="165" t="s">
        <x:v>282</x:v>
      </x:c>
      <x:c r="E26" s="270"/>
      <x:c r="F26" s="271" t="s">
        <x:v>388</x:v>
      </x:c>
      <x:c r="G26" s="287" t="s">
        <x:v>360</x:v>
      </x:c>
      <x:c r="H26" s="272"/>
    </x:row>
    <x:row r="27" spans="1:8" ht="13.8" x14ac:dyDescent="0.2">
      <x:c r="A27" s="326" t="s">
        <x:v>140</x:v>
      </x:c>
      <x:c r="B27" s="164" t="s">
        <x:v>360</x:v>
      </x:c>
      <x:c r="C27" s="165" t="s">
        <x:v>282</x:v>
      </x:c>
      <x:c r="E27" s="270"/>
      <x:c r="F27" s="271" t="s">
        <x:v>389</x:v>
      </x:c>
      <x:c r="G27" s="287" t="s">
        <x:v>364</x:v>
      </x:c>
      <x:c r="H27" s="272"/>
    </x:row>
    <x:row r="28" spans="1:8" ht="13.8" x14ac:dyDescent="0.2">
      <x:c r="A28" s="326" t="s">
        <x:v>140</x:v>
      </x:c>
      <x:c r="B28" s="164" t="s">
        <x:v>446</x:v>
      </x:c>
      <x:c r="C28" s="165" t="s">
        <x:v>282</x:v>
      </x:c>
      <x:c r="E28" s="270"/>
      <x:c r="F28" s="271" t="s">
        <x:v>390</x:v>
      </x:c>
      <x:c r="G28" s="287" t="s">
        <x:v>360</x:v>
      </x:c>
      <x:c r="H28" s="272"/>
    </x:row>
    <x:row r="29" spans="1:8" ht="13.8" x14ac:dyDescent="0.2">
      <x:c r="A29" s="326" t="s">
        <x:v>140</x:v>
      </x:c>
      <x:c r="B29" s="164" t="s">
        <x:v>360</x:v>
      </x:c>
      <x:c r="C29" s="165" t="s">
        <x:v>282</x:v>
      </x:c>
      <x:c r="E29" s="270"/>
      <x:c r="F29" s="271" t="s">
        <x:v>391</x:v>
      </x:c>
      <x:c r="G29" s="287" t="s">
        <x:v>364</x:v>
      </x:c>
      <x:c r="H29" s="272"/>
    </x:row>
    <x:row r="30" spans="1:8" ht="13.8" x14ac:dyDescent="0.2">
      <x:c r="A30" s="326" t="s">
        <x:v>140</x:v>
      </x:c>
      <x:c r="B30" s="164" t="s">
        <x:v>447</x:v>
      </x:c>
      <x:c r="C30" s="165" t="s">
        <x:v>282</x:v>
      </x:c>
      <x:c r="E30" s="270"/>
      <x:c r="F30" s="271" t="s">
        <x:v>392</x:v>
      </x:c>
      <x:c r="G30" s="287" t="s">
        <x:v>360</x:v>
      </x:c>
      <x:c r="H30" s="272"/>
    </x:row>
    <x:row r="31" spans="1:8" ht="13.8" x14ac:dyDescent="0.2">
      <x:c r="A31" s="326" t="s">
        <x:v>140</x:v>
      </x:c>
      <x:c r="B31" s="164" t="s">
        <x:v>360</x:v>
      </x:c>
      <x:c r="C31" s="165" t="s">
        <x:v>282</x:v>
      </x:c>
      <x:c r="E31" s="270"/>
      <x:c r="F31" s="271" t="s">
        <x:v>393</x:v>
      </x:c>
      <x:c r="G31" s="287" t="s">
        <x:v>364</x:v>
      </x:c>
      <x:c r="H31" s="272"/>
    </x:row>
    <x:row r="32" spans="1:8" ht="13.8" x14ac:dyDescent="0.2">
      <x:c r="A32" s="326" t="s">
        <x:v>140</x:v>
      </x:c>
      <x:c r="B32" s="164" t="s">
        <x:v>403</x:v>
      </x:c>
      <x:c r="C32" s="165" t="s">
        <x:v>282</x:v>
      </x:c>
      <x:c r="E32" s="273"/>
      <x:c r="F32" s="271" t="s">
        <x:v>394</x:v>
      </x:c>
      <x:c r="G32" s="287" t="s">
        <x:v>360</x:v>
      </x:c>
      <x:c r="H32" s="272"/>
    </x:row>
    <x:row r="33" spans="8:8" x14ac:dyDescent="0.2">
      <x:c r="H33" s="172"/>
    </x:row>
  </x:sheetData>
  <x:phoneticPr fontId="2"/>
  <x:pageMargins left="0.7" right="0.7" top="0.75" bottom="0.75" header="0.3" footer="0.3"/>
  <x:pageSetup paperSize="9" orientation="portrait" r:id="rId1"/>
  <x:drawing r:id="rId2"/>
  <x:picture r:id="rId3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 mc:Ignorable="x14ac xr xr2 xr3" xr:uid="{00000000-0001-0000-0500-000000000000}">
  <x:sheetPr codeName="Sheet5"/>
  <x:dimension ref="A1:CW11"/>
  <x:sheetViews>
    <x:sheetView showGridLines="0" zoomScaleNormal="100" workbookViewId="0"/>
  </x:sheetViews>
  <x:sheetFormatPr defaultColWidth="20.6640625" defaultRowHeight="17.399999999999999" x14ac:dyDescent="0.2"/>
  <x:cols>
    <x:col min="1" max="1" width="1.6640625" style="24" customWidth="1"/>
    <x:col min="2" max="2" width="11.21875" style="17" customWidth="1"/>
    <x:col min="3" max="3" width="9.77734375" style="16" bestFit="1" customWidth="1"/>
    <x:col min="4" max="4" width="30" style="17" customWidth="1"/>
    <x:col min="5" max="5" width="35" style="17" customWidth="1"/>
    <x:col min="6" max="6" width="31.21875" style="17" customWidth="1"/>
    <x:col min="7" max="7" width="6.33203125" style="16" bestFit="1" customWidth="1"/>
    <x:col min="8" max="8" width="6.33203125" style="17" bestFit="1" customWidth="1"/>
    <x:col min="9" max="9" width="6.21875" style="17" bestFit="1" customWidth="1"/>
    <x:col min="10" max="10" width="8" style="17" customWidth="1"/>
    <x:col min="11" max="11" width="7.6640625" style="17" bestFit="1" customWidth="1"/>
    <x:col min="12" max="12" width="7.33203125" style="17" bestFit="1" customWidth="1"/>
    <x:col min="13" max="13" width="10" style="17" bestFit="1" customWidth="1"/>
    <x:col min="14" max="14" width="10.109375" style="17" bestFit="1" customWidth="1"/>
    <x:col min="15" max="15" width="7.33203125" style="17" bestFit="1" customWidth="1"/>
    <x:col min="16" max="16" width="10" style="17" bestFit="1" customWidth="1"/>
    <x:col min="17" max="17" width="10.77734375" style="17" bestFit="1" customWidth="1"/>
    <x:col min="18" max="18" width="13.21875" style="17" bestFit="1" customWidth="1"/>
    <x:col min="19" max="19" width="12.6640625" style="17" bestFit="1" customWidth="1"/>
    <x:col min="20" max="20" width="10.109375" style="17" bestFit="1" customWidth="1"/>
    <x:col min="21" max="21" width="10" style="17" bestFit="1" customWidth="1"/>
    <x:col min="22" max="22" width="10" style="18" customWidth="1"/>
    <x:col min="23" max="23" width="12.33203125" style="17" customWidth="1"/>
    <x:col min="24" max="24" width="1" style="17" customWidth="1"/>
    <x:col min="25" max="25" width="7.44140625" style="17" bestFit="1" customWidth="1"/>
    <x:col min="26" max="26" width="10.44140625" style="17" customWidth="1"/>
    <x:col min="27" max="27" width="4.21875" style="17" hidden="1" customWidth="1"/>
    <x:col min="28" max="28" width="9" style="17" hidden="1" customWidth="1"/>
    <x:col min="29" max="29" width="10.109375" style="17" bestFit="1" customWidth="1"/>
    <x:col min="30" max="30" width="10" style="17" bestFit="1" customWidth="1"/>
    <x:col min="31" max="31" width="13.77734375" style="17" customWidth="1"/>
    <x:col min="32" max="33" width="13.77734375" style="17" hidden="1" customWidth="1"/>
    <x:col min="34" max="35" width="10" style="17" bestFit="1" customWidth="1"/>
    <x:col min="36" max="36" width="2" style="17" customWidth="1"/>
    <x:col min="37" max="38" width="16.6640625" style="17" customWidth="1"/>
    <x:col min="39" max="39" width="0.88671875" style="17" customWidth="1"/>
    <x:col min="40" max="45" width="6.77734375" style="17" customWidth="1"/>
    <x:col min="46" max="46" width="1.21875" style="17" customWidth="1"/>
    <x:col min="47" max="48" width="9.21875" style="17" customWidth="1"/>
    <x:col min="49" max="49" width="8.109375" style="17" bestFit="1" customWidth="1"/>
    <x:col min="50" max="50" width="5.33203125" style="17" bestFit="1" customWidth="1"/>
    <x:col min="51" max="51" width="10" style="17" bestFit="1" customWidth="1"/>
    <x:col min="52" max="52" width="4.33203125" style="17" bestFit="1" customWidth="1"/>
    <x:col min="53" max="53" width="10" style="17" bestFit="1" customWidth="1"/>
    <x:col min="54" max="54" width="4.33203125" style="17" bestFit="1" customWidth="1"/>
    <x:col min="55" max="55" width="10" style="17" bestFit="1" customWidth="1"/>
    <x:col min="56" max="56" width="4.88671875" style="22" bestFit="1" customWidth="1"/>
    <x:col min="57" max="57" width="10" style="17" bestFit="1" customWidth="1"/>
    <x:col min="58" max="58" width="4.33203125" style="17" bestFit="1" customWidth="1"/>
    <x:col min="59" max="59" width="10" style="17" bestFit="1" customWidth="1"/>
    <x:col min="60" max="60" width="1" style="17" customWidth="1"/>
    <x:col min="61" max="61" width="11.21875" style="17" bestFit="1" customWidth="1"/>
    <x:col min="62" max="62" width="1" style="17" customWidth="1"/>
    <x:col min="63" max="63" width="10.88671875" style="17" bestFit="1" customWidth="1"/>
    <x:col min="64" max="64" width="11.6640625" style="17" bestFit="1" customWidth="1"/>
    <x:col min="65" max="65" width="10.88671875" style="17" bestFit="1" customWidth="1"/>
    <x:col min="66" max="66" width="11.6640625" style="17" bestFit="1" customWidth="1"/>
    <x:col min="67" max="67" width="1.6640625" style="17" customWidth="1"/>
    <x:col min="68" max="69" width="16" style="17" customWidth="1"/>
    <x:col min="70" max="101" width="1.6640625" style="17" customWidth="1"/>
    <x:col min="102" max="16384" width="20.6640625" style="17"/>
  </x:cols>
  <x:sheetData>
    <x:row r="1" spans="1:101" x14ac:dyDescent="0.2">
      <x:c r="C1" s="24"/>
      <x:c r="D1" s="24"/>
      <x:c r="E1" s="24"/>
      <x:c r="F1" s="24"/>
      <x:c r="G1" s="24"/>
      <x:c r="H1" s="24"/>
      <x:c r="I1" s="24"/>
      <x:c r="J1" s="24"/>
      <x:c r="K1" s="24"/>
      <x:c r="L1" s="24"/>
      <x:c r="M1" s="24"/>
      <x:c r="N1" s="24"/>
      <x:c r="O1" s="24"/>
      <x:c r="P1" s="24"/>
      <x:c r="Q1" s="24"/>
      <x:c r="R1" s="24"/>
      <x:c r="S1" s="24"/>
      <x:c r="T1" s="24"/>
      <x:c r="U1" s="24"/>
      <x:c r="V1" s="24"/>
      <x:c r="W1" s="24"/>
      <x:c r="X1" s="24"/>
      <x:c r="Y1" s="24"/>
      <x:c r="Z1" s="24"/>
      <x:c r="AA1" s="24"/>
      <x:c r="AB1" s="24"/>
      <x:c r="AC1" s="24"/>
      <x:c r="AD1" s="24"/>
      <x:c r="AE1" s="48"/>
      <x:c r="AF1" s="48"/>
      <x:c r="AG1" s="48"/>
      <x:c r="AH1" s="24"/>
      <x:c r="AI1" s="24"/>
      <x:c r="AJ1" s="48"/>
      <x:c r="AK1" s="24"/>
      <x:c r="AL1" s="24"/>
      <x:c r="AM1" s="24"/>
      <x:c r="AN1" s="24"/>
      <x:c r="AO1" s="24"/>
      <x:c r="AP1" s="24"/>
      <x:c r="AQ1" s="24"/>
      <x:c r="AR1" s="24"/>
      <x:c r="AS1" s="24"/>
      <x:c r="AT1" s="24"/>
      <x:c r="AU1" s="24"/>
      <x:c r="AV1" s="24"/>
      <x:c r="AW1" s="24"/>
      <x:c r="AX1" s="24"/>
      <x:c r="AY1" s="24"/>
      <x:c r="AZ1" s="24"/>
      <x:c r="BA1" s="24"/>
      <x:c r="BB1" s="24"/>
      <x:c r="BC1" s="24"/>
      <x:c r="BD1" s="24"/>
      <x:c r="BE1" s="24"/>
      <x:c r="BF1" s="24"/>
      <x:c r="BG1" s="24"/>
      <x:c r="BH1" s="24"/>
      <x:c r="BI1" s="24"/>
      <x:c r="BJ1" s="24"/>
      <x:c r="BK1" s="24"/>
      <x:c r="BL1" s="24"/>
      <x:c r="BM1" s="24"/>
      <x:c r="BN1" s="24"/>
      <x:c r="BO1" s="24"/>
      <x:c r="BP1" s="24"/>
      <x:c r="BQ1" s="24"/>
      <x:c r="BR1" s="24"/>
      <x:c r="BS1" s="24"/>
    </x:row>
    <x:row r="2" spans="1:101" x14ac:dyDescent="0.2">
      <x:c r="C2" s="24"/>
      <x:c r="D2" s="24"/>
      <x:c r="E2" s="24"/>
      <x:c r="F2" s="24"/>
      <x:c r="G2" s="24"/>
      <x:c r="H2" s="24"/>
      <x:c r="I2" s="24"/>
      <x:c r="J2" s="24"/>
      <x:c r="K2" s="24"/>
      <x:c r="L2" s="24"/>
      <x:c r="M2" s="24"/>
      <x:c r="N2" s="24"/>
      <x:c r="O2" s="24"/>
      <x:c r="P2" s="24"/>
      <x:c r="Q2" s="24"/>
      <x:c r="R2" s="24"/>
      <x:c r="S2" s="24"/>
      <x:c r="T2" s="24"/>
      <x:c r="U2" s="24"/>
      <x:c r="V2" s="24"/>
      <x:c r="W2" s="24"/>
      <x:c r="X2" s="24"/>
      <x:c r="Y2" s="24"/>
      <x:c r="Z2" s="24"/>
      <x:c r="AA2" s="24"/>
      <x:c r="AB2" s="24"/>
      <x:c r="AC2" s="24"/>
      <x:c r="AD2" s="24"/>
      <x:c r="AE2" s="24"/>
      <x:c r="AF2" s="24"/>
      <x:c r="AG2" s="24"/>
      <x:c r="AH2" s="24"/>
      <x:c r="AI2" s="24"/>
      <x:c r="AJ2" s="24"/>
      <x:c r="AK2" s="24"/>
      <x:c r="AL2" s="24"/>
      <x:c r="AM2" s="24"/>
      <x:c r="AN2" s="24"/>
      <x:c r="AO2" s="24"/>
      <x:c r="AP2" s="24"/>
      <x:c r="AQ2" s="24"/>
      <x:c r="AR2" s="24"/>
      <x:c r="AS2" s="24"/>
      <x:c r="AT2" s="24"/>
      <x:c r="AU2" s="24"/>
      <x:c r="AV2" s="24"/>
      <x:c r="AW2" s="24"/>
      <x:c r="AX2" s="24"/>
      <x:c r="AY2" s="24"/>
      <x:c r="AZ2" s="24"/>
      <x:c r="BA2" s="24"/>
      <x:c r="BB2" s="24"/>
      <x:c r="BC2" s="24"/>
      <x:c r="BD2" s="24"/>
      <x:c r="BE2" s="24"/>
      <x:c r="BF2" s="24"/>
      <x:c r="BG2" s="24"/>
      <x:c r="BH2" s="24"/>
      <x:c r="BI2" s="24"/>
      <x:c r="BJ2" s="24"/>
      <x:c r="BK2" s="24"/>
      <x:c r="BL2" s="24"/>
      <x:c r="BM2" s="24"/>
      <x:c r="BN2" s="24"/>
      <x:c r="BO2" s="24"/>
      <x:c r="BP2" s="24"/>
      <x:c r="BQ2" s="24"/>
      <x:c r="BR2" s="24"/>
      <x:c r="BS2" s="24"/>
    </x:row>
    <x:row r="3" spans="1:101" x14ac:dyDescent="0.2">
      <x:c r="C3" s="24"/>
      <x:c r="D3" s="24"/>
      <x:c r="E3" s="24"/>
      <x:c r="F3" s="24"/>
      <x:c r="G3" s="24"/>
      <x:c r="H3" s="24"/>
      <x:c r="I3" s="24"/>
      <x:c r="J3" s="24"/>
      <x:c r="K3" s="24"/>
      <x:c r="L3" s="24"/>
      <x:c r="M3" s="24"/>
      <x:c r="N3" s="24"/>
      <x:c r="O3" s="24"/>
      <x:c r="P3" s="24"/>
      <x:c r="Q3" s="24"/>
      <x:c r="R3" s="24"/>
      <x:c r="S3" s="24"/>
      <x:c r="T3" s="24"/>
      <x:c r="U3" s="24"/>
      <x:c r="V3" s="24"/>
      <x:c r="W3" s="24"/>
      <x:c r="X3" s="24"/>
      <x:c r="Y3" s="24"/>
      <x:c r="Z3" s="24"/>
      <x:c r="AA3" s="24"/>
      <x:c r="AB3" s="24"/>
      <x:c r="AC3" s="24"/>
      <x:c r="AD3" s="24"/>
      <x:c r="AE3" s="24"/>
      <x:c r="AF3" s="24"/>
      <x:c r="AG3" s="24"/>
      <x:c r="AH3" s="24"/>
      <x:c r="AI3" s="24"/>
      <x:c r="AJ3" s="24"/>
      <x:c r="AK3" s="24"/>
      <x:c r="AL3" s="24"/>
      <x:c r="AM3" s="24"/>
      <x:c r="AN3" s="24"/>
      <x:c r="AO3" s="24"/>
      <x:c r="AP3" s="24"/>
      <x:c r="AQ3" s="24"/>
      <x:c r="AR3" s="24"/>
      <x:c r="AS3" s="24"/>
      <x:c r="BG3" s="24"/>
      <x:c r="BH3" s="24"/>
      <x:c r="BI3" s="24"/>
      <x:c r="BJ3" s="24"/>
      <x:c r="BK3" s="24"/>
      <x:c r="BL3" s="24"/>
      <x:c r="BM3" s="24"/>
      <x:c r="BN3" s="24"/>
      <x:c r="BO3" s="24"/>
      <x:c r="BP3" s="24"/>
      <x:c r="BQ3" s="24"/>
      <x:c r="BR3" s="24"/>
      <x:c r="BS3" s="24"/>
    </x:row>
    <x:row r="4" spans="1:101" x14ac:dyDescent="0.2">
      <x:c r="C4" s="24"/>
      <x:c r="D4" s="24"/>
      <x:c r="E4" s="24"/>
      <x:c r="F4" s="24"/>
      <x:c r="G4" s="24"/>
      <x:c r="H4" s="24"/>
      <x:c r="I4" s="24"/>
      <x:c r="J4" s="24"/>
      <x:c r="K4" s="24"/>
      <x:c r="L4" s="24"/>
      <x:c r="M4" s="24"/>
      <x:c r="N4" s="24"/>
      <x:c r="O4" s="24"/>
      <x:c r="P4" s="24"/>
      <x:c r="Q4" s="24"/>
      <x:c r="R4" s="24"/>
      <x:c r="S4" s="24"/>
      <x:c r="T4" s="24"/>
      <x:c r="U4" s="24"/>
      <x:c r="V4" s="24"/>
      <x:c r="W4" s="24"/>
      <x:c r="X4" s="24"/>
      <x:c r="Y4" s="24"/>
      <x:c r="Z4" s="24"/>
      <x:c r="AA4" s="24"/>
      <x:c r="AB4" s="24"/>
      <x:c r="AC4" s="24"/>
      <x:c r="AD4" s="24"/>
      <x:c r="AE4" s="24"/>
      <x:c r="AF4" s="24"/>
      <x:c r="AG4" s="24"/>
      <x:c r="AH4" s="24"/>
      <x:c r="AI4" s="24"/>
      <x:c r="AJ4" s="24"/>
      <x:c r="AK4" s="24"/>
      <x:c r="AL4" s="24"/>
      <x:c r="AM4" s="24"/>
      <x:c r="AN4" s="24"/>
      <x:c r="AO4" s="24"/>
      <x:c r="AP4" s="24"/>
      <x:c r="AQ4" s="24"/>
      <x:c r="AR4" s="24"/>
      <x:c r="AS4" s="24"/>
      <x:c r="AT4" s="24"/>
      <x:c r="AU4" s="24"/>
      <x:c r="AV4" s="24"/>
      <x:c r="AW4" s="24"/>
      <x:c r="AX4" s="24"/>
      <x:c r="AY4" s="24"/>
      <x:c r="AZ4" s="24"/>
      <x:c r="BA4" s="24"/>
      <x:c r="BB4" s="24"/>
      <x:c r="BC4" s="24"/>
      <x:c r="BD4" s="24"/>
      <x:c r="BE4" s="24"/>
      <x:c r="BF4" s="24"/>
      <x:c r="BG4" s="24"/>
      <x:c r="BH4" s="24"/>
      <x:c r="BI4" s="24"/>
      <x:c r="BJ4" s="24"/>
      <x:c r="BK4" s="24"/>
      <x:c r="BL4" s="24"/>
      <x:c r="BM4" s="24"/>
      <x:c r="BN4" s="24"/>
      <x:c r="BO4" s="24"/>
      <x:c r="BP4" s="24"/>
      <x:c r="BQ4" s="24"/>
      <x:c r="BR4" s="24"/>
      <x:c r="BS4" s="24"/>
    </x:row>
    <x:row r="5" spans="1:101" ht="28.8" x14ac:dyDescent="0.2">
      <x:c r="A5" s="64"/>
      <x:c r="B5" s="19" t="s">
        <x:v>85</x:v>
      </x:c>
      <x:c r="C5" s="64"/>
      <x:c r="D5" s="64"/>
      <x:c r="E5" s="64"/>
      <x:c r="F5" s="64"/>
      <x:c r="G5" s="64"/>
      <x:c r="H5" s="64"/>
      <x:c r="I5" s="64"/>
      <x:c r="J5" s="64"/>
      <x:c r="K5" s="64"/>
      <x:c r="L5" s="64"/>
      <x:c r="M5" s="64"/>
      <x:c r="N5" s="64"/>
      <x:c r="O5" s="64"/>
      <x:c r="P5" s="64"/>
      <x:c r="Q5" s="64"/>
      <x:c r="R5" s="64"/>
      <x:c r="S5" s="64"/>
      <x:c r="T5" s="64"/>
      <x:c r="U5" s="64"/>
      <x:c r="V5" s="64"/>
      <x:c r="W5" s="64"/>
      <x:c r="X5" s="64"/>
      <x:c r="Y5" s="64"/>
      <x:c r="AK5" s="64"/>
      <x:c r="AL5" s="64"/>
      <x:c r="AM5" s="64"/>
      <x:c r="AN5" s="64"/>
      <x:c r="AO5" s="64"/>
      <x:c r="AP5" s="64"/>
      <x:c r="AQ5" s="64"/>
      <x:c r="AR5" s="64"/>
      <x:c r="AS5" s="64"/>
      <x:c r="AT5" s="64"/>
      <x:c r="BD5" s="17"/>
      <x:c r="BH5" s="64"/>
      <x:c r="BI5" s="64"/>
      <x:c r="BJ5" s="64"/>
      <x:c r="BK5" s="64"/>
      <x:c r="BL5" s="64"/>
      <x:c r="BM5" s="64"/>
      <x:c r="BN5" s="64"/>
      <x:c r="BO5" s="64"/>
      <x:c r="BP5" s="64"/>
      <x:c r="BQ5" s="64"/>
      <x:c r="BR5" s="64"/>
      <x:c r="BS5" s="64"/>
      <x:c r="BT5" s="64"/>
      <x:c r="BU5" s="64"/>
      <x:c r="BV5" s="64"/>
      <x:c r="BW5" s="64"/>
      <x:c r="BX5" s="64"/>
    </x:row>
    <x:row r="6" spans="1:101" s="20" customFormat="1" ht="16.2" x14ac:dyDescent="0.2">
      <x:c r="A6" s="64"/>
      <x:c r="B6" s="26"/>
      <x:c r="C6" s="61"/>
      <x:c r="D6" s="61"/>
      <x:c r="E6" s="61"/>
      <x:c r="F6" s="61"/>
      <x:c r="G6" s="61"/>
      <x:c r="H6" s="61"/>
      <x:c r="I6" s="61"/>
      <x:c r="J6" s="61"/>
      <x:c r="K6" s="61"/>
      <x:c r="L6" s="61"/>
      <x:c r="M6" s="61"/>
      <x:c r="N6" s="61"/>
      <x:c r="O6" s="61"/>
      <x:c r="P6" s="61"/>
      <x:c r="Q6" s="61"/>
      <x:c r="R6" s="61"/>
      <x:c r="S6" s="61"/>
      <x:c r="T6" s="61"/>
      <x:c r="U6" s="61"/>
      <x:c r="V6" s="61"/>
      <x:c r="W6" s="61"/>
      <x:c r="X6" s="61"/>
      <x:c r="Y6" s="294" t="s">
        <x:v>86</x:v>
      </x:c>
      <x:c r="Z6" s="295"/>
      <x:c r="AA6" s="295"/>
      <x:c r="AB6" s="296"/>
      <x:c r="AC6" s="295"/>
      <x:c r="AD6" s="295"/>
      <x:c r="AE6" s="295"/>
      <x:c r="AF6" s="296"/>
      <x:c r="AG6" s="295"/>
      <x:c r="AH6" s="295"/>
      <x:c r="AI6" s="297"/>
      <x:c r="AK6" s="61"/>
      <x:c r="AL6" s="61"/>
      <x:c r="AM6" s="61"/>
      <x:c r="AN6" s="61"/>
      <x:c r="AO6" s="61"/>
      <x:c r="AP6" s="61"/>
      <x:c r="AQ6" s="61"/>
      <x:c r="AR6" s="61"/>
      <x:c r="AS6" s="61"/>
      <x:c r="AT6" s="61"/>
      <x:c r="AU6" s="316" t="s">
        <x:v>87</x:v>
      </x:c>
      <x:c r="AV6" s="317"/>
      <x:c r="AW6" s="318"/>
      <x:c r="AX6" s="318"/>
      <x:c r="AY6" s="318"/>
      <x:c r="AZ6" s="318"/>
      <x:c r="BA6" s="318"/>
      <x:c r="BB6" s="318"/>
      <x:c r="BC6" s="318"/>
      <x:c r="BD6" s="318"/>
      <x:c r="BE6" s="318"/>
      <x:c r="BF6" s="318"/>
      <x:c r="BG6" s="319"/>
      <x:c r="BI6" s="22"/>
      <x:c r="BL6" s="61"/>
      <x:c r="BM6" s="61"/>
      <x:c r="BN6" s="61"/>
      <x:c r="BO6" s="61"/>
      <x:c r="BQ6" s="61"/>
      <x:c r="BR6" s="61"/>
    </x:row>
    <x:row r="7" spans="1:101" s="21" customFormat="1" ht="16.2" x14ac:dyDescent="0.2">
      <x:c r="A7" s="64"/>
      <x:c r="B7" s="304" t="s">
        <x:v>88</x:v>
      </x:c>
      <x:c r="C7" s="304" t="s">
        <x:v>89</x:v>
      </x:c>
      <x:c r="D7" s="300" t="s">
        <x:v>90</x:v>
      </x:c>
      <x:c r="E7" s="304" t="s">
        <x:v>91</x:v>
      </x:c>
      <x:c r="F7" s="289"/>
      <x:c r="G7" s="304" t="s">
        <x:v>92</x:v>
      </x:c>
      <x:c r="H7" s="289"/>
      <x:c r="I7" s="300" t="s">
        <x:v>93</x:v>
      </x:c>
      <x:c r="J7" s="300" t="s">
        <x:v>80</x:v>
      </x:c>
      <x:c r="K7" s="300" t="s">
        <x:v>94</x:v>
      </x:c>
      <x:c r="L7" s="302" t="s">
        <x:v>220</x:v>
      </x:c>
      <x:c r="M7" s="303"/>
      <x:c r="N7" s="303"/>
      <x:c r="O7" s="304" t="s">
        <x:v>95</x:v>
      </x:c>
      <x:c r="P7" s="305"/>
      <x:c r="Q7" s="305"/>
      <x:c r="R7" s="302" t="s">
        <x:v>220</x:v>
      </x:c>
      <x:c r="S7" s="303"/>
      <x:c r="T7" s="306" t="s">
        <x:v>95</x:v>
      </x:c>
      <x:c r="U7" s="307"/>
      <x:c r="V7" s="308"/>
      <x:c r="W7" s="300" t="s">
        <x:v>96</x:v>
      </x:c>
      <x:c r="Y7" s="309" t="s">
        <x:v>121</x:v>
      </x:c>
      <x:c r="Z7" s="310"/>
      <x:c r="AA7" s="310"/>
      <x:c r="AB7" s="310"/>
      <x:c r="AC7" s="310"/>
      <x:c r="AD7" s="310"/>
      <x:c r="AE7" s="309" t="s">
        <x:v>122</x:v>
      </x:c>
      <x:c r="AF7" s="311"/>
      <x:c r="AG7" s="311"/>
      <x:c r="AH7" s="310"/>
      <x:c r="AI7" s="312"/>
      <x:c r="AN7" s="298" t="s">
        <x:v>97</x:v>
      </x:c>
      <x:c r="AO7" s="320"/>
      <x:c r="AP7" s="306" t="s">
        <x:v>98</x:v>
      </x:c>
      <x:c r="AQ7" s="313"/>
      <x:c r="AR7" s="306" t="s">
        <x:v>23</x:v>
      </x:c>
      <x:c r="AS7" s="313"/>
      <x:c r="AU7" s="321" t="s">
        <x:v>222</x:v>
      </x:c>
      <x:c r="AV7" s="322"/>
      <x:c r="AW7" s="314" t="s">
        <x:v>83</x:v>
      </x:c>
      <x:c r="AX7" s="315"/>
      <x:c r="AY7" s="315"/>
      <x:c r="AZ7" s="314" t="s">
        <x:v>99</x:v>
      </x:c>
      <x:c r="BA7" s="315"/>
      <x:c r="BB7" s="314" t="s">
        <x:v>100</x:v>
      </x:c>
      <x:c r="BC7" s="315"/>
      <x:c r="BD7" s="314" t="s">
        <x:v>101</x:v>
      </x:c>
      <x:c r="BE7" s="315"/>
      <x:c r="BF7" s="314" t="s">
        <x:v>102</x:v>
      </x:c>
      <x:c r="BG7" s="315"/>
      <x:c r="BH7" s="22"/>
    </x:row>
    <x:row r="8" spans="1:101" s="21" customFormat="1" ht="48.6" x14ac:dyDescent="0.2">
      <x:c r="A8" s="54"/>
      <x:c r="B8" s="289"/>
      <x:c r="C8" s="289"/>
      <x:c r="D8" s="301"/>
      <x:c r="E8" s="62" t="s">
        <x:v>123</x:v>
      </x:c>
      <x:c r="F8" s="62" t="s">
        <x:v>124</x:v>
      </x:c>
      <x:c r="G8" s="62" t="s">
        <x:v>82</x:v>
      </x:c>
      <x:c r="H8" s="62" t="s">
        <x:v>24</x:v>
      </x:c>
      <x:c r="I8" s="301"/>
      <x:c r="J8" s="301"/>
      <x:c r="K8" s="301"/>
      <x:c r="L8" s="62" t="s">
        <x:v>103</x:v>
      </x:c>
      <x:c r="M8" s="62" t="s">
        <x:v>224</x:v>
      </x:c>
      <x:c r="N8" s="62" t="s">
        <x:v>104</x:v>
      </x:c>
      <x:c r="O8" s="27" t="s">
        <x:v>103</x:v>
      </x:c>
      <x:c r="P8" s="27" t="s">
        <x:v>224</x:v>
      </x:c>
      <x:c r="Q8" s="27" t="s">
        <x:v>104</x:v>
      </x:c>
      <x:c r="R8" s="27" t="s">
        <x:v>105</x:v>
      </x:c>
      <x:c r="S8" s="27" t="s">
        <x:v>137</x:v>
      </x:c>
      <x:c r="T8" s="27" t="s">
        <x:v>125</x:v>
      </x:c>
      <x:c r="U8" s="27" t="s">
        <x:v>81</x:v>
      </x:c>
      <x:c r="V8" s="27" t="s">
        <x:v>84</x:v>
      </x:c>
      <x:c r="W8" s="301"/>
      <x:c r="X8" s="21" t="s">
        <x:v>223</x:v>
      </x:c>
      <x:c r="Y8" s="63" t="s">
        <x:v>106</x:v>
      </x:c>
      <x:c r="Z8" s="62" t="s">
        <x:v>107</x:v>
      </x:c>
      <x:c r="AA8" s="62"/>
      <x:c r="AB8" s="95" t="s">
        <x:v>234</x:v>
      </x:c>
      <x:c r="AC8" s="306" t="s">
        <x:v>108</x:v>
      </x:c>
      <x:c r="AD8" s="313"/>
      <x:c r="AE8" s="88" t="s">
        <x:v>226</x:v>
      </x:c>
      <x:c r="AF8" s="87"/>
      <x:c r="AG8" s="77"/>
      <x:c r="AH8" s="298" t="s">
        <x:v>108</x:v>
      </x:c>
      <x:c r="AI8" s="299"/>
      <x:c r="AK8" s="62" t="s">
        <x:v>109</x:v>
      </x:c>
      <x:c r="AL8" s="62" t="s">
        <x:v>110</x:v>
      </x:c>
      <x:c r="AN8" s="63" t="s">
        <x:v>82</x:v>
      </x:c>
      <x:c r="AO8" s="63" t="s">
        <x:v>24</x:v>
      </x:c>
      <x:c r="AP8" s="63" t="s">
        <x:v>82</x:v>
      </x:c>
      <x:c r="AQ8" s="63" t="s">
        <x:v>24</x:v>
      </x:c>
      <x:c r="AR8" s="63" t="s">
        <x:v>82</x:v>
      </x:c>
      <x:c r="AS8" s="63" t="s">
        <x:v>24</x:v>
      </x:c>
      <x:c r="AU8" s="28" t="s">
        <x:v>111</x:v>
      </x:c>
      <x:c r="AV8" s="83" t="s">
        <x:v>221</x:v>
      </x:c>
      <x:c r="AW8" s="28" t="s">
        <x:v>111</x:v>
      </x:c>
      <x:c r="AX8" s="28" t="s">
        <x:v>112</x:v>
      </x:c>
      <x:c r="AY8" s="62" t="s">
        <x:v>126</x:v>
      </x:c>
      <x:c r="AZ8" s="62" t="s">
        <x:v>113</x:v>
      </x:c>
      <x:c r="BA8" s="62" t="s">
        <x:v>114</x:v>
      </x:c>
      <x:c r="BB8" s="62" t="s">
        <x:v>113</x:v>
      </x:c>
      <x:c r="BC8" s="62" t="s">
        <x:v>114</x:v>
      </x:c>
      <x:c r="BD8" s="62" t="s">
        <x:v>113</x:v>
      </x:c>
      <x:c r="BE8" s="62" t="s">
        <x:v>114</x:v>
      </x:c>
      <x:c r="BF8" s="62" t="s">
        <x:v>113</x:v>
      </x:c>
      <x:c r="BG8" s="62" t="s">
        <x:v>114</x:v>
      </x:c>
      <x:c r="BH8" s="22"/>
      <x:c r="BI8" s="62" t="s">
        <x:v>127</x:v>
      </x:c>
      <x:c r="BK8" s="62" t="s">
        <x:v>115</x:v>
      </x:c>
      <x:c r="BL8" s="62" t="s">
        <x:v>116</x:v>
      </x:c>
      <x:c r="BM8" s="62" t="s">
        <x:v>117</x:v>
      </x:c>
      <x:c r="BN8" s="62" t="s">
        <x:v>118</x:v>
      </x:c>
      <x:c r="BP8" s="29" t="s">
        <x:v>119</x:v>
      </x:c>
      <x:c r="BQ8" s="29" t="s">
        <x:v>35</x:v>
      </x:c>
    </x:row>
    <x:row r="9" spans="1:101" s="22" customFormat="1" x14ac:dyDescent="0.2">
      <x:c r="A9" s="54"/>
      <x:c r="B9" s="30" t="s">
        <x:v>120</x:v>
      </x:c>
      <x:c r="C9" s="31" t="s">
        <x:v>45</x:v>
      </x:c>
      <x:c r="D9" s="32" t="s">
        <x:v>237</x:v>
      </x:c>
      <x:c r="E9" s="33" t="s">
        <x:v>449</x:v>
      </x:c>
      <x:c r="F9" s="33" t="s">
        <x:v>449</x:v>
      </x:c>
      <x:c r="G9" s="33">
        <x:v>1192</x:v>
      </x:c>
      <x:c r="H9" s="33">
        <x:v>1688</x:v>
      </x:c>
      <x:c r="I9" s="33">
        <x:v>4</x:v>
      </x:c>
      <x:c r="J9" s="33" t="s">
        <x:v>225</x:v>
      </x:c>
      <x:c r="K9" s="34">
        <x:v>24</x:v>
      </x:c>
      <x:c r="L9" s="34">
        <x:v>3</x:v>
      </x:c>
      <x:c r="M9" s="34">
        <x:v>100</x:v>
      </x:c>
      <x:c r="N9" s="35">
        <x:f>K9 / L9 * M9</x:f>
        <x:v>800</x:v>
      </x:c>
      <x:c r="O9" s="34">
        <x:v>3</x:v>
      </x:c>
      <x:c r="P9" s="34">
        <x:v>216</x:v>
      </x:c>
      <x:c r="Q9" s="35">
        <x:f>IF(BI9 = "single", "-", K9 / O9 * P9)</x:f>
        <x:v>1728</x:v>
      </x:c>
      <x:c r="R9" s="36">
        <x:f>N9 / AU9 / IF(J9="RAW10", 10, 8) * I9</x:f>
        <x:v>320</x:v>
      </x:c>
      <x:c r="S9" s="36">
        <x:f>ROUNDUP(K9 / L9 * M9 / AU9, 2)</x:f>
        <x:v>800</x:v>
      </x:c>
      <x:c r="T9" s="36">
        <x:f>AY9 * 4</x:f>
        <x:v>576</x:v>
      </x:c>
      <x:c r="U9" s="36">
        <x:f>ROUNDDOWN(AY9 * 10^6 / (AK9 * AL9 / 4), 2)</x:f>
        <x:v>39.869999999999997</x:v>
      </x:c>
      <x:c r="V9" s="36">
        <x:f>ROUNDDOWN(AY9 * 10^6 / (ROUNDUP(((BN9 - BM9 + 1) / AQ9 / AO9 + X9) / 2, 0) * 2 * AL9 / 4), 2)</x:f>
        <x:v>129.16</x:v>
      </x:c>
      <x:c r="W9" s="37" t="s">
        <x:v>450</x:v>
      </x:c>
      <x:c r="X9" s="85">
        <x:v>54</x:v>
      </x:c>
      <x:c r="Y9" s="39">
        <x:v>2</x:v>
      </x:c>
      <x:c r="Z9" s="33">
        <x:v>1688</x:v>
      </x:c>
      <x:c r="AA9" s="33"/>
      <x:c r="AB9" s="94">
        <x:v>0</x:v>
      </x:c>
      <x:c r="AC9" s="40">
        <x:f>AK9 - (INT((BN9 - BM9 + 1) / AQ9 / AO9) + Y9 + AB9)</x:f>
        <x:v>3952</x:v>
      </x:c>
      <x:c r="AD9" s="41">
        <x:f>ROUNDDOWN(AL9 / 4 * (1 / AY9 / 1000) * (AK9 - (((BN9 - BM9 + 1) / AQ9 / AO9) + Y9 + AB9)), 2)</x:f>
        <x:v>17.559999999999999</x:v>
      </x:c>
      <x:c r="AE9" s="33">
        <x:v>1192</x:v>
      </x:c>
      <x:c r="AF9" s="33"/>
      <x:c r="AG9" s="33"/>
      <x:c r="AH9" s="40">
        <x:f>INT(AL9 / 4 / AY9 * I9 * BG9 * BF9 / (S9 * I9 / R9) - AE9)</x:f>
        <x:v>230</x:v>
      </x:c>
      <x:c r="AI9" s="42">
        <x:f>ROUNDDOWN((AL9 / 4 / AY9 * I9 * BG9 * BF9 / (S9 * I9 / R9) - AE9) * (S9 * I9 / R9) / BF9 * (1 / BG9) / I9, 2)</x:f>
        <x:v>0.71</x:v>
      </x:c>
      <x:c r="AJ9" s="38"/>
      <x:c r="AK9" s="33">
        <x:v>5642</x:v>
      </x:c>
      <x:c r="AL9" s="33">
        <x:v>2560</x:v>
      </x:c>
      <x:c r="AM9" s="38"/>
      <x:c r="AN9" s="33">
        <x:v>1</x:v>
      </x:c>
      <x:c r="AO9" s="33">
        <x:v>1</x:v>
      </x:c>
      <x:c r="AP9" s="33">
        <x:v>2</x:v>
      </x:c>
      <x:c r="AQ9" s="33">
        <x:v>2</x:v>
      </x:c>
      <x:c r="AR9" s="43">
        <x:v>1</x:v>
      </x:c>
      <x:c r="AS9" s="43">
        <x:v>1</x:v>
      </x:c>
      <x:c r="AT9" s="38"/>
      <x:c r="AU9" s="34">
        <x:v>1</x:v>
      </x:c>
      <x:c r="AV9" s="84">
        <x:f t="shared" ref="AV9:AV10" si="0">N9 / AU9</x:f>
        <x:v>800</x:v>
      </x:c>
      <x:c r="AW9" s="34">
        <x:v>2</x:v>
      </x:c>
      <x:c r="AX9" s="34">
        <x:v>6</x:v>
      </x:c>
      <x:c r="AY9" s="35">
        <x:f t="shared" ref="AY9:AY10" si="1">IF(BI9="single", N9, Q9) / AW9 / AX9</x:f>
        <x:v>144</x:v>
      </x:c>
      <x:c r="AZ9" s="34">
        <x:v>2</x:v>
      </x:c>
      <x:c r="BA9" s="44">
        <x:f t="shared" ref="BA9:BA10" si="2">IF(BI9="single", N9, Q9) / AZ9</x:f>
        <x:v>864</x:v>
      </x:c>
      <x:c r="BB9" s="34">
        <x:v>6</x:v>
      </x:c>
      <x:c r="BC9" s="44">
        <x:f>AY9 / BB9</x:f>
        <x:v>24</x:v>
      </x:c>
      <x:c r="BD9" s="45">
        <x:v>2</x:v>
      </x:c>
      <x:c r="BE9" s="44">
        <x:f t="shared" ref="BE9:BE10" si="3">AY9 / BD9</x:f>
        <x:v>72</x:v>
      </x:c>
      <x:c r="BF9" s="45">
        <x:v>8</x:v>
      </x:c>
      <x:c r="BG9" s="44">
        <x:f>N9 / AU9 / BF9</x:f>
        <x:v>100</x:v>
      </x:c>
      <x:c r="BH9" s="46"/>
      <x:c r="BI9" s="33" t="s">
        <x:v>451</x:v>
      </x:c>
      <x:c r="BJ9" s="38"/>
      <x:c r="BK9" s="47">
        <x:v>0</x:v>
      </x:c>
      <x:c r="BL9" s="47">
        <x:v>4655</x:v>
      </x:c>
      <x:c r="BM9" s="47">
        <x:v>60</x:v>
      </x:c>
      <x:c r="BN9" s="47">
        <x:v>3435</x:v>
      </x:c>
      <x:c r="BO9" s="38"/>
      <x:c r="BP9" s="34">
        <x:v>1192</x:v>
      </x:c>
      <x:c r="BQ9" s="33">
        <x:v>1688</x:v>
      </x:c>
      <x:c r="BR9" s="38"/>
      <x:c r="BS9" s="38"/>
      <x:c r="BT9" s="38"/>
      <x:c r="BU9" s="38"/>
      <x:c r="BV9" s="38"/>
      <x:c r="BW9" s="38"/>
      <x:c r="BX9" s="38"/>
      <x:c r="BY9" s="38"/>
      <x:c r="BZ9" s="38"/>
      <x:c r="CA9" s="38"/>
      <x:c r="CB9" s="38"/>
      <x:c r="CC9" s="38"/>
      <x:c r="CD9" s="38"/>
      <x:c r="CE9" s="38"/>
      <x:c r="CF9" s="38"/>
      <x:c r="CG9" s="38"/>
      <x:c r="CH9" s="38"/>
      <x:c r="CI9" s="38"/>
      <x:c r="CJ9" s="38"/>
      <x:c r="CK9" s="38"/>
      <x:c r="CL9" s="38"/>
      <x:c r="CM9" s="38"/>
      <x:c r="CN9" s="38"/>
      <x:c r="CO9" s="38"/>
      <x:c r="CP9" s="38"/>
      <x:c r="CQ9" s="38"/>
      <x:c r="CR9" s="38"/>
      <x:c r="CS9" s="38"/>
      <x:c r="CT9" s="38"/>
      <x:c r="CU9" s="38"/>
      <x:c r="CV9" s="38"/>
      <x:c r="CW9" s="38"/>
    </x:row>
    <x:row r="10" spans="1:101" s="52" customFormat="1" x14ac:dyDescent="0.2">
      <x:c r="A10" s="54"/>
      <x:c r="B10" s="48"/>
      <x:c r="C10" s="48"/>
      <x:c r="D10" s="48"/>
      <x:c r="E10" s="48"/>
      <x:c r="F10" s="48"/>
      <x:c r="G10" s="48"/>
      <x:c r="H10" s="48"/>
      <x:c r="I10" s="48"/>
      <x:c r="J10" s="48"/>
      <x:c r="K10" s="48"/>
      <x:c r="L10" s="48"/>
      <x:c r="M10" s="48"/>
      <x:c r="N10" s="48"/>
      <x:c r="O10" s="48"/>
      <x:c r="P10" s="48"/>
      <x:c r="Q10" s="48"/>
      <x:c r="R10" s="48"/>
      <x:c r="S10" s="48"/>
      <x:c r="T10" s="48"/>
      <x:c r="U10" s="48"/>
      <x:c r="V10" s="48"/>
      <x:c r="W10" s="49"/>
      <x:c r="X10" s="48"/>
      <x:c r="Y10" s="56"/>
      <x:c r="Z10" s="48"/>
      <x:c r="AA10" s="48"/>
      <x:c r="AB10" s="48"/>
      <x:c r="AC10" s="56"/>
      <x:c r="AD10" s="48"/>
      <x:c r="AE10" s="48"/>
      <x:c r="AF10" s="48"/>
      <x:c r="AG10" s="48"/>
      <x:c r="AH10" s="48"/>
      <x:c r="AI10" s="48"/>
      <x:c r="AJ10" s="48"/>
      <x:c r="AK10" s="48"/>
      <x:c r="AL10" s="48"/>
      <x:c r="AM10" s="48"/>
      <x:c r="AN10" s="48"/>
      <x:c r="AO10" s="48"/>
      <x:c r="AP10" s="48"/>
      <x:c r="AQ10" s="48"/>
      <x:c r="AR10" s="48"/>
      <x:c r="AS10" s="48"/>
      <x:c r="AT10" s="48"/>
      <x:c r="AU10" s="48"/>
      <x:c r="AV10" s="48"/>
      <x:c r="AW10" s="48"/>
      <x:c r="AX10" s="48"/>
      <x:c r="AY10" s="48"/>
      <x:c r="AZ10" s="48"/>
      <x:c r="BA10" s="48"/>
      <x:c r="BB10" s="48"/>
      <x:c r="BC10" s="48"/>
      <x:c r="BD10" s="48"/>
      <x:c r="BE10" s="48"/>
      <x:c r="BF10" s="48"/>
      <x:c r="BG10" s="48"/>
      <x:c r="BH10" s="51"/>
      <x:c r="BI10" s="48"/>
      <x:c r="BJ10" s="48"/>
      <x:c r="BK10" s="48"/>
      <x:c r="BL10" s="48"/>
      <x:c r="BM10" s="48"/>
      <x:c r="BN10" s="48"/>
      <x:c r="BO10" s="48"/>
      <x:c r="BP10" s="48"/>
      <x:c r="BQ10" s="48"/>
      <x:c r="BR10" s="55"/>
      <x:c r="BS10" s="48"/>
      <x:c r="BT10" s="48"/>
      <x:c r="BU10" s="48"/>
      <x:c r="BV10" s="48"/>
      <x:c r="BW10" s="48"/>
      <x:c r="BX10" s="48"/>
      <x:c r="BY10" s="48"/>
      <x:c r="BZ10" s="48"/>
      <x:c r="CA10" s="48"/>
      <x:c r="CB10" s="48"/>
      <x:c r="CC10" s="48"/>
      <x:c r="CD10" s="48"/>
      <x:c r="CE10" s="48"/>
      <x:c r="CF10" s="48"/>
      <x:c r="CG10" s="48"/>
      <x:c r="CH10" s="48"/>
      <x:c r="CI10" s="48"/>
      <x:c r="CJ10" s="48"/>
      <x:c r="CK10" s="48"/>
      <x:c r="CL10" s="48"/>
      <x:c r="CM10" s="48"/>
      <x:c r="CN10" s="48"/>
      <x:c r="CO10" s="48"/>
      <x:c r="CP10" s="48"/>
      <x:c r="CQ10" s="48"/>
      <x:c r="CR10" s="48"/>
      <x:c r="CS10" s="48"/>
      <x:c r="CT10" s="48"/>
      <x:c r="CU10" s="48"/>
      <x:c r="CV10" s="48"/>
      <x:c r="CW10" s="48"/>
    </x:row>
    <x:row r="11" spans="1:101" x14ac:dyDescent="0.2">
      <x:c r="A11" s="53"/>
      <x:c r="B11" s="50"/>
      <x:c r="C11" s="25"/>
      <x:c r="D11" s="50"/>
      <x:c r="E11" s="50"/>
      <x:c r="F11" s="50"/>
      <x:c r="G11" s="25"/>
      <x:c r="H11" s="50"/>
      <x:c r="I11" s="50"/>
      <x:c r="J11" s="50"/>
      <x:c r="K11" s="50"/>
      <x:c r="L11" s="50"/>
      <x:c r="M11" s="50"/>
      <x:c r="N11" s="50"/>
      <x:c r="O11" s="50"/>
      <x:c r="P11" s="50"/>
      <x:c r="Q11" s="50"/>
      <x:c r="R11" s="50"/>
      <x:c r="S11" s="50"/>
      <x:c r="T11" s="50"/>
      <x:c r="U11" s="50"/>
      <x:c r="V11" s="48"/>
      <x:c r="W11" s="50"/>
      <x:c r="X11" s="50"/>
      <x:c r="Y11" s="50"/>
      <x:c r="Z11" s="50"/>
      <x:c r="AA11" s="50"/>
      <x:c r="AB11" s="50"/>
      <x:c r="AC11" s="50"/>
      <x:c r="AD11" s="50"/>
      <x:c r="AE11" s="50"/>
      <x:c r="AF11" s="50"/>
      <x:c r="AG11" s="50"/>
      <x:c r="AH11" s="50"/>
      <x:c r="AI11" s="50"/>
      <x:c r="AJ11" s="50"/>
      <x:c r="AK11" s="50"/>
      <x:c r="AL11" s="50"/>
      <x:c r="AM11" s="50"/>
      <x:c r="AN11" s="50"/>
      <x:c r="AO11" s="50"/>
      <x:c r="AP11" s="50"/>
      <x:c r="AQ11" s="50"/>
      <x:c r="AR11" s="50"/>
      <x:c r="AS11" s="50"/>
      <x:c r="AT11" s="50"/>
      <x:c r="AU11" s="50"/>
      <x:c r="AV11" s="50"/>
      <x:c r="AW11" s="50"/>
      <x:c r="AX11" s="50"/>
      <x:c r="AY11" s="50"/>
      <x:c r="AZ11" s="50"/>
      <x:c r="BA11" s="50"/>
      <x:c r="BB11" s="50"/>
      <x:c r="BC11" s="50"/>
      <x:c r="BD11" s="38"/>
      <x:c r="BE11" s="50"/>
      <x:c r="BF11" s="50"/>
      <x:c r="BG11" s="50"/>
      <x:c r="BH11" s="50"/>
      <x:c r="BI11" s="50"/>
      <x:c r="BJ11" s="50"/>
      <x:c r="BK11" s="50"/>
      <x:c r="BL11" s="50"/>
      <x:c r="BM11" s="50"/>
      <x:c r="BN11" s="50"/>
      <x:c r="BO11" s="50"/>
      <x:c r="BP11" s="50"/>
      <x:c r="BQ11" s="50"/>
      <x:c r="BR11" s="50"/>
      <x:c r="BS11" s="50"/>
      <x:c r="BT11" s="50"/>
      <x:c r="BU11" s="50"/>
      <x:c r="BV11" s="50"/>
      <x:c r="BW11" s="50"/>
      <x:c r="BX11" s="50"/>
      <x:c r="BY11" s="50"/>
      <x:c r="BZ11" s="50"/>
      <x:c r="CA11" s="50"/>
      <x:c r="CB11" s="50"/>
      <x:c r="CC11" s="50"/>
      <x:c r="CD11" s="50"/>
      <x:c r="CE11" s="50"/>
      <x:c r="CF11" s="50"/>
      <x:c r="CG11" s="50"/>
      <x:c r="CH11" s="50"/>
      <x:c r="CI11" s="50"/>
      <x:c r="CJ11" s="50"/>
      <x:c r="CK11" s="50"/>
      <x:c r="CL11" s="50"/>
      <x:c r="CM11" s="50"/>
      <x:c r="CN11" s="50"/>
      <x:c r="CO11" s="50"/>
      <x:c r="CP11" s="50"/>
      <x:c r="CQ11" s="50"/>
      <x:c r="CR11" s="50"/>
      <x:c r="CS11" s="50"/>
      <x:c r="CT11" s="50"/>
      <x:c r="CU11" s="50"/>
      <x:c r="CV11" s="50"/>
      <x:c r="CW11" s="50"/>
    </x:row>
  </x:sheetData>
  <x:mergeCells count="28">
    <x:mergeCell ref="I7:I8"/>
    <x:mergeCell ref="J7:J8"/>
    <x:mergeCell ref="B7:B8"/>
    <x:mergeCell ref="C7:C8"/>
    <x:mergeCell ref="D7:D8"/>
    <x:mergeCell ref="E7:F7"/>
    <x:mergeCell ref="G7:H7"/>
    <x:mergeCell ref="BF7:BG7"/>
    <x:mergeCell ref="AZ7:BA7"/>
    <x:mergeCell ref="BB7:BC7"/>
    <x:mergeCell ref="AU6:BG6"/>
    <x:mergeCell ref="AN7:AO7"/>
    <x:mergeCell ref="AP7:AQ7"/>
    <x:mergeCell ref="AR7:AS7"/>
    <x:mergeCell ref="AW7:AY7"/>
    <x:mergeCell ref="BD7:BE7"/>
    <x:mergeCell ref="AU7:AV7"/>
    <x:mergeCell ref="Y6:AI6"/>
    <x:mergeCell ref="AH8:AI8"/>
    <x:mergeCell ref="K7:K8"/>
    <x:mergeCell ref="L7:N7"/>
    <x:mergeCell ref="O7:Q7"/>
    <x:mergeCell ref="R7:S7"/>
    <x:mergeCell ref="T7:V7"/>
    <x:mergeCell ref="W7:W8"/>
    <x:mergeCell ref="Y7:AD7"/>
    <x:mergeCell ref="AE7:AI7"/>
    <x:mergeCell ref="AC8:AD8"/>
  </x:mergeCells>
  <x:phoneticPr fontId="2"/>
  <x:pageMargins left="0.7" right="0.7" top="0.75" bottom="0.75" header="0.3" footer="0.3"/>
  <x:pageSetup paperSize="9" orientation="portrait" horizontalDpi="90" verticalDpi="90" r:id="rId1"/>
  <x:drawing r:id="rId2"/>
  <x:legacyDrawing r:id="rId3"/>
  <x:picture r:id="rId5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 mc:Ignorable="x14ac xr xr2 xr3" xr:uid="{00000000-0001-0000-0700-000000000000}">
  <x:sheetPr codeName="Sheet10"/>
  <x:dimension ref="A3:G972"/>
  <x:sheetViews>
    <x:sheetView showGridLines="0" zoomScaleNormal="100" workbookViewId="0">
      <x:pane ySplit="11" topLeftCell="A12" activePane="bottomLeft" state="frozen"/>
      <x:selection pane="bottomLeft"/>
    </x:sheetView>
  </x:sheetViews>
  <x:sheetFormatPr defaultColWidth="9" defaultRowHeight="13.2" x14ac:dyDescent="0.2"/>
  <x:cols>
    <x:col min="1" max="1" width="9" style="8"/>
    <x:col min="2" max="2" width="25.6640625" style="8" customWidth="1"/>
    <x:col min="3" max="4" width="28.109375" style="8" customWidth="1"/>
    <x:col min="5" max="16384" width="9" style="8"/>
  </x:cols>
  <x:sheetData>
    <x:row r="3" spans="2:7" ht="36.6" x14ac:dyDescent="0.2">
      <x:c r="B3" s="4" t="s">
        <x:v>44</x:v>
      </x:c>
      <x:c r="C3" s="4"/>
      <x:c r="G3" s="4"/>
    </x:row>
    <x:row r="4" spans="2:7" ht="36.6" x14ac:dyDescent="0.2">
      <x:c r="C4" s="4"/>
    </x:row>
    <x:row r="5" spans="2:7" ht="36.6" x14ac:dyDescent="0.2">
      <x:c r="C5" s="4"/>
    </x:row>
    <x:row r="6" spans="2:7" ht="36.6" x14ac:dyDescent="0.2">
      <x:c r="C6" s="4"/>
    </x:row>
    <x:row r="11" spans="2:7" ht="28.8" x14ac:dyDescent="0.2">
      <x:c r="B11" s="9" t="s">
        <x:v>25</x:v>
      </x:c>
      <x:c r="C11" s="9" t="s">
        <x:v>26</x:v>
      </x:c>
      <x:c r="D11" s="9" t="s">
        <x:v>27</x:v>
      </x:c>
    </x:row>
    <x:row r="12" spans="2:7" ht="14.4" x14ac:dyDescent="0.2">
      <x:c r="B12" s="10">
        <x:v>0</x:v>
      </x:c>
      <x:c r="C12" s="11">
        <x:f>20*LOG(D12)</x:f>
        <x:v>0</x:v>
      </x:c>
      <x:c r="D12" s="11">
        <x:f>1024/(1024-B12)</x:f>
        <x:v>1</x:v>
      </x:c>
    </x:row>
    <x:row r="13" spans="2:7" ht="14.4" x14ac:dyDescent="0.2">
      <x:c r="B13" s="10">
        <x:v>1</x:v>
      </x:c>
      <x:c r="C13" s="11">
        <x:f t="shared" ref="C13:C76" si="0">20*LOG(D13)</x:f>
        <x:v>8.4864585530358815E-3</x:v>
      </x:c>
      <x:c r="D13" s="11">
        <x:f t="shared" ref="D13:D76" si="1">1024/(1024-B13)</x:f>
        <x:v>1.0009775171065494</x:v>
      </x:c>
    </x:row>
    <x:row r="14" spans="2:7" ht="14.4" x14ac:dyDescent="0.2">
      <x:c r="B14" s="10">
        <x:v>2</x:v>
      </x:c>
      <x:c r="C14" s="11">
        <x:f t="shared" si="0"/>
        <x:v>1.6981216822360021E-2</x:v>
      </x:c>
      <x:c r="D14" s="11">
        <x:f t="shared" si="1"/>
        <x:v>1.0019569471624266</x:v>
      </x:c>
    </x:row>
    <x:row r="15" spans="2:7" ht="14.4" x14ac:dyDescent="0.2">
      <x:c r="B15" s="10">
        <x:v>3</x:v>
      </x:c>
      <x:c r="C15" s="11">
        <x:f t="shared" si="0"/>
        <x:v>2.5484291058034372E-2</x:v>
      </x:c>
      <x:c r="D15" s="11">
        <x:f t="shared" si="1"/>
        <x:v>1.0029382957884427</x:v>
      </x:c>
    </x:row>
    <x:row r="16" spans="2:7" ht="14.4" x14ac:dyDescent="0.2">
      <x:c r="B16" s="10">
        <x:v>4</x:v>
      </x:c>
      <x:c r="C16" s="11">
        <x:f t="shared" si="0"/>
        <x:v>3.39956975578877E-2</x:v>
      </x:c>
      <x:c r="D16" s="11">
        <x:f t="shared" si="1"/>
        <x:v>1.003921568627451</x:v>
      </x:c>
    </x:row>
    <x:row r="17" spans="2:4" ht="14.4" x14ac:dyDescent="0.2">
      <x:c r="B17" s="10">
        <x:v>5</x:v>
      </x:c>
      <x:c r="C17" s="11">
        <x:f t="shared" si="0"/>
        <x:v>4.2515452667710507E-2</x:v>
      </x:c>
      <x:c r="D17" s="11">
        <x:f t="shared" si="1"/>
        <x:v>1.0049067713444553</x:v>
      </x:c>
    </x:row>
    <x:row r="18" spans="2:4" ht="14.4" x14ac:dyDescent="0.2">
      <x:c r="B18" s="10">
        <x:v>6</x:v>
      </x:c>
      <x:c r="C18" s="11">
        <x:f t="shared" si="0"/>
        <x:v>5.1043572781439589E-2</x:v>
      </x:c>
      <x:c r="D18" s="11">
        <x:f t="shared" si="1"/>
        <x:v>1.005893909626719</x:v>
      </x:c>
    </x:row>
    <x:row r="19" spans="2:4" ht="14.4" x14ac:dyDescent="0.2">
      <x:c r="B19" s="10">
        <x:v>7</x:v>
      </x:c>
      <x:c r="C19" s="11">
        <x:f t="shared" si="0"/>
        <x:v>5.9580074341347614E-2</x:v>
      </x:c>
      <x:c r="D19" s="11">
        <x:f t="shared" si="1"/>
        <x:v>1.0068829891838742</x:v>
      </x:c>
    </x:row>
    <x:row r="20" spans="2:4" ht="14.4" x14ac:dyDescent="0.2">
      <x:c r="B20" s="10">
        <x:v>8</x:v>
      </x:c>
      <x:c r="C20" s="11">
        <x:f t="shared" si="0"/>
        <x:v>6.8124973838229921E-2</x:v>
      </x:c>
      <x:c r="D20" s="11">
        <x:f t="shared" si="1"/>
        <x:v>1.0078740157480315</x:v>
      </x:c>
    </x:row>
    <x:row r="21" spans="2:4" ht="14.4" x14ac:dyDescent="0.2">
      <x:c r="B21" s="10">
        <x:v>9</x:v>
      </x:c>
      <x:c r="C21" s="11">
        <x:f t="shared" si="0"/>
        <x:v>7.6678287811603921E-2</x:v>
      </x:c>
      <x:c r="D21" s="11">
        <x:f t="shared" si="1"/>
        <x:v>1.0088669950738915</x:v>
      </x:c>
    </x:row>
    <x:row r="22" spans="2:4" ht="14.4" x14ac:dyDescent="0.2">
      <x:c r="B22" s="10">
        <x:v>10</x:v>
      </x:c>
      <x:c r="C22" s="11">
        <x:f t="shared" si="0"/>
        <x:v>8.524003284989605E-2</x:v>
      </x:c>
      <x:c r="D22" s="11">
        <x:f t="shared" si="1"/>
        <x:v>1.0098619329388561</x:v>
      </x:c>
    </x:row>
    <x:row r="23" spans="2:4" ht="14.4" x14ac:dyDescent="0.2">
      <x:c r="B23" s="10">
        <x:v>11</x:v>
      </x:c>
      <x:c r="C23" s="11">
        <x:f t="shared" si="0"/>
        <x:v>9.3810225590629903E-2</x:v>
      </x:c>
      <x:c r="D23" s="11">
        <x:f t="shared" si="1"/>
        <x:v>1.0108588351431391</x:v>
      </x:c>
    </x:row>
    <x:row r="24" spans="2:4" ht="14.4" x14ac:dyDescent="0.2">
      <x:c r="B24" s="10">
        <x:v>12</x:v>
      </x:c>
      <x:c r="C24" s="11">
        <x:f t="shared" si="0"/>
        <x:v>0.10238888272063226</x:v>
      </x:c>
      <x:c r="D24" s="11">
        <x:f t="shared" si="1"/>
        <x:v>1.0118577075098814</x:v>
      </x:c>
    </x:row>
    <x:row r="25" spans="2:4" ht="14.4" x14ac:dyDescent="0.2">
      <x:c r="B25" s="10">
        <x:v>13</x:v>
      </x:c>
      <x:c r="C25" s="11">
        <x:f t="shared" si="0"/>
        <x:v>0.11097602097621745</x:v>
      </x:c>
      <x:c r="D25" s="11">
        <x:f t="shared" si="1"/>
        <x:v>1.0128585558852621</x:v>
      </x:c>
    </x:row>
    <x:row r="26" spans="2:4" ht="14.4" x14ac:dyDescent="0.2">
      <x:c r="B26" s="10">
        <x:v>14</x:v>
      </x:c>
      <x:c r="C26" s="11">
        <x:f t="shared" si="0"/>
        <x:v>0.11957165714338766</x:v>
      </x:c>
      <x:c r="D26" s="11">
        <x:f t="shared" si="1"/>
        <x:v>1.0138613861386139</x:v>
      </x:c>
    </x:row>
    <x:row r="27" spans="2:4" ht="14.4" x14ac:dyDescent="0.2">
      <x:c r="B27" s="10">
        <x:v>15</x:v>
      </x:c>
      <x:c r="C27" s="11">
        <x:f t="shared" si="0"/>
        <x:v>0.12817580805802842</x:v>
      </x:c>
      <x:c r="D27" s="11">
        <x:f t="shared" si="1"/>
        <x:v>1.0148662041625371</x:v>
      </x:c>
    </x:row>
    <x:row r="28" spans="2:4" ht="14.4" x14ac:dyDescent="0.2">
      <x:c r="B28" s="10">
        <x:v>16</x:v>
      </x:c>
      <x:c r="C28" s="11">
        <x:f t="shared" si="0"/>
        <x:v>0.13678849060610884</x:v>
      </x:c>
      <x:c r="D28" s="11">
        <x:f t="shared" si="1"/>
        <x:v>1.0158730158730158</x:v>
      </x:c>
    </x:row>
    <x:row r="29" spans="2:4" ht="14.4" x14ac:dyDescent="0.2">
      <x:c r="B29" s="10">
        <x:v>17</x:v>
      </x:c>
      <x:c r="C29" s="11">
        <x:f t="shared" si="0"/>
        <x:v>0.14540972172387867</x:v>
      </x:c>
      <x:c r="D29" s="11">
        <x:f t="shared" si="1"/>
        <x:v>1.0168818272095332</x:v>
      </x:c>
    </x:row>
    <x:row r="30" spans="2:4" ht="14.4" x14ac:dyDescent="0.2">
      <x:c r="B30" s="10">
        <x:v>18</x:v>
      </x:c>
      <x:c r="C30" s="11">
        <x:f t="shared" si="0"/>
        <x:v>0.15403951839806629</x:v>
      </x:c>
      <x:c r="D30" s="11">
        <x:f t="shared" si="1"/>
        <x:v>1.0178926441351888</x:v>
      </x:c>
    </x:row>
    <x:row r="31" spans="2:4" ht="14.4" x14ac:dyDescent="0.2">
      <x:c r="B31" s="10">
        <x:v>19</x:v>
      </x:c>
      <x:c r="C31" s="11">
        <x:f t="shared" si="0"/>
        <x:v>0.16267789766608498</x:v>
      </x:c>
      <x:c r="D31" s="11">
        <x:f t="shared" si="1"/>
        <x:v>1.0189054726368159</x:v>
      </x:c>
    </x:row>
    <x:row r="32" spans="2:4" ht="14.4" x14ac:dyDescent="0.2">
      <x:c r="B32" s="10">
        <x:v>20</x:v>
      </x:c>
      <x:c r="C32" s="11">
        <x:f t="shared" si="0"/>
        <x:v>0.17132487661622831</x:v>
      </x:c>
      <x:c r="D32" s="11">
        <x:f t="shared" si="1"/>
        <x:v>1.0199203187250996</x:v>
      </x:c>
    </x:row>
    <x:row r="33" spans="2:4" ht="14.4" x14ac:dyDescent="0.2">
      <x:c r="B33" s="10">
        <x:v>21</x:v>
      </x:c>
      <x:c r="C33" s="11">
        <x:f t="shared" si="0"/>
        <x:v>0.17998047238787596</x:v>
      </x:c>
      <x:c r="D33" s="11">
        <x:f t="shared" si="1"/>
        <x:v>1.0209371884346958</x:v>
      </x:c>
    </x:row>
    <x:row r="34" spans="2:4" ht="14.4" x14ac:dyDescent="0.2">
      <x:c r="B34" s="10">
        <x:v>22</x:v>
      </x:c>
      <x:c r="C34" s="11">
        <x:f t="shared" si="0"/>
        <x:v>0.18864470217170004</x:v>
      </x:c>
      <x:c r="D34" s="11">
        <x:f t="shared" si="1"/>
        <x:v>1.0219560878243512</x:v>
      </x:c>
    </x:row>
    <x:row r="35" spans="2:4" ht="14.4" x14ac:dyDescent="0.2">
      <x:c r="B35" s="10">
        <x:v>23</x:v>
      </x:c>
      <x:c r="C35" s="11">
        <x:f t="shared" si="0"/>
        <x:v>0.1973175832098662</x:v>
      </x:c>
      <x:c r="D35" s="11">
        <x:f t="shared" si="1"/>
        <x:v>1.022977022977023</x:v>
      </x:c>
    </x:row>
    <x:row r="36" spans="2:4" ht="14.4" x14ac:dyDescent="0.2">
      <x:c r="B36" s="10">
        <x:v>24</x:v>
      </x:c>
      <x:c r="C36" s="11">
        <x:f t="shared" si="0"/>
        <x:v>0.20599913279623921</x:v>
      </x:c>
      <x:c r="D36" s="11">
        <x:f t="shared" si="1"/>
        <x:v>1.024</x:v>
      </x:c>
    </x:row>
    <x:row r="37" spans="2:4" ht="14.4" x14ac:dyDescent="0.2">
      <x:c r="B37" s="10">
        <x:v>25</x:v>
      </x:c>
      <x:c r="C37" s="11">
        <x:f t="shared" si="0"/>
        <x:v>0.2146893682765928</x:v>
      </x:c>
      <x:c r="D37" s="11">
        <x:f t="shared" si="1"/>
        <x:v>1.025025025025025</x:v>
      </x:c>
    </x:row>
    <x:row r="38" spans="2:4" ht="14.4" x14ac:dyDescent="0.2">
      <x:c r="B38" s="10">
        <x:v>26</x:v>
      </x:c>
      <x:c r="C38" s="11">
        <x:f t="shared" si="0"/>
        <x:v>0.22338830704881613</x:v>
      </x:c>
      <x:c r="D38" s="11">
        <x:f t="shared" si="1"/>
        <x:v>1.0260521042084167</x:v>
      </x:c>
    </x:row>
    <x:row r="39" spans="2:4" ht="14.4" x14ac:dyDescent="0.2">
      <x:c r="B39" s="10">
        <x:v>27</x:v>
      </x:c>
      <x:c r="C39" s="11">
        <x:f t="shared" si="0"/>
        <x:v>0.23209596656312464</x:v>
      </x:c>
      <x:c r="D39" s="11">
        <x:f t="shared" si="1"/>
        <x:v>1.0270812437311936</x:v>
      </x:c>
    </x:row>
    <x:row r="40" spans="2:4" ht="14.4" x14ac:dyDescent="0.2">
      <x:c r="B40" s="10">
        <x:v>28</x:v>
      </x:c>
      <x:c r="C40" s="11">
        <x:f t="shared" si="0"/>
        <x:v>0.24081236432226361</x:v>
      </x:c>
      <x:c r="D40" s="11">
        <x:f t="shared" si="1"/>
        <x:v>1.0281124497991967</x:v>
      </x:c>
    </x:row>
    <x:row r="41" spans="2:4" ht="14.4" x14ac:dyDescent="0.2">
      <x:c r="B41" s="10">
        <x:v>29</x:v>
      </x:c>
      <x:c r="C41" s="11">
        <x:f t="shared" si="0"/>
        <x:v>0.24953751788173081</x:v>
      </x:c>
      <x:c r="D41" s="11">
        <x:f t="shared" si="1"/>
        <x:v>1.0291457286432162</x:v>
      </x:c>
    </x:row>
    <x:row r="42" spans="2:4" ht="14.4" x14ac:dyDescent="0.2">
      <x:c r="B42" s="10">
        <x:v>30</x:v>
      </x:c>
      <x:c r="C42" s="11">
        <x:f t="shared" si="0"/>
        <x:v>0.25827144484997355</x:v>
      </x:c>
      <x:c r="D42" s="11">
        <x:f t="shared" si="1"/>
        <x:v>1.0301810865191148</x:v>
      </x:c>
    </x:row>
    <x:row r="43" spans="2:4" ht="14.4" x14ac:dyDescent="0.2">
      <x:c r="B43" s="10">
        <x:v>31</x:v>
      </x:c>
      <x:c r="C43" s="11">
        <x:f t="shared" si="0"/>
        <x:v>0.26701416288861551</x:v>
      </x:c>
      <x:c r="D43" s="11">
        <x:f t="shared" si="1"/>
        <x:v>1.0312185297079557</x:v>
      </x:c>
    </x:row>
    <x:row r="44" spans="2:4" ht="14.4" x14ac:dyDescent="0.2">
      <x:c r="B44" s="10">
        <x:v>32</x:v>
      </x:c>
      <x:c r="C44" s="11">
        <x:f t="shared" si="0"/>
        <x:v>0.27576568971266568</x:v>
      </x:c>
      <x:c r="D44" s="11">
        <x:f t="shared" si="1"/>
        <x:v>1.032258064516129</x:v>
      </x:c>
    </x:row>
    <x:row r="45" spans="2:4" ht="14.4" x14ac:dyDescent="0.2">
      <x:c r="B45" s="10">
        <x:v>33</x:v>
      </x:c>
      <x:c r="C45" s="11">
        <x:f t="shared" si="0"/>
        <x:v>0.28452604309073254</x:v>
      </x:c>
      <x:c r="D45" s="11">
        <x:f t="shared" si="1"/>
        <x:v>1.0332996972754793</x:v>
      </x:c>
    </x:row>
    <x:row r="46" spans="2:4" ht="14.4" x14ac:dyDescent="0.2">
      <x:c r="B46" s="10">
        <x:v>34</x:v>
      </x:c>
      <x:c r="C46" s="11">
        <x:f t="shared" si="0"/>
        <x:v>0.29329524084524072</x:v>
      </x:c>
      <x:c r="D46" s="11">
        <x:f t="shared" si="1"/>
        <x:v>1.0343434343434343</x:v>
      </x:c>
    </x:row>
    <x:row r="47" spans="2:4" ht="14.4" x14ac:dyDescent="0.2">
      <x:c r="B47" s="10">
        <x:v>35</x:v>
      </x:c>
      <x:c r="C47" s="11">
        <x:f t="shared" si="0"/>
        <x:v>0.30207330085265127</x:v>
      </x:c>
      <x:c r="D47" s="11">
        <x:f t="shared" si="1"/>
        <x:v>1.0353892821031345</x:v>
      </x:c>
    </x:row>
    <x:row r="48" spans="2:4" ht="14.4" x14ac:dyDescent="0.2">
      <x:c r="B48" s="10">
        <x:v>36</x:v>
      </x:c>
      <x:c r="C48" s="11">
        <x:f t="shared" si="0"/>
        <x:v>0.31086024104367671</x:v>
      </x:c>
      <x:c r="D48" s="11">
        <x:f t="shared" si="1"/>
        <x:v>1.0364372469635628</x:v>
      </x:c>
    </x:row>
    <x:row r="49" spans="2:4" ht="14.4" x14ac:dyDescent="0.2">
      <x:c r="B49" s="10">
        <x:v>37</x:v>
      </x:c>
      <x:c r="C49" s="11">
        <x:f t="shared" si="0"/>
        <x:v>0.31965607940350499</x:v>
      </x:c>
      <x:c r="D49" s="11">
        <x:f t="shared" si="1"/>
        <x:v>1.0374873353596759</x:v>
      </x:c>
    </x:row>
    <x:row r="50" spans="2:4" ht="14.4" x14ac:dyDescent="0.2">
      <x:c r="B50" s="10">
        <x:v>38</x:v>
      </x:c>
      <x:c r="C50" s="11">
        <x:f t="shared" si="0"/>
        <x:v>0.3284608339720147</x:v>
      </x:c>
      <x:c r="D50" s="11">
        <x:f t="shared" si="1"/>
        <x:v>1.0385395537525355</x:v>
      </x:c>
    </x:row>
    <x:row r="51" spans="2:4" ht="14.4" x14ac:dyDescent="0.2">
      <x:c r="B51" s="10">
        <x:v>39</x:v>
      </x:c>
      <x:c r="C51" s="11">
        <x:f t="shared" si="0"/>
        <x:v>0.33727452284400483</x:v>
      </x:c>
      <x:c r="D51" s="11">
        <x:f t="shared" si="1"/>
        <x:v>1.0395939086294417</x:v>
      </x:c>
    </x:row>
    <x:row r="52" spans="2:4" ht="14.4" x14ac:dyDescent="0.2">
      <x:c r="B52" s="10">
        <x:v>40</x:v>
      </x:c>
      <x:c r="C52" s="11">
        <x:f t="shared" si="0"/>
        <x:v>0.34609716416940961</x:v>
      </x:c>
      <x:c r="D52" s="11">
        <x:f t="shared" si="1"/>
        <x:v>1.0406504065040652</x:v>
      </x:c>
    </x:row>
    <x:row r="53" spans="2:4" ht="14.4" x14ac:dyDescent="0.2">
      <x:c r="B53" s="10">
        <x:v>41</x:v>
      </x:c>
      <x:c r="C53" s="11">
        <x:f t="shared" si="0"/>
        <x:v>0.35492877615352636</x:v>
      </x:c>
      <x:c r="D53" s="11">
        <x:f t="shared" si="1"/>
        <x:v>1.0417090539165819</x:v>
      </x:c>
    </x:row>
    <x:row r="54" spans="2:4" ht="14.4" x14ac:dyDescent="0.2">
      <x:c r="B54" s="10">
        <x:v>42</x:v>
      </x:c>
      <x:c r="C54" s="11">
        <x:f t="shared" si="0"/>
        <x:v>0.36376937705724482</x:v>
      </x:c>
      <x:c r="D54" s="11">
        <x:f t="shared" si="1"/>
        <x:v>1.0427698574338085</x:v>
      </x:c>
    </x:row>
    <x:row r="55" spans="2:4" ht="14.4" x14ac:dyDescent="0.2">
      <x:c r="B55" s="10">
        <x:v>43</x:v>
      </x:c>
      <x:c r="C55" s="11">
        <x:f t="shared" si="0"/>
        <x:v>0.37261898519726949</x:v>
      </x:c>
      <x:c r="D55" s="11">
        <x:f t="shared" si="1"/>
        <x:v>1.0438328236493375</x:v>
      </x:c>
    </x:row>
    <x:row r="56" spans="2:4" ht="14.4" x14ac:dyDescent="0.2">
      <x:c r="B56" s="10">
        <x:v>44</x:v>
      </x:c>
      <x:c r="C56" s="11">
        <x:f t="shared" si="0"/>
        <x:v>0.38147761894634269</x:v>
      </x:c>
      <x:c r="D56" s="11">
        <x:f t="shared" si="1"/>
        <x:v>1.0448979591836736</x:v>
      </x:c>
    </x:row>
    <x:row r="57" spans="2:4" ht="14.4" x14ac:dyDescent="0.2">
      <x:c r="B57" s="10">
        <x:v>45</x:v>
      </x:c>
      <x:c r="C57" s="11">
        <x:f t="shared" si="0"/>
        <x:v>0.39034529673348278</x:v>
      </x:c>
      <x:c r="D57" s="11">
        <x:f t="shared" si="1"/>
        <x:v>1.0459652706843718</x:v>
      </x:c>
    </x:row>
    <x:row r="58" spans="2:4" ht="14.4" x14ac:dyDescent="0.2">
      <x:c r="B58" s="10">
        <x:v>46</x:v>
      </x:c>
      <x:c r="C58" s="11">
        <x:f t="shared" si="0"/>
        <x:v>0.39922203704421111</x:v>
      </x:c>
      <x:c r="D58" s="11">
        <x:f t="shared" si="1"/>
        <x:v>1.047034764826176</x:v>
      </x:c>
    </x:row>
    <x:row r="59" spans="2:4" ht="14.4" x14ac:dyDescent="0.2">
      <x:c r="B59" s="10">
        <x:v>47</x:v>
      </x:c>
      <x:c r="C59" s="11">
        <x:f t="shared" si="0"/>
        <x:v>0.40810785842077779</x:v>
      </x:c>
      <x:c r="D59" s="11">
        <x:f t="shared" si="1"/>
        <x:v>1.0481064483111566</x:v>
      </x:c>
    </x:row>
    <x:row r="60" spans="2:4" ht="14.4" x14ac:dyDescent="0.2">
      <x:c r="B60" s="10">
        <x:v>48</x:v>
      </x:c>
      <x:c r="C60" s="11">
        <x:f t="shared" si="0"/>
        <x:v>0.41700277946240322</x:v>
      </x:c>
      <x:c r="D60" s="11">
        <x:f t="shared" si="1"/>
        <x:v>1.0491803278688525</x:v>
      </x:c>
    </x:row>
    <x:row r="61" spans="2:4" ht="14.4" x14ac:dyDescent="0.2">
      <x:c r="B61" s="10">
        <x:v>49</x:v>
      </x:c>
      <x:c r="C61" s="11">
        <x:f t="shared" si="0"/>
        <x:v>0.42590681882550274</x:v>
      </x:c>
      <x:c r="D61" s="11">
        <x:f t="shared" si="1"/>
        <x:v>1.0502564102564103</x:v>
      </x:c>
    </x:row>
    <x:row r="62" spans="2:4" ht="14.4" x14ac:dyDescent="0.2">
      <x:c r="B62" s="10">
        <x:v>50</x:v>
      </x:c>
      <x:c r="C62" s="11">
        <x:f t="shared" si="0"/>
        <x:v>0.43481999522392878</x:v>
      </x:c>
      <x:c r="D62" s="11">
        <x:f t="shared" si="1"/>
        <x:v>1.0513347022587269</x:v>
      </x:c>
    </x:row>
    <x:row r="63" spans="2:4" ht="14.4" x14ac:dyDescent="0.2">
      <x:c r="B63" s="10">
        <x:v>51</x:v>
      </x:c>
      <x:c r="C63" s="11">
        <x:f t="shared" si="0"/>
        <x:v>0.443742327429201</x:v>
      </x:c>
      <x:c r="D63" s="11">
        <x:f t="shared" si="1"/>
        <x:v>1.052415210688592</x:v>
      </x:c>
    </x:row>
    <x:row r="64" spans="2:4" ht="14.4" x14ac:dyDescent="0.2">
      <x:c r="B64" s="10">
        <x:v>52</x:v>
      </x:c>
      <x:c r="C64" s="11">
        <x:f t="shared" si="0"/>
        <x:v>0.4526738342707482</x:v>
      </x:c>
      <x:c r="D64" s="11">
        <x:f t="shared" si="1"/>
        <x:v>1.0534979423868314</x:v>
      </x:c>
    </x:row>
    <x:row r="65" spans="2:4" ht="14.4" x14ac:dyDescent="0.2">
      <x:c r="B65" s="10">
        <x:v>53</x:v>
      </x:c>
      <x:c r="C65" s="11">
        <x:f t="shared" si="0"/>
        <x:v>0.46161453463614155</x:v>
      </x:c>
      <x:c r="D65" s="11">
        <x:f t="shared" si="1"/>
        <x:v>1.054582904222451</x:v>
      </x:c>
    </x:row>
    <x:row r="66" spans="2:4" ht="14.4" x14ac:dyDescent="0.2">
      <x:c r="B66" s="10">
        <x:v>54</x:v>
      </x:c>
      <x:c r="C66" s="11">
        <x:f t="shared" si="0"/>
        <x:v>0.47056444747134218</x:v>
      </x:c>
      <x:c r="D66" s="11">
        <x:f t="shared" si="1"/>
        <x:v>1.0556701030927835</x:v>
      </x:c>
    </x:row>
    <x:row r="67" spans="2:4" ht="14.4" x14ac:dyDescent="0.2">
      <x:c r="B67" s="10">
        <x:v>55</x:v>
      </x:c>
      <x:c r="C67" s="11">
        <x:f t="shared" si="0"/>
        <x:v>0.47952359178093179</x:v>
      </x:c>
      <x:c r="D67" s="11">
        <x:f t="shared" si="1"/>
        <x:v>1.0567595459236325</x:v>
      </x:c>
    </x:row>
    <x:row r="68" spans="2:4" ht="14.4" x14ac:dyDescent="0.2">
      <x:c r="B68" s="10">
        <x:v>56</x:v>
      </x:c>
      <x:c r="C68" s="11">
        <x:f t="shared" si="0"/>
        <x:v>0.48849198662836596</x:v>
      </x:c>
      <x:c r="D68" s="11">
        <x:f t="shared" si="1"/>
        <x:v>1.0578512396694215</x:v>
      </x:c>
    </x:row>
    <x:row r="69" spans="2:4" ht="14.4" x14ac:dyDescent="0.2">
      <x:c r="B69" s="10">
        <x:v>57</x:v>
      </x:c>
      <x:c r="C69" s="11">
        <x:f t="shared" si="0"/>
        <x:v>0.49746965113620623</x:v>
      </x:c>
      <x:c r="D69" s="11">
        <x:f t="shared" si="1"/>
        <x:v>1.0589451913133403</x:v>
      </x:c>
    </x:row>
    <x:row r="70" spans="2:4" ht="14.4" x14ac:dyDescent="0.2">
      <x:c r="B70" s="10">
        <x:v>58</x:v>
      </x:c>
      <x:c r="C70" s="11">
        <x:f t="shared" si="0"/>
        <x:v>0.50645660448637286</x:v>
      </x:c>
      <x:c r="D70" s="11">
        <x:f t="shared" si="1"/>
        <x:v>1.0600414078674949</x:v>
      </x:c>
    </x:row>
    <x:row r="71" spans="2:4" ht="14.4" x14ac:dyDescent="0.2">
      <x:c r="B71" s="10">
        <x:v>59</x:v>
      </x:c>
      <x:c r="C71" s="11">
        <x:f t="shared" si="0"/>
        <x:v>0.5154528659203873</x:v>
      </x:c>
      <x:c r="D71" s="11">
        <x:f t="shared" si="1"/>
        <x:v>1.0611398963730569</x:v>
      </x:c>
    </x:row>
    <x:row r="72" spans="2:4" ht="14.4" x14ac:dyDescent="0.2">
      <x:c r="B72" s="10">
        <x:v>60</x:v>
      </x:c>
      <x:c r="C72" s="11">
        <x:f t="shared" si="0"/>
        <x:v>0.52445845473962349</x:v>
      </x:c>
      <x:c r="D72" s="11">
        <x:f t="shared" si="1"/>
        <x:v>1.0622406639004149</x:v>
      </x:c>
    </x:row>
    <x:row r="73" spans="2:4" ht="14.4" x14ac:dyDescent="0.2">
      <x:c r="B73" s="10">
        <x:v>61</x:v>
      </x:c>
      <x:c r="C73" s="11">
        <x:f t="shared" si="0"/>
        <x:v>0.53347339030554852</x:v>
      </x:c>
      <x:c r="D73" s="11">
        <x:f t="shared" si="1"/>
        <x:v>1.063343717549325</x:v>
      </x:c>
    </x:row>
    <x:row r="74" spans="2:4" ht="14.4" x14ac:dyDescent="0.2">
      <x:c r="B74" s="10">
        <x:v>62</x:v>
      </x:c>
      <x:c r="C74" s="11">
        <x:f t="shared" si="0"/>
        <x:v>0.54249769203998033</x:v>
      </x:c>
      <x:c r="D74" s="11">
        <x:f t="shared" si="1"/>
        <x:v>1.0644490644490645</x:v>
      </x:c>
    </x:row>
    <x:row r="75" spans="2:4" ht="14.4" x14ac:dyDescent="0.2">
      <x:c r="B75" s="10">
        <x:v>63</x:v>
      </x:c>
      <x:c r="C75" s="11">
        <x:f t="shared" si="0"/>
        <x:v>0.5515313794253327</x:v>
      </x:c>
      <x:c r="D75" s="11">
        <x:f t="shared" si="1"/>
        <x:v>1.0655567117585849</x:v>
      </x:c>
    </x:row>
    <x:row r="76" spans="2:4" ht="14.4" x14ac:dyDescent="0.2">
      <x:c r="B76" s="10">
        <x:v>64</x:v>
      </x:c>
      <x:c r="C76" s="11">
        <x:f t="shared" si="0"/>
        <x:v>0.56057447200487065</x:v>
      </x:c>
      <x:c r="D76" s="11">
        <x:f t="shared" si="1"/>
        <x:v>1.0666666666666667</x:v>
      </x:c>
    </x:row>
    <x:row r="77" spans="2:4" ht="14.4" x14ac:dyDescent="0.2">
      <x:c r="B77" s="10">
        <x:v>65</x:v>
      </x:c>
      <x:c r="C77" s="11">
        <x:f t="shared" ref="C77:C140" si="2">20*LOG(D77)</x:f>
        <x:v>0.5696269893829673</x:v>
      </x:c>
      <x:c r="D77" s="11">
        <x:f t="shared" ref="D77:D140" si="3">1024/(1024-B77)</x:f>
        <x:v>1.0677789363920751</x:v>
      </x:c>
    </x:row>
    <x:row r="78" spans="2:4" ht="14.4" x14ac:dyDescent="0.2">
      <x:c r="B78" s="10">
        <x:v>66</x:v>
      </x:c>
      <x:c r="C78" s="11">
        <x:f t="shared" si="2"/>
        <x:v>0.57868895122534991</x:v>
      </x:c>
      <x:c r="D78" s="11">
        <x:f t="shared" si="3"/>
        <x:v>1.068893528183716</x:v>
      </x:c>
    </x:row>
    <x:row r="79" spans="2:4" ht="14.4" x14ac:dyDescent="0.2">
      <x:c r="B79" s="10">
        <x:v>67</x:v>
      </x:c>
      <x:c r="C79" s="11">
        <x:f t="shared" si="2"/>
        <x:v>0.58776037725936858</x:v>
      </x:c>
      <x:c r="D79" s="11">
        <x:f t="shared" si="3"/>
        <x:v>1.0700104493207943</x:v>
      </x:c>
    </x:row>
    <x:row r="80" spans="2:4" ht="14.4" x14ac:dyDescent="0.2">
      <x:c r="B80" s="10">
        <x:v>68</x:v>
      </x:c>
      <x:c r="C80" s="11">
        <x:f t="shared" si="2"/>
        <x:v>0.5968412872742368</x:v>
      </x:c>
      <x:c r="D80" s="11">
        <x:f t="shared" si="3"/>
        <x:v>1.0711297071129706</x:v>
      </x:c>
    </x:row>
    <x:row r="81" spans="2:4" ht="14.4" x14ac:dyDescent="0.2">
      <x:c r="B81" s="10">
        <x:v>69</x:v>
      </x:c>
      <x:c r="C81" s="11">
        <x:f t="shared" si="2"/>
        <x:v>0.605931701121313</x:v>
      </x:c>
      <x:c r="D81" s="11">
        <x:f t="shared" si="3"/>
        <x:v>1.0722513089005237</x:v>
      </x:c>
    </x:row>
    <x:row r="82" spans="2:4" ht="14.4" x14ac:dyDescent="0.2">
      <x:c r="B82" s="10">
        <x:v>70</x:v>
      </x:c>
      <x:c r="C82" s="11">
        <x:f t="shared" si="2"/>
        <x:v>0.61503163871433719</x:v>
      </x:c>
      <x:c r="D82" s="11">
        <x:f t="shared" si="3"/>
        <x:v>1.0733752620545074</x:v>
      </x:c>
    </x:row>
    <x:row r="83" spans="2:4" ht="14.4" x14ac:dyDescent="0.2">
      <x:c r="B83" s="10">
        <x:v>71</x:v>
      </x:c>
      <x:c r="C83" s="11">
        <x:f t="shared" si="2"/>
        <x:v>0.62414112002971112</x:v>
      </x:c>
      <x:c r="D83" s="11">
        <x:f t="shared" si="3"/>
        <x:v>1.074501573976915</x:v>
      </x:c>
    </x:row>
    <x:row r="84" spans="2:4" ht="14.4" x14ac:dyDescent="0.2">
      <x:c r="B84" s="10">
        <x:v>72</x:v>
      </x:c>
      <x:c r="C84" s="11">
        <x:f t="shared" si="2"/>
        <x:v>0.63326016510675176</x:v>
      </x:c>
      <x:c r="D84" s="11">
        <x:f t="shared" si="3"/>
        <x:v>1.0756302521008403</x:v>
      </x:c>
    </x:row>
    <x:row r="85" spans="2:4" ht="14.4" x14ac:dyDescent="0.2">
      <x:c r="B85" s="10">
        <x:v>73</x:v>
      </x:c>
      <x:c r="C85" s="11">
        <x:f t="shared" si="2"/>
        <x:v>0.64238879404796012</x:v>
      </x:c>
      <x:c r="D85" s="11">
        <x:f t="shared" si="3"/>
        <x:v>1.0767613038906414</x:v>
      </x:c>
    </x:row>
    <x:row r="86" spans="2:4" ht="14.4" x14ac:dyDescent="0.2">
      <x:c r="B86" s="10">
        <x:v>74</x:v>
      </x:c>
      <x:c r="C86" s="11">
        <x:f t="shared" si="2"/>
        <x:v>0.65152702701928356</x:v>
      </x:c>
      <x:c r="D86" s="11">
        <x:f t="shared" si="3"/>
        <x:v>1.0778947368421052</x:v>
      </x:c>
    </x:row>
    <x:row r="87" spans="2:4" ht="14.4" x14ac:dyDescent="0.2">
      <x:c r="B87" s="10">
        <x:v>75</x:v>
      </x:c>
      <x:c r="C87" s="11">
        <x:f t="shared" si="2"/>
        <x:v>0.66067488425038501</x:v>
      </x:c>
      <x:c r="D87" s="11">
        <x:f t="shared" si="3"/>
        <x:v>1.0790305584826132</x:v>
      </x:c>
    </x:row>
    <x:row r="88" spans="2:4" ht="14.4" x14ac:dyDescent="0.2">
      <x:c r="B88" s="10">
        <x:v>76</x:v>
      </x:c>
      <x:c r="C88" s="11">
        <x:f t="shared" si="2"/>
        <x:v>0.66983238603491313</x:v>
      </x:c>
      <x:c r="D88" s="11">
        <x:f t="shared" si="3"/>
        <x:v>1.0801687763713079</x:v>
      </x:c>
    </x:row>
    <x:row r="89" spans="2:4" ht="14.4" x14ac:dyDescent="0.2">
      <x:c r="B89" s="10">
        <x:v>77</x:v>
      </x:c>
      <x:c r="C89" s="11">
        <x:f t="shared" si="2"/>
        <x:v>0.67899955273077006</x:v>
      </x:c>
      <x:c r="D89" s="11">
        <x:f t="shared" si="3"/>
        <x:v>1.0813093980992607</x:v>
      </x:c>
    </x:row>
    <x:row r="90" spans="2:4" ht="14.4" x14ac:dyDescent="0.2">
      <x:c r="B90" s="10">
        <x:v>78</x:v>
      </x:c>
      <x:c r="C90" s="11">
        <x:f t="shared" si="2"/>
        <x:v>0.68817640476038422</x:v>
      </x:c>
      <x:c r="D90" s="11">
        <x:f t="shared" si="3"/>
        <x:v>1.0824524312896406</x:v>
      </x:c>
    </x:row>
    <x:row r="91" spans="2:4" ht="14.4" x14ac:dyDescent="0.2">
      <x:c r="B91" s="10">
        <x:v>79</x:v>
      </x:c>
      <x:c r="C91" s="11">
        <x:f t="shared" si="2"/>
        <x:v>0.69736296261098063</x:v>
      </x:c>
      <x:c r="D91" s="11">
        <x:f t="shared" si="3"/>
        <x:v>1.0835978835978837</x:v>
      </x:c>
    </x:row>
    <x:row r="92" spans="2:4" ht="14.4" x14ac:dyDescent="0.2">
      <x:c r="B92" s="10">
        <x:v>80</x:v>
      </x:c>
      <x:c r="C92" s="11">
        <x:f t="shared" si="2"/>
        <x:v>0.7065592468348596</x:v>
      </x:c>
      <x:c r="D92" s="11">
        <x:f t="shared" si="3"/>
        <x:v>1.0847457627118644</x:v>
      </x:c>
    </x:row>
    <x:row r="93" spans="2:4" ht="14.4" x14ac:dyDescent="0.2">
      <x:c r="B93" s="10">
        <x:v>81</x:v>
      </x:c>
      <x:c r="C93" s="11">
        <x:f t="shared" si="2"/>
        <x:v>0.71576527804967249</x:v>
      </x:c>
      <x:c r="D93" s="11">
        <x:f t="shared" si="3"/>
        <x:v>1.085896076352068</x:v>
      </x:c>
    </x:row>
    <x:row r="94" spans="2:4" ht="14.4" x14ac:dyDescent="0.2">
      <x:c r="B94" s="10">
        <x:v>82</x:v>
      </x:c>
      <x:c r="C94" s="11">
        <x:f t="shared" si="2"/>
        <x:v>0.72498107693869152</x:v>
      </x:c>
      <x:c r="D94" s="11">
        <x:f t="shared" si="3"/>
        <x:v>1.0870488322717622</x:v>
      </x:c>
    </x:row>
    <x:row r="95" spans="2:4" ht="14.4" x14ac:dyDescent="0.2">
      <x:c r="B95" s="10">
        <x:v>83</x:v>
      </x:c>
      <x:c r="C95" s="11">
        <x:f t="shared" si="2"/>
        <x:v>0.73420666425110037</x:v>
      </x:c>
      <x:c r="D95" s="11">
        <x:f t="shared" si="3"/>
        <x:v>1.0882040382571732</x:v>
      </x:c>
    </x:row>
    <x:row r="96" spans="2:4" ht="14.4" x14ac:dyDescent="0.2">
      <x:c r="B96" s="10">
        <x:v>84</x:v>
      </x:c>
      <x:c r="C96" s="11">
        <x:f t="shared" si="2"/>
        <x:v>0.74344206080226605</x:v>
      </x:c>
      <x:c r="D96" s="11">
        <x:f t="shared" si="3"/>
        <x:v>1.0893617021276596</x:v>
      </x:c>
    </x:row>
    <x:row r="97" spans="2:4" ht="14.4" x14ac:dyDescent="0.2">
      <x:c r="B97" s="10">
        <x:v>85</x:v>
      </x:c>
      <x:c r="C97" s="11">
        <x:f t="shared" si="2"/>
        <x:v>0.75268728747402147</x:v>
      </x:c>
      <x:c r="D97" s="11">
        <x:f t="shared" si="3"/>
        <x:v>1.0905218317358893</x:v>
      </x:c>
    </x:row>
    <x:row r="98" spans="2:4" ht="14.4" x14ac:dyDescent="0.2">
      <x:c r="B98" s="10">
        <x:v>86</x:v>
      </x:c>
      <x:c r="C98" s="11">
        <x:f t="shared" si="2"/>
        <x:v>0.76194236521494974</x:v>
      </x:c>
      <x:c r="D98" s="11">
        <x:f t="shared" si="3"/>
        <x:v>1.091684434968017</x:v>
      </x:c>
    </x:row>
    <x:row r="99" spans="2:4" ht="14.4" x14ac:dyDescent="0.2">
      <x:c r="B99" s="10">
        <x:v>87</x:v>
      </x:c>
      <x:c r="C99" s="11">
        <x:f t="shared" si="2"/>
        <x:v>0.77120731504067441</x:v>
      </x:c>
      <x:c r="D99" s="11">
        <x:f t="shared" si="3"/>
        <x:v>1.0928495197438635</x:v>
      </x:c>
    </x:row>
    <x:row r="100" spans="2:4" ht="14.4" x14ac:dyDescent="0.2">
      <x:c r="B100" s="10">
        <x:v>88</x:v>
      </x:c>
      <x:c r="C100" s="11">
        <x:f t="shared" si="2"/>
        <x:v>0.78048215803413534</x:v>
      </x:c>
      <x:c r="D100" s="11">
        <x:f t="shared" si="3"/>
        <x:v>1.0940170940170941</x:v>
      </x:c>
    </x:row>
    <x:row r="101" spans="2:4" ht="14.4" x14ac:dyDescent="0.2">
      <x:c r="B101" s="10">
        <x:v>89</x:v>
      </x:c>
      <x:c r="C101" s="11">
        <x:f t="shared" si="2"/>
        <x:v>0.78976691534588372</x:v>
      </x:c>
      <x:c r="D101" s="11">
        <x:f t="shared" si="3"/>
        <x:v>1.0951871657754011</x:v>
      </x:c>
    </x:row>
    <x:row r="102" spans="2:4" ht="14.4" x14ac:dyDescent="0.2">
      <x:c r="B102" s="10">
        <x:v>90</x:v>
      </x:c>
      <x:c r="C102" s="11">
        <x:f t="shared" si="2"/>
        <x:v>0.79906160819437233</x:v>
      </x:c>
      <x:c r="D102" s="11">
        <x:f t="shared" si="3"/>
        <x:v>1.0963597430406853</x:v>
      </x:c>
    </x:row>
    <x:row r="103" spans="2:4" ht="14.4" x14ac:dyDescent="0.2">
      <x:c r="B103" s="10">
        <x:v>91</x:v>
      </x:c>
      <x:c r="C103" s="11">
        <x:f t="shared" si="2"/>
        <x:v>0.80836625786624006</x:v>
      </x:c>
      <x:c r="D103" s="11">
        <x:f t="shared" si="3"/>
        <x:v>1.097534833869239</x:v>
      </x:c>
    </x:row>
    <x:row r="104" spans="2:4" ht="14.4" x14ac:dyDescent="0.2">
      <x:c r="B104" s="10">
        <x:v>92</x:v>
      </x:c>
      <x:c r="C104" s="11">
        <x:f t="shared" si="2"/>
        <x:v>0.81768088571661179</x:v>
      </x:c>
      <x:c r="D104" s="11">
        <x:f t="shared" si="3"/>
        <x:v>1.0987124463519313</x:v>
      </x:c>
    </x:row>
    <x:row r="105" spans="2:4" ht="14.4" x14ac:dyDescent="0.2">
      <x:c r="B105" s="10">
        <x:v>93</x:v>
      </x:c>
      <x:c r="C105" s="11">
        <x:f t="shared" si="2"/>
        <x:v>0.82700551316938642</x:v>
      </x:c>
      <x:c r="D105" s="11">
        <x:f t="shared" si="3"/>
        <x:v>1.0998925886143931</x:v>
      </x:c>
    </x:row>
    <x:row r="106" spans="2:4" ht="14.4" x14ac:dyDescent="0.2">
      <x:c r="B106" s="10">
        <x:v>94</x:v>
      </x:c>
      <x:c r="C106" s="11">
        <x:f t="shared" si="2"/>
        <x:v>0.83634016171753678</x:v>
      </x:c>
      <x:c r="D106" s="11">
        <x:f t="shared" si="3"/>
        <x:v>1.1010752688172043</x:v>
      </x:c>
    </x:row>
    <x:row r="107" spans="2:4" ht="14.4" x14ac:dyDescent="0.2">
      <x:c r="B107" s="10">
        <x:v>95</x:v>
      </x:c>
      <x:c r="C107" s="11">
        <x:f t="shared" si="2"/>
        <x:v>0.84568485292340301</x:v>
      </x:c>
      <x:c r="D107" s="11">
        <x:f t="shared" si="3"/>
        <x:v>1.1022604951560817</x:v>
      </x:c>
    </x:row>
    <x:row r="108" spans="2:4" ht="14.4" x14ac:dyDescent="0.2">
      <x:c r="B108" s="10">
        <x:v>96</x:v>
      </x:c>
      <x:c r="C108" s="11">
        <x:f t="shared" si="2"/>
        <x:v>0.85503960841899762</x:v>
      </x:c>
      <x:c r="D108" s="11">
        <x:f t="shared" si="3"/>
        <x:v>1.103448275862069</x:v>
      </x:c>
    </x:row>
    <x:row r="109" spans="2:4" ht="14.4" x14ac:dyDescent="0.2">
      <x:c r="B109" s="10">
        <x:v>97</x:v>
      </x:c>
      <x:c r="C109" s="11">
        <x:f t="shared" si="2"/>
        <x:v>0.86440444990629661</x:v>
      </x:c>
      <x:c r="D109" s="11">
        <x:f t="shared" si="3"/>
        <x:v>1.1046386192017259</x:v>
      </x:c>
    </x:row>
    <x:row r="110" spans="2:4" ht="14.4" x14ac:dyDescent="0.2">
      <x:c r="B110" s="10">
        <x:v>98</x:v>
      </x:c>
      <x:c r="C110" s="11">
        <x:f t="shared" si="2"/>
        <x:v>0.87377939915755287</x:v>
      </x:c>
      <x:c r="D110" s="11">
        <x:f t="shared" si="3"/>
        <x:v>1.1058315334773219</x:v>
      </x:c>
    </x:row>
    <x:row r="111" spans="2:4" ht="14.4" x14ac:dyDescent="0.2">
      <x:c r="B111" s="10">
        <x:v>99</x:v>
      </x:c>
      <x:c r="C111" s="11">
        <x:f t="shared" si="2"/>
        <x:v>0.88316447801558695</x:v>
      </x:c>
      <x:c r="D111" s="11">
        <x:f t="shared" si="3"/>
        <x:v>1.107027027027027</x:v>
      </x:c>
    </x:row>
    <x:row r="112" spans="2:4" ht="14.4" x14ac:dyDescent="0.2">
      <x:c r="B112" s="10">
        <x:v>100</x:v>
      </x:c>
      <x:c r="C112" s="11">
        <x:f t="shared" si="2"/>
        <x:v>0.89255970839410503</x:v>
      </x:c>
      <x:c r="D112" s="11">
        <x:f t="shared" si="3"/>
        <x:v>1.1082251082251082</x:v>
      </x:c>
    </x:row>
    <x:row r="113" spans="2:4" ht="14.4" x14ac:dyDescent="0.2">
      <x:c r="B113" s="10">
        <x:v>101</x:v>
      </x:c>
      <x:c r="C113" s="11">
        <x:f t="shared" si="2"/>
        <x:v>0.90196511227799747</x:v>
      </x:c>
      <x:c r="D113" s="11">
        <x:f t="shared" si="3"/>
        <x:v>1.1094257854821234</x:v>
      </x:c>
    </x:row>
    <x:row r="114" spans="2:4" ht="14.4" x14ac:dyDescent="0.2">
      <x:c r="B114" s="10">
        <x:v>102</x:v>
      </x:c>
      <x:c r="C114" s="11">
        <x:f t="shared" si="2"/>
        <x:v>0.91138071172365254</x:v>
      </x:c>
      <x:c r="D114" s="11">
        <x:f t="shared" si="3"/>
        <x:v>1.1106290672451193</x:v>
      </x:c>
    </x:row>
    <x:row r="115" spans="2:4" ht="14.4" x14ac:dyDescent="0.2">
      <x:c r="B115" s="10">
        <x:v>103</x:v>
      </x:c>
      <x:c r="C115" s="11">
        <x:f t="shared" si="2"/>
        <x:v>0.92080652885926095</x:v>
      </x:c>
      <x:c r="D115" s="11">
        <x:f t="shared" si="3"/>
        <x:v>1.1118349619978285</x:v>
      </x:c>
    </x:row>
    <x:row r="116" spans="2:4" ht="14.4" x14ac:dyDescent="0.2">
      <x:c r="B116" s="10">
        <x:v>104</x:v>
      </x:c>
      <x:c r="C116" s="11">
        <x:f t="shared" si="2"/>
        <x:v>0.93024258588513375</x:v>
      </x:c>
      <x:c r="D116" s="11">
        <x:f t="shared" si="3"/>
        <x:v>1.1130434782608696</x:v>
      </x:c>
    </x:row>
    <x:row r="117" spans="2:4" ht="14.4" x14ac:dyDescent="0.2">
      <x:c r="B117" s="10">
        <x:v>105</x:v>
      </x:c>
      <x:c r="C117" s="11">
        <x:f t="shared" si="2"/>
        <x:v>0.93968890507401404</x:v>
      </x:c>
      <x:c r="D117" s="11">
        <x:f t="shared" si="3"/>
        <x:v>1.1142546245919478</x:v>
      </x:c>
    </x:row>
    <x:row r="118" spans="2:4" ht="14.4" x14ac:dyDescent="0.2">
      <x:c r="B118" s="10">
        <x:v>106</x:v>
      </x:c>
      <x:c r="C118" s="11">
        <x:f t="shared" si="2"/>
        <x:v>0.94914550877139114</x:v>
      </x:c>
      <x:c r="D118" s="11">
        <x:f t="shared" si="3"/>
        <x:v>1.1154684095860568</x:v>
      </x:c>
    </x:row>
    <x:row r="119" spans="2:4" ht="14.4" x14ac:dyDescent="0.2">
      <x:c r="B119" s="10">
        <x:v>107</x:v>
      </x:c>
      <x:c r="C119" s="11">
        <x:f t="shared" si="2"/>
        <x:v>0.95861241939581765</x:v>
      </x:c>
      <x:c r="D119" s="11">
        <x:f t="shared" si="3"/>
        <x:v>1.1166848418756816</x:v>
      </x:c>
    </x:row>
    <x:row r="120" spans="2:4" ht="14.4" x14ac:dyDescent="0.2">
      <x:c r="B120" s="10">
        <x:v>108</x:v>
      </x:c>
      <x:c r="C120" s="11">
        <x:f t="shared" si="2"/>
        <x:v>0.96808965943923087</x:v>
      </x:c>
      <x:c r="D120" s="11">
        <x:f t="shared" si="3"/>
        <x:v>1.1179039301310043</x:v>
      </x:c>
    </x:row>
    <x:row r="121" spans="2:4" ht="14.4" x14ac:dyDescent="0.2">
      <x:c r="B121" s="10">
        <x:v>109</x:v>
      </x:c>
      <x:c r="C121" s="11">
        <x:f t="shared" si="2"/>
        <x:v>0.97757725146727359</x:v>
      </x:c>
      <x:c r="D121" s="11">
        <x:f t="shared" si="3"/>
        <x:v>1.1191256830601093</x:v>
      </x:c>
    </x:row>
    <x:row r="122" spans="2:4" ht="14.4" x14ac:dyDescent="0.2">
      <x:c r="B122" s="10">
        <x:v>110</x:v>
      </x:c>
      <x:c r="C122" s="11">
        <x:f t="shared" si="2"/>
        <x:v>0.9870752181196103</x:v>
      </x:c>
      <x:c r="D122" s="11">
        <x:f t="shared" si="3"/>
        <x:v>1.1203501094091903</x:v>
      </x:c>
    </x:row>
    <x:row r="123" spans="2:4" ht="14.4" x14ac:dyDescent="0.2">
      <x:c r="B123" s="10">
        <x:v>111</x:v>
      </x:c>
      <x:c r="C123" s="11">
        <x:f t="shared" si="2"/>
        <x:v>0.99658358211025999</x:v>
      </x:c>
      <x:c r="D123" s="11">
        <x:f t="shared" si="3"/>
        <x:v>1.1215772179627601</x:v>
      </x:c>
    </x:row>
    <x:row r="124" spans="2:4" ht="14.4" x14ac:dyDescent="0.2">
      <x:c r="B124" s="10">
        <x:v>112</x:v>
      </x:c>
      <x:c r="C124" s="11">
        <x:f t="shared" si="2"/>
        <x:v>1.0061023662279149</x:v>
      </x:c>
      <x:c r="D124" s="11">
        <x:f t="shared" si="3"/>
        <x:v>1.1228070175438596</x:v>
      </x:c>
    </x:row>
    <x:row r="125" spans="2:4" ht="14.4" x14ac:dyDescent="0.2">
      <x:c r="B125" s="10">
        <x:v>113</x:v>
      </x:c>
      <x:c r="C125" s="11">
        <x:f t="shared" si="2"/>
        <x:v>1.0156315933362745</x:v>
      </x:c>
      <x:c r="D125" s="11">
        <x:f t="shared" si="3"/>
        <x:v>1.1240395170142701</x:v>
      </x:c>
    </x:row>
    <x:row r="126" spans="2:4" ht="14.4" x14ac:dyDescent="0.2">
      <x:c r="B126" s="10">
        <x:v>114</x:v>
      </x:c>
      <x:c r="C126" s="11">
        <x:f t="shared" si="2"/>
        <x:v>1.0251712863743669</x:v>
      </x:c>
      <x:c r="D126" s="11">
        <x:f t="shared" si="3"/>
        <x:v>1.1252747252747253</x:v>
      </x:c>
    </x:row>
    <x:row r="127" spans="2:4" ht="14.4" x14ac:dyDescent="0.2">
      <x:c r="B127" s="10">
        <x:v>115</x:v>
      </x:c>
      <x:c r="C127" s="11">
        <x:f t="shared" si="2"/>
        <x:v>1.0347214683568897</x:v>
      </x:c>
      <x:c r="D127" s="11">
        <x:f t="shared" si="3"/>
        <x:v>1.1265126512651265</x:v>
      </x:c>
    </x:row>
    <x:row r="128" spans="2:4" ht="14.4" x14ac:dyDescent="0.2">
      <x:c r="B128" s="10">
        <x:v>116</x:v>
      </x:c>
      <x:c r="C128" s="11">
        <x:f t="shared" si="2"/>
        <x:v>1.0442821623745377</x:v>
      </x:c>
      <x:c r="D128" s="11">
        <x:f t="shared" si="3"/>
        <x:v>1.1277533039647578</x:v>
      </x:c>
    </x:row>
    <x:row r="129" spans="2:4" ht="14.4" x14ac:dyDescent="0.2">
      <x:c r="B129" s="10">
        <x:v>117</x:v>
      </x:c>
      <x:c r="C129" s="11">
        <x:f t="shared" si="2"/>
        <x:v>1.053853391594334</x:v>
      </x:c>
      <x:c r="D129" s="11">
        <x:f t="shared" si="3"/>
        <x:v>1.1289966923925028</x:v>
      </x:c>
    </x:row>
    <x:row r="130" spans="2:4" ht="14.4" x14ac:dyDescent="0.2">
      <x:c r="B130" s="10">
        <x:v>118</x:v>
      </x:c>
      <x:c r="C130" s="11">
        <x:f t="shared" si="2"/>
        <x:v>1.0634351792599777</x:v>
      </x:c>
      <x:c r="D130" s="11">
        <x:f t="shared" si="3"/>
        <x:v>1.130242825607064</x:v>
      </x:c>
    </x:row>
    <x:row r="131" spans="2:4" ht="14.4" x14ac:dyDescent="0.2">
      <x:c r="B131" s="10">
        <x:v>119</x:v>
      </x:c>
      <x:c r="C131" s="11">
        <x:f t="shared" si="2"/>
        <x:v>1.0730275486921734</x:v>
      </x:c>
      <x:c r="D131" s="11">
        <x:f t="shared" si="3"/>
        <x:v>1.1314917127071824</x:v>
      </x:c>
    </x:row>
    <x:row r="132" spans="2:4" ht="14.4" x14ac:dyDescent="0.2">
      <x:c r="B132" s="10">
        <x:v>120</x:v>
      </x:c>
      <x:c r="C132" s="11">
        <x:f t="shared" si="2"/>
        <x:v>1.0826305232889726</x:v>
      </x:c>
      <x:c r="D132" s="11">
        <x:f t="shared" si="3"/>
        <x:v>1.1327433628318584</x:v>
      </x:c>
    </x:row>
    <x:row r="133" spans="2:4" ht="14.4" x14ac:dyDescent="0.2">
      <x:c r="B133" s="10">
        <x:v>121</x:v>
      </x:c>
      <x:c r="C133" s="11">
        <x:f t="shared" si="2"/>
        <x:v>1.0922441265261227</x:v>
      </x:c>
      <x:c r="D133" s="11">
        <x:f t="shared" si="3"/>
        <x:v>1.1339977851605758</x:v>
      </x:c>
    </x:row>
    <x:row r="134" spans="2:4" ht="14.4" x14ac:dyDescent="0.2">
      <x:c r="B134" s="10">
        <x:v>122</x:v>
      </x:c>
      <x:c r="C134" s="11">
        <x:f t="shared" si="2"/>
        <x:v>1.1018683819574044</x:v>
      </x:c>
      <x:c r="D134" s="11">
        <x:f t="shared" si="3"/>
        <x:v>1.1352549889135255</x:v>
      </x:c>
    </x:row>
    <x:row r="135" spans="2:4" ht="14.4" x14ac:dyDescent="0.2">
      <x:c r="B135" s="10">
        <x:v>123</x:v>
      </x:c>
      <x:c r="C135" s="11">
        <x:f t="shared" si="2"/>
        <x:v>1.1115033132149796</x:v>
      </x:c>
      <x:c r="D135" s="11">
        <x:f t="shared" si="3"/>
        <x:v>1.1365149833518313</x:v>
      </x:c>
    </x:row>
    <x:row r="136" spans="2:4" ht="14.4" x14ac:dyDescent="0.2">
      <x:c r="B136" s="10">
        <x:v>124</x:v>
      </x:c>
      <x:c r="C136" s="11">
        <x:f t="shared" si="2"/>
        <x:v>1.1211489440097415</x:v>
      </x:c>
      <x:c r="D136" s="11">
        <x:f t="shared" si="3"/>
        <x:v>1.1377777777777778</x:v>
      </x:c>
    </x:row>
    <x:row r="137" spans="2:4" ht="14.4" x14ac:dyDescent="0.2">
      <x:c r="B137" s="10">
        <x:v>125</x:v>
      </x:c>
      <x:c r="C137" s="11">
        <x:f t="shared" si="2"/>
        <x:v>1.1308052981316636</x:v>
      </x:c>
      <x:c r="D137" s="11">
        <x:f t="shared" si="3"/>
        <x:v>1.1390433815350389</x:v>
      </x:c>
    </x:row>
    <x:row r="138" spans="2:4" ht="14.4" x14ac:dyDescent="0.2">
      <x:c r="B138" s="10">
        <x:v>126</x:v>
      </x:c>
      <x:c r="C138" s="11">
        <x:f t="shared" si="2"/>
        <x:v>1.1404723994501513</x:v>
      </x:c>
      <x:c r="D138" s="11">
        <x:f t="shared" si="3"/>
        <x:v>1.1403118040089086</x:v>
      </x:c>
    </x:row>
    <x:row r="139" spans="2:4" ht="14.4" x14ac:dyDescent="0.2">
      <x:c r="B139" s="10">
        <x:v>127</x:v>
      </x:c>
      <x:c r="C139" s="11">
        <x:f t="shared" si="2"/>
        <x:v>1.1501502719143972</x:v>
      </x:c>
      <x:c r="D139" s="11">
        <x:f t="shared" si="3"/>
        <x:v>1.1415830546265329</x:v>
      </x:c>
    </x:row>
    <x:row r="140" spans="2:4" ht="14.4" x14ac:dyDescent="0.2">
      <x:c r="B140" s="10">
        <x:v>128</x:v>
      </x:c>
      <x:c r="C140" s="11">
        <x:f t="shared" si="2"/>
        <x:v>1.1598389395537347</x:v>
      </x:c>
      <x:c r="D140" s="11">
        <x:f t="shared" si="3"/>
        <x:v>1.1428571428571428</x:v>
      </x:c>
    </x:row>
    <x:row r="141" spans="2:4" ht="14.4" x14ac:dyDescent="0.2">
      <x:c r="B141" s="10">
        <x:v>129</x:v>
      </x:c>
      <x:c r="C141" s="11">
        <x:f t="shared" ref="C141:C204" si="4">20*LOG(D141)</x:f>
        <x:v>1.1695384264779989</x:v>
      </x:c>
      <x:c r="D141" s="11">
        <x:f t="shared" ref="D141:D204" si="5">1024/(1024-B141)</x:f>
        <x:v>1.1441340782122904</x:v>
      </x:c>
    </x:row>
    <x:row r="142" spans="2:4" ht="14.4" x14ac:dyDescent="0.2">
      <x:c r="B142" s="10">
        <x:v>130</x:v>
      </x:c>
      <x:c r="C142" s="11">
        <x:f t="shared" si="4"/>
        <x:v>1.1792487568778856</x:v>
      </x:c>
      <x:c r="D142" s="11">
        <x:f t="shared" si="5"/>
        <x:v>1.145413870246085</x:v>
      </x:c>
    </x:row>
    <x:row r="143" spans="2:4" ht="14.4" x14ac:dyDescent="0.2">
      <x:c r="B143" s="10">
        <x:v>131</x:v>
      </x:c>
      <x:c r="C143" s="11">
        <x:f t="shared" si="4"/>
        <x:v>1.1889699550253106</x:v>
      </x:c>
      <x:c r="D143" s="11">
        <x:f t="shared" si="5"/>
        <x:v>1.1466965285554311</x:v>
      </x:c>
    </x:row>
    <x:row r="144" spans="2:4" ht="14.4" x14ac:dyDescent="0.2">
      <x:c r="B144" s="10">
        <x:v>132</x:v>
      </x:c>
      <x:c r="C144" s="11">
        <x:f t="shared" si="4"/>
        <x:v>1.1987020452737775</x:v>
      </x:c>
      <x:c r="D144" s="11">
        <x:f t="shared" si="5"/>
        <x:v>1.147982062780269</x:v>
      </x:c>
    </x:row>
    <x:row r="145" spans="2:4" ht="14.4" x14ac:dyDescent="0.2">
      <x:c r="B145" s="10">
        <x:v>133</x:v>
      </x:c>
      <x:c r="C145" s="11">
        <x:f t="shared" si="4"/>
        <x:v>1.208445052058744</x:v>
      </x:c>
      <x:c r="D145" s="11">
        <x:f t="shared" si="5"/>
        <x:v>1.149270482603816</x:v>
      </x:c>
    </x:row>
    <x:row r="146" spans="2:4" ht="14.4" x14ac:dyDescent="0.2">
      <x:c r="B146" s="10">
        <x:v>134</x:v>
      </x:c>
      <x:c r="C146" s="11">
        <x:f t="shared" si="4"/>
        <x:v>1.2181989998979841</x:v>
      </x:c>
      <x:c r="D146" s="11">
        <x:f t="shared" si="5"/>
        <x:v>1.1505617977528091</x:v>
      </x:c>
    </x:row>
    <x:row r="147" spans="2:4" ht="14.4" x14ac:dyDescent="0.2">
      <x:c r="B147" s="10">
        <x:v>135</x:v>
      </x:c>
      <x:c r="C147" s="11">
        <x:f t="shared" si="4"/>
        <x:v>1.227963913391966</x:v>
      </x:c>
      <x:c r="D147" s="11">
        <x:f t="shared" si="5"/>
        <x:v>1.1518560179977504</x:v>
      </x:c>
    </x:row>
    <x:row r="148" spans="2:4" ht="14.4" x14ac:dyDescent="0.2">
      <x:c r="B148" s="10">
        <x:v>136</x:v>
      </x:c>
      <x:c r="C148" s="11">
        <x:f t="shared" si="4"/>
        <x:v>1.2377398172242187</x:v>
      </x:c>
      <x:c r="D148" s="11">
        <x:f t="shared" si="5"/>
        <x:v>1.1531531531531531</x:v>
      </x:c>
    </x:row>
    <x:row r="149" spans="2:4" ht="14.4" x14ac:dyDescent="0.2">
      <x:c r="B149" s="10">
        <x:v>137</x:v>
      </x:c>
      <x:c r="C149" s="11">
        <x:f t="shared" si="4"/>
        <x:v>1.2475267361617108</x:v>
      </x:c>
      <x:c r="D149" s="11">
        <x:f t="shared" si="5"/>
        <x:v>1.1544532130777903</x:v>
      </x:c>
    </x:row>
    <x:row r="150" spans="2:4" ht="14.4" x14ac:dyDescent="0.2">
      <x:c r="B150" s="10">
        <x:v>138</x:v>
      </x:c>
      <x:c r="C150" s="11">
        <x:f t="shared" si="4"/>
        <x:v>1.2573246950552233</x:v>
      </x:c>
      <x:c r="D150" s="11">
        <x:f t="shared" si="5"/>
        <x:v>1.1557562076749435</x:v>
      </x:c>
    </x:row>
    <x:row r="151" spans="2:4" ht="14.4" x14ac:dyDescent="0.2">
      <x:c r="B151" s="10">
        <x:v>139</x:v>
      </x:c>
      <x:c r="C151" s="11">
        <x:f t="shared" si="4"/>
        <x:v>1.2671337188397307</x:v>
      </x:c>
      <x:c r="D151" s="11">
        <x:f t="shared" si="5"/>
        <x:v>1.1570621468926554</x:v>
      </x:c>
    </x:row>
    <x:row r="152" spans="2:4" ht="14.4" x14ac:dyDescent="0.2">
      <x:c r="B152" s="10">
        <x:v>140</x:v>
      </x:c>
      <x:c r="C152" s="11">
        <x:f t="shared" si="4"/>
        <x:v>1.2769538325347782</x:v>
      </x:c>
      <x:c r="D152" s="11">
        <x:f t="shared" si="5"/>
        <x:v>1.158371040723982</x:v>
      </x:c>
    </x:row>
    <x:row r="153" spans="2:4" ht="14.4" x14ac:dyDescent="0.2">
      <x:c r="B153" s="10">
        <x:v>141</x:v>
      </x:c>
      <x:c r="C153" s="11">
        <x:f t="shared" si="4"/>
        <x:v>1.2867850612448679</x:v>
      </x:c>
      <x:c r="D153" s="11">
        <x:f t="shared" si="5"/>
        <x:v>1.1596828992072481</x:v>
      </x:c>
    </x:row>
    <x:row r="154" spans="2:4" ht="14.4" x14ac:dyDescent="0.2">
      <x:c r="B154" s="10">
        <x:v>142</x:v>
      </x:c>
      <x:c r="C154" s="11">
        <x:f t="shared" si="4"/>
        <x:v>1.2966274301598446</x:v>
      </x:c>
      <x:c r="D154" s="11">
        <x:f t="shared" si="5"/>
        <x:v>1.1609977324263039</x:v>
      </x:c>
    </x:row>
    <x:row r="155" spans="2:4" ht="14.4" x14ac:dyDescent="0.2">
      <x:c r="B155" s="10">
        <x:v>143</x:v>
      </x:c>
      <x:c r="C155" s="11">
        <x:f t="shared" si="4"/>
        <x:v>1.3064809645552806</x:v>
      </x:c>
      <x:c r="D155" s="11">
        <x:f t="shared" si="5"/>
        <x:v>1.1623155505107832</x:v>
      </x:c>
    </x:row>
    <x:row r="156" spans="2:4" ht="14.4" x14ac:dyDescent="0.2">
      <x:c r="B156" s="10">
        <x:v>144</x:v>
      </x:c>
      <x:c r="C156" s="11">
        <x:f t="shared" si="4"/>
        <x:v>1.316345689792866</x:v>
      </x:c>
      <x:c r="D156" s="11">
        <x:f t="shared" si="5"/>
        <x:v>1.1636363636363636</x:v>
      </x:c>
    </x:row>
    <x:row r="157" spans="2:4" ht="14.4" x14ac:dyDescent="0.2">
      <x:c r="B157" s="10">
        <x:v>145</x:v>
      </x:c>
      <x:c r="C157" s="11">
        <x:f t="shared" si="4"/>
        <x:v>1.3262216313208008</x:v>
      </x:c>
      <x:c r="D157" s="11">
        <x:f t="shared" si="5"/>
        <x:v>1.1649601820250284</x:v>
      </x:c>
    </x:row>
    <x:row r="158" spans="2:4" ht="14.4" x14ac:dyDescent="0.2">
      <x:c r="B158" s="10">
        <x:v>146</x:v>
      </x:c>
      <x:c r="C158" s="11">
        <x:f t="shared" si="4"/>
        <x:v>1.3361088146741873</x:v>
      </x:c>
      <x:c r="D158" s="11">
        <x:f t="shared" si="5"/>
        <x:v>1.1662870159453302</x:v>
      </x:c>
    </x:row>
    <x:row r="159" spans="2:4" ht="14.4" x14ac:dyDescent="0.2">
      <x:c r="B159" s="10">
        <x:v>147</x:v>
      </x:c>
      <x:c r="C159" s="11">
        <x:f t="shared" si="4"/>
        <x:v>1.3460072654754289</x:v>
      </x:c>
      <x:c r="D159" s="11">
        <x:f t="shared" si="5"/>
        <x:v>1.1676168757126568</x:v>
      </x:c>
    </x:row>
    <x:row r="160" spans="2:4" ht="14.4" x14ac:dyDescent="0.2">
      <x:c r="B160" s="10">
        <x:v>148</x:v>
      </x:c>
      <x:c r="C160" s="11">
        <x:f t="shared" si="4"/>
        <x:v>1.355917009434624</x:v>
      </x:c>
      <x:c r="D160" s="11">
        <x:f t="shared" si="5"/>
        <x:v>1.1689497716894977</x:v>
      </x:c>
    </x:row>
    <x:row r="161" spans="2:4" ht="14.4" x14ac:dyDescent="0.2">
      <x:c r="B161" s="10">
        <x:v>149</x:v>
      </x:c>
      <x:c r="C161" s="11">
        <x:f t="shared" si="4"/>
        <x:v>1.3658380723499746</x:v>
      </x:c>
      <x:c r="D161" s="11">
        <x:f t="shared" si="5"/>
        <x:v>1.1702857142857144</x:v>
      </x:c>
    </x:row>
    <x:row r="162" spans="2:4" ht="14.4" x14ac:dyDescent="0.2">
      <x:c r="B162" s="10">
        <x:v>150</x:v>
      </x:c>
      <x:c r="C162" s="11">
        <x:f t="shared" si="4"/>
        <x:v>1.3757704801081783</x:v>
      </x:c>
      <x:c r="D162" s="11">
        <x:f t="shared" si="5"/>
        <x:v>1.1716247139588101</x:v>
      </x:c>
    </x:row>
    <x:row r="163" spans="2:4" ht="14.4" x14ac:dyDescent="0.2">
      <x:c r="B163" s="10">
        <x:v>151</x:v>
      </x:c>
      <x:c r="C163" s="11">
        <x:f t="shared" si="4"/>
        <x:v>1.3857142586848448</x:v>
      </x:c>
      <x:c r="D163" s="11">
        <x:f t="shared" si="5"/>
        <x:v>1.1729667812142039</x:v>
      </x:c>
    </x:row>
    <x:row r="164" spans="2:4" ht="14.4" x14ac:dyDescent="0.2">
      <x:c r="B164" s="10">
        <x:v>152</x:v>
      </x:c>
      <x:c r="C164" s="11">
        <x:f t="shared" si="4"/>
        <x:v>1.395669434144895</x:v>
      </x:c>
      <x:c r="D164" s="11">
        <x:f t="shared" si="5"/>
        <x:v>1.1743119266055047</x:v>
      </x:c>
    </x:row>
    <x:row r="165" spans="2:4" ht="14.4" x14ac:dyDescent="0.2">
      <x:c r="B165" s="10">
        <x:v>153</x:v>
      </x:c>
      <x:c r="C165" s="11">
        <x:f t="shared" si="4"/>
        <x:v>1.4056360326429751</x:v>
      </x:c>
      <x:c r="D165" s="11">
        <x:f t="shared" si="5"/>
        <x:v>1.1756601607347876</x:v>
      </x:c>
    </x:row>
    <x:row r="166" spans="2:4" ht="14.4" x14ac:dyDescent="0.2">
      <x:c r="B166" s="10">
        <x:v>154</x:v>
      </x:c>
      <x:c r="C166" s="11">
        <x:f t="shared" si="4"/>
        <x:v>1.4156140804238684</x:v>
      </x:c>
      <x:c r="D166" s="11">
        <x:f t="shared" si="5"/>
        <x:v>1.1770114942528735</x:v>
      </x:c>
    </x:row>
    <x:row r="167" spans="2:4" ht="14.4" x14ac:dyDescent="0.2">
      <x:c r="B167" s="10">
        <x:v>155</x:v>
      </x:c>
      <x:c r="C167" s="11">
        <x:f t="shared" si="4"/>
        <x:v>1.4256036038229096</x:v>
      </x:c>
      <x:c r="D167" s="11">
        <x:f t="shared" si="5"/>
        <x:v>1.1783659378596087</x:v>
      </x:c>
    </x:row>
    <x:row r="168" spans="2:4" ht="14.4" x14ac:dyDescent="0.2">
      <x:c r="B168" s="10">
        <x:v>156</x:v>
      </x:c>
      <x:c r="C168" s="11">
        <x:f t="shared" si="4"/>
        <x:v>1.4356046292664009</x:v>
      </x:c>
      <x:c r="D168" s="11">
        <x:f t="shared" si="5"/>
        <x:v>1.1797235023041475</x:v>
      </x:c>
    </x:row>
    <x:row r="169" spans="2:4" ht="14.4" x14ac:dyDescent="0.2">
      <x:c r="B169" s="10">
        <x:v>157</x:v>
      </x:c>
      <x:c r="C169" s="11">
        <x:f t="shared" si="4"/>
        <x:v>1.4456171832720335</x:v>
      </x:c>
      <x:c r="D169" s="11">
        <x:f t="shared" si="5"/>
        <x:v>1.1810841983852365</x:v>
      </x:c>
    </x:row>
    <x:row r="170" spans="2:4" ht="14.4" x14ac:dyDescent="0.2">
      <x:c r="B170" s="10">
        <x:v>158</x:v>
      </x:c>
      <x:c r="C170" s="11">
        <x:f t="shared" si="4"/>
        <x:v>1.4556412924493061</x:v>
      </x:c>
      <x:c r="D170" s="11">
        <x:f t="shared" si="5"/>
        <x:v>1.1824480369515011</x:v>
      </x:c>
    </x:row>
    <x:row r="171" spans="2:4" ht="14.4" x14ac:dyDescent="0.2">
      <x:c r="B171" s="10">
        <x:v>159</x:v>
      </x:c>
      <x:c r="C171" s="11">
        <x:f t="shared" si="4"/>
        <x:v>1.4656769834999552</x:v>
      </x:c>
      <x:c r="D171" s="11">
        <x:f t="shared" si="5"/>
        <x:v>1.1838150289017342</x:v>
      </x:c>
    </x:row>
    <x:row r="172" spans="2:4" ht="14.4" x14ac:dyDescent="0.2">
      <x:c r="B172" s="10">
        <x:v>160</x:v>
      </x:c>
      <x:c r="C172" s="11">
        <x:f t="shared" si="4"/>
        <x:v>1.4757242832183728</x:v>
      </x:c>
      <x:c r="D172" s="11">
        <x:f t="shared" si="5"/>
        <x:v>1.1851851851851851</x:v>
      </x:c>
    </x:row>
    <x:row r="173" spans="2:4" ht="14.4" x14ac:dyDescent="0.2">
      <x:c r="B173" s="10">
        <x:v>161</x:v>
      </x:c>
      <x:c r="C173" s="11">
        <x:f t="shared" si="4"/>
        <x:v>1.485783218492047</x:v>
      </x:c>
      <x:c r="D173" s="11">
        <x:f t="shared" si="5"/>
        <x:v>1.186558516801854</x:v>
      </x:c>
    </x:row>
    <x:row r="174" spans="2:4" ht="14.4" x14ac:dyDescent="0.2">
      <x:c r="B174" s="10">
        <x:v>162</x:v>
      </x:c>
      <x:c r="C174" s="11">
        <x:f t="shared" si="4"/>
        <x:v>1.4958538163019828</x:v>
      </x:c>
      <x:c r="D174" s="11">
        <x:f t="shared" si="5"/>
        <x:v>1.1879350348027842</x:v>
      </x:c>
    </x:row>
    <x:row r="175" spans="2:4" ht="14.4" x14ac:dyDescent="0.2">
      <x:c r="B175" s="10">
        <x:v>163</x:v>
      </x:c>
      <x:c r="C175" s="11">
        <x:f t="shared" si="4"/>
        <x:v>1.505936103723144</x:v>
      </x:c>
      <x:c r="D175" s="11">
        <x:f t="shared" si="5"/>
        <x:v>1.18931475029036</x:v>
      </x:c>
    </x:row>
    <x:row r="176" spans="2:4" ht="14.4" x14ac:dyDescent="0.2">
      <x:c r="B176" s="10">
        <x:v>164</x:v>
      </x:c>
      <x:c r="C176" s="11">
        <x:f t="shared" si="4"/>
        <x:v>1.5160301079248844</x:v>
      </x:c>
      <x:c r="D176" s="11">
        <x:f t="shared" si="5"/>
        <x:v>1.1906976744186046</x:v>
      </x:c>
    </x:row>
    <x:row r="177" spans="1:4" ht="14.4" x14ac:dyDescent="0.2">
      <x:c r="B177" s="10">
        <x:v>165</x:v>
      </x:c>
      <x:c r="C177" s="11">
        <x:f t="shared" si="4"/>
        <x:v>1.5261358561713929</x:v>
      </x:c>
      <x:c r="D177" s="11">
        <x:f t="shared" si="5"/>
        <x:v>1.1920838183934808</x:v>
      </x:c>
    </x:row>
    <x:row r="178" spans="1:4" ht="14.4" x14ac:dyDescent="0.2">
      <x:c r="B178" s="10">
        <x:v>166</x:v>
      </x:c>
      <x:c r="C178" s="11">
        <x:f t="shared" si="4"/>
        <x:v>1.5362533758221302</x:v>
      </x:c>
      <x:c r="D178" s="11">
        <x:f t="shared" si="5"/>
        <x:v>1.1934731934731935</x:v>
      </x:c>
    </x:row>
    <x:row r="179" spans="1:4" ht="14.4" x14ac:dyDescent="0.2">
      <x:c r="B179" s="10">
        <x:v>167</x:v>
      </x:c>
      <x:c r="C179" s="11">
        <x:f t="shared" si="4"/>
        <x:v>1.5463826943322752</x:v>
      </x:c>
      <x:c r="D179" s="11">
        <x:f t="shared" si="5"/>
        <x:v>1.1948658109684946</x:v>
      </x:c>
    </x:row>
    <x:row r="180" spans="1:4" ht="14.4" x14ac:dyDescent="0.2">
      <x:c r="B180" s="10">
        <x:v>168</x:v>
      </x:c>
      <x:c r="C180" s="11">
        <x:f t="shared" si="4"/>
        <x:v>1.5565238392531739</x:v>
      </x:c>
      <x:c r="D180" s="11">
        <x:f t="shared" si="5"/>
        <x:v>1.1962616822429906</x:v>
      </x:c>
    </x:row>
    <x:row r="181" spans="1:4" ht="14.4" x14ac:dyDescent="0.2">
      <x:c r="B181" s="10">
        <x:v>169</x:v>
      </x:c>
      <x:c r="C181" s="11">
        <x:f t="shared" si="4"/>
        <x:v>1.5666768382327865</x:v>
      </x:c>
      <x:c r="D181" s="11">
        <x:f t="shared" si="5"/>
        <x:v>1.1976608187134503</x:v>
      </x:c>
    </x:row>
    <x:row r="182" spans="1:4" ht="14.4" x14ac:dyDescent="0.2">
      <x:c r="B182" s="10">
        <x:v>170</x:v>
      </x:c>
      <x:c r="C182" s="11">
        <x:f t="shared" si="4"/>
        <x:v>1.5768417190161379</x:v>
      </x:c>
      <x:c r="D182" s="11">
        <x:f t="shared" si="5"/>
        <x:v>1.1990632318501171</x:v>
      </x:c>
    </x:row>
    <x:row r="183" spans="1:4" ht="14.4" x14ac:dyDescent="0.2">
      <x:c r="B183" s="10">
        <x:v>171</x:v>
      </x:c>
      <x:c r="C183" s="11">
        <x:f t="shared" si="4"/>
        <x:v>1.5870185094457778</x:v>
      </x:c>
      <x:c r="D183" s="11">
        <x:f t="shared" si="5"/>
        <x:v>1.2004689331770222</x:v>
      </x:c>
    </x:row>
    <x:row r="184" spans="1:4" ht="14.4" x14ac:dyDescent="0.2">
      <x:c r="B184" s="10">
        <x:v>172</x:v>
      </x:c>
      <x:c r="C184" s="11">
        <x:f t="shared" si="4"/>
        <x:v>1.597207237462237</x:v>
      </x:c>
      <x:c r="D184" s="11">
        <x:f t="shared" si="5"/>
        <x:v>1.2018779342723005</x:v>
      </x:c>
    </x:row>
    <x:row r="185" spans="1:4" ht="14.4" x14ac:dyDescent="0.2">
      <x:c r="B185" s="10">
        <x:v>173</x:v>
      </x:c>
      <x:c r="C185" s="11">
        <x:f t="shared" si="4"/>
        <x:v>1.6074079311044811</x:v>
      </x:c>
      <x:c r="D185" s="11">
        <x:f t="shared" si="5"/>
        <x:v>1.2032902467685076</x:v>
      </x:c>
    </x:row>
    <x:row r="186" spans="1:4" ht="14.4" x14ac:dyDescent="0.2">
      <x:c r="B186" s="10">
        <x:v>174</x:v>
      </x:c>
      <x:c r="C186" s="11">
        <x:f t="shared" si="4"/>
        <x:v>1.6176206185103836</x:v>
      </x:c>
      <x:c r="D186" s="11">
        <x:f t="shared" si="5"/>
        <x:v>1.2047058823529411</x:v>
      </x:c>
    </x:row>
    <x:row r="187" spans="1:4" ht="14.4" x14ac:dyDescent="0.2">
      <x:c r="B187" s="10">
        <x:v>175</x:v>
      </x:c>
      <x:c r="C187" s="11">
        <x:f t="shared" si="4"/>
        <x:v>1.6278453279171852</x:v>
      </x:c>
      <x:c r="D187" s="11">
        <x:f t="shared" si="5"/>
        <x:v>1.2061248527679622</x:v>
      </x:c>
    </x:row>
    <x:row r="188" spans="1:4" ht="14.4" x14ac:dyDescent="0.2">
      <x:c r="B188" s="10">
        <x:v>176</x:v>
      </x:c>
      <x:c r="C188" s="11">
        <x:f t="shared" si="4"/>
        <x:v>1.6380820876619624</x:v>
      </x:c>
      <x:c r="D188" s="11">
        <x:f t="shared" si="5"/>
        <x:v>1.2075471698113207</x:v>
      </x:c>
    </x:row>
    <x:row r="189" spans="1:4" ht="14.4" x14ac:dyDescent="0.2">
      <x:c r="B189" s="10">
        <x:v>177</x:v>
      </x:c>
      <x:c r="C189" s="11">
        <x:f t="shared" si="4"/>
        <x:v>1.6483309261821002</x:v>
      </x:c>
      <x:c r="D189" s="11">
        <x:f t="shared" si="5"/>
        <x:v>1.2089728453364816</x:v>
      </x:c>
    </x:row>
    <x:row r="190" spans="1:4" ht="14.4" x14ac:dyDescent="0.2">
      <x:c r="B190" s="10">
        <x:v>178</x:v>
      </x:c>
      <x:c r="C190" s="11">
        <x:f t="shared" si="4"/>
        <x:v>1.658591872015768</x:v>
      </x:c>
      <x:c r="D190" s="11">
        <x:f t="shared" si="5"/>
        <x:v>1.2104018912529551</x:v>
      </x:c>
    </x:row>
    <x:row r="191" spans="1:4" ht="14.4" x14ac:dyDescent="0.2">
      <x:c r="B191" s="10">
        <x:v>179</x:v>
      </x:c>
      <x:c r="C191" s="11">
        <x:f t="shared" si="4"/>
        <x:v>1.6688649538023923</x:v>
      </x:c>
      <x:c r="D191" s="11">
        <x:f t="shared" si="5"/>
        <x:v>1.2118343195266272</x:v>
      </x:c>
    </x:row>
    <x:row r="192" spans="1:4" ht="14.4" x14ac:dyDescent="0.2">
      <x:c r="A192" s="12"/>
      <x:c r="B192" s="10">
        <x:v>180</x:v>
      </x:c>
      <x:c r="C192" s="11">
        <x:f t="shared" si="4"/>
        <x:v>1.6791502002831384</x:v>
      </x:c>
      <x:c r="D192" s="11">
        <x:f t="shared" si="5"/>
        <x:v>1.2132701421800949</x:v>
      </x:c>
    </x:row>
    <x:row r="193" spans="2:4" ht="14.4" x14ac:dyDescent="0.2">
      <x:c r="B193" s="10">
        <x:v>181</x:v>
      </x:c>
      <x:c r="C193" s="11">
        <x:f t="shared" si="4"/>
        <x:v>1.6894476403013932</x:v>
      </x:c>
      <x:c r="D193" s="11">
        <x:f t="shared" si="5"/>
        <x:v>1.2147093712930013</x:v>
      </x:c>
    </x:row>
    <x:row r="194" spans="2:4" ht="14.4" x14ac:dyDescent="0.2">
      <x:c r="B194" s="10">
        <x:v>182</x:v>
      </x:c>
      <x:c r="C194" s="11">
        <x:f t="shared" si="4"/>
        <x:v>1.6997573028032495</x:v>
      </x:c>
      <x:c r="D194" s="11">
        <x:f t="shared" si="5"/>
        <x:v>1.2161520190023754</x:v>
      </x:c>
    </x:row>
    <x:row r="195" spans="2:4" ht="14.4" x14ac:dyDescent="0.2">
      <x:c r="B195" s="10">
        <x:v>183</x:v>
      </x:c>
      <x:c r="C195" s="11">
        <x:f t="shared" si="4"/>
        <x:v>1.7100792168379946</x:v>
      </x:c>
      <x:c r="D195" s="11">
        <x:f t="shared" si="5"/>
        <x:v>1.2175980975029725</x:v>
      </x:c>
    </x:row>
    <x:row r="196" spans="2:4" ht="14.4" x14ac:dyDescent="0.2">
      <x:c r="B196" s="10">
        <x:v>184</x:v>
      </x:c>
      <x:c r="C196" s="11">
        <x:f t="shared" si="4"/>
        <x:v>1.7204134115586067</x:v>
      </x:c>
      <x:c r="D196" s="11">
        <x:f t="shared" si="5"/>
        <x:v>1.2190476190476192</x:v>
      </x:c>
    </x:row>
    <x:row r="197" spans="2:4" ht="14.4" x14ac:dyDescent="0.2">
      <x:c r="B197" s="10">
        <x:v>185</x:v>
      </x:c>
      <x:c r="C197" s="11">
        <x:f t="shared" si="4"/>
        <x:v>1.7307599162222331</x:v>
      </x:c>
      <x:c r="D197" s="11">
        <x:f t="shared" si="5"/>
        <x:v>1.2205005959475566</x:v>
      </x:c>
    </x:row>
    <x:row r="198" spans="2:4" ht="14.4" x14ac:dyDescent="0.2">
      <x:c r="B198" s="10">
        <x:v>186</x:v>
      </x:c>
      <x:c r="C198" s="11">
        <x:f t="shared" si="4"/>
        <x:v>1.7411187601907094</x:v>
      </x:c>
      <x:c r="D198" s="11">
        <x:f t="shared" si="5"/>
        <x:v>1.2219570405727924</x:v>
      </x:c>
    </x:row>
    <x:row r="199" spans="2:4" ht="14.4" x14ac:dyDescent="0.2">
      <x:c r="B199" s="10">
        <x:v>187</x:v>
      </x:c>
      <x:c r="C199" s="11">
        <x:f t="shared" si="4"/>
        <x:v>1.7514899729310387</x:v>
      </x:c>
      <x:c r="D199" s="11">
        <x:f t="shared" si="5"/>
        <x:v>1.2234169653524491</x:v>
      </x:c>
    </x:row>
    <x:row r="200" spans="2:4" ht="14.4" x14ac:dyDescent="0.2">
      <x:c r="B200" s="10">
        <x:v>188</x:v>
      </x:c>
      <x:c r="C200" s="11">
        <x:f t="shared" si="4"/>
        <x:v>1.7618735840159108</x:v>
      </x:c>
      <x:c r="D200" s="11">
        <x:f t="shared" si="5"/>
        <x:v>1.2248803827751196</x:v>
      </x:c>
    </x:row>
    <x:row r="201" spans="2:4" ht="14.4" x14ac:dyDescent="0.2">
      <x:c r="B201" s="10">
        <x:v>189</x:v>
      </x:c>
      <x:c r="C201" s="11">
        <x:f t="shared" si="4"/>
        <x:v>1.7722696231241972</x:v>
      </x:c>
      <x:c r="D201" s="11">
        <x:f t="shared" si="5"/>
        <x:v>1.2263473053892215</x:v>
      </x:c>
    </x:row>
    <x:row r="202" spans="2:4" ht="14.4" x14ac:dyDescent="0.2">
      <x:c r="B202" s="10">
        <x:v>190</x:v>
      </x:c>
      <x:c r="C202" s="11">
        <x:f t="shared" si="4"/>
        <x:v>1.7826781200414643</x:v>
      </x:c>
      <x:c r="D202" s="11">
        <x:f t="shared" si="5"/>
        <x:v>1.2278177458033572</x:v>
      </x:c>
    </x:row>
    <x:row r="203" spans="2:4" ht="14.4" x14ac:dyDescent="0.2">
      <x:c r="B203" s="10">
        <x:v>191</x:v>
      </x:c>
      <x:c r="C203" s="11">
        <x:f t="shared" si="4"/>
        <x:v>1.7930991046604867</x:v>
      </x:c>
      <x:c r="D203" s="11">
        <x:f t="shared" si="5"/>
        <x:v>1.2292917166866746</x:v>
      </x:c>
    </x:row>
    <x:row r="204" spans="2:4" ht="14.4" x14ac:dyDescent="0.2">
      <x:c r="B204" s="10">
        <x:v>192</x:v>
      </x:c>
      <x:c r="C204" s="11">
        <x:f t="shared" si="4"/>
        <x:v>1.8035326069817605</x:v>
      </x:c>
      <x:c r="D204" s="11">
        <x:f t="shared" si="5"/>
        <x:v>1.2307692307692308</x:v>
      </x:c>
    </x:row>
    <x:row r="205" spans="2:4" ht="14.4" x14ac:dyDescent="0.2">
      <x:c r="B205" s="10">
        <x:v>193</x:v>
      </x:c>
      <x:c r="C205" s="11">
        <x:f t="shared" ref="C205:C268" si="6">20*LOG(D205)</x:f>
        <x:v>1.8139786571140195</x:v>
      </x:c>
      <x:c r="D205" s="11">
        <x:f t="shared" ref="D205:D268" si="7">1024/(1024-B205)</x:f>
        <x:v>1.2322503008423586</x:v>
      </x:c>
    </x:row>
    <x:row r="206" spans="2:4" ht="14.4" x14ac:dyDescent="0.2">
      <x:c r="B206" s="10">
        <x:v>194</x:v>
      </x:c>
      <x:c r="C206" s="11">
        <x:f t="shared" si="6"/>
        <x:v>1.8244372852747617</x:v>
      </x:c>
      <x:c r="D206" s="11">
        <x:f t="shared" si="7"/>
        <x:v>1.2337349397590363</x:v>
      </x:c>
    </x:row>
    <x:row r="207" spans="2:4" ht="14.4" x14ac:dyDescent="0.2">
      <x:c r="B207" s="10">
        <x:v>195</x:v>
      </x:c>
      <x:c r="C207" s="11">
        <x:f t="shared" si="6"/>
        <x:v>1.8349085217907675</x:v>
      </x:c>
      <x:c r="D207" s="11">
        <x:f t="shared" si="7"/>
        <x:v>1.2352231604342581</x:v>
      </x:c>
    </x:row>
    <x:row r="208" spans="2:4" ht="14.4" x14ac:dyDescent="0.2">
      <x:c r="B208" s="10">
        <x:v>196</x:v>
      </x:c>
      <x:c r="C208" s="11">
        <x:f t="shared" si="6"/>
        <x:v>1.8453923970986357</x:v>
      </x:c>
      <x:c r="D208" s="11">
        <x:f t="shared" si="7"/>
        <x:v>1.2367149758454106</x:v>
      </x:c>
    </x:row>
    <x:row r="209" spans="2:4" ht="14.4" x14ac:dyDescent="0.2">
      <x:c r="B209" s="10">
        <x:v>197</x:v>
      </x:c>
      <x:c r="C209" s="11">
        <x:f t="shared" si="6"/>
        <x:v>1.8558889417453053</x:v>
      </x:c>
      <x:c r="D209" s="11">
        <x:f t="shared" si="7"/>
        <x:v>1.2382103990326481</x:v>
      </x:c>
    </x:row>
    <x:row r="210" spans="2:4" ht="14.4" x14ac:dyDescent="0.2">
      <x:c r="B210" s="10">
        <x:v>198</x:v>
      </x:c>
      <x:c r="C210" s="11">
        <x:f t="shared" si="6"/>
        <x:v>1.866398186388595</x:v>
      </x:c>
      <x:c r="D210" s="11">
        <x:f t="shared" si="7"/>
        <x:v>1.2397094430992737</x:v>
      </x:c>
    </x:row>
    <x:row r="211" spans="2:4" ht="14.4" x14ac:dyDescent="0.2">
      <x:c r="B211" s="10">
        <x:v>199</x:v>
      </x:c>
      <x:c r="C211" s="11">
        <x:f t="shared" si="6"/>
        <x:v>1.8769201617977374</x:v>
      </x:c>
      <x:c r="D211" s="11">
        <x:f t="shared" si="7"/>
        <x:v>1.2412121212121212</x:v>
      </x:c>
    </x:row>
    <x:row r="212" spans="2:4" ht="14.4" x14ac:dyDescent="0.2">
      <x:c r="B212" s="10">
        <x:v>200</x:v>
      </x:c>
      <x:c r="C212" s="11">
        <x:f t="shared" si="6"/>
        <x:v>1.8874548988539224</x:v>
      </x:c>
      <x:c r="D212" s="11">
        <x:f t="shared" si="7"/>
        <x:v>1.2427184466019416</x:v>
      </x:c>
    </x:row>
    <x:row r="213" spans="2:4" ht="14.4" x14ac:dyDescent="0.2">
      <x:c r="B213" s="10">
        <x:v>201</x:v>
      </x:c>
      <x:c r="C213" s="11">
        <x:f t="shared" si="6"/>
        <x:v>1.8980024285508414</x:v>
      </x:c>
      <x:c r="D213" s="11">
        <x:f t="shared" si="7"/>
        <x:v>1.2442284325637909</x:v>
      </x:c>
    </x:row>
    <x:row r="214" spans="2:4" ht="14.4" x14ac:dyDescent="0.2">
      <x:c r="B214" s="10">
        <x:v>202</x:v>
      </x:c>
      <x:c r="C214" s="11">
        <x:f t="shared" si="6"/>
        <x:v>1.9085627819952313</x:v>
      </x:c>
      <x:c r="D214" s="11">
        <x:f t="shared" si="7"/>
        <x:v>1.245742092457421</x:v>
      </x:c>
    </x:row>
    <x:row r="215" spans="2:4" ht="14.4" x14ac:dyDescent="0.2">
      <x:c r="B215" s="10">
        <x:v>203</x:v>
      </x:c>
      <x:c r="C215" s="11">
        <x:f t="shared" si="6"/>
        <x:v>1.9191359904074232</x:v>
      </x:c>
      <x:c r="D215" s="11">
        <x:f t="shared" si="7"/>
        <x:v>1.2472594397076735</x:v>
      </x:c>
    </x:row>
    <x:row r="216" spans="2:4" ht="14.4" x14ac:dyDescent="0.2">
      <x:c r="B216" s="10">
        <x:v>204</x:v>
      </x:c>
      <x:c r="C216" s="11">
        <x:f t="shared" si="6"/>
        <x:v>1.9297220851219052</x:v>
      </x:c>
      <x:c r="D216" s="11">
        <x:f t="shared" si="7"/>
        <x:v>1.248780487804878</x:v>
      </x:c>
    </x:row>
    <x:row r="217" spans="2:4" ht="14.4" x14ac:dyDescent="0.2">
      <x:c r="B217" s="10">
        <x:v>205</x:v>
      </x:c>
      <x:c r="C217" s="11">
        <x:f t="shared" si="6"/>
        <x:v>1.9403210975878695</x:v>
      </x:c>
      <x:c r="D217" s="11">
        <x:f t="shared" si="7"/>
        <x:v>1.2503052503052503</x:v>
      </x:c>
    </x:row>
    <x:row r="218" spans="2:4" ht="14.4" x14ac:dyDescent="0.2">
      <x:c r="B218" s="10">
        <x:v>206</x:v>
      </x:c>
      <x:c r="C218" s="11">
        <x:f t="shared" si="6"/>
        <x:v>1.9509330593697791</x:v>
      </x:c>
      <x:c r="D218" s="11">
        <x:f t="shared" si="7"/>
        <x:v>1.2518337408312958</x:v>
      </x:c>
    </x:row>
    <x:row r="219" spans="2:4" ht="14.4" x14ac:dyDescent="0.2">
      <x:c r="B219" s="10">
        <x:v>207</x:v>
      </x:c>
      <x:c r="C219" s="11">
        <x:f t="shared" si="6"/>
        <x:v>1.9615580021479284</x:v>
      </x:c>
      <x:c r="D219" s="11">
        <x:f t="shared" si="7"/>
        <x:v>1.2533659730722153</x:v>
      </x:c>
    </x:row>
    <x:row r="220" spans="2:4" ht="14.4" x14ac:dyDescent="0.2">
      <x:c r="B220" s="10">
        <x:v>208</x:v>
      </x:c>
      <x:c r="C220" s="11">
        <x:f t="shared" si="6"/>
        <x:v>1.972195957719016</x:v>
      </x:c>
      <x:c r="D220" s="11">
        <x:f t="shared" si="7"/>
        <x:v>1.2549019607843137</x:v>
      </x:c>
    </x:row>
    <x:row r="221" spans="2:4" ht="14.4" x14ac:dyDescent="0.2">
      <x:c r="B221" s="10">
        <x:v>209</x:v>
      </x:c>
      <x:c r="C221" s="11">
        <x:f t="shared" si="6"/>
        <x:v>1.9828469579967072</x:v>
      </x:c>
      <x:c r="D221" s="11">
        <x:f t="shared" si="7"/>
        <x:v>1.2564417177914111</x:v>
      </x:c>
    </x:row>
    <x:row r="222" spans="2:4" ht="14.4" x14ac:dyDescent="0.2">
      <x:c r="B222" s="10">
        <x:v>210</x:v>
      </x:c>
      <x:c r="C222" s="11">
        <x:f t="shared" si="6"/>
        <x:v>1.9935110350122143</x:v>
      </x:c>
      <x:c r="D222" s="11">
        <x:f t="shared" si="7"/>
        <x:v>1.257985257985258</x:v>
      </x:c>
    </x:row>
    <x:row r="223" spans="2:4" ht="14.4" x14ac:dyDescent="0.2">
      <x:c r="B223" s="10">
        <x:v>211</x:v>
      </x:c>
      <x:c r="C223" s="11">
        <x:f t="shared" si="6"/>
        <x:v>2.0041882209148758</x:v>
      </x:c>
      <x:c r="D223" s="11">
        <x:f t="shared" si="7"/>
        <x:v>1.2595325953259533</x:v>
      </x:c>
    </x:row>
    <x:row r="224" spans="2:4" ht="14.4" x14ac:dyDescent="0.2">
      <x:c r="B224" s="10">
        <x:v>212</x:v>
      </x:c>
      <x:c r="C224" s="11">
        <x:f t="shared" si="6"/>
        <x:v>2.0148785479727329</x:v>
      </x:c>
      <x:c r="D224" s="11">
        <x:f t="shared" si="7"/>
        <x:v>1.2610837438423645</x:v>
      </x:c>
    </x:row>
    <x:row r="225" spans="2:4" ht="14.4" x14ac:dyDescent="0.2">
      <x:c r="B225" s="10">
        <x:v>213</x:v>
      </x:c>
      <x:c r="C225" s="11">
        <x:f t="shared" si="6"/>
        <x:v>2.0255820485731184</x:v>
      </x:c>
      <x:c r="D225" s="11">
        <x:f t="shared" si="7"/>
        <x:v>1.2626387176325524</x:v>
      </x:c>
    </x:row>
    <x:row r="226" spans="2:4" ht="14.4" x14ac:dyDescent="0.2">
      <x:c r="B226" s="10">
        <x:v>214</x:v>
      </x:c>
      <x:c r="C226" s="11">
        <x:f t="shared" si="6"/>
        <x:v>2.0362987552232439</x:v>
      </x:c>
      <x:c r="D226" s="11">
        <x:f t="shared" si="7"/>
        <x:v>1.2641975308641975</x:v>
      </x:c>
    </x:row>
    <x:row r="227" spans="2:4" ht="14.4" x14ac:dyDescent="0.2">
      <x:c r="B227" s="10">
        <x:v>215</x:v>
      </x:c>
      <x:c r="C227" s="11">
        <x:f t="shared" si="6"/>
        <x:v>2.0470287005507921</x:v>
      </x:c>
      <x:c r="D227" s="11">
        <x:f t="shared" si="7"/>
        <x:v>1.2657601977750308</x:v>
      </x:c>
    </x:row>
    <x:row r="228" spans="2:4" ht="14.4" x14ac:dyDescent="0.2">
      <x:c r="B228" s="10">
        <x:v>216</x:v>
      </x:c>
      <x:c r="C228" s="11">
        <x:f t="shared" si="6"/>
        <x:v>2.0577719173045157</x:v>
      </x:c>
      <x:c r="D228" s="11">
        <x:f t="shared" si="7"/>
        <x:v>1.2673267326732673</x:v>
      </x:c>
    </x:row>
    <x:row r="229" spans="2:4" ht="14.4" x14ac:dyDescent="0.2">
      <x:c r="B229" s="10">
        <x:v>217</x:v>
      </x:c>
      <x:c r="C229" s="11">
        <x:f t="shared" si="6"/>
        <x:v>2.0685284383548308</x:v>
      </x:c>
      <x:c r="D229" s="11">
        <x:f t="shared" si="7"/>
        <x:v>1.2688971499380421</x:v>
      </x:c>
    </x:row>
    <x:row r="230" spans="2:4" ht="14.4" x14ac:dyDescent="0.2">
      <x:c r="B230" s="10">
        <x:v>218</x:v>
      </x:c>
      <x:c r="C230" s="11">
        <x:f t="shared" si="6"/>
        <x:v>2.079298296694426</x:v>
      </x:c>
      <x:c r="D230" s="11">
        <x:f t="shared" si="7"/>
        <x:v>1.2704714640198511</x:v>
      </x:c>
    </x:row>
    <x:row r="231" spans="2:4" ht="14.4" x14ac:dyDescent="0.2">
      <x:c r="B231" s="10">
        <x:v>219</x:v>
      </x:c>
      <x:c r="C231" s="11">
        <x:f t="shared" si="6"/>
        <x:v>2.0900815254388689</x:v>
      </x:c>
      <x:c r="D231" s="11">
        <x:f t="shared" si="7"/>
        <x:v>1.2720496894409938</x:v>
      </x:c>
    </x:row>
    <x:row r="232" spans="2:4" ht="14.4" x14ac:dyDescent="0.2">
      <x:c r="B232" s="10">
        <x:v>220</x:v>
      </x:c>
      <x:c r="C232" s="11">
        <x:f t="shared" si="6"/>
        <x:v>2.1008781578272138</x:v>
      </x:c>
      <x:c r="D232" s="11">
        <x:f t="shared" si="7"/>
        <x:v>1.2736318407960199</x:v>
      </x:c>
    </x:row>
    <x:row r="233" spans="2:4" ht="14.4" x14ac:dyDescent="0.2">
      <x:c r="B233" s="10">
        <x:v>221</x:v>
      </x:c>
      <x:c r="C233" s="11">
        <x:f t="shared" si="6"/>
        <x:v>2.1116882272226203</x:v>
      </x:c>
      <x:c r="D233" s="11">
        <x:f t="shared" si="7"/>
        <x:v>1.2752179327521793</x:v>
      </x:c>
    </x:row>
    <x:row r="234" spans="2:4" ht="14.4" x14ac:dyDescent="0.2">
      <x:c r="B234" s="10">
        <x:v>222</x:v>
      </x:c>
      <x:c r="C234" s="11">
        <x:f t="shared" si="6"/>
        <x:v>2.1225117671129685</x:v>
      </x:c>
      <x:c r="D234" s="11">
        <x:f t="shared" si="7"/>
        <x:v>1.2768079800498753</x:v>
      </x:c>
    </x:row>
    <x:row r="235" spans="2:4" ht="14.4" x14ac:dyDescent="0.2">
      <x:c r="B235" s="10">
        <x:v>223</x:v>
      </x:c>
      <x:c r="C235" s="11">
        <x:f t="shared" si="6"/>
        <x:v>2.1333488111114858</x:v>
      </x:c>
      <x:c r="D235" s="11">
        <x:f t="shared" si="7"/>
        <x:v>1.2784019975031211</x:v>
      </x:c>
    </x:row>
    <x:row r="236" spans="2:4" ht="14.4" x14ac:dyDescent="0.2">
      <x:c r="B236" s="10">
        <x:v>224</x:v>
      </x:c>
      <x:c r="C236" s="11">
        <x:f t="shared" si="6"/>
        <x:v>2.1441993929573675</x:v>
      </x:c>
      <x:c r="D236" s="11">
        <x:f t="shared" si="7"/>
        <x:v>1.28</x:v>
      </x:c>
    </x:row>
    <x:row r="237" spans="2:4" ht="14.4" x14ac:dyDescent="0.2">
      <x:c r="B237" s="10">
        <x:v>225</x:v>
      </x:c>
      <x:c r="C237" s="11">
        <x:f t="shared" si="6"/>
        <x:v>2.1550635465164114</x:v>
      </x:c>
      <x:c r="D237" s="11">
        <x:f t="shared" si="7"/>
        <x:v>1.2816020025031289</x:v>
      </x:c>
    </x:row>
    <x:row r="238" spans="2:4" ht="14.4" x14ac:dyDescent="0.2">
      <x:c r="B238" s="10">
        <x:v>226</x:v>
      </x:c>
      <x:c r="C238" s="11">
        <x:f t="shared" si="6"/>
        <x:v>2.1659413057816499</x:v>
      </x:c>
      <x:c r="D238" s="11">
        <x:f t="shared" si="7"/>
        <x:v>1.2832080200501252</x:v>
      </x:c>
    </x:row>
    <x:row r="239" spans="2:4" ht="14.4" x14ac:dyDescent="0.2">
      <x:c r="B239" s="10">
        <x:v>227</x:v>
      </x:c>
      <x:c r="C239" s="11">
        <x:f t="shared" si="6"/>
        <x:v>2.1768327048739913</x:v>
      </x:c>
      <x:c r="D239" s="11">
        <x:f t="shared" si="7"/>
        <x:v>1.2848180677540777</x:v>
      </x:c>
    </x:row>
    <x:row r="240" spans="2:4" ht="14.4" x14ac:dyDescent="0.2">
      <x:c r="B240" s="10">
        <x:v>228</x:v>
      </x:c>
      <x:c r="C240" s="11">
        <x:f t="shared" si="6"/>
        <x:v>2.1877377780428584</x:v>
      </x:c>
      <x:c r="D240" s="11">
        <x:f t="shared" si="7"/>
        <x:v>1.2864321608040201</x:v>
      </x:c>
    </x:row>
    <x:row r="241" spans="2:4" ht="14.4" x14ac:dyDescent="0.2">
      <x:c r="B241" s="10">
        <x:v>229</x:v>
      </x:c>
      <x:c r="C241" s="11">
        <x:f t="shared" si="6"/>
        <x:v>2.1986565596668326</x:v>
      </x:c>
      <x:c r="D241" s="11">
        <x:f t="shared" si="7"/>
        <x:v>1.2880503144654087</x:v>
      </x:c>
    </x:row>
    <x:row r="242" spans="2:4" ht="14.4" x14ac:dyDescent="0.2">
      <x:c r="B242" s="10">
        <x:v>230</x:v>
      </x:c>
      <x:c r="C242" s="11">
        <x:f t="shared" si="6"/>
        <x:v>2.2095890842543136</x:v>
      </x:c>
      <x:c r="D242" s="11">
        <x:f t="shared" si="7"/>
        <x:v>1.2896725440806045</x:v>
      </x:c>
    </x:row>
    <x:row r="243" spans="2:4" ht="14.4" x14ac:dyDescent="0.2">
      <x:c r="B243" s="10">
        <x:v>231</x:v>
      </x:c>
      <x:c r="C243" s="11">
        <x:f t="shared" si="6"/>
        <x:v>2.2205353864441628</x:v>
      </x:c>
      <x:c r="D243" s="11">
        <x:f t="shared" si="7"/>
        <x:v>1.2912988650693569</x:v>
      </x:c>
    </x:row>
    <x:row r="244" spans="2:4" ht="14.4" x14ac:dyDescent="0.2">
      <x:c r="B244" s="10">
        <x:v>232</x:v>
      </x:c>
      <x:c r="C244" s="11">
        <x:f t="shared" si="6"/>
        <x:v>2.2314955010063695</x:v>
      </x:c>
      <x:c r="D244" s="11">
        <x:f t="shared" si="7"/>
        <x:v>1.292929292929293</x:v>
      </x:c>
    </x:row>
    <x:row r="245" spans="2:4" ht="14.4" x14ac:dyDescent="0.2">
      <x:c r="B245" s="10">
        <x:v>233</x:v>
      </x:c>
      <x:c r="C245" s="11">
        <x:f t="shared" si="6"/>
        <x:v>2.2424694628427084</x:v>
      </x:c>
      <x:c r="D245" s="11">
        <x:f t="shared" si="7"/>
        <x:v>1.2945638432364097</x:v>
      </x:c>
    </x:row>
    <x:row r="246" spans="2:4" ht="14.4" x14ac:dyDescent="0.2">
      <x:c r="B246" s="10">
        <x:v>234</x:v>
      </x:c>
      <x:c r="C246" s="11">
        <x:f t="shared" si="6"/>
        <x:v>2.2534573069874106</x:v>
      </x:c>
      <x:c r="D246" s="11">
        <x:f t="shared" si="7"/>
        <x:v>1.2962025316455696</x:v>
      </x:c>
    </x:row>
    <x:row r="247" spans="2:4" ht="14.4" x14ac:dyDescent="0.2">
      <x:c r="B247" s="10">
        <x:v>235</x:v>
      </x:c>
      <x:c r="C247" s="11">
        <x:f t="shared" si="6"/>
        <x:v>2.2644590686078323</x:v>
      </x:c>
      <x:c r="D247" s="11">
        <x:f t="shared" si="7"/>
        <x:v>1.2978453738910012</x:v>
      </x:c>
    </x:row>
    <x:row r="248" spans="2:4" ht="14.4" x14ac:dyDescent="0.2">
      <x:c r="B248" s="10">
        <x:v>236</x:v>
      </x:c>
      <x:c r="C248" s="11">
        <x:f t="shared" si="6"/>
        <x:v>2.2754747830051318</x:v>
      </x:c>
      <x:c r="D248" s="11">
        <x:f t="shared" si="7"/>
        <x:v>1.2994923857868019</x:v>
      </x:c>
    </x:row>
    <x:row r="249" spans="2:4" ht="14.4" x14ac:dyDescent="0.2">
      <x:c r="B249" s="10">
        <x:v>237</x:v>
      </x:c>
      <x:c r="C249" s="11">
        <x:f t="shared" si="6"/>
        <x:v>2.2865044856149481</x:v>
      </x:c>
      <x:c r="D249" s="11">
        <x:f t="shared" si="7"/>
        <x:v>1.3011435832274461</x:v>
      </x:c>
    </x:row>
    <x:row r="250" spans="2:4" ht="14.4" x14ac:dyDescent="0.2">
      <x:c r="B250" s="10">
        <x:v>238</x:v>
      </x:c>
      <x:c r="C250" s="11">
        <x:f t="shared" si="6"/>
        <x:v>2.2975482120080817</x:v>
      </x:c>
      <x:c r="D250" s="11">
        <x:f t="shared" si="7"/>
        <x:v>1.3027989821882953</x:v>
      </x:c>
    </x:row>
    <x:row r="251" spans="2:4" ht="14.4" x14ac:dyDescent="0.2">
      <x:c r="B251" s="10">
        <x:v>239</x:v>
      </x:c>
      <x:c r="C251" s="11">
        <x:f t="shared" si="6"/>
        <x:v>2.3086059978911875</x:v>
      </x:c>
      <x:c r="D251" s="11">
        <x:f t="shared" si="7"/>
        <x:v>1.3044585987261146</x:v>
      </x:c>
    </x:row>
    <x:row r="252" spans="2:4" ht="14.4" x14ac:dyDescent="0.2">
      <x:c r="B252" s="10">
        <x:v>240</x:v>
      </x:c>
      <x:c r="C252" s="11">
        <x:f t="shared" si="6"/>
        <x:v>2.3196778791074695</x:v>
      </x:c>
      <x:c r="D252" s="11">
        <x:f t="shared" si="7"/>
        <x:v>1.3061224489795917</x:v>
      </x:c>
    </x:row>
    <x:row r="253" spans="2:4" ht="14.4" x14ac:dyDescent="0.2">
      <x:c r="B253" s="10">
        <x:v>241</x:v>
      </x:c>
      <x:c r="C253" s="11">
        <x:f t="shared" si="6"/>
        <x:v>2.3307638916373716</x:v>
      </x:c>
      <x:c r="D253" s="11">
        <x:f t="shared" si="7"/>
        <x:v>1.3077905491698596</x:v>
      </x:c>
    </x:row>
    <x:row r="254" spans="2:4" ht="14.4" x14ac:dyDescent="0.2">
      <x:c r="B254" s="10">
        <x:v>242</x:v>
      </x:c>
      <x:c r="C254" s="11">
        <x:f t="shared" si="6"/>
        <x:v>2.3418640715992796</x:v>
      </x:c>
      <x:c r="D254" s="11">
        <x:f t="shared" si="7"/>
        <x:v>1.3094629156010231</x:v>
      </x:c>
    </x:row>
    <x:row r="255" spans="2:4" ht="14.4" x14ac:dyDescent="0.2">
      <x:c r="B255" s="10">
        <x:v>243</x:v>
      </x:c>
      <x:c r="C255" s="11">
        <x:f t="shared" si="6"/>
        <x:v>2.3529784552502324</x:v>
      </x:c>
      <x:c r="D255" s="11">
        <x:f t="shared" si="7"/>
        <x:v>1.3111395646606914</x:v>
      </x:c>
    </x:row>
    <x:row r="256" spans="2:4" ht="14.4" x14ac:dyDescent="0.2">
      <x:c r="B256" s="10">
        <x:v>244</x:v>
      </x:c>
      <x:c r="C256" s="11">
        <x:f t="shared" si="6"/>
        <x:v>2.3641070789866312</x:v>
      </x:c>
      <x:c r="D256" s="11">
        <x:f t="shared" si="7"/>
        <x:v>1.3128205128205128</x:v>
      </x:c>
    </x:row>
    <x:row r="257" spans="2:4" ht="14.4" x14ac:dyDescent="0.2">
      <x:c r="B257" s="10">
        <x:v>245</x:v>
      </x:c>
      <x:c r="C257" s="11">
        <x:f t="shared" si="6"/>
        <x:v>2.3752499793449493</x:v>
      </x:c>
      <x:c r="D257" s="11">
        <x:f t="shared" si="7"/>
        <x:v>1.3145057766367136</x:v>
      </x:c>
    </x:row>
    <x:row r="258" spans="2:4" ht="14.4" x14ac:dyDescent="0.2">
      <x:c r="B258" s="10">
        <x:v>246</x:v>
      </x:c>
      <x:c r="C258" s="11">
        <x:f t="shared" si="6"/>
        <x:v>2.3864071930024595</x:v>
      </x:c>
      <x:c r="D258" s="11">
        <x:f t="shared" si="7"/>
        <x:v>1.3161953727506426</x:v>
      </x:c>
    </x:row>
    <x:row r="259" spans="2:4" ht="14.4" x14ac:dyDescent="0.2">
      <x:c r="B259" s="10">
        <x:v>247</x:v>
      </x:c>
      <x:c r="C259" s="11">
        <x:f t="shared" si="6"/>
        <x:v>2.3975787567779534</x:v>
      </x:c>
      <x:c r="D259" s="11">
        <x:f t="shared" si="7"/>
        <x:v>1.3178893178893178</x:v>
      </x:c>
    </x:row>
    <x:row r="260" spans="2:4" ht="14.4" x14ac:dyDescent="0.2">
      <x:c r="B260" s="10">
        <x:v>248</x:v>
      </x:c>
      <x:c r="C260" s="11">
        <x:f t="shared" si="6"/>
        <x:v>2.4087647076324701</x:v>
      </x:c>
      <x:c r="D260" s="11">
        <x:f t="shared" si="7"/>
        <x:v>1.3195876288659794</x:v>
      </x:c>
    </x:row>
    <x:row r="261" spans="2:4" ht="14.4" x14ac:dyDescent="0.2">
      <x:c r="B261" s="10">
        <x:v>249</x:v>
      </x:c>
      <x:c r="C261" s="11">
        <x:f t="shared" si="6"/>
        <x:v>2.4199650826700334</x:v>
      </x:c>
      <x:c r="D261" s="11">
        <x:f t="shared" si="7"/>
        <x:v>1.3212903225806452</x:v>
      </x:c>
    </x:row>
    <x:row r="262" spans="2:4" ht="14.4" x14ac:dyDescent="0.2">
      <x:c r="B262" s="10">
        <x:v>250</x:v>
      </x:c>
      <x:c r="C262" s="11">
        <x:f t="shared" si="6"/>
        <x:v>2.4311799191383878</x:v>
      </x:c>
      <x:c r="D262" s="11">
        <x:f t="shared" si="7"/>
        <x:v>1.3229974160206719</x:v>
      </x:c>
    </x:row>
    <x:row r="263" spans="2:4" ht="14.4" x14ac:dyDescent="0.2">
      <x:c r="B263" s="10">
        <x:v>251</x:v>
      </x:c>
      <x:c r="C263" s="11">
        <x:f t="shared" si="6"/>
        <x:v>2.4424092544297418</x:v>
      </x:c>
      <x:c r="D263" s="11">
        <x:f t="shared" si="7"/>
        <x:v>1.3247089262613196</x:v>
      </x:c>
    </x:row>
    <x:row r="264" spans="2:4" ht="14.4" x14ac:dyDescent="0.2">
      <x:c r="B264" s="10">
        <x:v>252</x:v>
      </x:c>
      <x:c r="C264" s="11">
        <x:f t="shared" si="6"/>
        <x:v>2.4536531260815164</x:v>
      </x:c>
      <x:c r="D264" s="11">
        <x:f t="shared" si="7"/>
        <x:v>1.3264248704663213</x:v>
      </x:c>
    </x:row>
    <x:row r="265" spans="2:4" ht="14.4" x14ac:dyDescent="0.2">
      <x:c r="B265" s="10">
        <x:v>253</x:v>
      </x:c>
      <x:c r="C265" s="11">
        <x:f t="shared" si="6"/>
        <x:v>2.4649115717770993</x:v>
      </x:c>
      <x:c r="D265" s="11">
        <x:f t="shared" si="7"/>
        <x:v>1.3281452658884565</x:v>
      </x:c>
    </x:row>
    <x:row r="266" spans="2:4" ht="14.4" x14ac:dyDescent="0.2">
      <x:c r="B266" s="10">
        <x:v>254</x:v>
      </x:c>
      <x:c r="C266" s="11">
        <x:f t="shared" si="6"/>
        <x:v>2.4761846293466014</x:v>
      </x:c>
      <x:c r="D266" s="11">
        <x:f t="shared" si="7"/>
        <x:v>1.3298701298701299</x:v>
      </x:c>
    </x:row>
    <x:row r="267" spans="2:4" ht="14.4" x14ac:dyDescent="0.2">
      <x:c r="B267" s="10">
        <x:v>255</x:v>
      </x:c>
      <x:c r="C267" s="11">
        <x:f t="shared" si="6"/>
        <x:v>2.4874723367676186</x:v>
      </x:c>
      <x:c r="D267" s="11">
        <x:f t="shared" si="7"/>
        <x:v>1.3315994798439532</x:v>
      </x:c>
    </x:row>
    <x:row r="268" spans="2:4" ht="14.4" x14ac:dyDescent="0.2">
      <x:c r="B268" s="10">
        <x:v>256</x:v>
      </x:c>
      <x:c r="C268" s="11">
        <x:f t="shared" si="6"/>
        <x:v>2.4987747321659985</x:v>
      </x:c>
      <x:c r="D268" s="11">
        <x:f t="shared" si="7"/>
        <x:v>1.3333333333333333</x:v>
      </x:c>
    </x:row>
    <x:row r="269" spans="2:4" ht="14.4" x14ac:dyDescent="0.2">
      <x:c r="B269" s="10">
        <x:v>257</x:v>
      </x:c>
      <x:c r="C269" s="11">
        <x:f t="shared" ref="C269:C332" si="8">20*LOG(D269)</x:f>
        <x:v>2.5100918538166193</x:v>
      </x:c>
      <x:c r="D269" s="11">
        <x:f t="shared" ref="D269:D332" si="9">1024/(1024-B269)</x:f>
        <x:v>1.3350717079530638</x:v>
      </x:c>
    </x:row>
    <x:row r="270" spans="2:4" ht="14.4" x14ac:dyDescent="0.2">
      <x:c r="B270" s="10">
        <x:v>258</x:v>
      </x:c>
      <x:c r="C270" s="11">
        <x:f t="shared" si="8"/>
        <x:v>2.5214237401441602</x:v>
      </x:c>
      <x:c r="D270" s="11">
        <x:f t="shared" si="9"/>
        <x:v>1.3368146214099217</x:v>
      </x:c>
    </x:row>
    <x:row r="271" spans="2:4" ht="14.4" x14ac:dyDescent="0.2">
      <x:c r="B271" s="10">
        <x:v>259</x:v>
      </x:c>
      <x:c r="C271" s="11">
        <x:f t="shared" si="8"/>
        <x:v>2.532770429723886</x:v>
      </x:c>
      <x:c r="D271" s="11">
        <x:f t="shared" si="9"/>
        <x:v>1.3385620915032679</x:v>
      </x:c>
    </x:row>
    <x:row r="272" spans="2:4" ht="14.4" x14ac:dyDescent="0.2">
      <x:c r="B272" s="10">
        <x:v>260</x:v>
      </x:c>
      <x:c r="C272" s="11">
        <x:f t="shared" si="8"/>
        <x:v>2.5441319612824409</x:v>
      </x:c>
      <x:c r="D272" s="11">
        <x:f t="shared" si="9"/>
        <x:v>1.3403141361256545</x:v>
      </x:c>
    </x:row>
    <x:row r="273" spans="2:4" ht="14.4" x14ac:dyDescent="0.2">
      <x:c r="B273" s="10">
        <x:v>261</x:v>
      </x:c>
      <x:c r="C273" s="11">
        <x:f t="shared" si="8"/>
        <x:v>2.5555083736986299</x:v>
      </x:c>
      <x:c r="D273" s="11">
        <x:f t="shared" si="9"/>
        <x:v>1.3420707732634338</x:v>
      </x:c>
    </x:row>
    <x:row r="274" spans="2:4" ht="14.4" x14ac:dyDescent="0.2">
      <x:c r="B274" s="10">
        <x:v>262</x:v>
      </x:c>
      <x:c r="C274" s="11">
        <x:f t="shared" si="8"/>
        <x:v>2.5668997060042291</x:v>
      </x:c>
      <x:c r="D274" s="11">
        <x:f t="shared" si="9"/>
        <x:v>1.3438320209973753</x:v>
      </x:c>
    </x:row>
    <x:row r="275" spans="2:4" ht="14.4" x14ac:dyDescent="0.2">
      <x:c r="B275" s="10">
        <x:v>263</x:v>
      </x:c>
      <x:c r="C275" s="11">
        <x:f t="shared" si="8"/>
        <x:v>2.5783059973847826</x:v>
      </x:c>
      <x:c r="D275" s="11">
        <x:f t="shared" si="9"/>
        <x:v>1.3455978975032852</x:v>
      </x:c>
    </x:row>
    <x:row r="276" spans="2:4" ht="14.4" x14ac:dyDescent="0.2">
      <x:c r="B276" s="10">
        <x:v>264</x:v>
      </x:c>
      <x:c r="C276" s="11">
        <x:f t="shared" si="8"/>
        <x:v>2.5897272871804118</x:v>
      </x:c>
      <x:c r="D276" s="11">
        <x:f t="shared" si="9"/>
        <x:v>1.3473684210526315</x:v>
      </x:c>
    </x:row>
    <x:row r="277" spans="2:4" ht="14.4" x14ac:dyDescent="0.2">
      <x:c r="B277" s="10">
        <x:v>265</x:v>
      </x:c>
      <x:c r="C277" s="11">
        <x:f t="shared" si="8"/>
        <x:v>2.6011636148866324</x:v>
      </x:c>
      <x:c r="D277" s="11">
        <x:f t="shared" si="9"/>
        <x:v>1.3491436100131753</x:v>
      </x:c>
    </x:row>
    <x:row r="278" spans="2:4" ht="14.4" x14ac:dyDescent="0.2">
      <x:c r="B278" s="10">
        <x:v>266</x:v>
      </x:c>
      <x:c r="C278" s="11">
        <x:f t="shared" si="8"/>
        <x:v>2.6126150201551681</x:v>
      </x:c>
      <x:c r="D278" s="11">
        <x:f t="shared" si="9"/>
        <x:v>1.3509234828496042</x:v>
      </x:c>
    </x:row>
    <x:row r="279" spans="2:4" ht="14.4" x14ac:dyDescent="0.2">
      <x:c r="B279" s="10">
        <x:v>267</x:v>
      </x:c>
      <x:c r="C279" s="11">
        <x:f t="shared" si="8"/>
        <x:v>2.6240815427947837</x:v>
      </x:c>
      <x:c r="D279" s="11">
        <x:f t="shared" si="9"/>
        <x:v>1.3527080581241744</x:v>
      </x:c>
    </x:row>
    <x:row r="280" spans="2:4" ht="14.4" x14ac:dyDescent="0.2">
      <x:c r="B280" s="10">
        <x:v>268</x:v>
      </x:c>
      <x:c r="C280" s="11">
        <x:f t="shared" si="8"/>
        <x:v>2.6355632227721077</x:v>
      </x:c>
      <x:c r="D280" s="11">
        <x:f t="shared" si="9"/>
        <x:v>1.3544973544973544</x:v>
      </x:c>
    </x:row>
    <x:row r="281" spans="2:4" ht="14.4" x14ac:dyDescent="0.2">
      <x:c r="B281" s="10">
        <x:v>269</x:v>
      </x:c>
      <x:c r="C281" s="11">
        <x:f t="shared" si="8"/>
        <x:v>2.6470601002124745</x:v>
      </x:c>
      <x:c r="D281" s="11">
        <x:f t="shared" si="9"/>
        <x:v>1.3562913907284768</x:v>
      </x:c>
    </x:row>
    <x:row r="282" spans="2:4" ht="14.4" x14ac:dyDescent="0.2">
      <x:c r="B282" s="10">
        <x:v>270</x:v>
      </x:c>
      <x:c r="C282" s="11">
        <x:f t="shared" si="8"/>
        <x:v>2.6585722154007572</x:v>
      </x:c>
      <x:c r="D282" s="11">
        <x:f t="shared" si="9"/>
        <x:v>1.3580901856763925</x:v>
      </x:c>
    </x:row>
    <x:row r="283" spans="2:4" ht="14.4" x14ac:dyDescent="0.2">
      <x:c r="B283" s="10">
        <x:v>271</x:v>
      </x:c>
      <x:c r="C283" s="11">
        <x:f t="shared" si="8"/>
        <x:v>2.6700996087822269</x:v>
      </x:c>
      <x:c r="D283" s="11">
        <x:f t="shared" si="9"/>
        <x:v>1.3598937583001327</x:v>
      </x:c>
    </x:row>
    <x:row r="284" spans="2:4" ht="14.4" x14ac:dyDescent="0.2">
      <x:c r="B284" s="10">
        <x:v>272</x:v>
      </x:c>
      <x:c r="C284" s="11">
        <x:f t="shared" si="8"/>
        <x:v>2.6816423209633937</x:v>
      </x:c>
      <x:c r="D284" s="11">
        <x:f t="shared" si="9"/>
        <x:v>1.3617021276595744</x:v>
      </x:c>
    </x:row>
    <x:row r="285" spans="2:4" ht="14.4" x14ac:dyDescent="0.2">
      <x:c r="B285" s="10">
        <x:v>273</x:v>
      </x:c>
      <x:c r="C285" s="11">
        <x:f t="shared" si="8"/>
        <x:v>2.6932003927128716</x:v>
      </x:c>
      <x:c r="D285" s="11">
        <x:f t="shared" si="9"/>
        <x:v>1.3635153129161119</x:v>
      </x:c>
    </x:row>
    <x:row r="286" spans="2:4" ht="14.4" x14ac:dyDescent="0.2">
      <x:c r="B286" s="10">
        <x:v>274</x:v>
      </x:c>
      <x:c r="C286" s="11">
        <x:f t="shared" si="8"/>
        <x:v>2.7047738649622377</x:v>
      </x:c>
      <x:c r="D286" s="11">
        <x:f t="shared" si="9"/>
        <x:v>1.3653333333333333</x:v>
      </x:c>
    </x:row>
    <x:row r="287" spans="2:4" ht="14.4" x14ac:dyDescent="0.2">
      <x:c r="B287" s="10">
        <x:v>275</x:v>
      </x:c>
      <x:c r="C287" s="11">
        <x:f t="shared" si="8"/>
        <x:v>2.7163627788069094</x:v>
      </x:c>
      <x:c r="D287" s="11">
        <x:f t="shared" si="9"/>
        <x:v>1.3671562082777036</x:v>
      </x:c>
    </x:row>
    <x:row r="288" spans="2:4" ht="14.4" x14ac:dyDescent="0.2">
      <x:c r="B288" s="10">
        <x:v>276</x:v>
      </x:c>
      <x:c r="C288" s="11">
        <x:f t="shared" si="8"/>
        <x:v>2.7279671755070112</x:v>
      </x:c>
      <x:c r="D288" s="11">
        <x:f t="shared" si="9"/>
        <x:v>1.3689839572192513</x:v>
      </x:c>
    </x:row>
    <x:row r="289" spans="2:4" ht="14.4" x14ac:dyDescent="0.2">
      <x:c r="B289" s="10">
        <x:v>277</x:v>
      </x:c>
      <x:c r="C289" s="11">
        <x:f t="shared" si="8"/>
        <x:v>2.7395870964882629</x:v>
      </x:c>
      <x:c r="D289" s="11">
        <x:f t="shared" si="9"/>
        <x:v>1.3708165997322623</x:v>
      </x:c>
    </x:row>
    <x:row r="290" spans="2:4" ht="14.4" x14ac:dyDescent="0.2">
      <x:c r="B290" s="10">
        <x:v>278</x:v>
      </x:c>
      <x:c r="C290" s="11">
        <x:f t="shared" si="8"/>
        <x:v>2.7512225833428632</x:v>
      </x:c>
      <x:c r="D290" s="11">
        <x:f t="shared" si="9"/>
        <x:v>1.3726541554959786</x:v>
      </x:c>
    </x:row>
    <x:row r="291" spans="2:4" ht="14.4" x14ac:dyDescent="0.2">
      <x:c r="B291" s="10">
        <x:v>279</x:v>
      </x:c>
      <x:c r="C291" s="11">
        <x:f t="shared" si="8"/>
        <x:v>2.762873677830382</x:v>
      </x:c>
      <x:c r="D291" s="11">
        <x:f t="shared" si="9"/>
        <x:v>1.3744966442953019</x:v>
      </x:c>
    </x:row>
    <x:row r="292" spans="2:4" ht="14.4" x14ac:dyDescent="0.2">
      <x:c r="B292" s="10">
        <x:v>280</x:v>
      </x:c>
      <x:c r="C292" s="11">
        <x:f t="shared" si="8"/>
        <x:v>2.7745404218786658</x:v>
      </x:c>
      <x:c r="D292" s="11">
        <x:f t="shared" si="9"/>
        <x:v>1.3763440860215055</x:v>
      </x:c>
    </x:row>
    <x:row r="293" spans="2:4" ht="14.4" x14ac:dyDescent="0.2">
      <x:c r="B293" s="10">
        <x:v>281</x:v>
      </x:c>
      <x:c r="C293" s="11">
        <x:f t="shared" si="8"/>
        <x:v>2.786222857584733</x:v>
      </x:c>
      <x:c r="D293" s="11">
        <x:f t="shared" si="9"/>
        <x:v>1.3781965006729475</x:v>
      </x:c>
    </x:row>
    <x:row r="294" spans="2:4" ht="14.4" x14ac:dyDescent="0.2">
      <x:c r="B294" s="10">
        <x:v>282</x:v>
      </x:c>
      <x:c r="C294" s="11">
        <x:f t="shared" si="8"/>
        <x:v>2.7979210272156978</x:v>
      </x:c>
      <x:c r="D294" s="11">
        <x:f t="shared" si="9"/>
        <x:v>1.3800539083557952</x:v>
      </x:c>
    </x:row>
    <x:row r="295" spans="2:4" ht="14.4" x14ac:dyDescent="0.2">
      <x:c r="B295" s="10">
        <x:v>283</x:v>
      </x:c>
      <x:c r="C295" s="11">
        <x:f t="shared" si="8"/>
        <x:v>2.8096349732096755</x:v>
      </x:c>
      <x:c r="D295" s="11">
        <x:f t="shared" si="9"/>
        <x:v>1.3819163292847503</x:v>
      </x:c>
    </x:row>
    <x:row r="296" spans="2:4" ht="14.4" x14ac:dyDescent="0.2">
      <x:c r="B296" s="10">
        <x:v>284</x:v>
      </x:c>
      <x:c r="C296" s="11">
        <x:f t="shared" si="8"/>
        <x:v>2.8213647381767162</x:v>
      </x:c>
      <x:c r="D296" s="11">
        <x:f t="shared" si="9"/>
        <x:v>1.3837837837837839</x:v>
      </x:c>
    </x:row>
    <x:row r="297" spans="2:4" ht="14.4" x14ac:dyDescent="0.2">
      <x:c r="B297" s="10">
        <x:v>285</x:v>
      </x:c>
      <x:c r="C297" s="11">
        <x:f t="shared" si="8"/>
        <x:v>2.8331103648997251</x:v>
      </x:c>
      <x:c r="D297" s="11">
        <x:f t="shared" si="9"/>
        <x:v>1.3856562922868743</x:v>
      </x:c>
    </x:row>
    <x:row r="298" spans="2:4" ht="14.4" x14ac:dyDescent="0.2">
      <x:c r="B298" s="10">
        <x:v>286</x:v>
      </x:c>
      <x:c r="C298" s="11">
        <x:f t="shared" si="8"/>
        <x:v>2.8448718963354076</x:v>
      </x:c>
      <x:c r="D298" s="11">
        <x:f t="shared" si="9"/>
        <x:v>1.3875338753387534</x:v>
      </x:c>
    </x:row>
    <x:row r="299" spans="2:4" ht="14.4" x14ac:dyDescent="0.2">
      <x:c r="B299" s="10">
        <x:v>287</x:v>
      </x:c>
      <x:c r="C299" s="11">
        <x:f t="shared" si="8"/>
        <x:v>2.8566493756152092</x:v>
      </x:c>
      <x:c r="D299" s="11">
        <x:f t="shared" si="9"/>
        <x:v>1.389416553595658</x:v>
      </x:c>
    </x:row>
    <x:row r="300" spans="2:4" ht="14.4" x14ac:dyDescent="0.2">
      <x:c r="B300" s="10">
        <x:v>288</x:v>
      </x:c>
      <x:c r="C300" s="11">
        <x:f t="shared" si="8"/>
        <x:v>2.8684428460462619</x:v>
      </x:c>
      <x:c r="D300" s="11">
        <x:f t="shared" si="9"/>
        <x:v>1.3913043478260869</x:v>
      </x:c>
    </x:row>
    <x:row r="301" spans="2:4" ht="14.4" x14ac:dyDescent="0.2">
      <x:c r="B301" s="10">
        <x:v>289</x:v>
      </x:c>
      <x:c r="C301" s="11">
        <x:f t="shared" si="8"/>
        <x:v>2.8802523511123401</x:v>
      </x:c>
      <x:c r="D301" s="11">
        <x:f t="shared" si="9"/>
        <x:v>1.3931972789115645</x:v>
      </x:c>
    </x:row>
    <x:row r="302" spans="2:4" ht="14.4" x14ac:dyDescent="0.2">
      <x:c r="B302" s="10">
        <x:v>290</x:v>
      </x:c>
      <x:c r="C302" s="11">
        <x:f t="shared" si="8"/>
        <x:v>2.8920779344748282</x:v>
      </x:c>
      <x:c r="D302" s="11">
        <x:f t="shared" si="9"/>
        <x:v>1.3950953678474114</x:v>
      </x:c>
    </x:row>
    <x:row r="303" spans="2:4" ht="14.4" x14ac:dyDescent="0.2">
      <x:c r="B303" s="10">
        <x:v>291</x:v>
      </x:c>
      <x:c r="C303" s="11">
        <x:f t="shared" si="8"/>
        <x:v>2.90391963997368</x:v>
      </x:c>
      <x:c r="D303" s="11">
        <x:f t="shared" si="9"/>
        <x:v>1.3969986357435198</x:v>
      </x:c>
    </x:row>
    <x:row r="304" spans="2:4" ht="14.4" x14ac:dyDescent="0.2">
      <x:c r="B304" s="10">
        <x:v>292</x:v>
      </x:c>
      <x:c r="C304" s="11">
        <x:f t="shared" si="8"/>
        <x:v>2.9157775116284017</x:v>
      </x:c>
      <x:c r="D304" s="11">
        <x:f t="shared" si="9"/>
        <x:v>1.3989071038251366</x:v>
      </x:c>
    </x:row>
    <x:row r="305" spans="2:4" ht="14.4" x14ac:dyDescent="0.2">
      <x:c r="B305" s="10">
        <x:v>293</x:v>
      </x:c>
      <x:c r="C305" s="11">
        <x:f t="shared" si="8"/>
        <x:v>2.9276515936390295</x:v>
      </x:c>
      <x:c r="D305" s="11">
        <x:f t="shared" si="9"/>
        <x:v>1.4008207934336525</x:v>
      </x:c>
    </x:row>
    <x:row r="306" spans="2:4" ht="14.4" x14ac:dyDescent="0.2">
      <x:c r="B306" s="10">
        <x:v>294</x:v>
      </x:c>
      <x:c r="C306" s="11">
        <x:f t="shared" si="8"/>
        <x:v>2.9395419303871213</x:v>
      </x:c>
      <x:c r="D306" s="11">
        <x:f t="shared" si="9"/>
        <x:v>1.4027397260273973</x:v>
      </x:c>
    </x:row>
    <x:row r="307" spans="2:4" ht="14.4" x14ac:dyDescent="0.2">
      <x:c r="B307" s="10">
        <x:v>295</x:v>
      </x:c>
      <x:c r="C307" s="11">
        <x:f t="shared" si="8"/>
        <x:v>2.9514485664367456</x:v>
      </x:c>
      <x:c r="D307" s="11">
        <x:f t="shared" si="9"/>
        <x:v>1.4046639231824416</x:v>
      </x:c>
    </x:row>
    <x:row r="308" spans="2:4" ht="14.4" x14ac:dyDescent="0.2">
      <x:c r="B308" s="10">
        <x:v>296</x:v>
      </x:c>
      <x:c r="C308" s="11">
        <x:f t="shared" si="8"/>
        <x:v>2.9633715465354959</x:v>
      </x:c>
      <x:c r="D308" s="11">
        <x:f t="shared" si="9"/>
        <x:v>1.4065934065934067</x:v>
      </x:c>
    </x:row>
    <x:row r="309" spans="2:4" ht="14.4" x14ac:dyDescent="0.2">
      <x:c r="B309" s="10">
        <x:v>297</x:v>
      </x:c>
      <x:c r="C309" s="11">
        <x:f t="shared" si="8"/>
        <x:v>2.9753109156154824</x:v>
      </x:c>
      <x:c r="D309" s="11">
        <x:f t="shared" si="9"/>
        <x:v>1.4085281980742779</x:v>
      </x:c>
    </x:row>
    <x:row r="310" spans="2:4" ht="14.4" x14ac:dyDescent="0.2">
      <x:c r="B310" s="10">
        <x:v>298</x:v>
      </x:c>
      <x:c r="C310" s="11">
        <x:f t="shared" si="8"/>
        <x:v>2.9872667187943653</x:v>
      </x:c>
      <x:c r="D310" s="11">
        <x:f t="shared" si="9"/>
        <x:v>1.4104683195592287</x:v>
      </x:c>
    </x:row>
    <x:row r="311" spans="2:4" ht="14.4" x14ac:dyDescent="0.2">
      <x:c r="B311" s="10">
        <x:v>299</x:v>
      </x:c>
      <x:c r="C311" s="11">
        <x:f t="shared" si="8"/>
        <x:v>2.9992390013763641</x:v>
      </x:c>
      <x:c r="D311" s="11">
        <x:f t="shared" si="9"/>
        <x:v>1.4124137931034482</x:v>
      </x:c>
    </x:row>
    <x:row r="312" spans="2:4" ht="14.4" x14ac:dyDescent="0.2">
      <x:c r="B312" s="10">
        <x:v>300</x:v>
      </x:c>
      <x:c r="C312" s="11">
        <x:f t="shared" si="8"/>
        <x:v>3.0112278088533007</x:v>
      </x:c>
      <x:c r="D312" s="11">
        <x:f t="shared" si="9"/>
        <x:v>1.4143646408839778</x:v>
      </x:c>
    </x:row>
    <x:row r="313" spans="2:4" ht="14.4" x14ac:dyDescent="0.2">
      <x:c r="B313" s="10">
        <x:v>301</x:v>
      </x:c>
      <x:c r="C313" s="11">
        <x:f t="shared" si="8"/>
        <x:v>3.0232331869056228</x:v>
      </x:c>
      <x:c r="D313" s="11">
        <x:f t="shared" si="9"/>
        <x:v>1.4163208852005533</x:v>
      </x:c>
    </x:row>
    <x:row r="314" spans="2:4" ht="14.4" x14ac:dyDescent="0.2">
      <x:c r="B314" s="10">
        <x:v>302</x:v>
      </x:c>
      <x:c r="C314" s="11">
        <x:f t="shared" si="8"/>
        <x:v>3.035255181403457</x:v>
      </x:c>
      <x:c r="D314" s="11">
        <x:f t="shared" si="9"/>
        <x:v>1.4182825484764543</x:v>
      </x:c>
    </x:row>
    <x:row r="315" spans="2:4" ht="14.4" x14ac:dyDescent="0.2">
      <x:c r="B315" s="10">
        <x:v>303</x:v>
      </x:c>
      <x:c r="C315" s="11">
        <x:f t="shared" si="8"/>
        <x:v>3.0472938384076587</x:v>
      </x:c>
      <x:c r="D315" s="11">
        <x:f t="shared" si="9"/>
        <x:v>1.420249653259362</x:v>
      </x:c>
    </x:row>
    <x:row r="316" spans="2:4" ht="14.4" x14ac:dyDescent="0.2">
      <x:c r="B316" s="10">
        <x:v>304</x:v>
      </x:c>
      <x:c r="C316" s="11">
        <x:f t="shared" si="8"/>
        <x:v>3.0593492041708705</x:v>
      </x:c>
      <x:c r="D316" s="11">
        <x:f t="shared" si="9"/>
        <x:v>1.4222222222222223</x:v>
      </x:c>
    </x:row>
    <x:row r="317" spans="2:4" ht="14.4" x14ac:dyDescent="0.2">
      <x:c r="B317" s="10">
        <x:v>305</x:v>
      </x:c>
      <x:c r="C317" s="11">
        <x:f t="shared" si="8"/>
        <x:v>3.0714213251385862</x:v>
      </x:c>
      <x:c r="D317" s="11">
        <x:f t="shared" si="9"/>
        <x:v>1.4242002781641168</x:v>
      </x:c>
    </x:row>
    <x:row r="318" spans="2:4" ht="14.4" x14ac:dyDescent="0.2">
      <x:c r="B318" s="10">
        <x:v>306</x:v>
      </x:c>
      <x:c r="C318" s="11">
        <x:f t="shared" si="8"/>
        <x:v>3.0835102479502323</x:v>
      </x:c>
      <x:c r="D318" s="11">
        <x:f t="shared" si="9"/>
        <x:v>1.4261838440111421</x:v>
      </x:c>
    </x:row>
    <x:row r="319" spans="2:4" ht="14.4" x14ac:dyDescent="0.2">
      <x:c r="B319" s="10">
        <x:v>307</x:v>
      </x:c>
      <x:c r="C319" s="11">
        <x:f t="shared" si="8"/>
        <x:v>3.0956160194402367</x:v>
      </x:c>
      <x:c r="D319" s="11">
        <x:f t="shared" si="9"/>
        <x:v>1.4281729428172942</x:v>
      </x:c>
    </x:row>
    <x:row r="320" spans="2:4" ht="14.4" x14ac:dyDescent="0.2">
      <x:c r="B320" s="10">
        <x:v>308</x:v>
      </x:c>
      <x:c r="C320" s="11">
        <x:f t="shared" si="8"/>
        <x:v>3.1077386866391281</x:v>
      </x:c>
      <x:c r="D320" s="11">
        <x:f t="shared" si="9"/>
        <x:v>1.4301675977653632</x:v>
      </x:c>
    </x:row>
    <x:row r="321" spans="2:4" ht="14.4" x14ac:dyDescent="0.2">
      <x:c r="B321" s="10">
        <x:v>309</x:v>
      </x:c>
      <x:c r="C321" s="11">
        <x:f t="shared" si="8"/>
        <x:v>3.119878296774627</x:v>
      </x:c>
      <x:c r="D321" s="11">
        <x:f t="shared" si="9"/>
        <x:v>1.4321678321678322</x:v>
      </x:c>
    </x:row>
    <x:row r="322" spans="2:4" ht="14.4" x14ac:dyDescent="0.2">
      <x:c r="B322" s="10">
        <x:v>310</x:v>
      </x:c>
      <x:c r="C322" s="11">
        <x:f t="shared" si="8"/>
        <x:v>3.1320348972727512</x:v>
      </x:c>
      <x:c r="D322" s="11">
        <x:f t="shared" si="9"/>
        <x:v>1.4341736694677871</x:v>
      </x:c>
    </x:row>
    <x:row r="323" spans="2:4" ht="14.4" x14ac:dyDescent="0.2">
      <x:c r="B323" s="10">
        <x:v>311</x:v>
      </x:c>
      <x:c r="C323" s="11">
        <x:f t="shared" si="8"/>
        <x:v>3.1442085357589278</x:v>
      </x:c>
      <x:c r="D323" s="11">
        <x:f t="shared" si="9"/>
        <x:v>1.4361851332398317</x:v>
      </x:c>
    </x:row>
    <x:row r="324" spans="2:4" ht="14.4" x14ac:dyDescent="0.2">
      <x:c r="B324" s="10">
        <x:v>312</x:v>
      </x:c>
      <x:c r="C324" s="11">
        <x:f t="shared" si="8"/>
        <x:v>3.1563992600591111</x:v>
      </x:c>
      <x:c r="D324" s="11">
        <x:f t="shared" si="9"/>
        <x:v>1.4382022471910112</x:v>
      </x:c>
    </x:row>
    <x:row r="325" spans="2:4" ht="14.4" x14ac:dyDescent="0.2">
      <x:c r="B325" s="10">
        <x:v>313</x:v>
      </x:c>
      <x:c r="C325" s="11">
        <x:f t="shared" si="8"/>
        <x:v>3.1686071182009128</x:v>
      </x:c>
      <x:c r="D325" s="11">
        <x:f t="shared" si="9"/>
        <x:v>1.440225035161744</x:v>
      </x:c>
    </x:row>
    <x:row r="326" spans="2:4" ht="14.4" x14ac:dyDescent="0.2">
      <x:c r="B326" s="10">
        <x:v>314</x:v>
      </x:c>
      <x:c r="C326" s="11">
        <x:f t="shared" si="8"/>
        <x:v>3.1808321584147334</x:v>
      </x:c>
      <x:c r="D326" s="11">
        <x:f t="shared" si="9"/>
        <x:v>1.4422535211267606</x:v>
      </x:c>
    </x:row>
    <x:row r="327" spans="2:4" ht="14.4" x14ac:dyDescent="0.2">
      <x:c r="B327" s="10">
        <x:v>315</x:v>
      </x:c>
      <x:c r="C327" s="11">
        <x:f t="shared" si="8"/>
        <x:v>3.1930744291349078</x:v>
      </x:c>
      <x:c r="D327" s="11">
        <x:f t="shared" si="9"/>
        <x:v>1.4442877291960508</x:v>
      </x:c>
    </x:row>
    <x:row r="328" spans="2:4" ht="14.4" x14ac:dyDescent="0.2">
      <x:c r="B328" s="10">
        <x:v>316</x:v>
      </x:c>
      <x:c r="C328" s="11">
        <x:f t="shared" si="8"/>
        <x:v>3.205333979000859</x:v>
      </x:c>
      <x:c r="D328" s="11">
        <x:f t="shared" si="9"/>
        <x:v>1.4463276836158192</x:v>
      </x:c>
    </x:row>
    <x:row r="329" spans="2:4" ht="14.4" x14ac:dyDescent="0.2">
      <x:c r="B329" s="10">
        <x:v>317</x:v>
      </x:c>
      <x:c r="C329" s="11">
        <x:f t="shared" si="8"/>
        <x:v>3.2176108568582511</x:v>
      </x:c>
      <x:c r="D329" s="11">
        <x:f t="shared" si="9"/>
        <x:v>1.4483734087694484</x:v>
      </x:c>
    </x:row>
    <x:row r="330" spans="2:4" ht="14.4" x14ac:dyDescent="0.2">
      <x:c r="B330" s="10">
        <x:v>318</x:v>
      </x:c>
      <x:c r="C330" s="11">
        <x:f t="shared" si="8"/>
        <x:v>3.2299051117601643</x:v>
      </x:c>
      <x:c r="D330" s="11">
        <x:f t="shared" si="9"/>
        <x:v>1.4504249291784703</x:v>
      </x:c>
    </x:row>
    <x:row r="331" spans="2:4" ht="14.4" x14ac:dyDescent="0.2">
      <x:c r="B331" s="10">
        <x:v>319</x:v>
      </x:c>
      <x:c r="C331" s="11">
        <x:f t="shared" si="8"/>
        <x:v>3.2422167929682653</x:v>
      </x:c>
      <x:c r="D331" s="11">
        <x:f t="shared" si="9"/>
        <x:v>1.4524822695035462</x:v>
      </x:c>
    </x:row>
    <x:row r="332" spans="2:4" ht="14.4" x14ac:dyDescent="0.2">
      <x:c r="B332" s="10">
        <x:v>320</x:v>
      </x:c>
      <x:c r="C332" s="11">
        <x:f t="shared" si="8"/>
        <x:v>3.2545459499539953</x:v>
      </x:c>
      <x:c r="D332" s="11">
        <x:f t="shared" si="9"/>
        <x:v>1.4545454545454546</x:v>
      </x:c>
    </x:row>
    <x:row r="333" spans="2:4" ht="14.4" x14ac:dyDescent="0.2">
      <x:c r="B333" s="10">
        <x:v>321</x:v>
      </x:c>
      <x:c r="C333" s="11">
        <x:f t="shared" ref="C333:C396" si="10">20*LOG(D333)</x:f>
        <x:v>3.2668926323997605</x:v>
      </x:c>
      <x:c r="D333" s="11">
        <x:f t="shared" ref="D333:D396" si="11">1024/(1024-B333)</x:f>
        <x:v>1.4566145092460883</x:v>
      </x:c>
    </x:row>
    <x:row r="334" spans="2:4" ht="14.4" x14ac:dyDescent="0.2">
      <x:c r="B334" s="10">
        <x:v>322</x:v>
      </x:c>
      <x:c r="C334" s="11">
        <x:f t="shared" si="10"/>
        <x:v>3.2792568902001342</x:v>
      </x:c>
      <x:c r="D334" s="11">
        <x:f t="shared" si="11"/>
        <x:v>1.4586894586894588</x:v>
      </x:c>
    </x:row>
    <x:row r="335" spans="2:4" ht="14.4" x14ac:dyDescent="0.2">
      <x:c r="B335" s="10">
        <x:v>323</x:v>
      </x:c>
      <x:c r="C335" s="11">
        <x:f t="shared" si="10"/>
        <x:v>3.2916387734630663</x:v>
      </x:c>
      <x:c r="D335" s="11">
        <x:f t="shared" si="11"/>
        <x:v>1.4607703281027105</x:v>
      </x:c>
    </x:row>
    <x:row r="336" spans="2:4" ht="14.4" x14ac:dyDescent="0.2">
      <x:c r="B336" s="10">
        <x:v>324</x:v>
      </x:c>
      <x:c r="C336" s="11">
        <x:f t="shared" si="10"/>
        <x:v>3.3040383325111025</x:v>
      </x:c>
      <x:c r="D336" s="11">
        <x:f t="shared" si="11"/>
        <x:v>1.4628571428571429</x:v>
      </x:c>
    </x:row>
    <x:row r="337" spans="2:4" ht="14.4" x14ac:dyDescent="0.2">
      <x:c r="B337" s="10">
        <x:v>325</x:v>
      </x:c>
      <x:c r="C337" s="11">
        <x:f t="shared" si="10"/>
        <x:v>3.3164556178826112</x:v>
      </x:c>
      <x:c r="D337" s="11">
        <x:f t="shared" si="11"/>
        <x:v>1.4649499284692418</x:v>
      </x:c>
    </x:row>
    <x:row r="338" spans="2:4" ht="14.4" x14ac:dyDescent="0.2">
      <x:c r="B338" s="10">
        <x:v>326</x:v>
      </x:c>
      <x:c r="C338" s="11">
        <x:f t="shared" si="10"/>
        <x:v>3.3288906803330169</x:v>
      </x:c>
      <x:c r="D338" s="11">
        <x:f t="shared" si="11"/>
        <x:v>1.4670487106017192</x:v>
      </x:c>
    </x:row>
    <x:row r="339" spans="2:4" ht="14.4" x14ac:dyDescent="0.2">
      <x:c r="B339" s="10">
        <x:v>327</x:v>
      </x:c>
      <x:c r="C339" s="11">
        <x:f t="shared" si="10"/>
        <x:v>3.341343570836051</x:v>
      </x:c>
      <x:c r="D339" s="11">
        <x:f t="shared" si="11"/>
        <x:v>1.4691535150645625</x:v>
      </x:c>
    </x:row>
    <x:row r="340" spans="2:4" ht="14.4" x14ac:dyDescent="0.2">
      <x:c r="B340" s="10">
        <x:v>328</x:v>
      </x:c>
      <x:c r="C340" s="11">
        <x:f t="shared" si="10"/>
        <x:v>3.3538143405849969</x:v>
      </x:c>
      <x:c r="D340" s="11">
        <x:f t="shared" si="11"/>
        <x:v>1.4712643678160919</x:v>
      </x:c>
    </x:row>
    <x:row r="341" spans="2:4" ht="14.4" x14ac:dyDescent="0.2">
      <x:c r="B341" s="10">
        <x:v>329</x:v>
      </x:c>
      <x:c r="C341" s="11">
        <x:f t="shared" si="10"/>
        <x:v>3.3663030409939614</x:v>
      </x:c>
      <x:c r="D341" s="11">
        <x:f t="shared" si="11"/>
        <x:v>1.4733812949640288</x:v>
      </x:c>
    </x:row>
    <x:row r="342" spans="2:4" ht="14.4" x14ac:dyDescent="0.2">
      <x:c r="B342" s="10">
        <x:v>330</x:v>
      </x:c>
      <x:c r="C342" s="11">
        <x:f t="shared" si="10"/>
        <x:v>3.3788097236991406</x:v>
      </x:c>
      <x:c r="D342" s="11">
        <x:f t="shared" si="11"/>
        <x:v>1.4755043227665705</x:v>
      </x:c>
    </x:row>
    <x:row r="343" spans="2:4" ht="14.4" x14ac:dyDescent="0.2">
      <x:c r="B343" s="10">
        <x:v>331</x:v>
      </x:c>
      <x:c r="C343" s="11">
        <x:f t="shared" si="10"/>
        <x:v>3.3913344405601045</x:v>
      </x:c>
      <x:c r="D343" s="11">
        <x:f t="shared" si="11"/>
        <x:v>1.4776334776334776</x:v>
      </x:c>
    </x:row>
    <x:row r="344" spans="2:4" ht="14.4" x14ac:dyDescent="0.2">
      <x:c r="B344" s="10">
        <x:v>332</x:v>
      </x:c>
      <x:c r="C344" s="11">
        <x:f t="shared" si="10"/>
        <x:v>3.4038772436610825</x:v>
      </x:c>
      <x:c r="D344" s="11">
        <x:f t="shared" si="11"/>
        <x:v>1.4797687861271676</x:v>
      </x:c>
    </x:row>
    <x:row r="345" spans="2:4" ht="14.4" x14ac:dyDescent="0.2">
      <x:c r="B345" s="10">
        <x:v>333</x:v>
      </x:c>
      <x:c r="C345" s="11">
        <x:f t="shared" si="10"/>
        <x:v>3.4164381853122707</x:v>
      </x:c>
      <x:c r="D345" s="11">
        <x:f t="shared" si="11"/>
        <x:v>1.4819102749638204</x:v>
      </x:c>
    </x:row>
    <x:row r="346" spans="2:4" ht="14.4" x14ac:dyDescent="0.2">
      <x:c r="B346" s="10">
        <x:v>334</x:v>
      </x:c>
      <x:c r="C346" s="11">
        <x:f t="shared" si="10"/>
        <x:v>3.429017318051133</x:v>
      </x:c>
      <x:c r="D346" s="11">
        <x:f t="shared" si="11"/>
        <x:v>1.4840579710144928</x:v>
      </x:c>
    </x:row>
    <x:row r="347" spans="2:4" ht="14.4" x14ac:dyDescent="0.2">
      <x:c r="B347" s="10">
        <x:v>335</x:v>
      </x:c>
      <x:c r="C347" s="11">
        <x:f t="shared" si="10"/>
        <x:v>3.4416146946437225</x:v>
      </x:c>
      <x:c r="D347" s="11">
        <x:f t="shared" si="11"/>
        <x:v>1.4862119013062409</x:v>
      </x:c>
    </x:row>
    <x:row r="348" spans="2:4" ht="14.4" x14ac:dyDescent="0.2">
      <x:c r="B348" s="10">
        <x:v>336</x:v>
      </x:c>
      <x:c r="C348" s="11">
        <x:f t="shared" si="10"/>
        <x:v>3.4542303680860127</x:v>
      </x:c>
      <x:c r="D348" s="11">
        <x:f t="shared" si="11"/>
        <x:v>1.4883720930232558</x:v>
      </x:c>
    </x:row>
    <x:row r="349" spans="2:4" ht="14.4" x14ac:dyDescent="0.2">
      <x:c r="B349" s="10">
        <x:v>337</x:v>
      </x:c>
      <x:c r="C349" s="11">
        <x:f t="shared" si="10"/>
        <x:v>3.4668643916052311</x:v>
      </x:c>
      <x:c r="D349" s="11">
        <x:f t="shared" si="11"/>
        <x:v>1.4905385735080059</x:v>
      </x:c>
    </x:row>
    <x:row r="350" spans="2:4" ht="14.4" x14ac:dyDescent="0.2">
      <x:c r="B350" s="10">
        <x:v>338</x:v>
      </x:c>
      <x:c r="C350" s="11">
        <x:f t="shared" si="10"/>
        <x:v>3.4795168186612053</x:v>
      </x:c>
      <x:c r="D350" s="11">
        <x:f t="shared" si="11"/>
        <x:v>1.4927113702623906</x:v>
      </x:c>
    </x:row>
    <x:row r="351" spans="2:4" ht="14.4" x14ac:dyDescent="0.2">
      <x:c r="B351" s="10">
        <x:v>339</x:v>
      </x:c>
      <x:c r="C351" s="11">
        <x:f t="shared" si="10"/>
        <x:v>3.4921877029477271</x:v>
      </x:c>
      <x:c r="D351" s="11">
        <x:f t="shared" si="11"/>
        <x:v>1.494890510948905</x:v>
      </x:c>
    </x:row>
    <x:row r="352" spans="2:4" ht="14.4" x14ac:dyDescent="0.2">
      <x:c r="B352" s="10">
        <x:v>340</x:v>
      </x:c>
      <x:c r="C352" s="11">
        <x:f t="shared" si="10"/>
        <x:v>3.5048770983939144</x:v>
      </x:c>
      <x:c r="D352" s="11">
        <x:f t="shared" si="11"/>
        <x:v>1.4970760233918128</x:v>
      </x:c>
    </x:row>
    <x:row r="353" spans="2:4" ht="14.4" x14ac:dyDescent="0.2">
      <x:c r="B353" s="10">
        <x:v>341</x:v>
      </x:c>
      <x:c r="C353" s="11">
        <x:f t="shared" si="10"/>
        <x:v>3.5175850591655884</x:v>
      </x:c>
      <x:c r="D353" s="11">
        <x:f t="shared" si="11"/>
        <x:v>1.4992679355783309</x:v>
      </x:c>
    </x:row>
    <x:row r="354" spans="2:4" ht="14.4" x14ac:dyDescent="0.2">
      <x:c r="B354" s="10">
        <x:v>342</x:v>
      </x:c>
      <x:c r="C354" s="11">
        <x:f t="shared" si="10"/>
        <x:v>3.5303116396666607</x:v>
      </x:c>
      <x:c r="D354" s="11">
        <x:f t="shared" si="11"/>
        <x:v>1.501466275659824</x:v>
      </x:c>
    </x:row>
    <x:row r="355" spans="2:4" ht="14.4" x14ac:dyDescent="0.2">
      <x:c r="B355" s="10">
        <x:v>343</x:v>
      </x:c>
      <x:c r="C355" s="11">
        <x:f t="shared" si="10"/>
        <x:v>3.5430568945405354</x:v>
      </x:c>
      <x:c r="D355" s="11">
        <x:f t="shared" si="11"/>
        <x:v>1.5036710719530102</x:v>
      </x:c>
    </x:row>
    <x:row r="356" spans="2:4" ht="14.4" x14ac:dyDescent="0.2">
      <x:c r="B356" s="10">
        <x:v>344</x:v>
      </x:c>
      <x:c r="C356" s="11">
        <x:f t="shared" si="10"/>
        <x:v>3.5558208786715122</x:v>
      </x:c>
      <x:c r="D356" s="11">
        <x:f t="shared" si="11"/>
        <x:v>1.5058823529411764</x:v>
      </x:c>
    </x:row>
    <x:row r="357" spans="2:4" ht="14.4" x14ac:dyDescent="0.2">
      <x:c r="B357" s="10">
        <x:v>345</x:v>
      </x:c>
      <x:c r="C357" s="11">
        <x:f t="shared" si="10"/>
        <x:v>3.5686036471862055</x:v>
      </x:c>
      <x:c r="D357" s="11">
        <x:f t="shared" si="11"/>
        <x:v>1.508100147275405</x:v>
      </x:c>
    </x:row>
    <x:row r="358" spans="2:4" ht="14.4" x14ac:dyDescent="0.2">
      <x:c r="B358" s="10">
        <x:v>346</x:v>
      </x:c>
      <x:c r="C358" s="11">
        <x:f t="shared" si="10"/>
        <x:v>3.581405255454972</x:v>
      </x:c>
      <x:c r="D358" s="11">
        <x:f t="shared" si="11"/>
        <x:v>1.5103244837758112</x:v>
      </x:c>
    </x:row>
    <x:row r="359" spans="2:4" ht="14.4" x14ac:dyDescent="0.2">
      <x:c r="B359" s="10">
        <x:v>347</x:v>
      </x:c>
      <x:c r="C359" s="11">
        <x:f t="shared" si="10"/>
        <x:v>3.5942257590933533</x:v>
      </x:c>
      <x:c r="D359" s="11">
        <x:f t="shared" si="11"/>
        <x:v>1.5125553914327918</x:v>
      </x:c>
    </x:row>
    <x:row r="360" spans="2:4" ht="14.4" x14ac:dyDescent="0.2">
      <x:c r="B360" s="10">
        <x:v>348</x:v>
      </x:c>
      <x:c r="C360" s="11">
        <x:f t="shared" si="10"/>
        <x:v>3.6070652139635202</x:v>
      </x:c>
      <x:c r="D360" s="11">
        <x:f t="shared" si="11"/>
        <x:v>1.514792899408284</x:v>
      </x:c>
    </x:row>
    <x:row r="361" spans="2:4" ht="14.4" x14ac:dyDescent="0.2">
      <x:c r="B361" s="10">
        <x:v>349</x:v>
      </x:c>
      <x:c r="C361" s="11">
        <x:f t="shared" si="10"/>
        <x:v>3.6199236761757403</x:v>
      </x:c>
      <x:c r="D361" s="11">
        <x:f t="shared" si="11"/>
        <x:v>1.517037037037037</x:v>
      </x:c>
    </x:row>
    <x:row r="362" spans="2:4" ht="14.4" x14ac:dyDescent="0.2">
      <x:c r="B362" s="10">
        <x:v>350</x:v>
      </x:c>
      <x:c r="C362" s="11">
        <x:f t="shared" si="10"/>
        <x:v>3.6328012020898433</x:v>
      </x:c>
      <x:c r="D362" s="11">
        <x:f t="shared" si="11"/>
        <x:v>1.5192878338278932</x:v>
      </x:c>
    </x:row>
    <x:row r="363" spans="2:4" ht="14.4" x14ac:dyDescent="0.2">
      <x:c r="B363" s="10">
        <x:v>351</x:v>
      </x:c>
      <x:c r="C363" s="11">
        <x:f t="shared" si="10"/>
        <x:v>3.645697848316702</x:v>
      </x:c>
      <x:c r="D363" s="11">
        <x:f t="shared" si="11"/>
        <x:v>1.5215453194650816</x:v>
      </x:c>
    </x:row>
    <x:row r="364" spans="2:4" ht="14.4" x14ac:dyDescent="0.2">
      <x:c r="B364" s="10">
        <x:v>352</x:v>
      </x:c>
      <x:c r="C364" s="11">
        <x:f t="shared" si="10"/>
        <x:v>3.658613671719734</x:v>
      </x:c>
      <x:c r="D364" s="11">
        <x:f t="shared" si="11"/>
        <x:v>1.5238095238095237</x:v>
      </x:c>
    </x:row>
    <x:row r="365" spans="2:4" ht="14.4" x14ac:dyDescent="0.2">
      <x:c r="B365" s="10">
        <x:v>353</x:v>
      </x:c>
      <x:c r="C365" s="11">
        <x:f t="shared" si="10"/>
        <x:v>3.6715487294163971</x:v>
      </x:c>
      <x:c r="D365" s="11">
        <x:f t="shared" si="11"/>
        <x:v>1.526080476900149</x:v>
      </x:c>
    </x:row>
    <x:row r="366" spans="2:4" ht="14.4" x14ac:dyDescent="0.2">
      <x:c r="B366" s="10">
        <x:v>354</x:v>
      </x:c>
      <x:c r="C366" s="11">
        <x:f t="shared" si="10"/>
        <x:v>3.6845030787797106</x:v>
      </x:c>
      <x:c r="D366" s="11">
        <x:f t="shared" si="11"/>
        <x:v>1.5283582089552239</x:v>
      </x:c>
    </x:row>
    <x:row r="367" spans="2:4" ht="14.4" x14ac:dyDescent="0.2">
      <x:c r="B367" s="10">
        <x:v>355</x:v>
      </x:c>
      <x:c r="C367" s="11">
        <x:f t="shared" si="10"/>
        <x:v>3.697476777439777</x:v>
      </x:c>
      <x:c r="D367" s="11">
        <x:f t="shared" si="11"/>
        <x:v>1.5306427503736921</x:v>
      </x:c>
    </x:row>
    <x:row r="368" spans="2:4" ht="14.4" x14ac:dyDescent="0.2">
      <x:c r="B368" s="10">
        <x:v>356</x:v>
      </x:c>
      <x:c r="C368" s="11">
        <x:f t="shared" si="10"/>
        <x:v>3.710469883285326</x:v>
      </x:c>
      <x:c r="D368" s="11">
        <x:f t="shared" si="11"/>
        <x:v>1.532934131736527</x:v>
      </x:c>
    </x:row>
    <x:row r="369" spans="2:4" ht="14.4" x14ac:dyDescent="0.2">
      <x:c r="B369" s="10">
        <x:v>357</x:v>
      </x:c>
      <x:c r="C369" s="11">
        <x:f t="shared" si="10"/>
        <x:v>3.7234824544652594</x:v>
      </x:c>
      <x:c r="D369" s="11">
        <x:f t="shared" si="11"/>
        <x:v>1.5352323838080959</x:v>
      </x:c>
    </x:row>
    <x:row r="370" spans="2:4" ht="14.4" x14ac:dyDescent="0.2">
      <x:c r="B370" s="10">
        <x:v>358</x:v>
      </x:c>
      <x:c r="C370" s="11">
        <x:f t="shared" si="10"/>
        <x:v>3.7365145493902174</x:v>
      </x:c>
      <x:c r="D370" s="11">
        <x:f t="shared" si="11"/>
        <x:v>1.5375375375375375</x:v>
      </x:c>
    </x:row>
    <x:row r="371" spans="2:4" ht="14.4" x14ac:dyDescent="0.2">
      <x:c r="B371" s="10">
        <x:v>359</x:v>
      </x:c>
      <x:c r="C371" s="11">
        <x:f t="shared" si="10"/>
        <x:v>3.7495662267341476</x:v>
      </x:c>
      <x:c r="D371" s="11">
        <x:f t="shared" si="11"/>
        <x:v>1.5398496240601505</x:v>
      </x:c>
    </x:row>
    <x:row r="372" spans="2:4" ht="14.4" x14ac:dyDescent="0.2">
      <x:c r="B372" s="10">
        <x:v>360</x:v>
      </x:c>
      <x:c r="C372" s="11">
        <x:f t="shared" si="10"/>
        <x:v>3.7626375454358896</x:v>
      </x:c>
      <x:c r="D372" s="11">
        <x:f t="shared" si="11"/>
        <x:v>1.5421686746987953</x:v>
      </x:c>
    </x:row>
    <x:row r="373" spans="2:4" ht="14.4" x14ac:dyDescent="0.2">
      <x:c r="B373" s="10">
        <x:v>361</x:v>
      </x:c>
      <x:c r="C373" s="11">
        <x:f t="shared" si="10"/>
        <x:v>3.7757285647007768</x:v>
      </x:c>
      <x:c r="D373" s="11">
        <x:f t="shared" si="11"/>
        <x:v>1.5444947209653093</x:v>
      </x:c>
    </x:row>
    <x:row r="374" spans="2:4" ht="14.4" x14ac:dyDescent="0.2">
      <x:c r="B374" s="10">
        <x:v>362</x:v>
      </x:c>
      <x:c r="C374" s="11">
        <x:f t="shared" si="10"/>
        <x:v>3.7888393440022403</x:v>
      </x:c>
      <x:c r="D374" s="11">
        <x:f t="shared" si="11"/>
        <x:v>1.5468277945619335</x:v>
      </x:c>
    </x:row>
    <x:row r="375" spans="2:4" ht="14.4" x14ac:dyDescent="0.2">
      <x:c r="B375" s="10">
        <x:v>363</x:v>
      </x:c>
      <x:c r="C375" s="11">
        <x:f t="shared" si="10"/>
        <x:v>3.8019699430834346</x:v>
      </x:c>
      <x:c r="D375" s="11">
        <x:f t="shared" si="11"/>
        <x:v>1.5491679273827534</x:v>
      </x:c>
    </x:row>
    <x:row r="376" spans="2:4" ht="14.4" x14ac:dyDescent="0.2">
      <x:c r="B376" s="10">
        <x:v>364</x:v>
      </x:c>
      <x:c r="C376" s="11">
        <x:f t="shared" si="10"/>
        <x:v>3.8151204219588659</x:v>
      </x:c>
      <x:c r="D376" s="11">
        <x:f t="shared" si="11"/>
        <x:v>1.5515151515151515</x:v>
      </x:c>
    </x:row>
    <x:row r="377" spans="2:4" ht="14.4" x14ac:dyDescent="0.2">
      <x:c r="B377" s="10">
        <x:v>365</x:v>
      </x:c>
      <x:c r="C377" s="11">
        <x:f t="shared" si="10"/>
        <x:v>3.8282908409160421</x:v>
      </x:c>
      <x:c r="D377" s="11">
        <x:f t="shared" si="11"/>
        <x:v>1.5538694992412747</x:v>
      </x:c>
    </x:row>
    <x:row r="378" spans="2:4" ht="14.4" x14ac:dyDescent="0.2">
      <x:c r="B378" s="10">
        <x:v>366</x:v>
      </x:c>
      <x:c r="C378" s="11">
        <x:f t="shared" si="10"/>
        <x:v>3.8414812605171296</x:v>
      </x:c>
      <x:c r="D378" s="11">
        <x:f t="shared" si="11"/>
        <x:v>1.5562310030395137</x:v>
      </x:c>
    </x:row>
    <x:row r="379" spans="2:4" ht="14.4" x14ac:dyDescent="0.2">
      <x:c r="B379" s="10">
        <x:v>367</x:v>
      </x:c>
      <x:c r="C379" s="11">
        <x:f t="shared" si="10"/>
        <x:v>3.8546917416006234</x:v>
      </x:c>
      <x:c r="D379" s="11">
        <x:f t="shared" si="11"/>
        <x:v>1.5585996955859969</x:v>
      </x:c>
    </x:row>
    <x:row r="380" spans="2:4" ht="14.4" x14ac:dyDescent="0.2">
      <x:c r="B380" s="10">
        <x:v>368</x:v>
      </x:c>
      <x:c r="C380" s="11">
        <x:f t="shared" si="10"/>
        <x:v>3.8679223452830334</x:v>
      </x:c>
      <x:c r="D380" s="11">
        <x:f t="shared" si="11"/>
        <x:v>1.5609756097560976</x:v>
      </x:c>
    </x:row>
    <x:row r="381" spans="2:4" ht="14.4" x14ac:dyDescent="0.2">
      <x:c r="B381" s="10">
        <x:v>369</x:v>
      </x:c>
      <x:c r="C381" s="11">
        <x:f t="shared" si="10"/>
        <x:v>3.8811731329605776</x:v>
      </x:c>
      <x:c r="D381" s="11">
        <x:f t="shared" si="11"/>
        <x:v>1.5633587786259542</x:v>
      </x:c>
    </x:row>
    <x:row r="382" spans="2:4" ht="14.4" x14ac:dyDescent="0.2">
      <x:c r="B382" s="10">
        <x:v>370</x:v>
      </x:c>
      <x:c r="C382" s="11">
        <x:f t="shared" si="10"/>
        <x:v>3.8944441663108935</x:v>
      </x:c>
      <x:c r="D382" s="11">
        <x:f t="shared" si="11"/>
        <x:v>1.5657492354740061</x:v>
      </x:c>
    </x:row>
    <x:row r="383" spans="2:4" ht="14.4" x14ac:dyDescent="0.2">
      <x:c r="B383" s="10">
        <x:v>371</x:v>
      </x:c>
      <x:c r="C383" s="11">
        <x:f t="shared" si="10"/>
        <x:v>3.907735507294761</x:v>
      </x:c>
      <x:c r="D383" s="11">
        <x:f t="shared" si="11"/>
        <x:v>1.5681470137825422</x:v>
      </x:c>
    </x:row>
    <x:row r="384" spans="2:4" ht="14.4" x14ac:dyDescent="0.2">
      <x:c r="B384" s="10">
        <x:v>372</x:v>
      </x:c>
      <x:c r="C384" s="11">
        <x:f t="shared" si="10"/>
        <x:v>3.9210472181578355</x:v>
      </x:c>
      <x:c r="D384" s="11">
        <x:f t="shared" si="11"/>
        <x:v>1.5705521472392638</x:v>
      </x:c>
    </x:row>
    <x:row r="385" spans="2:4" ht="14.4" x14ac:dyDescent="0.2">
      <x:c r="B385" s="10">
        <x:v>373</x:v>
      </x:c>
      <x:c r="C385" s="11">
        <x:f t="shared" si="10"/>
        <x:v>3.9343793614324003</x:v>
      </x:c>
      <x:c r="D385" s="11">
        <x:f t="shared" si="11"/>
        <x:v>1.5729646697388633</x:v>
      </x:c>
    </x:row>
    <x:row r="386" spans="2:4" ht="14.4" x14ac:dyDescent="0.2">
      <x:c r="B386" s="10">
        <x:v>374</x:v>
      </x:c>
      <x:c r="C386" s="11">
        <x:f t="shared" si="10"/>
        <x:v>3.9477319999391276</x:v>
      </x:c>
      <x:c r="D386" s="11">
        <x:f t="shared" si="11"/>
        <x:v>1.5753846153846154</x:v>
      </x:c>
    </x:row>
    <x:row r="387" spans="2:4" ht="14.4" x14ac:dyDescent="0.2">
      <x:c r="B387" s="10">
        <x:v>375</x:v>
      </x:c>
      <x:c r="C387" s="11">
        <x:f t="shared" si="10"/>
        <x:v>3.9611051967888549</x:v>
      </x:c>
      <x:c r="D387" s="11">
        <x:f t="shared" si="11"/>
        <x:v>1.5778120184899846</x:v>
      </x:c>
    </x:row>
    <x:row r="388" spans="2:4" ht="14.4" x14ac:dyDescent="0.2">
      <x:c r="B388" s="10">
        <x:v>376</x:v>
      </x:c>
      <x:c r="C388" s="11">
        <x:f t="shared" si="10"/>
        <x:v>3.9744990153843718</x:v>
      </x:c>
      <x:c r="D388" s="11">
        <x:f t="shared" si="11"/>
        <x:v>1.5802469135802468</x:v>
      </x:c>
    </x:row>
    <x:row r="389" spans="2:4" ht="14.4" x14ac:dyDescent="0.2">
      <x:c r="B389" s="10">
        <x:v>377</x:v>
      </x:c>
      <x:c r="C389" s="11">
        <x:f t="shared" si="10"/>
        <x:v>3.9879135194222308</x:v>
      </x:c>
      <x:c r="D389" s="11">
        <x:f t="shared" si="11"/>
        <x:v>1.5826893353941267</x:v>
      </x:c>
    </x:row>
    <x:row r="390" spans="2:4" ht="14.4" x14ac:dyDescent="0.2">
      <x:c r="B390" s="10">
        <x:v>378</x:v>
      </x:c>
      <x:c r="C390" s="11">
        <x:f t="shared" si="10"/>
        <x:v>4.0013487728945583</x:v>
      </x:c>
      <x:c r="D390" s="11">
        <x:f t="shared" si="11"/>
        <x:v>1.585139318885449</x:v>
      </x:c>
    </x:row>
    <x:row r="391" spans="2:4" ht="14.4" x14ac:dyDescent="0.2">
      <x:c r="B391" s="10">
        <x:v>379</x:v>
      </x:c>
      <x:c r="C391" s="11">
        <x:f t="shared" si="10"/>
        <x:v>4.0148048400908838</x:v>
      </x:c>
      <x:c r="D391" s="11">
        <x:f t="shared" si="11"/>
        <x:v>1.5875968992248062</x:v>
      </x:c>
    </x:row>
    <x:row r="392" spans="2:4" ht="14.4" x14ac:dyDescent="0.2">
      <x:c r="B392" s="10">
        <x:v>380</x:v>
      </x:c>
      <x:c r="C392" s="11">
        <x:f t="shared" si="10"/>
        <x:v>4.0282817855999964</x:v>
      </x:c>
      <x:c r="D392" s="11">
        <x:f t="shared" si="11"/>
        <x:v>1.5900621118012421</x:v>
      </x:c>
    </x:row>
    <x:row r="393" spans="2:4" ht="14.4" x14ac:dyDescent="0.2">
      <x:c r="B393" s="10">
        <x:v>381</x:v>
      </x:c>
      <x:c r="C393" s="11">
        <x:f t="shared" si="10"/>
        <x:v>4.0417796743117975</x:v>
      </x:c>
      <x:c r="D393" s="11">
        <x:f t="shared" si="11"/>
        <x:v>1.5925349922239502</x:v>
      </x:c>
    </x:row>
    <x:row r="394" spans="2:4" ht="14.4" x14ac:dyDescent="0.2">
      <x:c r="B394" s="10">
        <x:v>382</x:v>
      </x:c>
      <x:c r="C394" s="11">
        <x:f t="shared" si="10"/>
        <x:v>4.0552985714191738</x:v>
      </x:c>
      <x:c r="D394" s="11">
        <x:f t="shared" si="11"/>
        <x:v>1.5950155763239875</x:v>
      </x:c>
    </x:row>
    <x:row r="395" spans="2:4" ht="14.4" x14ac:dyDescent="0.2">
      <x:c r="B395" s="10">
        <x:v>383</x:v>
      </x:c>
      <x:c r="C395" s="11">
        <x:f t="shared" si="10"/>
        <x:v>4.0688385424198907</x:v>
      </x:c>
      <x:c r="D395" s="11">
        <x:f t="shared" si="11"/>
        <x:v>1.5975039001560063</x:v>
      </x:c>
    </x:row>
    <x:row r="396" spans="2:4" ht="14.4" x14ac:dyDescent="0.2">
      <x:c r="B396" s="10">
        <x:v>384</x:v>
      </x:c>
      <x:c r="C396" s="11">
        <x:f t="shared" si="10"/>
        <x:v>4.0823996531184958</x:v>
      </x:c>
      <x:c r="D396" s="11">
        <x:f t="shared" si="11"/>
        <x:v>1.6</x:v>
      </x:c>
    </x:row>
    <x:row r="397" spans="2:4" ht="14.4" x14ac:dyDescent="0.2">
      <x:c r="B397" s="10">
        <x:v>385</x:v>
      </x:c>
      <x:c r="C397" s="11">
        <x:f t="shared" ref="C397:C460" si="12">20*LOG(D397)</x:f>
        <x:v>4.0959819696282365</x:v>
      </x:c>
      <x:c r="D397" s="11">
        <x:f t="shared" ref="D397:D460" si="13">1024/(1024-B397)</x:f>
        <x:v>1.6025039123630673</x:v>
      </x:c>
    </x:row>
    <x:row r="398" spans="2:4" ht="14.4" x14ac:dyDescent="0.2">
      <x:c r="B398" s="10">
        <x:v>386</x:v>
      </x:c>
      <x:c r="C398" s="11">
        <x:f t="shared" si="12"/>
        <x:v>4.1095855583729923</x:v>
      </x:c>
      <x:c r="D398" s="11">
        <x:f t="shared" si="13"/>
        <x:v>1.6050156739811912</x:v>
      </x:c>
    </x:row>
    <x:row r="399" spans="2:4" ht="14.4" x14ac:dyDescent="0.2">
      <x:c r="B399" s="10">
        <x:v>387</x:v>
      </x:c>
      <x:c r="C399" s="11">
        <x:f t="shared" si="12"/>
        <x:v>4.1232104860892314</x:v>
      </x:c>
      <x:c r="D399" s="11">
        <x:f t="shared" si="13"/>
        <x:v>1.6075353218210362</x:v>
      </x:c>
    </x:row>
    <x:row r="400" spans="2:4" ht="14.4" x14ac:dyDescent="0.2">
      <x:c r="B400" s="10">
        <x:v>388</x:v>
      </x:c>
      <x:c r="C400" s="11">
        <x:f t="shared" si="12"/>
        <x:v>4.1368568198279618</x:v>
      </x:c>
      <x:c r="D400" s="11">
        <x:f t="shared" si="13"/>
        <x:v>1.6100628930817611</x:v>
      </x:c>
    </x:row>
    <x:row r="401" spans="2:4" ht="14.4" x14ac:dyDescent="0.2">
      <x:c r="B401" s="10">
        <x:v>389</x:v>
      </x:c>
      <x:c r="C401" s="11">
        <x:f t="shared" si="12"/>
        <x:v>4.1505246269567255</x:v>
      </x:c>
      <x:c r="D401" s="11">
        <x:f t="shared" si="13"/>
        <x:v>1.6125984251968504</x:v>
      </x:c>
    </x:row>
    <x:row r="402" spans="2:4" ht="14.4" x14ac:dyDescent="0.2">
      <x:c r="B402" s="10">
        <x:v>390</x:v>
      </x:c>
      <x:c r="C402" s="11">
        <x:f t="shared" si="12"/>
        <x:v>4.1642139751615845</x:v>
      </x:c>
      <x:c r="D402" s="11">
        <x:f t="shared" si="13"/>
        <x:v>1.6151419558359621</x:v>
      </x:c>
    </x:row>
    <x:row r="403" spans="2:4" ht="14.4" x14ac:dyDescent="0.2">
      <x:c r="B403" s="10">
        <x:v>391</x:v>
      </x:c>
      <x:c r="C403" s="11">
        <x:f t="shared" si="12"/>
        <x:v>4.1779249324491365</x:v>
      </x:c>
      <x:c r="D403" s="11">
        <x:f t="shared" si="13"/>
        <x:v>1.617693522906793</x:v>
      </x:c>
    </x:row>
    <x:row r="404" spans="2:4" ht="14.4" x14ac:dyDescent="0.2">
      <x:c r="B404" s="10">
        <x:v>392</x:v>
      </x:c>
      <x:c r="C404" s="11">
        <x:f t="shared" si="12"/>
        <x:v>4.1916575671485381</x:v>
      </x:c>
      <x:c r="D404" s="11">
        <x:f t="shared" si="13"/>
        <x:v>1.620253164556962</x:v>
      </x:c>
    </x:row>
    <x:row r="405" spans="2:4" ht="14.4" x14ac:dyDescent="0.2">
      <x:c r="B405" s="10">
        <x:v>393</x:v>
      </x:c>
      <x:c r="C405" s="11">
        <x:f t="shared" si="12"/>
        <x:v>4.2054119479135537</x:v>
      </x:c>
      <x:c r="D405" s="11">
        <x:f t="shared" si="13"/>
        <x:v>1.6228209191759113</x:v>
      </x:c>
    </x:row>
    <x:row r="406" spans="2:4" ht="14.4" x14ac:dyDescent="0.2">
      <x:c r="B406" s="10">
        <x:v>394</x:v>
      </x:c>
      <x:c r="C406" s="11">
        <x:f t="shared" si="12"/>
        <x:v>4.2191881437246046</x:v>
      </x:c>
      <x:c r="D406" s="11">
        <x:f t="shared" si="13"/>
        <x:v>1.6253968253968254</x:v>
      </x:c>
    </x:row>
    <x:row r="407" spans="2:4" ht="14.4" x14ac:dyDescent="0.2">
      <x:c r="B407" s="10">
        <x:v>395</x:v>
      </x:c>
      <x:c r="C407" s="11">
        <x:f t="shared" si="12"/>
        <x:v>4.2329862238908609</x:v>
      </x:c>
      <x:c r="D407" s="11">
        <x:f t="shared" si="13"/>
        <x:v>1.6279809220985693</x:v>
      </x:c>
    </x:row>
    <x:row r="408" spans="2:4" ht="14.4" x14ac:dyDescent="0.2">
      <x:c r="B408" s="10">
        <x:v>396</x:v>
      </x:c>
      <x:c r="C408" s="11">
        <x:f t="shared" si="12"/>
        <x:v>4.2468062580523167</x:v>
      </x:c>
      <x:c r="D408" s="11">
        <x:f t="shared" si="13"/>
        <x:v>1.6305732484076434</x:v>
      </x:c>
    </x:row>
    <x:row r="409" spans="2:4" ht="14.4" x14ac:dyDescent="0.2">
      <x:c r="B409" s="10">
        <x:v>397</x:v>
      </x:c>
      <x:c r="C409" s="11">
        <x:f t="shared" si="12"/>
        <x:v>4.2606483161819106</x:v>
      </x:c>
      <x:c r="D409" s="11">
        <x:f t="shared" si="13"/>
        <x:v>1.6331738437001595</x:v>
      </x:c>
    </x:row>
    <x:row r="410" spans="2:4" ht="14.4" x14ac:dyDescent="0.2">
      <x:c r="B410" s="10">
        <x:v>398</x:v>
      </x:c>
      <x:c r="C410" s="11">
        <x:f t="shared" si="12"/>
        <x:v>4.2745124685876448</x:v>
      </x:c>
      <x:c r="D410" s="11">
        <x:f t="shared" si="13"/>
        <x:v>1.6357827476038338</x:v>
      </x:c>
    </x:row>
    <x:row r="411" spans="2:4" ht="14.4" x14ac:dyDescent="0.2">
      <x:c r="B411" s="10">
        <x:v>399</x:v>
      </x:c>
      <x:c r="C411" s="11">
        <x:f t="shared" si="12"/>
        <x:v>4.288398785914735</x:v>
      </x:c>
      <x:c r="D411" s="11">
        <x:f t="shared" si="13"/>
        <x:v>1.6384000000000001</x:v>
      </x:c>
    </x:row>
    <x:row r="412" spans="2:4" ht="14.4" x14ac:dyDescent="0.2">
      <x:c r="B412" s="10">
        <x:v>400</x:v>
      </x:c>
      <x:c r="C412" s="11">
        <x:f t="shared" si="12"/>
        <x:v>4.3023073391477586</x:v>
      </x:c>
      <x:c r="D412" s="11">
        <x:f t="shared" si="13"/>
        <x:v>1.641025641025641</x:v>
      </x:c>
    </x:row>
    <x:row r="413" spans="2:4" ht="14.4" x14ac:dyDescent="0.2">
      <x:c r="B413" s="10">
        <x:v>401</x:v>
      </x:c>
      <x:c r="C413" s="11">
        <x:f t="shared" si="12"/>
        <x:v>4.3162381996128465</x:v>
      </x:c>
      <x:c r="D413" s="11">
        <x:f t="shared" si="13"/>
        <x:v>1.6436597110754414</x:v>
      </x:c>
    </x:row>
    <x:row r="414" spans="2:4" ht="14.4" x14ac:dyDescent="0.2">
      <x:c r="B414" s="10">
        <x:v>402</x:v>
      </x:c>
      <x:c r="C414" s="11">
        <x:f t="shared" si="12"/>
        <x:v>4.330191438979865</x:v>
      </x:c>
      <x:c r="D414" s="11">
        <x:f t="shared" si="13"/>
        <x:v>1.6463022508038585</x:v>
      </x:c>
    </x:row>
    <x:row r="415" spans="2:4" ht="14.4" x14ac:dyDescent="0.2">
      <x:c r="B415" s="10">
        <x:v>403</x:v>
      </x:c>
      <x:c r="C415" s="11">
        <x:f t="shared" si="12"/>
        <x:v>4.3441671292646351</x:v>
      </x:c>
      <x:c r="D415" s="11">
        <x:f t="shared" si="13"/>
        <x:v>1.6489533011272142</x:v>
      </x:c>
    </x:row>
    <x:row r="416" spans="2:4" ht="14.4" x14ac:dyDescent="0.2">
      <x:c r="B416" s="10">
        <x:v>404</x:v>
      </x:c>
      <x:c r="C416" s="11">
        <x:f t="shared" si="12"/>
        <x:v>4.3581653428311622</x:v>
      </x:c>
      <x:c r="D416" s="11">
        <x:f t="shared" si="13"/>
        <x:v>1.6516129032258065</x:v>
      </x:c>
    </x:row>
    <x:row r="417" spans="2:4" ht="14.4" x14ac:dyDescent="0.2">
      <x:c r="B417" s="10">
        <x:v>405</x:v>
      </x:c>
      <x:c r="C417" s="11">
        <x:f t="shared" si="12"/>
        <x:v>4.3721861523938799</x:v>
      </x:c>
      <x:c r="D417" s="11">
        <x:f t="shared" si="13"/>
        <x:v>1.6542810985460421</x:v>
      </x:c>
    </x:row>
    <x:row r="418" spans="2:4" ht="14.4" x14ac:dyDescent="0.2">
      <x:c r="B418" s="10">
        <x:v>406</x:v>
      </x:c>
      <x:c r="C418" s="11">
        <x:f t="shared" si="12"/>
        <x:v>4.3862296310199227</x:v>
      </x:c>
      <x:c r="D418" s="11">
        <x:f t="shared" si="13"/>
        <x:v>1.6569579288025891</x:v>
      </x:c>
    </x:row>
    <x:row r="419" spans="2:4" ht="14.4" x14ac:dyDescent="0.2">
      <x:c r="B419" s="10">
        <x:v>407</x:v>
      </x:c>
      <x:c r="C419" s="11">
        <x:f t="shared" si="12"/>
        <x:v>4.4002958521314053</x:v>
      </x:c>
      <x:c r="D419" s="11">
        <x:f t="shared" si="13"/>
        <x:v>1.659643435980551</x:v>
      </x:c>
    </x:row>
    <x:row r="420" spans="2:4" ht="14.4" x14ac:dyDescent="0.2">
      <x:c r="B420" s="10">
        <x:v>408</x:v>
      </x:c>
      <x:c r="C420" s="11">
        <x:f t="shared" si="12"/>
        <x:v>4.4143848895077307</x:v>
      </x:c>
      <x:c r="D420" s="11">
        <x:f t="shared" si="13"/>
        <x:v>1.6623376623376624</x:v>
      </x:c>
    </x:row>
    <x:row r="421" spans="2:4" ht="14.4" x14ac:dyDescent="0.2">
      <x:c r="B421" s="10">
        <x:v>409</x:v>
      </x:c>
      <x:c r="C421" s="11">
        <x:f t="shared" si="12"/>
        <x:v>4.428496817287904</x:v>
      </x:c>
      <x:c r="D421" s="11">
        <x:f t="shared" si="13"/>
        <x:v>1.6650406504065041</x:v>
      </x:c>
    </x:row>
    <x:row r="422" spans="2:4" ht="14.4" x14ac:dyDescent="0.2">
      <x:c r="B422" s="10">
        <x:v>410</x:v>
      </x:c>
      <x:c r="C422" s="11">
        <x:f t="shared" si="12"/>
        <x:v>4.4426317099728854</x:v>
      </x:c>
      <x:c r="D422" s="11">
        <x:f t="shared" si="13"/>
        <x:v>1.6677524429967427</x:v>
      </x:c>
    </x:row>
    <x:row r="423" spans="2:4" ht="14.4" x14ac:dyDescent="0.2">
      <x:c r="B423" s="10">
        <x:v>411</x:v>
      </x:c>
      <x:c r="C423" s="11">
        <x:f t="shared" si="12"/>
        <x:v>4.456789642427939</x:v>
      </x:c>
      <x:c r="D423" s="11">
        <x:f t="shared" si="13"/>
        <x:v>1.67047308319739</x:v>
      </x:c>
    </x:row>
    <x:row r="424" spans="2:4" ht="14.4" x14ac:dyDescent="0.2">
      <x:c r="B424" s="10">
        <x:v>412</x:v>
      </x:c>
      <x:c r="C424" s="11">
        <x:f t="shared" si="12"/>
        <x:v>4.4709706898850152</x:v>
      </x:c>
      <x:c r="D424" s="11">
        <x:f t="shared" si="13"/>
        <x:v>1.673202614379085</x:v>
      </x:c>
    </x:row>
    <x:row r="425" spans="2:4" ht="14.4" x14ac:dyDescent="0.2">
      <x:c r="B425" s="10">
        <x:v>413</x:v>
      </x:c>
      <x:c r="C425" s="11">
        <x:f t="shared" si="12"/>
        <x:v>4.4851749279451543</x:v>
      </x:c>
      <x:c r="D425" s="11">
        <x:f t="shared" si="13"/>
        <x:v>1.6759410801963994</x:v>
      </x:c>
    </x:row>
    <x:row r="426" spans="2:4" ht="14.4" x14ac:dyDescent="0.2">
      <x:c r="B426" s="10">
        <x:v>414</x:v>
      </x:c>
      <x:c r="C426" s="11">
        <x:f t="shared" si="12"/>
        <x:v>4.4994024325808981</x:v>
      </x:c>
      <x:c r="D426" s="11">
        <x:f t="shared" si="13"/>
        <x:v>1.6786885245901639</x:v>
      </x:c>
    </x:row>
    <x:row r="427" spans="2:4" ht="14.4" x14ac:dyDescent="0.2">
      <x:c r="B427" s="10">
        <x:v>415</x:v>
      </x:c>
      <x:c r="C427" s="11">
        <x:f t="shared" si="12"/>
        <x:v>4.5136532801387315</x:v>
      </x:c>
      <x:c r="D427" s="11">
        <x:f t="shared" si="13"/>
        <x:v>1.6814449917898193</x:v>
      </x:c>
    </x:row>
    <x:row r="428" spans="2:4" ht="14.4" x14ac:dyDescent="0.2">
      <x:c r="B428" s="10">
        <x:v>416</x:v>
      </x:c>
      <x:c r="C428" s="11">
        <x:f t="shared" si="12"/>
        <x:v>4.5279275473415401</x:v>
      </x:c>
      <x:c r="D428" s="11">
        <x:f t="shared" si="13"/>
        <x:v>1.6842105263157894</x:v>
      </x:c>
    </x:row>
    <x:row r="429" spans="2:4" ht="14.4" x14ac:dyDescent="0.2">
      <x:c r="B429" s="10">
        <x:v>417</x:v>
      </x:c>
      <x:c r="C429" s="11">
        <x:f t="shared" si="12"/>
        <x:v>4.5422253112910873</x:v>
      </x:c>
      <x:c r="D429" s="11">
        <x:f t="shared" si="13"/>
        <x:v>1.6869851729818781</x:v>
      </x:c>
    </x:row>
    <x:row r="430" spans="2:4" ht="14.4" x14ac:dyDescent="0.2">
      <x:c r="B430" s="10">
        <x:v>418</x:v>
      </x:c>
      <x:c r="C430" s="11">
        <x:f t="shared" si="12"/>
        <x:v>4.5565466494705147</x:v>
      </x:c>
      <x:c r="D430" s="11">
        <x:f t="shared" si="13"/>
        <x:v>1.6897689768976898</x:v>
      </x:c>
    </x:row>
    <x:row r="431" spans="2:4" ht="14.4" x14ac:dyDescent="0.2">
      <x:c r="B431" s="10">
        <x:v>419</x:v>
      </x:c>
      <x:c r="C431" s="11">
        <x:f t="shared" si="12"/>
        <x:v>4.5708916397468613</x:v>
      </x:c>
      <x:c r="D431" s="11">
        <x:f t="shared" si="13"/>
        <x:v>1.6925619834710743</x:v>
      </x:c>
    </x:row>
    <x:row r="432" spans="2:4" ht="14.4" x14ac:dyDescent="0.2">
      <x:c r="B432" s="10">
        <x:v>420</x:v>
      </x:c>
      <x:c r="C432" s="11">
        <x:f t="shared" si="12"/>
        <x:v>4.5852603603736029</x:v>
      </x:c>
      <x:c r="D432" s="11">
        <x:f t="shared" si="13"/>
        <x:v>1.695364238410596</x:v>
      </x:c>
    </x:row>
    <x:row r="433" spans="2:4" ht="14.4" x14ac:dyDescent="0.2">
      <x:c r="B433" s="10">
        <x:v>421</x:v>
      </x:c>
      <x:c r="C433" s="11">
        <x:f t="shared" si="12"/>
        <x:v>4.5996528899932132</x:v>
      </x:c>
      <x:c r="D433" s="11">
        <x:f t="shared" si="13"/>
        <x:v>1.6981757877280266</x:v>
      </x:c>
    </x:row>
    <x:row r="434" spans="2:4" ht="14.4" x14ac:dyDescent="0.2">
      <x:c r="B434" s="10">
        <x:v>422</x:v>
      </x:c>
      <x:c r="C434" s="11">
        <x:f t="shared" si="12"/>
        <x:v>4.6140693076397481</x:v>
      </x:c>
      <x:c r="D434" s="11">
        <x:f t="shared" si="13"/>
        <x:v>1.7009966777408638</x:v>
      </x:c>
    </x:row>
    <x:row r="435" spans="2:4" ht="14.4" x14ac:dyDescent="0.2">
      <x:c r="B435" s="10">
        <x:v>423</x:v>
      </x:c>
      <x:c r="C435" s="11">
        <x:f t="shared" si="12"/>
        <x:v>4.6285096927414484</x:v>
      </x:c>
      <x:c r="D435" s="11">
        <x:f t="shared" si="13"/>
        <x:v>1.7038269550748752</x:v>
      </x:c>
    </x:row>
    <x:row r="436" spans="2:4" ht="14.4" x14ac:dyDescent="0.2">
      <x:c r="B436" s="10">
        <x:v>424</x:v>
      </x:c>
      <x:c r="C436" s="11">
        <x:f t="shared" si="12"/>
        <x:v>4.6429741251233665</x:v>
      </x:c>
      <x:c r="D436" s="11">
        <x:f t="shared" si="13"/>
        <x:v>1.7066666666666668</x:v>
      </x:c>
    </x:row>
    <x:row r="437" spans="2:4" ht="14.4" x14ac:dyDescent="0.2">
      <x:c r="B437" s="10">
        <x:v>425</x:v>
      </x:c>
      <x:c r="C437" s="11">
        <x:f t="shared" si="12"/>
        <x:v>4.6574626850100111</x:v>
      </x:c>
      <x:c r="D437" s="11">
        <x:f t="shared" si="13"/>
        <x:v>1.7095158597662772</x:v>
      </x:c>
    </x:row>
    <x:row r="438" spans="2:4" ht="14.4" x14ac:dyDescent="0.2">
      <x:c r="B438" s="10">
        <x:v>426</x:v>
      </x:c>
      <x:c r="C438" s="11">
        <x:f t="shared" si="12"/>
        <x:v>4.671975453028022</x:v>
      </x:c>
      <x:c r="D438" s="11">
        <x:f t="shared" si="13"/>
        <x:v>1.7123745819397993</x:v>
      </x:c>
    </x:row>
    <x:row r="439" spans="2:4" ht="14.4" x14ac:dyDescent="0.2">
      <x:c r="B439" s="10">
        <x:v>427</x:v>
      </x:c>
      <x:c r="C439" s="11">
        <x:f t="shared" si="12"/>
        <x:v>4.686512510208857</x:v>
      </x:c>
      <x:c r="D439" s="11">
        <x:f t="shared" si="13"/>
        <x:v>1.7152428810720268</x:v>
      </x:c>
    </x:row>
    <x:row r="440" spans="2:4" ht="14.4" x14ac:dyDescent="0.2">
      <x:c r="B440" s="10">
        <x:v>428</x:v>
      </x:c>
      <x:c r="C440" s="11">
        <x:f t="shared" si="12"/>
        <x:v>4.7010739379915103</x:v>
      </x:c>
      <x:c r="D440" s="11">
        <x:f t="shared" si="13"/>
        <x:v>1.7181208053691275</x:v>
      </x:c>
    </x:row>
    <x:row r="441" spans="2:4" ht="14.4" x14ac:dyDescent="0.2">
      <x:c r="B441" s="10">
        <x:v>429</x:v>
      </x:c>
      <x:c r="C441" s="11">
        <x:f t="shared" si="12"/>
        <x:v>4.715659818225248</x:v>
      </x:c>
      <x:c r="D441" s="11">
        <x:f t="shared" si="13"/>
        <x:v>1.7210084033613446</x:v>
      </x:c>
    </x:row>
    <x:row r="442" spans="2:4" ht="14.4" x14ac:dyDescent="0.2">
      <x:c r="B442" s="10">
        <x:v>430</x:v>
      </x:c>
      <x:c r="C442" s="11">
        <x:f t="shared" si="12"/>
        <x:v>4.7302702331723676</x:v>
      </x:c>
      <x:c r="D442" s="11">
        <x:f t="shared" si="13"/>
        <x:v>1.7239057239057238</x:v>
      </x:c>
    </x:row>
    <x:row r="443" spans="2:4" ht="14.4" x14ac:dyDescent="0.2">
      <x:c r="B443" s="10">
        <x:v>431</x:v>
      </x:c>
      <x:c r="C443" s="11">
        <x:f t="shared" si="12"/>
        <x:v>4.7449052655109867</x:v>
      </x:c>
      <x:c r="D443" s="11">
        <x:f t="shared" si="13"/>
        <x:v>1.7268128161888701</x:v>
      </x:c>
    </x:row>
    <x:row r="444" spans="2:4" ht="14.4" x14ac:dyDescent="0.2">
      <x:c r="B444" s="10">
        <x:v>432</x:v>
      </x:c>
      <x:c r="C444" s="11">
        <x:f t="shared" si="12"/>
        <x:v>4.7595649983378436</x:v>
      </x:c>
      <x:c r="D444" s="11">
        <x:f t="shared" si="13"/>
        <x:v>1.7297297297297298</x:v>
      </x:c>
    </x:row>
    <x:row r="445" spans="2:4" ht="14.4" x14ac:dyDescent="0.2">
      <x:c r="B445" s="10">
        <x:v>433</x:v>
      </x:c>
      <x:c r="C445" s="11">
        <x:f t="shared" si="12"/>
        <x:v>4.7742495151711317</x:v>
      </x:c>
      <x:c r="D445" s="11">
        <x:f t="shared" si="13"/>
        <x:v>1.7326565143824026</x:v>
      </x:c>
    </x:row>
    <x:row r="446" spans="2:4" ht="14.4" x14ac:dyDescent="0.2">
      <x:c r="B446" s="10">
        <x:v>434</x:v>
      </x:c>
      <x:c r="C446" s="11">
        <x:f t="shared" si="12"/>
        <x:v>4.7889588999533554</x:v>
      </x:c>
      <x:c r="D446" s="11">
        <x:f t="shared" si="13"/>
        <x:v>1.735593220338983</x:v>
      </x:c>
    </x:row>
    <x:row r="447" spans="2:4" ht="14.4" x14ac:dyDescent="0.2">
      <x:c r="B447" s="10">
        <x:v>435</x:v>
      </x:c>
      <x:c r="C447" s="11">
        <x:f t="shared" si="12"/>
        <x:v>4.8036932370542065</x:v>
      </x:c>
      <x:c r="D447" s="11">
        <x:f t="shared" si="13"/>
        <x:v>1.7385398981324278</x:v>
      </x:c>
    </x:row>
    <x:row r="448" spans="2:4" ht="14.4" x14ac:dyDescent="0.2">
      <x:c r="B448" s="10">
        <x:v>436</x:v>
      </x:c>
      <x:c r="C448" s="11">
        <x:f t="shared" si="12"/>
        <x:v>4.8184526112734689</x:v>
      </x:c>
      <x:c r="D448" s="11">
        <x:f t="shared" si="13"/>
        <x:v>1.7414965986394557</x:v>
      </x:c>
    </x:row>
    <x:row r="449" spans="2:7" ht="14.4" x14ac:dyDescent="0.2">
      <x:c r="B449" s="10">
        <x:v>437</x:v>
      </x:c>
      <x:c r="C449" s="11">
        <x:f t="shared" si="12"/>
        <x:v>4.8332371078439493</x:v>
      </x:c>
      <x:c r="D449" s="11">
        <x:f t="shared" si="13"/>
        <x:v>1.7444633730834753</x:v>
      </x:c>
    </x:row>
    <x:row r="450" spans="2:7" ht="14.4" x14ac:dyDescent="0.2">
      <x:c r="B450" s="10">
        <x:v>438</x:v>
      </x:c>
      <x:c r="C450" s="11">
        <x:f t="shared" si="12"/>
        <x:v>4.8480468124344265</x:v>
      </x:c>
      <x:c r="D450" s="11">
        <x:f t="shared" si="13"/>
        <x:v>1.7474402730375427</x:v>
      </x:c>
    </x:row>
    <x:row r="451" spans="2:7" ht="14.4" x14ac:dyDescent="0.2">
      <x:c r="B451" s="10">
        <x:v>439</x:v>
      </x:c>
      <x:c r="C451" s="11">
        <x:f t="shared" si="12"/>
        <x:v>4.8628818111526302</x:v>
      </x:c>
      <x:c r="D451" s="11">
        <x:f t="shared" si="13"/>
        <x:v>1.7504273504273504</x:v>
      </x:c>
    </x:row>
    <x:row r="452" spans="2:7" ht="14.4" x14ac:dyDescent="0.2">
      <x:c r="B452" s="10">
        <x:v>440</x:v>
      </x:c>
      <x:c r="C452" s="11">
        <x:f t="shared" si="12"/>
        <x:v>4.8777421905482488</x:v>
      </x:c>
      <x:c r="D452" s="11">
        <x:f t="shared" si="13"/>
        <x:v>1.7534246575342465</x:v>
      </x:c>
    </x:row>
    <x:row r="453" spans="2:7" ht="14.4" x14ac:dyDescent="0.2">
      <x:c r="B453" s="10">
        <x:v>441</x:v>
      </x:c>
      <x:c r="C453" s="11">
        <x:f t="shared" si="12"/>
        <x:v>4.8926280376159568</x:v>
      </x:c>
      <x:c r="D453" s="11">
        <x:f t="shared" si="13"/>
        <x:v>1.7564322469982847</x:v>
      </x:c>
      <x:c r="G453" s="13"/>
    </x:row>
    <x:row r="454" spans="2:7" ht="16.2" x14ac:dyDescent="0.2">
      <x:c r="B454" s="10">
        <x:v>442</x:v>
      </x:c>
      <x:c r="C454" s="11">
        <x:f t="shared" si="12"/>
        <x:v>4.9075394397984686</x:v>
      </x:c>
      <x:c r="D454" s="11">
        <x:f t="shared" si="13"/>
        <x:v>1.7594501718213058</x:v>
      </x:c>
      <x:c r="G454" s="14"/>
    </x:row>
    <x:row r="455" spans="2:7" ht="14.4" x14ac:dyDescent="0.2">
      <x:c r="B455" s="10">
        <x:v>443</x:v>
      </x:c>
      <x:c r="C455" s="11">
        <x:f t="shared" si="12"/>
        <x:v>4.922476484989625</x:v>
      </x:c>
      <x:c r="D455" s="11">
        <x:f t="shared" si="13"/>
        <x:v>1.7624784853700517</x:v>
      </x:c>
      <x:c r="G455" s="13"/>
    </x:row>
    <x:row r="456" spans="2:7" ht="14.4" x14ac:dyDescent="0.2">
      <x:c r="B456" s="10">
        <x:v>444</x:v>
      </x:c>
      <x:c r="C456" s="11">
        <x:f t="shared" si="12"/>
        <x:v>4.9374392615374934</x:v>
      </x:c>
      <x:c r="D456" s="11">
        <x:f t="shared" si="13"/>
        <x:v>1.7655172413793103</x:v>
      </x:c>
      <x:c r="G456" s="13"/>
    </x:row>
    <x:row r="457" spans="2:7" ht="14.4" x14ac:dyDescent="0.2">
      <x:c r="B457" s="10">
        <x:v>445</x:v>
      </x:c>
      <x:c r="C457" s="11">
        <x:f t="shared" si="12"/>
        <x:v>4.9524278582475141</x:v>
      </x:c>
      <x:c r="D457" s="11">
        <x:f t="shared" si="13"/>
        <x:v>1.7685664939550949</x:v>
      </x:c>
      <x:c r="G457" s="13"/>
    </x:row>
    <x:row r="458" spans="2:7" ht="14.4" x14ac:dyDescent="0.2">
      <x:c r="B458" s="10">
        <x:v>446</x:v>
      </x:c>
      <x:c r="C458" s="11">
        <x:f t="shared" si="12"/>
        <x:v>4.9674423643856578</x:v>
      </x:c>
      <x:c r="D458" s="11">
        <x:f t="shared" si="13"/>
        <x:v>1.7716262975778547</x:v>
      </x:c>
      <x:c r="G458" s="13"/>
    </x:row>
    <x:row r="459" spans="2:7" ht="16.2" x14ac:dyDescent="0.2">
      <x:c r="B459" s="10">
        <x:v>447</x:v>
      </x:c>
      <x:c r="C459" s="11">
        <x:f t="shared" si="12"/>
        <x:v>4.9824828696816095</x:v>
      </x:c>
      <x:c r="D459" s="11">
        <x:f t="shared" si="13"/>
        <x:v>1.7746967071057191</x:v>
      </x:c>
      <x:c r="G459" s="14"/>
    </x:row>
    <x:row r="460" spans="2:7" ht="16.2" x14ac:dyDescent="0.2">
      <x:c r="B460" s="10">
        <x:v>448</x:v>
      </x:c>
      <x:c r="C460" s="11">
        <x:f t="shared" si="12"/>
        <x:v>4.997549464331998</x:v>
      </x:c>
      <x:c r="D460" s="11">
        <x:f t="shared" si="13"/>
        <x:v>1.7777777777777777</x:v>
      </x:c>
      <x:c r="G460" s="14"/>
    </x:row>
    <x:row r="461" spans="2:7" ht="14.4" x14ac:dyDescent="0.2">
      <x:c r="B461" s="10">
        <x:v>449</x:v>
      </x:c>
      <x:c r="C461" s="11">
        <x:f t="shared" ref="C461:C524" si="14">20*LOG(D461)</x:f>
        <x:v>5.0126422390036298</x:v>
      </x:c>
      <x:c r="D461" s="11">
        <x:f t="shared" ref="D461:D492" si="15">1024/(1024-B461)</x:f>
        <x:v>1.7808695652173914</x:v>
      </x:c>
    </x:row>
    <x:row r="462" spans="2:7" ht="14.4" x14ac:dyDescent="0.2">
      <x:c r="B462" s="10">
        <x:v>450</x:v>
      </x:c>
      <x:c r="C462" s="11">
        <x:f t="shared" si="14"/>
        <x:v>5.0277612848367683</x:v>
      </x:c>
      <x:c r="D462" s="11">
        <x:f t="shared" si="15"/>
        <x:v>1.7839721254355401</x:v>
      </x:c>
    </x:row>
    <x:row r="463" spans="2:7" ht="14.4" x14ac:dyDescent="0.2">
      <x:c r="B463" s="10">
        <x:v>451</x:v>
      </x:c>
      <x:c r="C463" s="11">
        <x:f t="shared" si="14"/>
        <x:v>5.0429066934484403</x:v>
      </x:c>
      <x:c r="D463" s="11">
        <x:f t="shared" si="15"/>
        <x:v>1.787085514834206</x:v>
      </x:c>
    </x:row>
    <x:row r="464" spans="2:7" ht="14.4" x14ac:dyDescent="0.2">
      <x:c r="B464" s="10">
        <x:v>452</x:v>
      </x:c>
      <x:c r="C464" s="11">
        <x:f t="shared" si="14"/>
        <x:v>5.0580785569357545</x:v>
      </x:c>
      <x:c r="D464" s="11">
        <x:f t="shared" si="15"/>
        <x:v>1.7902097902097902</x:v>
      </x:c>
    </x:row>
    <x:row r="465" spans="2:4" ht="14.4" x14ac:dyDescent="0.2">
      <x:c r="B465" s="10">
        <x:v>453</x:v>
      </x:c>
      <x:c r="C465" s="11">
        <x:f t="shared" si="14"/>
        <x:v>5.073276967879278</x:v>
      </x:c>
      <x:c r="D465" s="11">
        <x:f t="shared" si="15"/>
        <x:v>1.7933450087565674</x:v>
      </x:c>
    </x:row>
    <x:row r="466" spans="2:4" ht="14.4" x14ac:dyDescent="0.2">
      <x:c r="B466" s="10">
        <x:v>454</x:v>
      </x:c>
      <x:c r="C466" s="11">
        <x:f t="shared" si="14"/>
        <x:v>5.0885020193464117</x:v>
      </x:c>
      <x:c r="D466" s="11">
        <x:f t="shared" si="15"/>
        <x:v>1.7964912280701755</x:v>
      </x:c>
    </x:row>
    <x:row r="467" spans="2:4" ht="14.4" x14ac:dyDescent="0.2">
      <x:c r="B467" s="10">
        <x:v>455</x:v>
      </x:c>
      <x:c r="C467" s="11">
        <x:f t="shared" si="14"/>
        <x:v>5.103753804894815</x:v>
      </x:c>
      <x:c r="D467" s="11">
        <x:f t="shared" si="15"/>
        <x:v>1.7996485061511422</x:v>
      </x:c>
    </x:row>
    <x:row r="468" spans="2:4" ht="14.4" x14ac:dyDescent="0.2">
      <x:c r="B468" s="10">
        <x:v>456</x:v>
      </x:c>
      <x:c r="C468" s="11">
        <x:f t="shared" si="14"/>
        <x:v>5.1190324185758618</x:v>
      </x:c>
      <x:c r="D468" s="11">
        <x:f t="shared" si="15"/>
        <x:v>1.8028169014084507</x:v>
      </x:c>
    </x:row>
    <x:row r="469" spans="2:4" ht="14.4" x14ac:dyDescent="0.2">
      <x:c r="B469" s="10">
        <x:v>457</x:v>
      </x:c>
      <x:c r="C469" s="11">
        <x:f t="shared" si="14"/>
        <x:v>5.1343379549381076</x:v>
      </x:c>
      <x:c r="D469" s="11">
        <x:f t="shared" si="15"/>
        <x:v>1.8059964726631392</x:v>
      </x:c>
    </x:row>
    <x:row r="470" spans="2:4" ht="14.4" x14ac:dyDescent="0.2">
      <x:c r="B470" s="10">
        <x:v>458</x:v>
      </x:c>
      <x:c r="C470" s="11">
        <x:f t="shared" si="14"/>
        <x:v>5.1496705090308108</x:v>
      </x:c>
      <x:c r="D470" s="11">
        <x:f t="shared" si="15"/>
        <x:v>1.8091872791519434</x:v>
      </x:c>
    </x:row>
    <x:row r="471" spans="2:4" ht="14.4" x14ac:dyDescent="0.2">
      <x:c r="B471" s="10">
        <x:v>459</x:v>
      </x:c>
      <x:c r="C471" s="11">
        <x:f t="shared" si="14"/>
        <x:v>5.165030176407468</x:v>
      </x:c>
      <x:c r="D471" s="11">
        <x:f t="shared" si="15"/>
        <x:v>1.8123893805309734</x:v>
      </x:c>
    </x:row>
    <x:row r="472" spans="2:4" ht="14.4" x14ac:dyDescent="0.2">
      <x:c r="B472" s="10">
        <x:v>460</x:v>
      </x:c>
      <x:c r="C472" s="11">
        <x:f t="shared" si="14"/>
        <x:v>5.1804170531293927</x:v>
      </x:c>
      <x:c r="D472" s="11">
        <x:f t="shared" si="15"/>
        <x:v>1.8156028368794326</x:v>
      </x:c>
    </x:row>
    <x:row r="473" spans="2:4" ht="14.4" x14ac:dyDescent="0.2">
      <x:c r="B473" s="10">
        <x:v>461</x:v>
      </x:c>
      <x:c r="C473" s="11">
        <x:f t="shared" si="14"/>
        <x:v>5.1958312357693153</x:v>
      </x:c>
      <x:c r="D473" s="11">
        <x:f t="shared" si="15"/>
        <x:v>1.8188277087033748</x:v>
      </x:c>
    </x:row>
    <x:row r="474" spans="2:4" ht="14.4" x14ac:dyDescent="0.2">
      <x:c r="B474" s="10">
        <x:v>462</x:v>
      </x:c>
      <x:c r="C474" s="11">
        <x:f t="shared" si="14"/>
        <x:v>5.211272821415017</x:v>
      </x:c>
      <x:c r="D474" s="11">
        <x:f t="shared" si="15"/>
        <x:v>1.8220640569395017</x:v>
      </x:c>
    </x:row>
    <x:row r="475" spans="2:4" ht="14.4" x14ac:dyDescent="0.2">
      <x:c r="B475" s="10">
        <x:v>463</x:v>
      </x:c>
      <x:c r="C475" s="11">
        <x:f t="shared" si="14"/>
        <x:v>5.2267419076730102</x:v>
      </x:c>
      <x:c r="D475" s="11">
        <x:f t="shared" si="15"/>
        <x:v>1.8253119429590017</x:v>
      </x:c>
    </x:row>
    <x:row r="476" spans="2:4" ht="14.4" x14ac:dyDescent="0.2">
      <x:c r="B476" s="10">
        <x:v>464</x:v>
      </x:c>
      <x:c r="C476" s="11">
        <x:f t="shared" si="14"/>
        <x:v>5.2422385926722299</x:v>
      </x:c>
      <x:c r="D476" s="11">
        <x:f t="shared" si="15"/>
        <x:v>1.8285714285714285</x:v>
      </x:c>
    </x:row>
    <x:row r="477" spans="2:4" ht="14.4" x14ac:dyDescent="0.2">
      <x:c r="B477" s="10">
        <x:v>465</x:v>
      </x:c>
      <x:c r="C477" s="11">
        <x:f t="shared" si="14"/>
        <x:v>5.2577629750677737</x:v>
      </x:c>
      <x:c r="D477" s="11">
        <x:f t="shared" si="15"/>
        <x:v>1.8318425760286225</x:v>
      </x:c>
    </x:row>
    <x:row r="478" spans="2:4" ht="14.4" x14ac:dyDescent="0.2">
      <x:c r="B478" s="10">
        <x:v>466</x:v>
      </x:c>
      <x:c r="C478" s="11">
        <x:f t="shared" si="14"/>
        <x:v>5.2733151540446643</x:v>
      </x:c>
      <x:c r="D478" s="11">
        <x:f t="shared" si="15"/>
        <x:v>1.8351254480286738</x:v>
      </x:c>
    </x:row>
    <x:row r="479" spans="2:4" ht="14.4" x14ac:dyDescent="0.2">
      <x:c r="B479" s="10">
        <x:v>467</x:v>
      </x:c>
      <x:c r="C479" s="11">
        <x:f t="shared" si="14"/>
        <x:v>5.2888952293216622</x:v>
      </x:c>
      <x:c r="D479" s="11">
        <x:f t="shared" si="15"/>
        <x:v>1.8384201077199283</x:v>
      </x:c>
    </x:row>
    <x:row r="480" spans="2:4" ht="14.4" x14ac:dyDescent="0.2">
      <x:c r="B480" s="10">
        <x:v>468</x:v>
      </x:c>
      <x:c r="C480" s="11">
        <x:f t="shared" si="14"/>
        <x:v>5.3045033011550906</x:v>
      </x:c>
      <x:c r="D480" s="11">
        <x:f t="shared" si="15"/>
        <x:v>1.8417266187050361</x:v>
      </x:c>
    </x:row>
    <x:row r="481" spans="2:4" ht="14.4" x14ac:dyDescent="0.2">
      <x:c r="B481" s="10">
        <x:v>469</x:v>
      </x:c>
      <x:c r="C481" s="11">
        <x:f t="shared" si="14"/>
        <x:v>5.3201394703427143</x:v>
      </x:c>
      <x:c r="D481" s="11">
        <x:f t="shared" si="15"/>
        <x:v>1.8450450450450451</x:v>
      </x:c>
    </x:row>
    <x:row r="482" spans="2:4" ht="14.4" x14ac:dyDescent="0.2">
      <x:c r="B482" s="10">
        <x:v>470</x:v>
      </x:c>
      <x:c r="C482" s="11">
        <x:f t="shared" si="14"/>
        <x:v>5.335803838227644</x:v>
      </x:c>
      <x:c r="D482" s="11">
        <x:f t="shared" si="15"/>
        <x:v>1.848375451263538</x:v>
      </x:c>
    </x:row>
    <x:row r="483" spans="2:4" ht="14.4" x14ac:dyDescent="0.2">
      <x:c r="B483" s="10">
        <x:v>471</x:v>
      </x:c>
      <x:c r="C483" s="11">
        <x:f t="shared" si="14"/>
        <x:v>5.3514965067022739</x:v>
      </x:c>
      <x:c r="D483" s="11">
        <x:f t="shared" si="15"/>
        <x:v>1.8517179023508137</x:v>
      </x:c>
    </x:row>
    <x:row r="484" spans="2:4" ht="14.4" x14ac:dyDescent="0.2">
      <x:c r="B484" s="10">
        <x:v>472</x:v>
      </x:c>
      <x:c r="C484" s="11">
        <x:f t="shared" si="14"/>
        <x:v>5.3672175782122613</x:v>
      </x:c>
      <x:c r="D484" s="11">
        <x:f t="shared" si="15"/>
        <x:v>1.855072463768116</x:v>
      </x:c>
    </x:row>
    <x:row r="485" spans="2:4" ht="14.4" x14ac:dyDescent="0.2">
      <x:c r="B485" s="10">
        <x:v>473</x:v>
      </x:c>
      <x:c r="C485" s="11">
        <x:f t="shared" si="14"/>
        <x:v>5.3829671557605376</x:v>
      </x:c>
      <x:c r="D485" s="11">
        <x:f t="shared" si="15"/>
        <x:v>1.8584392014519056</x:v>
      </x:c>
    </x:row>
    <x:row r="486" spans="2:4" ht="14.4" x14ac:dyDescent="0.2">
      <x:c r="B486" s="10">
        <x:v>474</x:v>
      </x:c>
      <x:c r="C486" s="11">
        <x:f t="shared" si="14"/>
        <x:v>5.3987453429113614</x:v>
      </x:c>
      <x:c r="D486" s="11">
        <x:f t="shared" si="15"/>
        <x:v>1.8618181818181818</x:v>
      </x:c>
    </x:row>
    <x:row r="487" spans="2:4" ht="14.4" x14ac:dyDescent="0.2">
      <x:c r="B487" s="10">
        <x:v>475</x:v>
      </x:c>
      <x:c r="C487" s="11">
        <x:f t="shared" si="14"/>
        <x:v>5.4145522437944003</x:v>
      </x:c>
      <x:c r="D487" s="11">
        <x:f t="shared" si="15"/>
        <x:v>1.8652094717668488</x:v>
      </x:c>
    </x:row>
    <x:row r="488" spans="2:4" ht="14.4" x14ac:dyDescent="0.2">
      <x:c r="B488" s="10">
        <x:v>476</x:v>
      </x:c>
      <x:c r="C488" s="11">
        <x:f t="shared" si="14"/>
        <x:v>5.4303879631088563</x:v>
      </x:c>
      <x:c r="D488" s="11">
        <x:f t="shared" si="15"/>
        <x:v>1.8686131386861313</x:v>
      </x:c>
    </x:row>
    <x:row r="489" spans="2:4" ht="14.4" x14ac:dyDescent="0.2">
      <x:c r="B489" s="10">
        <x:v>477</x:v>
      </x:c>
      <x:c r="C489" s="11">
        <x:f t="shared" si="14"/>
        <x:v>5.446252606127624</x:v>
      </x:c>
      <x:c r="D489" s="11">
        <x:f t="shared" si="15"/>
        <x:v>1.8720292504570384</x:v>
      </x:c>
    </x:row>
    <x:row r="490" spans="2:4" ht="14.4" x14ac:dyDescent="0.2">
      <x:c r="B490" s="10">
        <x:v>478</x:v>
      </x:c>
      <x:c r="C490" s="11">
        <x:f t="shared" si="14"/>
        <x:v>5.4621462787014945</x:v>
      </x:c>
      <x:c r="D490" s="11">
        <x:f t="shared" si="15"/>
        <x:v>1.8754578754578755</x:v>
      </x:c>
    </x:row>
    <x:row r="491" spans="2:4" ht="14.4" x14ac:dyDescent="0.2">
      <x:c r="B491" s="10">
        <x:v>479</x:v>
      </x:c>
      <x:c r="C491" s="11">
        <x:f t="shared" si="14"/>
        <x:v>5.4780690872633908</x:v>
      </x:c>
      <x:c r="D491" s="11">
        <x:f t="shared" si="15"/>
        <x:v>1.8788990825688074</x:v>
      </x:c>
    </x:row>
    <x:row r="492" spans="2:4" ht="14.4" x14ac:dyDescent="0.2">
      <x:c r="B492" s="10">
        <x:v>480</x:v>
      </x:c>
      <x:c r="C492" s="11">
        <x:f t="shared" si="14"/>
        <x:v>5.4940211388326414</x:v>
      </x:c>
      <x:c r="D492" s="11">
        <x:f t="shared" si="15"/>
        <x:v>1.8823529411764706</x:v>
      </x:c>
    </x:row>
    <x:row r="493" spans="2:4" ht="14.4" x14ac:dyDescent="0.2">
      <x:c r="B493" s="10">
        <x:v>481</x:v>
      </x:c>
      <x:c r="C493" s="11">
        <x:f t="shared" si="14"/>
        <x:v>5.5100025410192996</x:v>
      </x:c>
      <x:c r="D493" s="11">
        <x:f t="shared" ref="D493:D556" si="16">1024/(1024-B493)</x:f>
        <x:v>1.8858195211786373</x:v>
      </x:c>
    </x:row>
    <x:row r="494" spans="2:4" ht="14.4" x14ac:dyDescent="0.2">
      <x:c r="B494" s="10">
        <x:v>482</x:v>
      </x:c>
      <x:c r="C494" s="11">
        <x:f t="shared" si="14"/>
        <x:v>5.5260134020285001</x:v>
      </x:c>
      <x:c r="D494" s="11">
        <x:f t="shared" si="16"/>
        <x:v>1.8892988929889298</x:v>
      </x:c>
    </x:row>
    <x:row r="495" spans="2:4" ht="14.4" x14ac:dyDescent="0.2">
      <x:c r="B495" s="10">
        <x:v>483</x:v>
      </x:c>
      <x:c r="C495" s="11">
        <x:f t="shared" si="14"/>
        <x:v>5.5420538306648499</x:v>
      </x:c>
      <x:c r="D495" s="11">
        <x:f t="shared" si="16"/>
        <x:v>1.8927911275415896</x:v>
      </x:c>
    </x:row>
    <x:row r="496" spans="2:4" ht="14.4" x14ac:dyDescent="0.2">
      <x:c r="B496" s="10">
        <x:v>484</x:v>
      </x:c>
      <x:c r="C496" s="11">
        <x:f t="shared" si="14"/>
        <x:v>5.5581239363368695</x:v>
      </x:c>
      <x:c r="D496" s="11">
        <x:f t="shared" si="16"/>
        <x:v>1.8962962962962964</x:v>
      </x:c>
    </x:row>
    <x:row r="497" spans="2:4" ht="14.4" x14ac:dyDescent="0.2">
      <x:c r="B497" s="10">
        <x:v>485</x:v>
      </x:c>
      <x:c r="C497" s="11">
        <x:f t="shared" si="14"/>
        <x:v>5.5742238290614656</x:v>
      </x:c>
      <x:c r="D497" s="11">
        <x:f t="shared" si="16"/>
        <x:v>1.8998144712430427</x:v>
      </x:c>
    </x:row>
    <x:row r="498" spans="2:4" ht="14.4" x14ac:dyDescent="0.2">
      <x:c r="B498" s="10">
        <x:v>486</x:v>
      </x:c>
      <x:c r="C498" s="11">
        <x:f t="shared" si="14"/>
        <x:v>5.5903536194684555</x:v>
      </x:c>
      <x:c r="D498" s="11">
        <x:f t="shared" si="16"/>
        <x:v>1.9033457249070631</x:v>
      </x:c>
    </x:row>
    <x:row r="499" spans="2:4" ht="14.4" x14ac:dyDescent="0.2">
      <x:c r="B499" s="10">
        <x:v>487</x:v>
      </x:c>
      <x:c r="C499" s="11">
        <x:f t="shared" si="14"/>
        <x:v>5.6065134188051271</x:v>
      </x:c>
      <x:c r="D499" s="11">
        <x:f t="shared" si="16"/>
        <x:v>1.9068901303538175</x:v>
      </x:c>
    </x:row>
    <x:row r="500" spans="2:4" ht="14.4" x14ac:dyDescent="0.2">
      <x:c r="B500" s="10">
        <x:v>488</x:v>
      </x:c>
      <x:c r="C500" s="11">
        <x:f t="shared" si="14"/>
        <x:v>5.6227033389408385</x:v>
      </x:c>
      <x:c r="D500" s="11">
        <x:f t="shared" si="16"/>
        <x:v>1.9104477611940298</x:v>
      </x:c>
    </x:row>
    <x:row r="501" spans="2:4" ht="14.4" x14ac:dyDescent="0.2">
      <x:c r="B501" s="10">
        <x:v>489</x:v>
      </x:c>
      <x:c r="C501" s="11">
        <x:f t="shared" si="14"/>
        <x:v>5.6389234923716707</x:v>
      </x:c>
      <x:c r="D501" s="11">
        <x:f t="shared" si="16"/>
        <x:v>1.9140186915887851</x:v>
      </x:c>
    </x:row>
    <x:row r="502" spans="2:4" ht="14.4" x14ac:dyDescent="0.2">
      <x:c r="B502" s="10">
        <x:v>490</x:v>
      </x:c>
      <x:c r="C502" s="11">
        <x:f t="shared" si="14"/>
        <x:v>5.6551739922251105</x:v>
      </x:c>
      <x:c r="D502" s="11">
        <x:f t="shared" si="16"/>
        <x:v>1.9176029962546817</x:v>
      </x:c>
    </x:row>
    <x:row r="503" spans="2:4" ht="14.4" x14ac:dyDescent="0.2">
      <x:c r="B503" s="10">
        <x:v>491</x:v>
      </x:c>
      <x:c r="C503" s="11">
        <x:f t="shared" si="14"/>
        <x:v>5.6714549522647939</x:v>
      </x:c>
      <x:c r="D503" s="11">
        <x:f t="shared" si="16"/>
        <x:v>1.9212007504690432</x:v>
      </x:c>
    </x:row>
    <x:row r="504" spans="2:4" ht="14.4" x14ac:dyDescent="0.2">
      <x:c r="B504" s="10">
        <x:v>492</x:v>
      </x:c>
      <x:c r="C504" s="11">
        <x:f t="shared" si="14"/>
        <x:v>5.6877664868952751</x:v>
      </x:c>
      <x:c r="D504" s="11">
        <x:f t="shared" si="16"/>
        <x:v>1.9248120300751879</x:v>
      </x:c>
    </x:row>
    <x:row r="505" spans="2:4" ht="14.4" x14ac:dyDescent="0.2">
      <x:c r="B505" s="10">
        <x:v>493</x:v>
      </x:c>
      <x:c r="C505" s="11">
        <x:f t="shared" si="14"/>
        <x:v>5.7041087111668576</x:v>
      </x:c>
      <x:c r="D505" s="11">
        <x:f t="shared" si="16"/>
        <x:v>1.9284369114877589</x:v>
      </x:c>
    </x:row>
    <x:row r="506" spans="2:4" ht="14.4" x14ac:dyDescent="0.2">
      <x:c r="B506" s="10">
        <x:v>494</x:v>
      </x:c>
      <x:c r="C506" s="11">
        <x:f t="shared" si="14"/>
        <x:v>5.7204817407804587</x:v>
      </x:c>
      <x:c r="D506" s="11">
        <x:f t="shared" si="16"/>
        <x:v>1.9320754716981132</x:v>
      </x:c>
    </x:row>
    <x:row r="507" spans="2:4" ht="14.4" x14ac:dyDescent="0.2">
      <x:c r="B507" s="10">
        <x:v>495</x:v>
      </x:c>
      <x:c r="C507" s="11">
        <x:f t="shared" si="14"/>
        <x:v>5.7368856920925237</x:v>
      </x:c>
      <x:c r="D507" s="11">
        <x:f t="shared" si="16"/>
        <x:v>1.9357277882797732</x:v>
      </x:c>
    </x:row>
    <x:row r="508" spans="2:4" ht="14.4" x14ac:dyDescent="0.2">
      <x:c r="B508" s="10">
        <x:v>496</x:v>
      </x:c>
      <x:c r="C508" s="11">
        <x:f t="shared" si="14"/>
        <x:v>5.7533206821199947</x:v>
      </x:c>
      <x:c r="D508" s="11">
        <x:f t="shared" si="16"/>
        <x:v>1.9393939393939394</x:v>
      </x:c>
    </x:row>
    <x:row r="509" spans="2:4" ht="14.4" x14ac:dyDescent="0.2">
      <x:c r="B509" s="10">
        <x:v>497</x:v>
      </x:c>
      <x:c r="C509" s="11">
        <x:f t="shared" si="14"/>
        <x:v>5.7697868285453069</x:v>
      </x:c>
      <x:c r="D509" s="11">
        <x:f t="shared" si="16"/>
        <x:v>1.9430740037950665</x:v>
      </x:c>
    </x:row>
    <x:row r="510" spans="2:4" ht="14.4" x14ac:dyDescent="0.2">
      <x:c r="B510" s="10">
        <x:v>498</x:v>
      </x:c>
      <x:c r="C510" s="11">
        <x:f t="shared" si="14"/>
        <x:v>5.7862842497214571</x:v>
      </x:c>
      <x:c r="D510" s="11">
        <x:f t="shared" si="16"/>
        <x:v>1.9467680608365019</x:v>
      </x:c>
    </x:row>
    <x:row r="511" spans="2:4" ht="14.4" x14ac:dyDescent="0.2">
      <x:c r="B511" s="10">
        <x:v>499</x:v>
      </x:c>
      <x:c r="C511" s="11">
        <x:f t="shared" si="14"/>
        <x:v>5.8028130646771015</x:v>
      </x:c>
      <x:c r="D511" s="11">
        <x:f t="shared" si="16"/>
        <x:v>1.9504761904761905</x:v>
      </x:c>
    </x:row>
    <x:row r="512" spans="2:4" ht="14.4" x14ac:dyDescent="0.2">
      <x:c r="B512" s="10">
        <x:v>500</x:v>
      </x:c>
      <x:c r="C512" s="11">
        <x:f t="shared" si="14"/>
        <x:v>5.8193733931217064</x:v>
      </x:c>
      <x:c r="D512" s="11">
        <x:f t="shared" si="16"/>
        <x:v>1.9541984732824427</x:v>
      </x:c>
    </x:row>
    <x:row r="513" spans="2:4" ht="14.4" x14ac:dyDescent="0.2">
      <x:c r="B513" s="10">
        <x:v>501</x:v>
      </x:c>
      <x:c r="C513" s="11">
        <x:f t="shared" si="14"/>
        <x:v>5.835965355450754</x:v>
      </x:c>
      <x:c r="D513" s="11">
        <x:f t="shared" si="16"/>
        <x:v>1.9579349904397705</x:v>
      </x:c>
    </x:row>
    <x:row r="514" spans="2:4" ht="14.4" x14ac:dyDescent="0.2">
      <x:c r="B514" s="10">
        <x:v>502</x:v>
      </x:c>
      <x:c r="C514" s="11">
        <x:f t="shared" si="14"/>
        <x:v>5.8525890727509955</x:v>
      </x:c>
      <x:c r="D514" s="11">
        <x:f t="shared" si="16"/>
        <x:v>1.9616858237547892</x:v>
      </x:c>
    </x:row>
    <x:row r="515" spans="2:4" ht="14.4" x14ac:dyDescent="0.2">
      <x:c r="B515" s="10">
        <x:v>503</x:v>
      </x:c>
      <x:c r="C515" s="11">
        <x:f t="shared" si="14"/>
        <x:v>5.8692446668057494</x:v>
      </x:c>
      <x:c r="D515" s="11">
        <x:f t="shared" si="16"/>
        <x:v>1.965451055662188</x:v>
      </x:c>
    </x:row>
    <x:row r="516" spans="2:4" ht="14.4" x14ac:dyDescent="0.2">
      <x:c r="B516" s="10">
        <x:v>504</x:v>
      </x:c>
      <x:c r="C516" s="11">
        <x:f t="shared" si="14"/>
        <x:v>5.8859322601002564</x:v>
      </x:c>
      <x:c r="D516" s="11">
        <x:f t="shared" si="16"/>
        <x:v>1.9692307692307693</x:v>
      </x:c>
    </x:row>
    <x:row r="517" spans="2:4" ht="14.4" x14ac:dyDescent="0.2">
      <x:c r="B517" s="10">
        <x:v>505</x:v>
      </x:c>
      <x:c r="C517" s="11">
        <x:f t="shared" si="14"/>
        <x:v>5.9026519758270819</x:v>
      </x:c>
      <x:c r="D517" s="11">
        <x:f t="shared" si="16"/>
        <x:v>1.9730250481695568</x:v>
      </x:c>
    </x:row>
    <x:row r="518" spans="2:4" ht="14.4" x14ac:dyDescent="0.2">
      <x:c r="B518" s="10">
        <x:v>506</x:v>
      </x:c>
      <x:c r="C518" s="11">
        <x:f t="shared" si="14"/>
        <x:v>5.9194039378915786</x:v>
      </x:c>
      <x:c r="D518" s="11">
        <x:f t="shared" si="16"/>
        <x:v>1.9768339768339769</x:v>
      </x:c>
    </x:row>
    <x:row r="519" spans="2:4" ht="14.4" x14ac:dyDescent="0.2">
      <x:c r="B519" s="10">
        <x:v>507</x:v>
      </x:c>
      <x:c r="C519" s="11">
        <x:f t="shared" si="14"/>
        <x:v>5.9361882709173885</x:v>
      </x:c>
      <x:c r="D519" s="11">
        <x:f t="shared" si="16"/>
        <x:v>1.9806576402321083</x:v>
      </x:c>
    </x:row>
    <x:row r="520" spans="2:4" ht="14.4" x14ac:dyDescent="0.2">
      <x:c r="B520" s="10">
        <x:v>508</x:v>
      </x:c>
      <x:c r="C520" s="11">
        <x:f t="shared" si="14"/>
        <x:v>5.9530051002520121</x:v>
      </x:c>
      <x:c r="D520" s="11">
        <x:f t="shared" si="16"/>
        <x:v>1.9844961240310077</x:v>
      </x:c>
    </x:row>
    <x:row r="521" spans="2:4" ht="14.4" x14ac:dyDescent="0.2">
      <x:c r="B521" s="10">
        <x:v>509</x:v>
      </x:c>
      <x:c r="C521" s="11">
        <x:f t="shared" si="14"/>
        <x:v>5.9698545519724187</x:v>
      </x:c>
      <x:c r="D521" s="11">
        <x:f t="shared" si="16"/>
        <x:v>1.9883495145631067</x:v>
      </x:c>
    </x:row>
    <x:row r="522" spans="2:4" ht="14.4" x14ac:dyDescent="0.2">
      <x:c r="B522" s="10">
        <x:v>510</x:v>
      </x:c>
      <x:c r="C522" s="11">
        <x:f t="shared" si="14"/>
        <x:v>5.9867367528907245</x:v>
      </x:c>
      <x:c r="D522" s="11">
        <x:f t="shared" si="16"/>
        <x:v>1.9922178988326849</x:v>
      </x:c>
    </x:row>
    <x:row r="523" spans="2:4" ht="14.4" x14ac:dyDescent="0.2">
      <x:c r="B523" s="10">
        <x:v>511</x:v>
      </x:c>
      <x:c r="C523" s="11">
        <x:f t="shared" si="14"/>
        <x:v>6.0036518305599129</x:v>
      </x:c>
      <x:c r="D523" s="11">
        <x:f t="shared" si="16"/>
        <x:v>1.996101364522417</x:v>
      </x:c>
    </x:row>
    <x:row r="524" spans="2:4" ht="14.4" x14ac:dyDescent="0.2">
      <x:c r="B524" s="10">
        <x:v>512</x:v>
      </x:c>
      <x:c r="C524" s="11">
        <x:f t="shared" si="14"/>
        <x:v>6.0205999132796242</x:v>
      </x:c>
      <x:c r="D524" s="11">
        <x:f t="shared" si="16"/>
        <x:v>2</x:v>
      </x:c>
    </x:row>
    <x:row r="525" spans="2:4" ht="14.4" x14ac:dyDescent="0.2">
      <x:c r="B525" s="10">
        <x:v>513</x:v>
      </x:c>
      <x:c r="C525" s="11">
        <x:f t="shared" ref="C525:C588" si="17">20*LOG(D525)</x:f>
        <x:v>6.0375811301019846</x:v>
      </x:c>
      <x:c r="D525" s="11">
        <x:f t="shared" si="16"/>
        <x:v>2.0039138943248531</x:v>
      </x:c>
    </x:row>
    <x:row r="526" spans="2:4" ht="14.4" x14ac:dyDescent="0.2">
      <x:c r="B526" s="10">
        <x:v>514</x:v>
      </x:c>
      <x:c r="C526" s="11">
        <x:f t="shared" si="17"/>
        <x:v>6.0545956108375121</x:v>
      </x:c>
      <x:c r="D526" s="11">
        <x:f t="shared" si="16"/>
        <x:v>2.0078431372549019</x:v>
      </x:c>
    </x:row>
    <x:row r="527" spans="2:4" ht="14.4" x14ac:dyDescent="0.2">
      <x:c r="B527" s="10">
        <x:v>515</x:v>
      </x:c>
      <x:c r="C527" s="11">
        <x:f t="shared" si="17"/>
        <x:v>6.0716434860610633</x:v>
      </x:c>
      <x:c r="D527" s="11">
        <x:f t="shared" si="16"/>
        <x:v>2.011787819253438</x:v>
      </x:c>
    </x:row>
    <x:row r="528" spans="2:4" ht="14.4" x14ac:dyDescent="0.2">
      <x:c r="B528" s="10">
        <x:v>516</x:v>
      </x:c>
      <x:c r="C528" s="11">
        <x:f t="shared" si="17"/>
        <x:v>6.0887248871178539</x:v>
      </x:c>
      <x:c r="D528" s="11">
        <x:f t="shared" si="16"/>
        <x:v>2.015748031496063</x:v>
      </x:c>
    </x:row>
    <x:row r="529" spans="2:4" ht="14.4" x14ac:dyDescent="0.2">
      <x:c r="B529" s="10">
        <x:v>517</x:v>
      </x:c>
      <x:c r="C529" s="11">
        <x:f t="shared" si="17"/>
        <x:v>6.1058399461295201</x:v>
      </x:c>
      <x:c r="D529" s="11">
        <x:f t="shared" si="16"/>
        <x:v>2.0197238658777121</x:v>
      </x:c>
    </x:row>
    <x:row r="530" spans="2:4" ht="14.4" x14ac:dyDescent="0.2">
      <x:c r="B530" s="10">
        <x:v>518</x:v>
      </x:c>
      <x:c r="C530" s="11">
        <x:f t="shared" si="17"/>
        <x:v>6.1229887960002563</x:v>
      </x:c>
      <x:c r="D530" s="11">
        <x:f t="shared" si="16"/>
        <x:v>2.0237154150197627</x:v>
      </x:c>
    </x:row>
    <x:row r="531" spans="2:4" ht="14.4" x14ac:dyDescent="0.2">
      <x:c r="B531" s="10">
        <x:v>519</x:v>
      </x:c>
      <x:c r="C531" s="11">
        <x:f t="shared" si="17"/>
        <x:v>6.1401715704230124</x:v>
      </x:c>
      <x:c r="D531" s="11">
        <x:f t="shared" si="16"/>
        <x:v>2.0277227722772277</x:v>
      </x:c>
    </x:row>
    <x:row r="532" spans="2:4" ht="14.4" x14ac:dyDescent="0.2">
      <x:c r="B532" s="10">
        <x:v>520</x:v>
      </x:c>
      <x:c r="C532" s="11">
        <x:f t="shared" si="17"/>
        <x:v>6.1573884038857329</x:v>
      </x:c>
      <x:c r="D532" s="11">
        <x:f t="shared" si="16"/>
        <x:v>2.0317460317460316</x:v>
      </x:c>
    </x:row>
    <x:row r="533" spans="2:4" ht="14.4" x14ac:dyDescent="0.2">
      <x:c r="B533" s="10">
        <x:v>521</x:v>
      </x:c>
      <x:c r="C533" s="11">
        <x:f t="shared" si="17"/>
        <x:v>6.17463943167769</x:v>
      </x:c>
      <x:c r="D533" s="11">
        <x:f t="shared" si="16"/>
        <x:v>2.0357852882703775</x:v>
      </x:c>
    </x:row>
    <x:row r="534" spans="2:4" ht="14.4" x14ac:dyDescent="0.2">
      <x:c r="B534" s="10">
        <x:v>522</x:v>
      </x:c>
      <x:c r="C534" s="11">
        <x:f t="shared" si="17"/>
        <x:v>6.191924789895852</x:v>
      </x:c>
      <x:c r="D534" s="11">
        <x:f t="shared" si="16"/>
        <x:v>2.0398406374501992</x:v>
      </x:c>
    </x:row>
    <x:row r="535" spans="2:4" ht="14.4" x14ac:dyDescent="0.2">
      <x:c r="B535" s="10">
        <x:v>523</x:v>
      </x:c>
      <x:c r="C535" s="11">
        <x:f t="shared" si="17"/>
        <x:v>6.2092446154513237</x:v>
      </x:c>
      <x:c r="D535" s="11">
        <x:f t="shared" si="16"/>
        <x:v>2.0439121756487024</x:v>
      </x:c>
    </x:row>
    <x:row r="536" spans="2:4" ht="14.4" x14ac:dyDescent="0.2">
      <x:c r="B536" s="10">
        <x:v>524</x:v>
      </x:c>
      <x:c r="C536" s="11">
        <x:f t="shared" si="17"/>
        <x:v>6.2265990460758633</x:v>
      </x:c>
      <x:c r="D536" s="11">
        <x:f t="shared" si="16"/>
        <x:v>2.048</x:v>
      </x:c>
    </x:row>
    <x:row r="537" spans="2:4" ht="14.4" x14ac:dyDescent="0.2">
      <x:c r="B537" s="10">
        <x:v>525</x:v>
      </x:c>
      <x:c r="C537" s="11">
        <x:f t="shared" si="17"/>
        <x:v>6.2439882203284398</x:v>
      </x:c>
      <x:c r="D537" s="11">
        <x:f t="shared" si="16"/>
        <x:v>2.0521042084168335</x:v>
      </x:c>
    </x:row>
    <x:row r="538" spans="2:4" ht="14.4" x14ac:dyDescent="0.2">
      <x:c r="B538" s="10">
        <x:v>526</x:v>
      </x:c>
      <x:c r="C538" s="11">
        <x:f t="shared" si="17"/>
        <x:v>6.2614122776018881</x:v>
      </x:c>
      <x:c r="D538" s="11">
        <x:f t="shared" si="16"/>
        <x:v>2.0562248995983934</x:v>
      </x:c>
    </x:row>
    <x:row r="539" spans="2:4" ht="14.4" x14ac:dyDescent="0.2">
      <x:c r="B539" s="10">
        <x:v>527</x:v>
      </x:c>
      <x:c r="C539" s="11">
        <x:f t="shared" si="17"/>
        <x:v>6.2788713581295976</x:v>
      </x:c>
      <x:c r="D539" s="11">
        <x:f t="shared" si="16"/>
        <x:v>2.0603621730382295</x:v>
      </x:c>
    </x:row>
    <x:row r="540" spans="2:4" ht="14.4" x14ac:dyDescent="0.2">
      <x:c r="B540" s="10">
        <x:v>528</x:v>
      </x:c>
      <x:c r="C540" s="11">
        <x:f t="shared" si="17"/>
        <x:v>6.2963656029922896</x:v>
      </x:c>
      <x:c r="D540" s="11">
        <x:f t="shared" si="16"/>
        <x:v>2.064516129032258</x:v>
      </x:c>
    </x:row>
    <x:row r="541" spans="2:4" ht="14.4" x14ac:dyDescent="0.2">
      <x:c r="B541" s="10">
        <x:v>529</x:v>
      </x:c>
      <x:c r="C541" s="11">
        <x:f t="shared" si="17"/>
        <x:v>6.3138951541248645</x:v>
      </x:c>
      <x:c r="D541" s="11">
        <x:f t="shared" si="16"/>
        <x:v>2.0686868686868687</x:v>
      </x:c>
    </x:row>
    <x:row r="542" spans="2:4" ht="14.4" x14ac:dyDescent="0.2">
      <x:c r="B542" s="10">
        <x:v>530</x:v>
      </x:c>
      <x:c r="C542" s="11">
        <x:f t="shared" si="17"/>
        <x:v>6.3314601543233007</x:v>
      </x:c>
      <x:c r="D542" s="11">
        <x:f t="shared" si="16"/>
        <x:v>2.0728744939271255</x:v>
      </x:c>
    </x:row>
    <x:row r="543" spans="2:4" ht="14.4" x14ac:dyDescent="0.2">
      <x:c r="B543" s="10">
        <x:v>531</x:v>
      </x:c>
      <x:c r="C543" s="11">
        <x:f t="shared" si="17"/>
        <x:v>6.3490607472516389</x:v>
      </x:c>
      <x:c r="D543" s="11">
        <x:f t="shared" si="16"/>
        <x:v>2.077079107505071</x:v>
      </x:c>
    </x:row>
    <x:row r="544" spans="2:4" ht="14.4" x14ac:dyDescent="0.2">
      <x:c r="B544" s="10">
        <x:v>532</x:v>
      </x:c>
      <x:c r="C544" s="11">
        <x:f t="shared" si="17"/>
        <x:v>6.3666970774490341</x:v>
      </x:c>
      <x:c r="D544" s="11">
        <x:f t="shared" si="16"/>
        <x:v>2.0813008130081303</x:v>
      </x:c>
    </x:row>
    <x:row r="545" spans="2:4" ht="14.4" x14ac:dyDescent="0.2">
      <x:c r="B545" s="10">
        <x:v>533</x:v>
      </x:c>
      <x:c r="C545" s="11">
        <x:f t="shared" si="17"/>
        <x:v>6.3843692903368687</x:v>
      </x:c>
      <x:c r="D545" s="11">
        <x:f t="shared" si="16"/>
        <x:v>2.0855397148676169</x:v>
      </x:c>
    </x:row>
    <x:row r="546" spans="2:4" ht="14.4" x14ac:dyDescent="0.2">
      <x:c r="B546" s="10">
        <x:v>534</x:v>
      </x:c>
      <x:c r="C546" s="11">
        <x:f t="shared" si="17"/>
        <x:v>6.4020775322259666</x:v>
      </x:c>
      <x:c r="D546" s="11">
        <x:f t="shared" si="16"/>
        <x:v>2.0897959183673471</x:v>
      </x:c>
    </x:row>
    <x:row r="547" spans="2:4" ht="14.4" x14ac:dyDescent="0.2">
      <x:c r="B547" s="10">
        <x:v>535</x:v>
      </x:c>
      <x:c r="C547" s="11">
        <x:f t="shared" si="17"/>
        <x:v>6.4198219503238354</x:v>
      </x:c>
      <x:c r="D547" s="11">
        <x:f t="shared" si="16"/>
        <x:v>2.0940695296523519</x:v>
      </x:c>
    </x:row>
    <x:row r="548" spans="2:4" ht="14.4" x14ac:dyDescent="0.2">
      <x:c r="B548" s="10">
        <x:v>536</x:v>
      </x:c>
      <x:c r="C548" s="11">
        <x:f t="shared" si="17"/>
        <x:v>6.4376026927420273</x:v>
      </x:c>
      <x:c r="D548" s="11">
        <x:f t="shared" si="16"/>
        <x:v>2.098360655737705</x:v>
      </x:c>
    </x:row>
    <x:row r="549" spans="2:4" ht="14.4" x14ac:dyDescent="0.2">
      <x:c r="B549" s="10">
        <x:v>537</x:v>
      </x:c>
      <x:c r="C549" s="11">
        <x:f t="shared" si="17"/>
        <x:v>6.4554199085035524</x:v>
      </x:c>
      <x:c r="D549" s="11">
        <x:f t="shared" si="16"/>
        <x:v>2.1026694045174539</x:v>
      </x:c>
    </x:row>
    <x:row r="550" spans="2:4" ht="14.4" x14ac:dyDescent="0.2">
      <x:c r="B550" s="10">
        <x:v>538</x:v>
      </x:c>
      <x:c r="C550" s="11">
        <x:f t="shared" si="17"/>
        <x:v>6.4732737475503725</x:v>
      </x:c>
      <x:c r="D550" s="11">
        <x:f t="shared" si="16"/>
        <x:v>2.1069958847736627</x:v>
      </x:c>
    </x:row>
    <x:row r="551" spans="2:4" ht="14.4" x14ac:dyDescent="0.2">
      <x:c r="B551" s="10">
        <x:v>539</x:v>
      </x:c>
      <x:c r="C551" s="11">
        <x:f t="shared" si="17"/>
        <x:v>6.4911643607509664</x:v>
      </x:c>
      <x:c r="D551" s="11">
        <x:f t="shared" si="16"/>
        <x:v>2.1113402061855671</x:v>
      </x:c>
    </x:row>
    <x:row r="552" spans="2:4" ht="14.4" x14ac:dyDescent="0.2">
      <x:c r="B552" s="10">
        <x:v>540</x:v>
      </x:c>
      <x:c r="C552" s="11">
        <x:f t="shared" si="17"/>
        <x:v>6.5090918999079896</x:v>
      </x:c>
      <x:c r="D552" s="11">
        <x:f t="shared" si="16"/>
        <x:v>2.115702479338843</x:v>
      </x:c>
    </x:row>
    <x:row r="553" spans="2:4" ht="14.4" x14ac:dyDescent="0.2">
      <x:c r="B553" s="10">
        <x:v>541</x:v>
      </x:c>
      <x:c r="C553" s="11">
        <x:f t="shared" si="17"/>
        <x:v>6.5270565177659972</x:v>
      </x:c>
      <x:c r="D553" s="11">
        <x:f t="shared" si="16"/>
        <x:v>2.1200828157349898</x:v>
      </x:c>
    </x:row>
    <x:row r="554" spans="2:4" ht="14.4" x14ac:dyDescent="0.2">
      <x:c r="B554" s="10">
        <x:v>542</x:v>
      </x:c>
      <x:c r="C554" s="11">
        <x:f t="shared" si="17"/>
        <x:v>6.545058368019248</x:v>
      </x:c>
      <x:c r="D554" s="11">
        <x:f t="shared" si="16"/>
        <x:v>2.1244813278008299</x:v>
      </x:c>
    </x:row>
    <x:row r="555" spans="2:4" ht="14.4" x14ac:dyDescent="0.2">
      <x:c r="B555" s="10">
        <x:v>543</x:v>
      </x:c>
      <x:c r="C555" s="11">
        <x:f t="shared" si="17"/>
        <x:v>6.5630976053196042</x:v>
      </x:c>
      <x:c r="D555" s="11">
        <x:f t="shared" si="16"/>
        <x:v>2.128898128898129</x:v>
      </x:c>
    </x:row>
    <x:row r="556" spans="2:4" ht="14.4" x14ac:dyDescent="0.2">
      <x:c r="B556" s="10">
        <x:v>544</x:v>
      </x:c>
      <x:c r="C556" s="11">
        <x:f t="shared" si="17"/>
        <x:v>6.5811743852844948</x:v>
      </x:c>
      <x:c r="D556" s="11">
        <x:f t="shared" si="16"/>
        <x:v>2.1333333333333333</x:v>
      </x:c>
    </x:row>
    <x:row r="557" spans="2:4" ht="14.4" x14ac:dyDescent="0.2">
      <x:c r="B557" s="10">
        <x:v>545</x:v>
      </x:c>
      <x:c r="C557" s="11">
        <x:f t="shared" si="17"/>
        <x:v>6.5992888645049739</x:v>
      </x:c>
      <x:c r="D557" s="11">
        <x:f t="shared" ref="D557:D620" si="18">1024/(1024-B557)</x:f>
        <x:v>2.1377870563674319</x:v>
      </x:c>
    </x:row>
    <x:row r="558" spans="2:4" ht="14.4" x14ac:dyDescent="0.2">
      <x:c r="B558" s="10">
        <x:v>546</x:v>
      </x:c>
      <x:c r="C558" s="11">
        <x:f t="shared" si="17"/>
        <x:v>6.617441200553861</x:v>
      </x:c>
      <x:c r="D558" s="11">
        <x:f t="shared" si="18"/>
        <x:v>2.1422594142259412</x:v>
      </x:c>
    </x:row>
    <x:row r="559" spans="2:4" ht="14.4" x14ac:dyDescent="0.2">
      <x:c r="B559" s="10">
        <x:v>547</x:v>
      </x:c>
      <x:c r="C559" s="11">
        <x:f t="shared" si="17"/>
        <x:v>6.6356315519939617</x:v>
      </x:c>
      <x:c r="D559" s="11">
        <x:f t="shared" si="18"/>
        <x:v>2.1467505241090148</x:v>
      </x:c>
    </x:row>
    <x:row r="560" spans="2:4" ht="14.4" x14ac:dyDescent="0.2">
      <x:c r="B560" s="10">
        <x:v>548</x:v>
      </x:c>
      <x:c r="C560" s="11">
        <x:f t="shared" si="17"/>
        <x:v>6.6538600783863755</x:v>
      </x:c>
      <x:c r="D560" s="11">
        <x:f t="shared" si="18"/>
        <x:v>2.1512605042016806</x:v>
      </x:c>
    </x:row>
    <x:row r="561" spans="2:4" ht="14.4" x14ac:dyDescent="0.2">
      <x:c r="B561" s="10">
        <x:v>549</x:v>
      </x:c>
      <x:c r="C561" s="11">
        <x:f t="shared" si="17"/>
        <x:v>6.6721269402989067</x:v>
      </x:c>
      <x:c r="D561" s="11">
        <x:f t="shared" si="18"/>
        <x:v>2.1557894736842105</x:v>
      </x:c>
    </x:row>
    <x:row r="562" spans="2:4" ht="14.4" x14ac:dyDescent="0.2">
      <x:c r="B562" s="10">
        <x:v>550</x:v>
      </x:c>
      <x:c r="C562" s="11">
        <x:f t="shared" si="17"/>
        <x:v>6.6904322993145371</x:v>
      </x:c>
      <x:c r="D562" s="11">
        <x:f t="shared" si="18"/>
        <x:v>2.1603375527426159</x:v>
      </x:c>
    </x:row>
    <x:row r="563" spans="2:4" ht="14.4" x14ac:dyDescent="0.2">
      <x:c r="B563" s="10">
        <x:v>551</x:v>
      </x:c>
      <x:c r="C563" s="11">
        <x:f t="shared" si="17"/>
        <x:v>6.7087763180400088</x:v>
      </x:c>
      <x:c r="D563" s="11">
        <x:f t="shared" si="18"/>
        <x:v>2.1649048625792813</x:v>
      </x:c>
    </x:row>
    <x:row r="564" spans="2:4" ht="14.4" x14ac:dyDescent="0.2">
      <x:c r="B564" s="10">
        <x:v>552</x:v>
      </x:c>
      <x:c r="C564" s="11">
        <x:f t="shared" si="17"/>
        <x:v>6.7271591601144829</x:v>
      </x:c>
      <x:c r="D564" s="11">
        <x:f t="shared" si="18"/>
        <x:v>2.1694915254237288</x:v>
      </x:c>
    </x:row>
    <x:row r="565" spans="2:4" ht="14.4" x14ac:dyDescent="0.2">
      <x:c r="B565" s="10">
        <x:v>553</x:v>
      </x:c>
      <x:c r="C565" s="11">
        <x:f t="shared" si="17"/>
        <x:v>6.7455809902183148</x:v>
      </x:c>
      <x:c r="D565" s="11">
        <x:f t="shared" si="18"/>
        <x:v>2.1740976645435244</x:v>
      </x:c>
    </x:row>
    <x:row r="566" spans="2:4" ht="14.4" x14ac:dyDescent="0.2">
      <x:c r="B566" s="10">
        <x:v>554</x:v>
      </x:c>
      <x:c r="C566" s="11">
        <x:f t="shared" si="17"/>
        <x:v>6.7640419740818905</x:v>
      </x:c>
      <x:c r="D566" s="11">
        <x:f t="shared" si="18"/>
        <x:v>2.1787234042553192</x:v>
      </x:c>
    </x:row>
    <x:row r="567" spans="2:4" ht="14.4" x14ac:dyDescent="0.2">
      <x:c r="B567" s="10">
        <x:v>555</x:v>
      </x:c>
      <x:c r="C567" s="11">
        <x:f t="shared" si="17"/>
        <x:v>6.7825422784945735</x:v>
      </x:c>
      <x:c r="D567" s="11">
        <x:f t="shared" si="18"/>
        <x:v>2.1833688699360341</x:v>
      </x:c>
    </x:row>
    <x:row r="568" spans="2:4" ht="14.4" x14ac:dyDescent="0.2">
      <x:c r="B568" s="10">
        <x:v>556</x:v>
      </x:c>
      <x:c r="C568" s="11">
        <x:f t="shared" si="17"/>
        <x:v>6.8010820713137585</x:v>
      </x:c>
      <x:c r="D568" s="11">
        <x:f t="shared" si="18"/>
        <x:v>2.1880341880341883</x:v>
      </x:c>
    </x:row>
    <x:row r="569" spans="2:4" ht="14.4" x14ac:dyDescent="0.2">
      <x:c r="B569" s="10">
        <x:v>557</x:v>
      </x:c>
      <x:c r="C569" s="11">
        <x:f t="shared" si="17"/>
        <x:v>6.8196615214739964</x:v>
      </x:c>
      <x:c r="D569" s="11">
        <x:f t="shared" si="18"/>
        <x:v>2.1927194860813706</x:v>
      </x:c>
    </x:row>
    <x:row r="570" spans="2:4" ht="14.4" x14ac:dyDescent="0.2">
      <x:c r="B570" s="10">
        <x:v>558</x:v>
      </x:c>
      <x:c r="C570" s="11">
        <x:f t="shared" si="17"/>
        <x:v>6.8382807989962355</x:v>
      </x:c>
      <x:c r="D570" s="11">
        <x:f t="shared" si="18"/>
        <x:v>2.1974248927038627</x:v>
      </x:c>
    </x:row>
    <x:row r="571" spans="2:4" ht="14.4" x14ac:dyDescent="0.2">
      <x:c r="B571" s="10">
        <x:v>559</x:v>
      </x:c>
      <x:c r="C571" s="11">
        <x:f t="shared" si="17"/>
        <x:v>6.8569400749971612</x:v>
      </x:c>
      <x:c r="D571" s="11">
        <x:f t="shared" si="18"/>
        <x:v>2.2021505376344086</x:v>
      </x:c>
    </x:row>
    <x:row r="572" spans="2:4" ht="14.4" x14ac:dyDescent="0.2">
      <x:c r="B572" s="10">
        <x:v>560</x:v>
      </x:c>
      <x:c r="C572" s="11">
        <x:f t="shared" si="17"/>
        <x:v>6.8756395216986208</x:v>
      </x:c>
      <x:c r="D572" s="11">
        <x:f t="shared" si="18"/>
        <x:v>2.2068965517241379</x:v>
      </x:c>
    </x:row>
    <x:row r="573" spans="2:4" ht="14.4" x14ac:dyDescent="0.2">
      <x:c r="B573" s="10">
        <x:v>561</x:v>
      </x:c>
      <x:c r="C573" s="11">
        <x:f t="shared" si="17"/>
        <x:v>6.8943793124371764</x:v>
      </x:c>
      <x:c r="D573" s="11">
        <x:f t="shared" si="18"/>
        <x:v>2.2116630669546438</x:v>
      </x:c>
    </x:row>
    <x:row r="574" spans="2:4" ht="14.4" x14ac:dyDescent="0.2">
      <x:c r="B574" s="10">
        <x:v>562</x:v>
      </x:c>
      <x:c r="C574" s="11">
        <x:f t="shared" si="17"/>
        <x:v>6.9131596216737288</x:v>
      </x:c>
      <x:c r="D574" s="11">
        <x:f t="shared" si="18"/>
        <x:v>2.2164502164502164</x:v>
      </x:c>
    </x:row>
    <x:row r="575" spans="2:4" ht="14.4" x14ac:dyDescent="0.2">
      <x:c r="B575" s="10">
        <x:v>563</x:v>
      </x:c>
      <x:c r="C575" s="11">
        <x:f t="shared" si="17"/>
        <x:v>6.9319806250032769</x:v>
      </x:c>
      <x:c r="D575" s="11">
        <x:f t="shared" si="18"/>
        <x:v>2.2212581344902387</x:v>
      </x:c>
    </x:row>
    <x:row r="576" spans="2:4" ht="14.4" x14ac:dyDescent="0.2">
      <x:c r="B576" s="10">
        <x:v>564</x:v>
      </x:c>
      <x:c r="C576" s="11">
        <x:f t="shared" si="17"/>
        <x:v>6.9508424991647573</x:v>
      </x:c>
      <x:c r="D576" s="11">
        <x:f t="shared" si="18"/>
        <x:v>2.2260869565217392</x:v>
      </x:c>
    </x:row>
    <x:row r="577" spans="2:4" ht="14.4" x14ac:dyDescent="0.2">
      <x:c r="B577" s="10">
        <x:v>565</x:v>
      </x:c>
      <x:c r="C577" s="11">
        <x:f t="shared" si="17"/>
        <x:v>6.9697454220510142</x:v>
      </x:c>
      <x:c r="D577" s="11">
        <x:f t="shared" si="18"/>
        <x:v>2.2309368191721135</x:v>
      </x:c>
    </x:row>
    <x:row r="578" spans="2:4" ht="14.4" x14ac:dyDescent="0.2">
      <x:c r="B578" s="10">
        <x:v>566</x:v>
      </x:c>
      <x:c r="C578" s="11">
        <x:f t="shared" si="17"/>
        <x:v>6.9886895727188545</x:v>
      </x:c>
      <x:c r="D578" s="11">
        <x:f t="shared" si="18"/>
        <x:v>2.2358078602620086</x:v>
      </x:c>
    </x:row>
    <x:row r="579" spans="2:4" ht="14.4" x14ac:dyDescent="0.2">
      <x:c r="B579" s="10">
        <x:v>567</x:v>
      </x:c>
      <x:c r="C579" s="11">
        <x:f t="shared" si="17"/>
        <x:v>7.0076751313992345</x:v>
      </x:c>
      <x:c r="D579" s="11">
        <x:f t="shared" si="18"/>
        <x:v>2.2407002188183807</x:v>
      </x:c>
    </x:row>
    <x:row r="580" spans="2:4" ht="14.4" x14ac:dyDescent="0.2">
      <x:c r="B580" s="10">
        <x:v>568</x:v>
      </x:c>
      <x:c r="C580" s="11">
        <x:f t="shared" si="17"/>
        <x:v>7.0267022795075382</x:v>
      </x:c>
      <x:c r="D580" s="11">
        <x:f t="shared" si="18"/>
        <x:v>2.2456140350877192</x:v>
      </x:c>
    </x:row>
    <x:row r="581" spans="2:4" ht="14.4" x14ac:dyDescent="0.2">
      <x:c r="B581" s="10">
        <x:v>569</x:v>
      </x:c>
      <x:c r="C581" s="11">
        <x:f t="shared" si="17"/>
        <x:v>7.0457711996539905</x:v>
      </x:c>
      <x:c r="D581" s="11">
        <x:f t="shared" si="18"/>
        <x:v>2.2505494505494505</x:v>
      </x:c>
    </x:row>
    <x:row r="582" spans="2:4" ht="14.4" x14ac:dyDescent="0.2">
      <x:c r="B582" s="10">
        <x:v>570</x:v>
      </x:c>
      <x:c r="C582" s="11">
        <x:f t="shared" si="17"/>
        <x:v>7.0648820756541619</x:v>
      </x:c>
      <x:c r="D582" s="11">
        <x:f t="shared" si="18"/>
        <x:v>2.2555066079295156</x:v>
      </x:c>
    </x:row>
    <x:row r="583" spans="2:4" ht="14.4" x14ac:dyDescent="0.2">
      <x:c r="B583" s="10">
        <x:v>571</x:v>
      </x:c>
      <x:c r="C583" s="11">
        <x:f t="shared" si="17"/>
        <x:v>7.084035092539601</x:v>
      </x:c>
      <x:c r="D583" s="11">
        <x:f t="shared" si="18"/>
        <x:v>2.260485651214128</x:v>
      </x:c>
    </x:row>
    <x:row r="584" spans="2:4" ht="14.4" x14ac:dyDescent="0.2">
      <x:c r="B584" s="10">
        <x:v>572</x:v>
      </x:c>
      <x:c r="C584" s="11">
        <x:f t="shared" si="17"/>
        <x:v>7.1032304365685972</x:v>
      </x:c>
      <x:c r="D584" s="11">
        <x:f t="shared" si="18"/>
        <x:v>2.2654867256637168</x:v>
      </x:c>
    </x:row>
    <x:row r="585" spans="2:4" ht="14.4" x14ac:dyDescent="0.2">
      <x:c r="B585" s="10">
        <x:v>573</x:v>
      </x:c>
      <x:c r="C585" s="11">
        <x:f t="shared" si="17"/>
        <x:v>7.1224682952370291</x:v>
      </x:c>
      <x:c r="D585" s="11">
        <x:f t="shared" si="18"/>
        <x:v>2.270509977827051</x:v>
      </x:c>
    </x:row>
    <x:row r="586" spans="2:4" ht="14.4" x14ac:dyDescent="0.2">
      <x:c r="B586" s="10">
        <x:v>574</x:v>
      </x:c>
      <x:c r="C586" s="11">
        <x:f t="shared" si="17"/>
        <x:v>7.1417488572893646</x:v>
      </x:c>
      <x:c r="D586" s="11">
        <x:f t="shared" si="18"/>
        <x:v>2.2755555555555556</x:v>
      </x:c>
    </x:row>
    <x:row r="587" spans="2:4" ht="14.4" x14ac:dyDescent="0.2">
      <x:c r="B587" s="10">
        <x:v>575</x:v>
      </x:c>
      <x:c r="C587" s="11">
        <x:f t="shared" si="17"/>
        <x:v>7.1610723127297753</x:v>
      </x:c>
      <x:c r="D587" s="11">
        <x:f t="shared" si="18"/>
        <x:v>2.2806236080178173</x:v>
      </x:c>
    </x:row>
    <x:row r="588" spans="2:4" ht="14.4" x14ac:dyDescent="0.2">
      <x:c r="B588" s="10">
        <x:v>576</x:v>
      </x:c>
      <x:c r="C588" s="11">
        <x:f t="shared" si="17"/>
        <x:v>7.1804388528333583</x:v>
      </x:c>
      <x:c r="D588" s="11">
        <x:f t="shared" si="18"/>
        <x:v>2.2857142857142856</x:v>
      </x:c>
    </x:row>
    <x:row r="589" spans="2:4" ht="14.4" x14ac:dyDescent="0.2">
      <x:c r="B589" s="10">
        <x:v>577</x:v>
      </x:c>
      <x:c r="C589" s="11">
        <x:f t="shared" ref="C589:C652" si="19">20*LOG(D589)</x:f>
        <x:v>7.1998486701575093</x:v>
      </x:c>
      <x:c r="D589" s="11">
        <x:f t="shared" si="18"/>
        <x:v>2.29082774049217</x:v>
      </x:c>
    </x:row>
    <x:row r="590" spans="2:4" ht="14.4" x14ac:dyDescent="0.2">
      <x:c r="B590" s="10">
        <x:v>578</x:v>
      </x:c>
      <x:c r="C590" s="11">
        <x:f t="shared" si="19"/>
        <x:v>7.2193019585534017</x:v>
      </x:c>
      <x:c r="D590" s="11">
        <x:f t="shared" si="18"/>
        <x:v>2.2959641255605381</x:v>
      </x:c>
    </x:row>
    <x:row r="591" spans="2:4" ht="14.4" x14ac:dyDescent="0.2">
      <x:c r="B591" s="10">
        <x:v>579</x:v>
      </x:c>
      <x:c r="C591" s="11">
        <x:f t="shared" si="19"/>
        <x:v>7.2387989131776074</x:v>
      </x:c>
      <x:c r="D591" s="11">
        <x:f t="shared" si="18"/>
        <x:v>2.3011235955056182</x:v>
      </x:c>
    </x:row>
    <x:row r="592" spans="2:4" ht="14.4" x14ac:dyDescent="0.2">
      <x:c r="B592" s="10">
        <x:v>580</x:v>
      </x:c>
      <x:c r="C592" s="11">
        <x:f t="shared" si="19"/>
        <x:v>7.2583397305038417</x:v>
      </x:c>
      <x:c r="D592" s="11">
        <x:f t="shared" si="18"/>
        <x:v>2.3063063063063063</x:v>
      </x:c>
    </x:row>
    <x:row r="593" spans="2:4" ht="14.4" x14ac:dyDescent="0.2">
      <x:c r="B593" s="10">
        <x:v>581</x:v>
      </x:c>
      <x:c r="C593" s="11">
        <x:f t="shared" si="19"/>
        <x:v>7.277924608334847</x:v>
      </x:c>
      <x:c r="D593" s="11">
        <x:f t="shared" si="18"/>
        <x:v>2.3115124153498869</x:v>
      </x:c>
    </x:row>
    <x:row r="594" spans="2:4" ht="14.4" x14ac:dyDescent="0.2">
      <x:c r="B594" s="10">
        <x:v>582</x:v>
      </x:c>
      <x:c r="C594" s="11">
        <x:f t="shared" si="19"/>
        <x:v>7.2975537458144029</x:v>
      </x:c>
      <x:c r="D594" s="11">
        <x:f t="shared" si="18"/>
        <x:v>2.316742081447964</x:v>
      </x:c>
    </x:row>
    <x:row r="595" spans="2:4" ht="14.4" x14ac:dyDescent="0.2">
      <x:c r="B595" s="10">
        <x:v>583</x:v>
      </x:c>
      <x:c r="C595" s="11">
        <x:f t="shared" si="19"/>
        <x:v>7.3172273434394688</x:v>
      </x:c>
      <x:c r="D595" s="11">
        <x:f t="shared" si="18"/>
        <x:v>2.3219954648526078</x:v>
      </x:c>
    </x:row>
    <x:row r="596" spans="2:4" ht="14.4" x14ac:dyDescent="0.2">
      <x:c r="B596" s="10">
        <x:v>584</x:v>
      </x:c>
      <x:c r="C596" s="11">
        <x:f t="shared" si="19"/>
        <x:v>7.3369456030724898</x:v>
      </x:c>
      <x:c r="D596" s="11">
        <x:f t="shared" si="18"/>
        <x:v>2.3272727272727272</x:v>
      </x:c>
    </x:row>
    <x:row r="597" spans="2:4" ht="14.4" x14ac:dyDescent="0.2">
      <x:c r="B597" s="10">
        <x:v>585</x:v>
      </x:c>
      <x:c r="C597" s="11">
        <x:f t="shared" si="19"/>
        <x:v>7.3567087279538113</x:v>
      </x:c>
      <x:c r="D597" s="11">
        <x:f t="shared" si="18"/>
        <x:v>2.3325740318906605</x:v>
      </x:c>
    </x:row>
    <x:row r="598" spans="2:4" ht="14.4" x14ac:dyDescent="0.2">
      <x:c r="B598" s="10">
        <x:v>586</x:v>
      </x:c>
      <x:c r="C598" s="11">
        <x:f t="shared" si="19"/>
        <x:v>7.3765169227142477</x:v>
      </x:c>
      <x:c r="D598" s="11">
        <x:f t="shared" si="18"/>
        <x:v>2.3378995433789953</x:v>
      </x:c>
    </x:row>
    <x:row r="599" spans="2:4" ht="14.4" x14ac:dyDescent="0.2">
      <x:c r="B599" s="10">
        <x:v>587</x:v>
      </x:c>
      <x:c r="C599" s="11">
        <x:f t="shared" si="19"/>
        <x:v>7.3963703933878024</x:v>
      </x:c>
      <x:c r="D599" s="11">
        <x:f t="shared" si="18"/>
        <x:v>2.3432494279176201</x:v>
      </x:c>
    </x:row>
    <x:row r="600" spans="2:4" ht="14.4" x14ac:dyDescent="0.2">
      <x:c r="B600" s="10">
        <x:v>588</x:v>
      </x:c>
      <x:c r="C600" s="11">
        <x:f t="shared" si="19"/>
        <x:v>7.4162693474245192</x:v>
      </x:c>
      <x:c r="D600" s="11">
        <x:f t="shared" si="18"/>
        <x:v>2.3486238532110093</x:v>
      </x:c>
    </x:row>
    <x:row r="601" spans="2:4" ht="14.4" x14ac:dyDescent="0.2">
      <x:c r="B601" s="10">
        <x:v>589</x:v>
      </x:c>
      <x:c r="C601" s="11">
        <x:f t="shared" si="19"/>
        <x:v>7.4362139937034923</x:v>
      </x:c>
      <x:c r="D601" s="11">
        <x:f t="shared" si="18"/>
        <x:v>2.3540229885057471</x:v>
      </x:c>
    </x:row>
    <x:row r="602" spans="2:4" ht="14.4" x14ac:dyDescent="0.2">
      <x:c r="B602" s="10">
        <x:v>590</x:v>
      </x:c>
      <x:c r="C602" s="11">
        <x:f t="shared" si="19"/>
        <x:v>7.4562045425460246</x:v>
      </x:c>
      <x:c r="D602" s="11">
        <x:f t="shared" si="18"/>
        <x:v>2.3594470046082949</x:v>
      </x:c>
    </x:row>
    <x:row r="603" spans="2:4" ht="14.4" x14ac:dyDescent="0.2">
      <x:c r="B603" s="10">
        <x:v>591</x:v>
      </x:c>
      <x:c r="C603" s="11">
        <x:f t="shared" si="19"/>
        <x:v>7.4762412057289298</x:v>
      </x:c>
      <x:c r="D603" s="11">
        <x:f t="shared" si="18"/>
        <x:v>2.3648960739030023</x:v>
      </x:c>
    </x:row>
    <x:row r="604" spans="2:4" ht="14.4" x14ac:dyDescent="0.2">
      <x:c r="B604" s="10">
        <x:v>592</x:v>
      </x:c>
      <x:c r="C604" s="11">
        <x:f t="shared" si="19"/>
        <x:v>7.4963241964979961</x:v>
      </x:c>
      <x:c r="D604" s="11">
        <x:f t="shared" si="18"/>
        <x:v>2.3703703703703702</x:v>
      </x:c>
    </x:row>
    <x:row r="605" spans="2:4" ht="14.4" x14ac:dyDescent="0.2">
      <x:c r="B605" s="10">
        <x:v>593</x:v>
      </x:c>
      <x:c r="C605" s="11">
        <x:f t="shared" si="19"/>
        <x:v>7.516453729581607</x:v>
      </x:c>
      <x:c r="D605" s="11">
        <x:f t="shared" si="18"/>
        <x:v>2.3758700696055683</x:v>
      </x:c>
    </x:row>
    <x:row r="606" spans="2:4" ht="14.4" x14ac:dyDescent="0.2">
      <x:c r="B606" s="10">
        <x:v>594</x:v>
      </x:c>
      <x:c r="C606" s="11">
        <x:f t="shared" si="19"/>
        <x:v>7.5366300212045081</x:v>
      </x:c>
      <x:c r="D606" s="11">
        <x:f t="shared" si="18"/>
        <x:v>2.3813953488372093</x:v>
      </x:c>
    </x:row>
    <x:row r="607" spans="2:4" ht="14.4" x14ac:dyDescent="0.2">
      <x:c r="B607" s="10">
        <x:v>595</x:v>
      </x:c>
      <x:c r="C607" s="11">
        <x:f t="shared" si="19"/>
        <x:v>7.5568532891017535</x:v>
      </x:c>
      <x:c r="D607" s="11">
        <x:f t="shared" si="18"/>
        <x:v>2.3869463869463869</x:v>
      </x:c>
    </x:row>
    <x:row r="608" spans="2:4" ht="14.4" x14ac:dyDescent="0.2">
      <x:c r="B608" s="10">
        <x:v>596</x:v>
      </x:c>
      <x:c r="C608" s="11">
        <x:f t="shared" si="19"/>
        <x:v>7.5771237525327972</x:v>
      </x:c>
      <x:c r="D608" s="11">
        <x:f t="shared" si="18"/>
        <x:v>2.3925233644859811</x:v>
      </x:c>
    </x:row>
    <x:row r="609" spans="2:4" ht="14.4" x14ac:dyDescent="0.2">
      <x:c r="B609" s="10">
        <x:v>597</x:v>
      </x:c>
      <x:c r="C609" s="11">
        <x:f t="shared" si="19"/>
        <x:v>7.5974416322957614</x:v>
      </x:c>
      <x:c r="D609" s="11">
        <x:f t="shared" si="18"/>
        <x:v>2.3981264637002342</x:v>
      </x:c>
    </x:row>
    <x:row r="610" spans="2:4" ht="14.4" x14ac:dyDescent="0.2">
      <x:c r="B610" s="10">
        <x:v>598</x:v>
      </x:c>
      <x:c r="C610" s="11">
        <x:f t="shared" si="19"/>
        <x:v>7.6178071507418608</x:v>
      </x:c>
      <x:c r="D610" s="11">
        <x:f t="shared" si="18"/>
        <x:v>2.403755868544601</x:v>
      </x:c>
    </x:row>
    <x:row r="611" spans="2:4" ht="14.4" x14ac:dyDescent="0.2">
      <x:c r="B611" s="10">
        <x:v>599</x:v>
      </x:c>
      <x:c r="C611" s="11">
        <x:f t="shared" si="19"/>
        <x:v>7.638220531790008</x:v>
      </x:c>
      <x:c r="D611" s="11">
        <x:f t="shared" si="18"/>
        <x:v>2.4094117647058821</x:v>
      </x:c>
    </x:row>
    <x:row r="612" spans="2:4" ht="14.4" x14ac:dyDescent="0.2">
      <x:c r="B612" s="10">
        <x:v>600</x:v>
      </x:c>
      <x:c r="C612" s="11">
        <x:f t="shared" si="19"/>
        <x:v>7.6586820009415852</x:v>
      </x:c>
      <x:c r="D612" s="11">
        <x:f t="shared" si="18"/>
        <x:v>2.4150943396226414</x:v>
      </x:c>
    </x:row>
    <x:row r="613" spans="2:4" ht="14.4" x14ac:dyDescent="0.2">
      <x:c r="B613" s="10">
        <x:v>601</x:v>
      </x:c>
      <x:c r="C613" s="11">
        <x:f t="shared" si="19"/>
        <x:v>7.6791917852953917</x:v>
      </x:c>
      <x:c r="D613" s="11">
        <x:f t="shared" si="18"/>
        <x:v>2.4208037825059101</x:v>
      </x:c>
    </x:row>
    <x:row r="614" spans="2:4" ht="14.4" x14ac:dyDescent="0.2">
      <x:c r="B614" s="10">
        <x:v>602</x:v>
      </x:c>
      <x:c r="C614" s="11">
        <x:f t="shared" si="19"/>
        <x:v>7.6997501135627626</x:v>
      </x:c>
      <x:c r="D614" s="11">
        <x:f t="shared" si="18"/>
        <x:v>2.4265402843601898</x:v>
      </x:c>
    </x:row>
    <x:row r="615" spans="2:4" ht="14.4" x14ac:dyDescent="0.2">
      <x:c r="B615" s="10">
        <x:v>603</x:v>
      </x:c>
      <x:c r="C615" s="11">
        <x:f t="shared" si="19"/>
        <x:v>7.7203572160828742</x:v>
      </x:c>
      <x:c r="D615" s="11">
        <x:f t="shared" si="18"/>
        <x:v>2.4323040380047507</x:v>
      </x:c>
    </x:row>
    <x:row r="616" spans="2:4" ht="14.4" x14ac:dyDescent="0.2">
      <x:c r="B616" s="10">
        <x:v>604</x:v>
      </x:c>
      <x:c r="C616" s="11">
        <x:f t="shared" si="19"/>
        <x:v>7.7410133248382307</x:v>
      </x:c>
      <x:c r="D616" s="11">
        <x:f t="shared" si="18"/>
        <x:v>2.4380952380952383</x:v>
      </x:c>
    </x:row>
    <x:row r="617" spans="2:4" ht="14.4" x14ac:dyDescent="0.2">
      <x:c r="B617" s="10">
        <x:v>605</x:v>
      </x:c>
      <x:c r="C617" s="11">
        <x:f t="shared" si="19"/>
        <x:v>7.7617186734703338</x:v>
      </x:c>
      <x:c r="D617" s="11">
        <x:f t="shared" si="18"/>
        <x:v>2.4439140811455848</x:v>
      </x:c>
    </x:row>
    <x:row r="618" spans="2:4" ht="14.4" x14ac:dyDescent="0.2">
      <x:c r="B618" s="10">
        <x:v>606</x:v>
      </x:c>
      <x:c r="C618" s="11">
        <x:f t="shared" si="19"/>
        <x:v>7.7824734972955341</x:v>
      </x:c>
      <x:c r="D618" s="11">
        <x:f t="shared" si="18"/>
        <x:v>2.4497607655502391</x:v>
      </x:c>
    </x:row>
    <x:row r="619" spans="2:4" ht="14.4" x14ac:dyDescent="0.2">
      <x:c r="B619" s="10">
        <x:v>607</x:v>
      </x:c>
      <x:c r="C619" s="11">
        <x:f t="shared" si="19"/>
        <x:v>7.8032780333210887</x:v>
      </x:c>
      <x:c r="D619" s="11">
        <x:f t="shared" si="18"/>
        <x:v>2.4556354916067145</x:v>
      </x:c>
    </x:row>
    <x:row r="620" spans="2:4" ht="14.4" x14ac:dyDescent="0.2">
      <x:c r="B620" s="10">
        <x:v>608</x:v>
      </x:c>
      <x:c r="C620" s="11">
        <x:f t="shared" si="19"/>
        <x:v>7.8241325202613847</x:v>
      </x:c>
      <x:c r="D620" s="11">
        <x:f t="shared" si="18"/>
        <x:v>2.4615384615384617</x:v>
      </x:c>
    </x:row>
    <x:row r="621" spans="2:4" ht="14.4" x14ac:dyDescent="0.2">
      <x:c r="B621" s="10">
        <x:v>609</x:v>
      </x:c>
      <x:c r="C621" s="11">
        <x:f t="shared" si="19"/>
        <x:v>7.845037198554385</x:v>
      </x:c>
      <x:c r="D621" s="11">
        <x:f t="shared" ref="D621:D684" si="20">1024/(1024-B621)</x:f>
        <x:v>2.4674698795180725</x:v>
      </x:c>
    </x:row>
    <x:row r="622" spans="2:4" ht="14.4" x14ac:dyDescent="0.2">
      <x:c r="B622" s="10">
        <x:v>610</x:v>
      </x:c>
      <x:c r="C622" s="11">
        <x:f t="shared" si="19"/>
        <x:v>7.8659923103782594</x:v>
      </x:c>
      <x:c r="D622" s="11">
        <x:f t="shared" si="20"/>
        <x:v>2.4734299516908211</x:v>
      </x:c>
    </x:row>
    <x:row r="623" spans="2:4" ht="14.4" x14ac:dyDescent="0.2">
      <x:c r="B623" s="10">
        <x:v>611</x:v>
      </x:c>
      <x:c r="C623" s="11">
        <x:f t="shared" si="19"/>
        <x:v>7.8869980996682187</x:v>
      </x:c>
      <x:c r="D623" s="11">
        <x:f t="shared" si="20"/>
        <x:v>2.4794188861985473</x:v>
      </x:c>
    </x:row>
    <x:row r="624" spans="2:4" ht="14.4" x14ac:dyDescent="0.2">
      <x:c r="B624" s="10">
        <x:v>612</x:v>
      </x:c>
      <x:c r="C624" s="11">
        <x:f t="shared" si="19"/>
        <x:v>7.9080548121335461</x:v>
      </x:c>
      <x:c r="D624" s="11">
        <x:f t="shared" si="20"/>
        <x:v>2.4854368932038833</x:v>
      </x:c>
    </x:row>
    <x:row r="625" spans="2:4" ht="14.4" x14ac:dyDescent="0.2">
      <x:c r="B625" s="10">
        <x:v>613</x:v>
      </x:c>
      <x:c r="C625" s="11">
        <x:f t="shared" si="19"/>
        <x:v>7.9291626952748553</x:v>
      </x:c>
      <x:c r="D625" s="11">
        <x:f t="shared" si="20"/>
        <x:v>2.4914841849148419</x:v>
      </x:c>
    </x:row>
    <x:row r="626" spans="2:4" ht="14.4" x14ac:dyDescent="0.2">
      <x:c r="B626" s="10">
        <x:v>614</x:v>
      </x:c>
      <x:c r="C626" s="11">
        <x:f t="shared" si="19"/>
        <x:v>7.9503219984015292</x:v>
      </x:c>
      <x:c r="D626" s="11">
        <x:f t="shared" si="20"/>
        <x:v>2.4975609756097561</x:v>
      </x:c>
    </x:row>
    <x:row r="627" spans="2:4" ht="14.4" x14ac:dyDescent="0.2">
      <x:c r="B627" s="10">
        <x:v>615</x:v>
      </x:c>
      <x:c r="C627" s="11">
        <x:f t="shared" si="19"/>
        <x:v>7.9715329726494035</x:v>
      </x:c>
      <x:c r="D627" s="11">
        <x:f t="shared" si="20"/>
        <x:v>2.5036674816625917</x:v>
      </x:c>
    </x:row>
    <x:row r="628" spans="2:4" ht="14.4" x14ac:dyDescent="0.2">
      <x:c r="B628" s="10">
        <x:v>616</x:v>
      </x:c>
      <x:c r="C628" s="11">
        <x:f t="shared" si="19"/>
        <x:v>7.9927958709986404</x:v>
      </x:c>
      <x:c r="D628" s="11">
        <x:f t="shared" si="20"/>
        <x:v>2.5098039215686274</x:v>
      </x:c>
    </x:row>
    <x:row r="629" spans="2:4" ht="14.4" x14ac:dyDescent="0.2">
      <x:c r="B629" s="10">
        <x:v>617</x:v>
      </x:c>
      <x:c r="C629" s="11">
        <x:f t="shared" si="19"/>
        <x:v>8.0141109482918385</x:v>
      </x:c>
      <x:c r="D629" s="11">
        <x:f t="shared" si="20"/>
        <x:v>2.5159705159705159</x:v>
      </x:c>
    </x:row>
    <x:row r="630" spans="2:4" ht="14.4" x14ac:dyDescent="0.2">
      <x:c r="B630" s="10">
        <x:v>618</x:v>
      </x:c>
      <x:c r="C630" s="11">
        <x:f t="shared" si="19"/>
        <x:v>8.0354784612523567</x:v>
      </x:c>
      <x:c r="D630" s="11">
        <x:f t="shared" si="20"/>
        <x:v>2.5221674876847291</x:v>
      </x:c>
    </x:row>
    <x:row r="631" spans="2:4" ht="14.4" x14ac:dyDescent="0.2">
      <x:c r="B631" s="10">
        <x:v>619</x:v>
      </x:c>
      <x:c r="C631" s="11">
        <x:f t="shared" si="19"/>
        <x:v>8.0568986685028676</x:v>
      </x:c>
      <x:c r="D631" s="11">
        <x:f t="shared" si="20"/>
        <x:v>2.528395061728395</x:v>
      </x:c>
    </x:row>
    <x:row r="632" spans="2:4" ht="14.4" x14ac:dyDescent="0.2">
      <x:c r="B632" s="10">
        <x:v>620</x:v>
      </x:c>
      <x:c r="C632" s="11">
        <x:f t="shared" si="19"/>
        <x:v>8.0783718305841408</x:v>
      </x:c>
      <x:c r="D632" s="11">
        <x:f t="shared" si="20"/>
        <x:v>2.5346534653465347</x:v>
      </x:c>
    </x:row>
    <x:row r="633" spans="2:4" ht="14.4" x14ac:dyDescent="0.2">
      <x:c r="B633" s="10">
        <x:v>621</x:v>
      </x:c>
      <x:c r="C633" s="11">
        <x:f t="shared" si="19"/>
        <x:v>8.0998982099740502</x:v>
      </x:c>
      <x:c r="D633" s="11">
        <x:f t="shared" si="20"/>
        <x:v>2.5409429280397022</x:v>
      </x:c>
    </x:row>
    <x:row r="634" spans="2:4" ht="14.4" x14ac:dyDescent="0.2">
      <x:c r="B634" s="10">
        <x:v>622</x:v>
      </x:c>
      <x:c r="C634" s="11">
        <x:f t="shared" si="19"/>
        <x:v>8.1214780711068375</x:v>
      </x:c>
      <x:c r="D634" s="11">
        <x:f t="shared" si="20"/>
        <x:v>2.5472636815920398</x:v>
      </x:c>
    </x:row>
    <x:row r="635" spans="2:4" ht="14.4" x14ac:dyDescent="0.2">
      <x:c r="B635" s="10">
        <x:v>623</x:v>
      </x:c>
      <x:c r="C635" s="11">
        <x:f t="shared" si="19"/>
        <x:v>8.1431116803925931</x:v>
      </x:c>
      <x:c r="D635" s="11">
        <x:f t="shared" si="20"/>
        <x:v>2.5536159600997506</x:v>
      </x:c>
    </x:row>
    <x:row r="636" spans="2:4" ht="14.4" x14ac:dyDescent="0.2">
      <x:c r="B636" s="10">
        <x:v>624</x:v>
      </x:c>
      <x:c r="C636" s="11">
        <x:f t="shared" si="19"/>
        <x:v>8.1647993062369917</x:v>
      </x:c>
      <x:c r="D636" s="11">
        <x:f t="shared" si="20"/>
        <x:v>2.56</x:v>
      </x:c>
    </x:row>
    <x:row r="637" spans="2:4" ht="14.4" x14ac:dyDescent="0.2">
      <x:c r="B637" s="10">
        <x:v>625</x:v>
      </x:c>
      <x:c r="C637" s="11">
        <x:f t="shared" si="19"/>
        <x:v>8.1865412190612741</x:v>
      </x:c>
      <x:c r="D637" s="11">
        <x:f t="shared" si="20"/>
        <x:v>2.5664160401002505</x:v>
      </x:c>
    </x:row>
    <x:row r="638" spans="2:4" ht="14.4" x14ac:dyDescent="0.2">
      <x:c r="B638" s="10">
        <x:v>626</x:v>
      </x:c>
      <x:c r="C638" s="11">
        <x:f t="shared" si="19"/>
        <x:v>8.2083376913224821</x:v>
      </x:c>
      <x:c r="D638" s="11">
        <x:f t="shared" si="20"/>
        <x:v>2.5728643216080402</x:v>
      </x:c>
    </x:row>
    <x:row r="639" spans="2:4" ht="14.4" x14ac:dyDescent="0.2">
      <x:c r="B639" s="10">
        <x:v>627</x:v>
      </x:c>
      <x:c r="C639" s="11">
        <x:f t="shared" si="19"/>
        <x:v>8.2301889975339364</x:v>
      </x:c>
      <x:c r="D639" s="11">
        <x:f t="shared" si="20"/>
        <x:v>2.579345088161209</x:v>
      </x:c>
    </x:row>
    <x:row r="640" spans="2:4" ht="14.4" x14ac:dyDescent="0.2">
      <x:c r="B640" s="10">
        <x:v>628</x:v>
      </x:c>
      <x:c r="C640" s="11">
        <x:f t="shared" si="19"/>
        <x:v>8.2520954142859928</x:v>
      </x:c>
      <x:c r="D640" s="11">
        <x:f t="shared" si="20"/>
        <x:v>2.5858585858585861</x:v>
      </x:c>
    </x:row>
    <x:row r="641" spans="2:4" ht="14.4" x14ac:dyDescent="0.2">
      <x:c r="B641" s="10">
        <x:v>629</x:v>
      </x:c>
      <x:c r="C641" s="11">
        <x:f t="shared" si="19"/>
        <x:v>8.2740572202670357</x:v>
      </x:c>
      <x:c r="D641" s="11">
        <x:f t="shared" si="20"/>
        <x:v>2.5924050632911393</x:v>
      </x:c>
    </x:row>
    <x:row r="642" spans="2:4" ht="14.4" x14ac:dyDescent="0.2">
      <x:c r="B642" s="10">
        <x:v>630</x:v>
      </x:c>
      <x:c r="C642" s="11">
        <x:f t="shared" si="19"/>
        <x:v>8.2960746962847569</x:v>
      </x:c>
      <x:c r="D642" s="11">
        <x:f t="shared" si="20"/>
        <x:v>2.5989847715736039</x:v>
      </x:c>
    </x:row>
    <x:row r="643" spans="2:4" ht="14.4" x14ac:dyDescent="0.2">
      <x:c r="B643" s="10">
        <x:v>631</x:v>
      </x:c>
      <x:c r="C643" s="11">
        <x:f t="shared" si="19"/>
        <x:v>8.3181481252877063</x:v>
      </x:c>
      <x:c r="D643" s="11">
        <x:f t="shared" si="20"/>
        <x:v>2.6055979643765905</x:v>
      </x:c>
    </x:row>
    <x:row r="644" spans="2:4" ht="14.4" x14ac:dyDescent="0.2">
      <x:c r="B644" s="10">
        <x:v>632</x:v>
      </x:c>
      <x:c r="C644" s="11">
        <x:f t="shared" si="19"/>
        <x:v>8.3402777923870932</x:v>
      </x:c>
      <x:c r="D644" s="11">
        <x:f t="shared" si="20"/>
        <x:v>2.6122448979591835</x:v>
      </x:c>
    </x:row>
    <x:row r="645" spans="2:4" ht="14.4" x14ac:dyDescent="0.2">
      <x:c r="B645" s="10">
        <x:v>633</x:v>
      </x:c>
      <x:c r="C645" s="11">
        <x:f t="shared" si="19"/>
        <x:v>8.3624639848789037</x:v>
      </x:c>
      <x:c r="D645" s="11">
        <x:f t="shared" si="20"/>
        <x:v>2.6189258312020463</x:v>
      </x:c>
    </x:row>
    <x:row r="646" spans="2:4" ht="14.4" x14ac:dyDescent="0.2">
      <x:c r="B646" s="10">
        <x:v>634</x:v>
      </x:c>
      <x:c r="C646" s="11">
        <x:f t="shared" si="19"/>
        <x:v>8.3847069922662563</x:v>
      </x:c>
      <x:c r="D646" s="11">
        <x:f t="shared" si="20"/>
        <x:v>2.6256410256410256</x:v>
      </x:c>
    </x:row>
    <x:row r="647" spans="2:4" ht="14.4" x14ac:dyDescent="0.2">
      <x:c r="B647" s="10">
        <x:v>635</x:v>
      </x:c>
      <x:c r="C647" s="11">
        <x:f t="shared" si="19"/>
        <x:v>8.4070071062820837</x:v>
      </x:c>
      <x:c r="D647" s="11">
        <x:f t="shared" si="20"/>
        <x:v>2.6323907455012852</x:v>
      </x:c>
    </x:row>
    <x:row r="648" spans="2:4" ht="14.4" x14ac:dyDescent="0.2">
      <x:c r="B648" s="10">
        <x:v>636</x:v>
      </x:c>
      <x:c r="C648" s="11">
        <x:f t="shared" si="19"/>
        <x:v>8.4293646209120947</x:v>
      </x:c>
      <x:c r="D648" s="11">
        <x:f t="shared" si="20"/>
        <x:v>2.6391752577319587</x:v>
      </x:c>
    </x:row>
    <x:row r="649" spans="2:4" ht="14.4" x14ac:dyDescent="0.2">
      <x:c r="B649" s="10">
        <x:v>637</x:v>
      </x:c>
      <x:c r="C649" s="11">
        <x:f t="shared" si="19"/>
        <x:v>8.451779832418012</x:v>
      </x:c>
      <x:c r="D649" s="11">
        <x:f t="shared" si="20"/>
        <x:v>2.6459948320413438</x:v>
      </x:c>
    </x:row>
    <x:row r="650" spans="2:4" ht="14.4" x14ac:dyDescent="0.2">
      <x:c r="B650" s="10">
        <x:v>638</x:v>
      </x:c>
      <x:c r="C650" s="11">
        <x:f t="shared" si="19"/>
        <x:v>8.474253039361141</x:v>
      </x:c>
      <x:c r="D650" s="11">
        <x:f t="shared" si="20"/>
        <x:v>2.6528497409326426</x:v>
      </x:c>
    </x:row>
    <x:row r="651" spans="2:4" ht="14.4" x14ac:dyDescent="0.2">
      <x:c r="B651" s="10">
        <x:v>639</x:v>
      </x:c>
      <x:c r="C651" s="11">
        <x:f t="shared" si="19"/>
        <x:v>8.4967845426262265</x:v>
      </x:c>
      <x:c r="D651" s="11">
        <x:f t="shared" si="20"/>
        <x:v>2.6597402597402597</x:v>
      </x:c>
    </x:row>
    <x:row r="652" spans="2:4" ht="14.4" x14ac:dyDescent="0.2">
      <x:c r="B652" s="10">
        <x:v>640</x:v>
      </x:c>
      <x:c r="C652" s="11">
        <x:f t="shared" si="19"/>
        <x:v>8.5193746454456214</x:v>
      </x:c>
      <x:c r="D652" s="11">
        <x:f t="shared" si="20"/>
        <x:v>2.6666666666666665</x:v>
      </x:c>
    </x:row>
    <x:row r="653" spans="2:4" ht="14.4" x14ac:dyDescent="0.2">
      <x:c r="B653" s="10">
        <x:v>641</x:v>
      </x:c>
      <x:c r="C653" s="11">
        <x:f t="shared" ref="C653:C716" si="21">20*LOG(D653)</x:f>
        <x:v>8.5420236534237848</x:v>
      </x:c>
      <x:c r="D653" s="11">
        <x:f t="shared" si="20"/>
        <x:v>2.6736292428198434</x:v>
      </x:c>
    </x:row>
    <x:row r="654" spans="2:4" ht="14.4" x14ac:dyDescent="0.2">
      <x:c r="B654" s="10">
        <x:v>642</x:v>
      </x:c>
      <x:c r="C654" s="11">
        <x:f t="shared" si="21"/>
        <x:v>8.5647318745620655</x:v>
      </x:c>
      <x:c r="D654" s="11">
        <x:f t="shared" si="20"/>
        <x:v>2.6806282722513091</x:v>
      </x:c>
    </x:row>
    <x:row r="655" spans="2:4" ht="14.4" x14ac:dyDescent="0.2">
      <x:c r="B655" s="10">
        <x:v>643</x:v>
      </x:c>
      <x:c r="C655" s="11">
        <x:f t="shared" si="21"/>
        <x:v>8.587499619283852</x:v>
      </x:c>
      <x:c r="D655" s="11">
        <x:f t="shared" si="20"/>
        <x:v>2.6876640419947506</x:v>
      </x:c>
    </x:row>
    <x:row r="656" spans="2:4" ht="14.4" x14ac:dyDescent="0.2">
      <x:c r="B656" s="10">
        <x:v>644</x:v>
      </x:c>
      <x:c r="C656" s="11">
        <x:f t="shared" si="21"/>
        <x:v>8.610327200460036</x:v>
      </x:c>
      <x:c r="D656" s="11">
        <x:f t="shared" si="20"/>
        <x:v>2.6947368421052631</x:v>
      </x:c>
    </x:row>
    <x:row r="657" spans="2:4" ht="14.4" x14ac:dyDescent="0.2">
      <x:c r="B657" s="10">
        <x:v>645</x:v>
      </x:c>
      <x:c r="C657" s="11">
        <x:f t="shared" si="21"/>
        <x:v>8.6332149334347914</x:v>
      </x:c>
      <x:c r="D657" s="11">
        <x:f t="shared" si="20"/>
        <x:v>2.7018469656992083</x:v>
      </x:c>
    </x:row>
    <x:row r="658" spans="2:4" ht="14.4" x14ac:dyDescent="0.2">
      <x:c r="B658" s="10">
        <x:v>646</x:v>
      </x:c>
      <x:c r="C658" s="11">
        <x:f t="shared" si="21"/>
        <x:v>8.6561631360517328</x:v>
      </x:c>
      <x:c r="D658" s="11">
        <x:f t="shared" si="20"/>
        <x:v>2.7089947089947088</x:v>
      </x:c>
    </x:row>
    <x:row r="659" spans="2:4" ht="14.4" x14ac:dyDescent="0.2">
      <x:c r="B659" s="10">
        <x:v>647</x:v>
      </x:c>
      <x:c r="C659" s="11">
        <x:f t="shared" si="21"/>
        <x:v>8.6791721286803813</x:v>
      </x:c>
      <x:c r="D659" s="11">
        <x:f t="shared" si="20"/>
        <x:v>2.716180371352785</x:v>
      </x:c>
    </x:row>
    <x:row r="660" spans="2:4" ht="14.4" x14ac:dyDescent="0.2">
      <x:c r="B660" s="10">
        <x:v>648</x:v>
      </x:c>
      <x:c r="C660" s="11">
        <x:f t="shared" si="21"/>
        <x:v>8.7022422342430179</x:v>
      </x:c>
      <x:c r="D660" s="11">
        <x:f t="shared" si="20"/>
        <x:v>2.7234042553191489</x:v>
      </x:c>
    </x:row>
    <x:row r="661" spans="2:4" ht="14.4" x14ac:dyDescent="0.2">
      <x:c r="B661" s="10">
        <x:v>649</x:v>
      </x:c>
      <x:c r="C661" s="11">
        <x:f t="shared" si="21"/>
        <x:v>8.7253737782418614</x:v>
      </x:c>
      <x:c r="D661" s="11">
        <x:f t="shared" si="20"/>
        <x:v>2.7306666666666666</x:v>
      </x:c>
    </x:row>
    <x:row r="662" spans="2:4" ht="14.4" x14ac:dyDescent="0.2">
      <x:c r="B662" s="10">
        <x:v>650</x:v>
      </x:c>
      <x:c r="C662" s="11">
        <x:f t="shared" si="21"/>
        <x:v>8.7485670887866345</x:v>
      </x:c>
      <x:c r="D662" s="11">
        <x:f t="shared" si="20"/>
        <x:v>2.7379679144385025</x:v>
      </x:c>
    </x:row>
    <x:row r="663" spans="2:4" ht="14.4" x14ac:dyDescent="0.2">
      <x:c r="B663" s="10">
        <x:v>651</x:v>
      </x:c>
      <x:c r="C663" s="11">
        <x:f t="shared" si="21"/>
        <x:v>8.7718224966224874</x:v>
      </x:c>
      <x:c r="D663" s="11">
        <x:f t="shared" si="20"/>
        <x:v>2.7453083109919572</x:v>
      </x:c>
    </x:row>
    <x:row r="664" spans="2:4" ht="14.4" x14ac:dyDescent="0.2">
      <x:c r="B664" s="10">
        <x:v>652</x:v>
      </x:c>
      <x:c r="C664" s="11">
        <x:f t="shared" si="21"/>
        <x:v>8.7951403351582886</x:v>
      </x:c>
      <x:c r="D664" s="11">
        <x:f t="shared" si="20"/>
        <x:v>2.752688172043011</x:v>
      </x:c>
    </x:row>
    <x:row r="665" spans="2:4" ht="14.4" x14ac:dyDescent="0.2">
      <x:c r="B665" s="10">
        <x:v>653</x:v>
      </x:c>
      <x:c r="C665" s="11">
        <x:f t="shared" si="21"/>
        <x:v>8.818520940495322</x:v>
      </x:c>
      <x:c r="D665" s="11">
        <x:f t="shared" si="20"/>
        <x:v>2.7601078167115904</x:v>
      </x:c>
    </x:row>
    <x:row r="666" spans="2:4" ht="14.4" x14ac:dyDescent="0.2">
      <x:c r="B666" s="10">
        <x:v>654</x:v>
      </x:c>
      <x:c r="C666" s="11">
        <x:f t="shared" si="21"/>
        <x:v>8.8419646514563404</x:v>
      </x:c>
      <x:c r="D666" s="11">
        <x:f t="shared" si="20"/>
        <x:v>2.7675675675675677</x:v>
      </x:c>
    </x:row>
    <x:row r="667" spans="2:4" ht="14.4" x14ac:dyDescent="0.2">
      <x:c r="B667" s="10">
        <x:v>655</x:v>
      </x:c>
      <x:c r="C667" s="11">
        <x:f t="shared" si="21"/>
        <x:v>8.8654718096150322</x:v>
      </x:c>
      <x:c r="D667" s="11">
        <x:f t="shared" si="20"/>
        <x:v>2.7750677506775068</x:v>
      </x:c>
    </x:row>
    <x:row r="668" spans="2:4" ht="14.4" x14ac:dyDescent="0.2">
      <x:c r="B668" s="10">
        <x:v>656</x:v>
      </x:c>
      <x:c r="C668" s="11">
        <x:f t="shared" si="21"/>
        <x:v>8.8890427593258856</x:v>
      </x:c>
      <x:c r="D668" s="11">
        <x:f t="shared" si="20"/>
        <x:v>2.7826086956521738</x:v>
      </x:c>
    </x:row>
    <x:row r="669" spans="2:4" ht="14.4" x14ac:dyDescent="0.2">
      <x:c r="B669" s="10">
        <x:v>657</x:v>
      </x:c>
      <x:c r="C669" s="11">
        <x:f t="shared" si="21"/>
        <x:v>8.9126778477544519</x:v>
      </x:c>
      <x:c r="D669" s="11">
        <x:f t="shared" si="20"/>
        <x:v>2.7901907356948228</x:v>
      </x:c>
    </x:row>
    <x:row r="670" spans="2:4" ht="14.4" x14ac:dyDescent="0.2">
      <x:c r="B670" s="10">
        <x:v>658</x:v>
      </x:c>
      <x:c r="C670" s="11">
        <x:f t="shared" si="21"/>
        <x:v>8.9363774249080254</x:v>
      </x:c>
      <x:c r="D670" s="11">
        <x:f t="shared" si="20"/>
        <x:v>2.7978142076502732</x:v>
      </x:c>
    </x:row>
    <x:row r="671" spans="2:4" ht="14.4" x14ac:dyDescent="0.2">
      <x:c r="B671" s="10">
        <x:v>659</x:v>
      </x:c>
      <x:c r="C671" s="11">
        <x:f t="shared" si="21"/>
        <x:v>8.9601418436667437</x:v>
      </x:c>
      <x:c r="D671" s="11">
        <x:f t="shared" si="20"/>
        <x:v>2.8054794520547945</x:v>
      </x:c>
    </x:row>
    <x:row r="672" spans="2:4" ht="14.4" x14ac:dyDescent="0.2">
      <x:c r="B672" s="10">
        <x:v>660</x:v>
      </x:c>
      <x:c r="C672" s="11">
        <x:f t="shared" si="21"/>
        <x:v>8.9839714598151197</x:v>
      </x:c>
      <x:c r="D672" s="11">
        <x:f t="shared" si="20"/>
        <x:v>2.8131868131868134</x:v>
      </x:c>
    </x:row>
    <x:row r="673" spans="2:4" ht="14.4" x14ac:dyDescent="0.2">
      <x:c r="B673" s="10">
        <x:v>661</x:v>
      </x:c>
      <x:c r="C673" s="11">
        <x:f t="shared" si="21"/>
        <x:v>9.0078666320739877</x:v>
      </x:c>
      <x:c r="D673" s="11">
        <x:f t="shared" si="20"/>
        <x:v>2.8209366391184574</x:v>
      </x:c>
    </x:row>
    <x:row r="674" spans="2:4" ht="14.4" x14ac:dyDescent="0.2">
      <x:c r="B674" s="10">
        <x:v>662</x:v>
      </x:c>
      <x:c r="C674" s="11">
        <x:f t="shared" si="21"/>
        <x:v>9.031827722132924</x:v>
      </x:c>
      <x:c r="D674" s="11">
        <x:f t="shared" si="20"/>
        <x:v>2.8287292817679557</x:v>
      </x:c>
    </x:row>
    <x:row r="675" spans="2:4" ht="14.4" x14ac:dyDescent="0.2">
      <x:c r="B675" s="10">
        <x:v>663</x:v>
      </x:c>
      <x:c r="C675" s="11">
        <x:f t="shared" si="21"/>
        <x:v>9.0558550946830803</x:v>
      </x:c>
      <x:c r="D675" s="11">
        <x:f t="shared" si="20"/>
        <x:v>2.8365650969529086</x:v>
      </x:c>
    </x:row>
    <x:row r="676" spans="2:4" ht="14.4" x14ac:dyDescent="0.2">
      <x:c r="B676" s="10">
        <x:v>664</x:v>
      </x:c>
      <x:c r="C676" s="11">
        <x:f t="shared" si="21"/>
        <x:v>9.0799491174504947</x:v>
      </x:c>
      <x:c r="D676" s="11">
        <x:f t="shared" si="20"/>
        <x:v>2.8444444444444446</x:v>
      </x:c>
    </x:row>
    <x:row r="677" spans="2:4" ht="14.4" x14ac:dyDescent="0.2">
      <x:c r="B677" s="10">
        <x:v>665</x:v>
      </x:c>
      <x:c r="C677" s="11">
        <x:f t="shared" si="21"/>
        <x:v>9.1041101612298565</x:v>
      </x:c>
      <x:c r="D677" s="11">
        <x:f t="shared" si="20"/>
        <x:v>2.8523676880222841</x:v>
      </x:c>
    </x:row>
    <x:row r="678" spans="2:4" ht="14.4" x14ac:dyDescent="0.2">
      <x:c r="B678" s="10">
        <x:v>666</x:v>
      </x:c>
      <x:c r="C678" s="11">
        <x:f t="shared" si="21"/>
        <x:v>9.1283385999187523</x:v>
      </x:c>
      <x:c r="D678" s="11">
        <x:f t="shared" si="20"/>
        <x:v>2.8603351955307263</x:v>
      </x:c>
    </x:row>
    <x:row r="679" spans="2:4" ht="14.4" x14ac:dyDescent="0.2">
      <x:c r="B679" s="10">
        <x:v>667</x:v>
      </x:c>
      <x:c r="C679" s="11">
        <x:f t="shared" si="21"/>
        <x:v>9.1526348105523745</x:v>
      </x:c>
      <x:c r="D679" s="11">
        <x:f t="shared" si="20"/>
        <x:v>2.8683473389355743</x:v>
      </x:c>
    </x:row>
    <x:row r="680" spans="2:4" ht="14.4" x14ac:dyDescent="0.2">
      <x:c r="B680" s="10">
        <x:v>668</x:v>
      </x:c>
      <x:c r="C680" s="11">
        <x:f t="shared" si="21"/>
        <x:v>9.1769991733387357</x:v>
      </x:c>
      <x:c r="D680" s="11">
        <x:f t="shared" si="20"/>
        <x:v>2.8764044943820224</x:v>
      </x:c>
    </x:row>
    <x:row r="681" spans="2:4" ht="14.4" x14ac:dyDescent="0.2">
      <x:c r="B681" s="10">
        <x:v>669</x:v>
      </x:c>
      <x:c r="C681" s="11">
        <x:f t="shared" si="21"/>
        <x:v>9.2014320716943576</x:v>
      </x:c>
      <x:c r="D681" s="11">
        <x:f t="shared" si="20"/>
        <x:v>2.8845070422535213</x:v>
      </x:c>
    </x:row>
    <x:row r="682" spans="2:4" ht="14.4" x14ac:dyDescent="0.2">
      <x:c r="B682" s="10">
        <x:v>670</x:v>
      </x:c>
      <x:c r="C682" s="11">
        <x:f t="shared" si="21"/>
        <x:v>9.2259338922804819</x:v>
      </x:c>
      <x:c r="D682" s="11">
        <x:f t="shared" si="20"/>
        <x:v>2.8926553672316384</x:v>
      </x:c>
    </x:row>
    <x:row r="683" spans="2:4" ht="14.4" x14ac:dyDescent="0.2">
      <x:c r="B683" s="10">
        <x:v>671</x:v>
      </x:c>
      <x:c r="C683" s="11">
        <x:f t="shared" si="21"/>
        <x:v>9.2505050250397876</x:v>
      </x:c>
      <x:c r="D683" s="11">
        <x:f t="shared" si="20"/>
        <x:v>2.9008498583569406</x:v>
      </x:c>
    </x:row>
    <x:row r="684" spans="2:4" ht="14.4" x14ac:dyDescent="0.2">
      <x:c r="B684" s="10">
        <x:v>672</x:v>
      </x:c>
      <x:c r="C684" s="11">
        <x:f t="shared" si="21"/>
        <x:v>9.2751458632336199</x:v>
      </x:c>
      <x:c r="D684" s="11">
        <x:f t="shared" si="20"/>
        <x:v>2.9090909090909092</x:v>
      </x:c>
    </x:row>
    <x:row r="685" spans="2:4" ht="14.4" x14ac:dyDescent="0.2">
      <x:c r="B685" s="10">
        <x:v>673</x:v>
      </x:c>
      <x:c r="C685" s="11">
        <x:f t="shared" si="21"/>
        <x:v>9.2998568034797575</x:v>
      </x:c>
      <x:c r="D685" s="11">
        <x:f t="shared" ref="D685:D748" si="22">1024/(1024-B685)</x:f>
        <x:v>2.9173789173789175</x:v>
      </x:c>
    </x:row>
    <x:row r="686" spans="2:4" ht="14.4" x14ac:dyDescent="0.2">
      <x:c r="B686" s="10">
        <x:v>674</x:v>
      </x:c>
      <x:c r="C686" s="11">
        <x:f t="shared" si="21"/>
        <x:v>9.3246382457907266</x:v>
      </x:c>
      <x:c r="D686" s="11">
        <x:f t="shared" si="22"/>
        <x:v>2.9257142857142857</x:v>
      </x:c>
    </x:row>
    <x:row r="687" spans="2:4" ht="14.4" x14ac:dyDescent="0.2">
      <x:c r="B687" s="10">
        <x:v>675</x:v>
      </x:c>
      <x:c r="C687" s="11">
        <x:f t="shared" si="21"/>
        <x:v>9.3494905936126411</x:v>
      </x:c>
      <x:c r="D687" s="11">
        <x:f t="shared" si="22"/>
        <x:v>2.9340974212034383</x:v>
      </x:c>
    </x:row>
    <x:row r="688" spans="2:4" ht="14.4" x14ac:dyDescent="0.2">
      <x:c r="B688" s="10">
        <x:v>676</x:v>
      </x:c>
      <x:c r="C688" s="11">
        <x:f t="shared" si="21"/>
        <x:v>9.3744142538646198</x:v>
      </x:c>
      <x:c r="D688" s="11">
        <x:f t="shared" si="22"/>
        <x:v>2.9425287356321839</x:v>
      </x:c>
    </x:row>
    <x:row r="689" spans="2:4" ht="14.4" x14ac:dyDescent="0.2">
      <x:c r="B689" s="10">
        <x:v>677</x:v>
      </x:c>
      <x:c r="C689" s="11">
        <x:f t="shared" si="21"/>
        <x:v>9.3994096369787634</x:v>
      </x:c>
      <x:c r="D689" s="11">
        <x:f t="shared" si="22"/>
        <x:v>2.951008645533141</x:v>
      </x:c>
    </x:row>
    <x:row r="690" spans="2:4" ht="14.4" x14ac:dyDescent="0.2">
      <x:c r="B690" s="10">
        <x:v>678</x:v>
      </x:c>
      <x:c r="C690" s="11">
        <x:f t="shared" si="21"/>
        <x:v>9.4244771569407053</x:v>
      </x:c>
      <x:c r="D690" s="11">
        <x:f t="shared" si="22"/>
        <x:v>2.9595375722543351</x:v>
      </x:c>
    </x:row>
    <x:row r="691" spans="2:4" ht="14.4" x14ac:dyDescent="0.2">
      <x:c r="B691" s="10">
        <x:v>679</x:v>
      </x:c>
      <x:c r="C691" s="11">
        <x:f t="shared" si="21"/>
        <x:v>9.4496172313307571</x:v>
      </x:c>
      <x:c r="D691" s="11">
        <x:f t="shared" si="22"/>
        <x:v>2.9681159420289855</x:v>
      </x:c>
    </x:row>
    <x:row r="692" spans="2:4" ht="14.4" x14ac:dyDescent="0.2">
      <x:c r="B692" s="10">
        <x:v>680</x:v>
      </x:c>
      <x:c r="C692" s="11">
        <x:f t="shared" si="21"/>
        <x:v>9.4748302813656373</x:v>
      </x:c>
      <x:c r="D692" s="11">
        <x:f t="shared" si="22"/>
        <x:v>2.9767441860465116</x:v>
      </x:c>
    </x:row>
    <x:row r="693" spans="2:4" ht="14.4" x14ac:dyDescent="0.2">
      <x:c r="B693" s="10">
        <x:v>681</x:v>
      </x:c>
      <x:c r="C693" s="11">
        <x:f t="shared" si="21"/>
        <x:v>9.5001167319408282</x:v>
      </x:c>
      <x:c r="D693" s="11">
        <x:f t="shared" si="22"/>
        <x:v>2.9854227405247813</x:v>
      </x:c>
    </x:row>
    <x:row r="694" spans="2:4" ht="14.4" x14ac:dyDescent="0.2">
      <x:c r="B694" s="10">
        <x:v>682</x:v>
      </x:c>
      <x:c r="C694" s="11">
        <x:f t="shared" si="21"/>
        <x:v>9.5254770116735372</x:v>
      </x:c>
      <x:c r="D694" s="11">
        <x:f t="shared" si="22"/>
        <x:v>2.9941520467836256</x:v>
      </x:c>
    </x:row>
    <x:row r="695" spans="2:4" ht="14.4" x14ac:dyDescent="0.2">
      <x:c r="B695" s="10">
        <x:v>683</x:v>
      </x:c>
      <x:c r="C695" s="11">
        <x:f t="shared" si="21"/>
        <x:v>9.5509115529462854</x:v>
      </x:c>
      <x:c r="D695" s="11">
        <x:f t="shared" si="22"/>
        <x:v>3.0029325513196481</x:v>
      </x:c>
    </x:row>
    <x:row r="696" spans="2:4" ht="14.4" x14ac:dyDescent="0.2">
      <x:c r="B696" s="10">
        <x:v>684</x:v>
      </x:c>
      <x:c r="C696" s="11">
        <x:f t="shared" si="21"/>
        <x:v>9.5764207919511364</x:v>
      </x:c>
      <x:c r="D696" s="11">
        <x:f t="shared" si="22"/>
        <x:v>3.0117647058823529</x:v>
      </x:c>
    </x:row>
    <x:row r="697" spans="2:4" ht="14.4" x14ac:dyDescent="0.2">
      <x:c r="B697" s="10">
        <x:v>685</x:v>
      </x:c>
      <x:c r="C697" s="11">
        <x:f t="shared" si="21"/>
        <x:v>9.6020051687345962</x:v>
      </x:c>
      <x:c r="D697" s="11">
        <x:f t="shared" si="22"/>
        <x:v>3.0206489675516224</x:v>
      </x:c>
    </x:row>
    <x:row r="698" spans="2:4" ht="14.4" x14ac:dyDescent="0.2">
      <x:c r="B698" s="10">
        <x:v>686</x:v>
      </x:c>
      <x:c r="C698" s="11">
        <x:f t="shared" si="21"/>
        <x:v>9.6276651272431444</x:v>
      </x:c>
      <x:c r="D698" s="11">
        <x:f t="shared" si="22"/>
        <x:v>3.029585798816568</x:v>
      </x:c>
    </x:row>
    <x:row r="699" spans="2:4" ht="14.4" x14ac:dyDescent="0.2">
      <x:c r="B699" s="10">
        <x:v>687</x:v>
      </x:c>
      <x:c r="C699" s="11">
        <x:f t="shared" si="21"/>
        <x:v>9.6534011153694657</x:v>
      </x:c>
      <x:c r="D699" s="11">
        <x:f t="shared" si="22"/>
        <x:v>3.0385756676557865</x:v>
      </x:c>
    </x:row>
    <x:row r="700" spans="2:4" ht="14.4" x14ac:dyDescent="0.2">
      <x:c r="B700" s="10">
        <x:v>688</x:v>
      </x:c>
      <x:c r="C700" s="11">
        <x:f t="shared" si="21"/>
        <x:v>9.6792135849993581</x:v>
      </x:c>
      <x:c r="D700" s="11">
        <x:f t="shared" si="22"/>
        <x:v>3.0476190476190474</x:v>
      </x:c>
    </x:row>
    <x:row r="701" spans="2:4" ht="14.4" x14ac:dyDescent="0.2">
      <x:c r="B701" s="10">
        <x:v>689</x:v>
      </x:c>
      <x:c r="C701" s="11">
        <x:f t="shared" si="21"/>
        <x:v>9.7051029920593344</x:v>
      </x:c>
      <x:c r="D701" s="11">
        <x:f t="shared" si="22"/>
        <x:v>3.0567164179104478</x:v>
      </x:c>
    </x:row>
    <x:row r="702" spans="2:4" ht="14.4" x14ac:dyDescent="0.2">
      <x:c r="B702" s="10">
        <x:v>690</x:v>
      </x:c>
      <x:c r="C702" s="11">
        <x:f t="shared" si="21"/>
        <x:v>9.7310697965649489</x:v>
      </x:c>
      <x:c r="D702" s="11">
        <x:f t="shared" si="22"/>
        <x:v>3.0658682634730541</x:v>
      </x:c>
    </x:row>
    <x:row r="703" spans="2:4" ht="14.4" x14ac:dyDescent="0.2">
      <x:c r="B703" s="10">
        <x:v>691</x:v>
      </x:c>
      <x:c r="C703" s="11">
        <x:f t="shared" si="21"/>
        <x:v>9.7571144626698416</x:v>
      </x:c>
      <x:c r="D703" s="11">
        <x:f t="shared" si="22"/>
        <x:v>3.075075075075075</x:v>
      </x:c>
    </x:row>
    <x:row r="704" spans="2:4" ht="14.4" x14ac:dyDescent="0.2">
      <x:c r="B704" s="10">
        <x:v>692</x:v>
      </x:c>
      <x:c r="C704" s="11">
        <x:f t="shared" si="21"/>
        <x:v>9.7832374587155133</x:v>
      </x:c>
      <x:c r="D704" s="11">
        <x:f t="shared" si="22"/>
        <x:v>3.0843373493975905</x:v>
      </x:c>
    </x:row>
    <x:row r="705" spans="2:4" ht="14.4" x14ac:dyDescent="0.2">
      <x:c r="B705" s="10">
        <x:v>693</x:v>
      </x:c>
      <x:c r="C705" s="11">
        <x:f t="shared" si="21"/>
        <x:v>9.8094392572818645</x:v>
      </x:c>
      <x:c r="D705" s="11">
        <x:f t="shared" si="22"/>
        <x:v>3.0936555891238671</x:v>
      </x:c>
    </x:row>
    <x:row r="706" spans="2:4" ht="14.4" x14ac:dyDescent="0.2">
      <x:c r="B706" s="10">
        <x:v>694</x:v>
      </x:c>
      <x:c r="C706" s="11">
        <x:f t="shared" si="21"/>
        <x:v>9.8357203352384897</x:v>
      </x:c>
      <x:c r="D706" s="11">
        <x:f t="shared" si="22"/>
        <x:v>3.103030303030303</x:v>
      </x:c>
    </x:row>
    <x:row r="707" spans="2:4" ht="14.4" x14ac:dyDescent="0.2">
      <x:c r="B707" s="10">
        <x:v>695</x:v>
      </x:c>
      <x:c r="C707" s="11">
        <x:f t="shared" si="21"/>
        <x:v>9.8620811737967529</x:v>
      </x:c>
      <x:c r="D707" s="11">
        <x:f t="shared" si="22"/>
        <x:v>3.1124620060790273</x:v>
      </x:c>
    </x:row>
    <x:row r="708" spans="2:4" ht="14.4" x14ac:dyDescent="0.2">
      <x:c r="B708" s="10">
        <x:v>696</x:v>
      </x:c>
      <x:c r="C708" s="11">
        <x:f t="shared" si="21"/>
        <x:v>9.8885222585626575</x:v>
      </x:c>
      <x:c r="D708" s="11">
        <x:f t="shared" si="22"/>
        <x:v>3.1219512195121952</x:v>
      </x:c>
    </x:row>
    <x:row r="709" spans="2:4" ht="14.4" x14ac:dyDescent="0.2">
      <x:c r="B709" s="10">
        <x:v>697</x:v>
      </x:c>
      <x:c r="C709" s="11">
        <x:f t="shared" si="21"/>
        <x:v>9.915044079590519</x:v>
      </x:c>
      <x:c r="D709" s="11">
        <x:f t="shared" si="22"/>
        <x:v>3.1314984709480123</x:v>
      </x:c>
    </x:row>
    <x:row r="710" spans="2:4" ht="14.4" x14ac:dyDescent="0.2">
      <x:c r="B710" s="10">
        <x:v>698</x:v>
      </x:c>
      <x:c r="C710" s="11">
        <x:f t="shared" si="21"/>
        <x:v>9.9416471314374597</x:v>
      </x:c>
      <x:c r="D710" s="11">
        <x:f t="shared" si="22"/>
        <x:v>3.1411042944785277</x:v>
      </x:c>
    </x:row>
    <x:row r="711" spans="2:4" ht="14.4" x14ac:dyDescent="0.2">
      <x:c r="B711" s="10">
        <x:v>699</x:v>
      </x:c>
      <x:c r="C711" s="11">
        <x:f t="shared" si="21"/>
        <x:v>9.9683319132187513</x:v>
      </x:c>
      <x:c r="D711" s="11">
        <x:f t="shared" si="22"/>
        <x:v>3.1507692307692308</x:v>
      </x:c>
    </x:row>
    <x:row r="712" spans="2:4" ht="14.4" x14ac:dyDescent="0.2">
      <x:c r="B712" s="10">
        <x:v>700</x:v>
      </x:c>
      <x:c r="C712" s="11">
        <x:f t="shared" si="21"/>
        <x:v>9.995098928663996</x:v>
      </x:c>
      <x:c r="D712" s="11">
        <x:f t="shared" si="22"/>
        <x:v>3.1604938271604937</x:v>
      </x:c>
    </x:row>
    <x:row r="713" spans="2:4" ht="14.4" x14ac:dyDescent="0.2">
      <x:c r="B713" s="10">
        <x:v>701</x:v>
      </x:c>
      <x:c r="C713" s="11">
        <x:f t="shared" si="21"/>
        <x:v>10.021948686174182</x:v>
      </x:c>
      <x:c r="D713" s="11">
        <x:f t="shared" si="22"/>
        <x:v>3.170278637770898</x:v>
      </x:c>
    </x:row>
    <x:row r="714" spans="2:4" ht="14.4" x14ac:dyDescent="0.2">
      <x:c r="B714" s="10">
        <x:v>702</x:v>
      </x:c>
      <x:c r="C714" s="11">
        <x:f t="shared" si="21"/>
        <x:v>10.048881698879622</x:v>
      </x:c>
      <x:c r="D714" s="11">
        <x:f t="shared" si="22"/>
        <x:v>3.1801242236024843</x:v>
      </x:c>
    </x:row>
    <x:row r="715" spans="2:4" ht="14.4" x14ac:dyDescent="0.2">
      <x:c r="B715" s="10">
        <x:v>703</x:v>
      </x:c>
      <x:c r="C715" s="11">
        <x:f t="shared" si="21"/>
        <x:v>10.075898484698797</x:v>
      </x:c>
      <x:c r="D715" s="11">
        <x:f t="shared" si="22"/>
        <x:v>3.190031152647975</x:v>
      </x:c>
    </x:row>
    <x:row r="716" spans="2:4" ht="14.4" x14ac:dyDescent="0.2">
      <x:c r="B716" s="10">
        <x:v>704</x:v>
      </x:c>
      <x:c r="C716" s="11">
        <x:f t="shared" si="21"/>
        <x:v>10.102999566398122</x:v>
      </x:c>
      <x:c r="D716" s="11">
        <x:f t="shared" si="22"/>
        <x:v>3.2</x:v>
      </x:c>
    </x:row>
    <x:row r="717" spans="2:4" ht="14.4" x14ac:dyDescent="0.2">
      <x:c r="B717" s="10">
        <x:v>705</x:v>
      </x:c>
      <x:c r="C717" s="11">
        <x:f t="shared" ref="C717:C780" si="23">20*LOG(D717)</x:f>
        <x:v>10.130185471652615</x:v>
      </x:c>
      <x:c r="D717" s="11">
        <x:f t="shared" si="22"/>
        <x:v>3.2100313479623823</x:v>
      </x:c>
    </x:row>
    <x:row r="718" spans="2:4" ht="14.4" x14ac:dyDescent="0.2">
      <x:c r="B718" s="10">
        <x:v>706</x:v>
      </x:c>
      <x:c r="C718" s="11">
        <x:f t="shared" si="23"/>
        <x:v>10.157456733107587</x:v>
      </x:c>
      <x:c r="D718" s="11">
        <x:f t="shared" si="22"/>
        <x:v>3.2201257861635222</x:v>
      </x:c>
    </x:row>
    <x:row r="719" spans="2:4" ht="14.4" x14ac:dyDescent="0.2">
      <x:c r="B719" s="10">
        <x:v>707</x:v>
      </x:c>
      <x:c r="C719" s="11">
        <x:f t="shared" si="23"/>
        <x:v>10.184813888441209</x:v>
      </x:c>
      <x:c r="D719" s="11">
        <x:f t="shared" si="22"/>
        <x:v>3.2302839116719242</x:v>
      </x:c>
    </x:row>
    <x:row r="720" spans="2:4" ht="14.4" x14ac:dyDescent="0.2">
      <x:c r="B720" s="10">
        <x:v>708</x:v>
      </x:c>
      <x:c r="C720" s="11">
        <x:f t="shared" si="23"/>
        <x:v>10.212257480428162</x:v>
      </x:c>
      <x:c r="D720" s="11">
        <x:f t="shared" si="22"/>
        <x:v>3.240506329113924</x:v>
      </x:c>
    </x:row>
    <x:row r="721" spans="2:4" ht="14.4" x14ac:dyDescent="0.2">
      <x:c r="B721" s="10">
        <x:v>709</x:v>
      </x:c>
      <x:c r="C721" s="11">
        <x:f t="shared" si="23"/>
        <x:v>10.23978805700423</x:v>
      </x:c>
      <x:c r="D721" s="11">
        <x:f t="shared" si="22"/>
        <x:v>3.2507936507936508</x:v>
      </x:c>
    </x:row>
    <x:row r="722" spans="2:4" ht="14.4" x14ac:dyDescent="0.2">
      <x:c r="B722" s="10">
        <x:v>710</x:v>
      </x:c>
      <x:c r="C722" s="11">
        <x:f t="shared" si="23"/>
        <x:v>10.267406171331942</x:v>
      </x:c>
      <x:c r="D722" s="11">
        <x:f t="shared" si="22"/>
        <x:v>3.2611464968152868</x:v>
      </x:c>
    </x:row>
    <x:row r="723" spans="2:4" ht="14.4" x14ac:dyDescent="0.2">
      <x:c r="B723" s="10">
        <x:v>711</x:v>
      </x:c>
      <x:c r="C723" s="11">
        <x:f t="shared" si="23"/>
        <x:v>10.295112381867268</x:v>
      </x:c>
      <x:c r="D723" s="11">
        <x:f t="shared" si="22"/>
        <x:v>3.2715654952076676</x:v>
      </x:c>
    </x:row>
    <x:row r="724" spans="2:4" ht="14.4" x14ac:dyDescent="0.2">
      <x:c r="B724" s="10">
        <x:v>712</x:v>
      </x:c>
      <x:c r="C724" s="11">
        <x:f t="shared" si="23"/>
        <x:v>10.322907252427383</x:v>
      </x:c>
      <x:c r="D724" s="11">
        <x:f t="shared" si="22"/>
        <x:v>3.2820512820512819</x:v>
      </x:c>
    </x:row>
    <x:row r="725" spans="2:4" ht="14.4" x14ac:dyDescent="0.2">
      <x:c r="B725" s="10">
        <x:v>713</x:v>
      </x:c>
      <x:c r="C725" s="11">
        <x:f t="shared" si="23"/>
        <x:v>10.35079135225949</x:v>
      </x:c>
      <x:c r="D725" s="11">
        <x:f t="shared" si="22"/>
        <x:v>3.292604501607717</x:v>
      </x:c>
    </x:row>
    <x:row r="726" spans="2:4" ht="14.4" x14ac:dyDescent="0.2">
      <x:c r="B726" s="10">
        <x:v>714</x:v>
      </x:c>
      <x:c r="C726" s="11">
        <x:f t="shared" si="23"/>
        <x:v>10.378765256110785</x:v>
      </x:c>
      <x:c r="D726" s="11">
        <x:f t="shared" si="22"/>
        <x:v>3.3032258064516129</x:v>
      </x:c>
    </x:row>
    <x:row r="727" spans="2:4" ht="14.4" x14ac:dyDescent="0.2">
      <x:c r="B727" s="10">
        <x:v>715</x:v>
      </x:c>
      <x:c r="C727" s="11">
        <x:f t="shared" si="23"/>
        <x:v>10.406829544299548</x:v>
      </x:c>
      <x:c r="D727" s="11">
        <x:f t="shared" si="22"/>
        <x:v>3.3139158576051782</x:v>
      </x:c>
    </x:row>
    <x:row r="728" spans="2:4" ht="14.4" x14ac:dyDescent="0.2">
      <x:c r="B728" s="10">
        <x:v>716</x:v>
      </x:c>
      <x:c r="C728" s="11">
        <x:f t="shared" si="23"/>
        <x:v>10.434984802787355</x:v>
      </x:c>
      <x:c r="D728" s="11">
        <x:f t="shared" si="22"/>
        <x:v>3.3246753246753249</x:v>
      </x:c>
    </x:row>
    <x:row r="729" spans="2:4" ht="14.4" x14ac:dyDescent="0.2">
      <x:c r="B729" s="10">
        <x:v>717</x:v>
      </x:c>
      <x:c r="C729" s="11">
        <x:f t="shared" si="23"/>
        <x:v>10.46323162325251</x:v>
      </x:c>
      <x:c r="D729" s="11">
        <x:f t="shared" si="22"/>
        <x:v>3.3355048859934855</x:v>
      </x:c>
    </x:row>
    <x:row r="730" spans="2:4" ht="14.4" x14ac:dyDescent="0.2">
      <x:c r="B730" s="10">
        <x:v>718</x:v>
      </x:c>
      <x:c r="C730" s="11">
        <x:f t="shared" si="23"/>
        <x:v>10.491570603164639</x:v>
      </x:c>
      <x:c r="D730" s="11">
        <x:f t="shared" si="22"/>
        <x:v>3.34640522875817</x:v>
      </x:c>
    </x:row>
    <x:row r="731" spans="2:4" ht="14.4" x14ac:dyDescent="0.2">
      <x:c r="B731" s="10">
        <x:v>719</x:v>
      </x:c>
      <x:c r="C731" s="11">
        <x:f t="shared" si="23"/>
        <x:v>10.520002345860522</x:v>
      </x:c>
      <x:c r="D731" s="11">
        <x:f t="shared" si="22"/>
        <x:v>3.3573770491803279</x:v>
      </x:c>
    </x:row>
    <x:row r="732" spans="2:4" ht="14.4" x14ac:dyDescent="0.2">
      <x:c r="B732" s="10">
        <x:v>720</x:v>
      </x:c>
      <x:c r="C732" s="11">
        <x:f t="shared" si="23"/>
        <x:v>10.548527460621164</x:v>
      </x:c>
      <x:c r="D732" s="11">
        <x:f t="shared" si="22"/>
        <x:v>3.3684210526315788</x:v>
      </x:c>
    </x:row>
    <x:row r="733" spans="2:4" ht="14.4" x14ac:dyDescent="0.2">
      <x:c r="B733" s="10">
        <x:v>721</x:v>
      </x:c>
      <x:c r="C733" s="11">
        <x:f t="shared" si="23"/>
        <x:v>10.577146562750139</x:v>
      </x:c>
      <x:c r="D733" s="11">
        <x:f t="shared" si="22"/>
        <x:v>3.3795379537953796</x:v>
      </x:c>
    </x:row>
    <x:row r="734" spans="2:4" ht="14.4" x14ac:dyDescent="0.2">
      <x:c r="B734" s="10">
        <x:v>722</x:v>
      </x:c>
      <x:c r="C734" s="11">
        <x:f t="shared" si="23"/>
        <x:v>10.605860273653228</x:v>
      </x:c>
      <x:c r="D734" s="11">
        <x:f t="shared" si="22"/>
        <x:v>3.3907284768211921</x:v>
      </x:c>
    </x:row>
    <x:row r="735" spans="2:4" ht="14.4" x14ac:dyDescent="0.2">
      <x:c r="B735" s="10">
        <x:v>723</x:v>
      </x:c>
      <x:c r="C735" s="11">
        <x:f t="shared" si="23"/>
        <x:v>10.634669220919372</x:v>
      </x:c>
      <x:c r="D735" s="11">
        <x:f t="shared" si="22"/>
        <x:v>3.4019933554817277</x:v>
      </x:c>
    </x:row>
    <x:row r="736" spans="2:4" ht="14.4" x14ac:dyDescent="0.2">
      <x:c r="B736" s="10">
        <x:v>724</x:v>
      </x:c>
      <x:c r="C736" s="11">
        <x:f t="shared" si="23"/>
        <x:v>10.66357403840299</x:v>
      </x:c>
      <x:c r="D736" s="11">
        <x:f t="shared" si="22"/>
        <x:v>3.4133333333333336</x:v>
      </x:c>
    </x:row>
    <x:row r="737" spans="2:4" ht="14.4" x14ac:dyDescent="0.2">
      <x:c r="B737" s="10">
        <x:v>725</x:v>
      </x:c>
      <x:c r="C737" s="11">
        <x:f t="shared" si="23"/>
        <x:v>10.692575366307647</x:v>
      </x:c>
      <x:c r="D737" s="11">
        <x:f t="shared" si="22"/>
        <x:v>3.4247491638795986</x:v>
      </x:c>
    </x:row>
    <x:row r="738" spans="2:4" ht="14.4" x14ac:dyDescent="0.2">
      <x:c r="B738" s="10">
        <x:v>726</x:v>
      </x:c>
      <x:c r="C738" s="11">
        <x:f t="shared" si="23"/>
        <x:v>10.721673851271134</x:v>
      </x:c>
      <x:c r="D738" s="11">
        <x:f t="shared" si="22"/>
        <x:v>3.436241610738255</x:v>
      </x:c>
    </x:row>
    <x:row r="739" spans="2:4" ht="14.4" x14ac:dyDescent="0.2">
      <x:c r="B739" s="10">
        <x:v>727</x:v>
      </x:c>
      <x:c r="C739" s="11">
        <x:f t="shared" si="23"/>
        <x:v>10.750870146451991</x:v>
      </x:c>
      <x:c r="D739" s="11">
        <x:f t="shared" si="22"/>
        <x:v>3.4478114478114477</x:v>
      </x:c>
    </x:row>
    <x:row r="740" spans="2:4" ht="14.4" x14ac:dyDescent="0.2">
      <x:c r="B740" s="10">
        <x:v>728</x:v>
      </x:c>
      <x:c r="C740" s="11">
        <x:f t="shared" si="23"/>
        <x:v>10.780164911617467</x:v>
      </x:c>
      <x:c r="D740" s="11">
        <x:f t="shared" si="22"/>
        <x:v>3.4594594594594597</x:v>
      </x:c>
    </x:row>
    <x:row r="741" spans="2:4" ht="14.4" x14ac:dyDescent="0.2">
      <x:c r="B741" s="10">
        <x:v>729</x:v>
      </x:c>
      <x:c r="C741" s="11">
        <x:f t="shared" si="23"/>
        <x:v>10.809558813232979</x:v>
      </x:c>
      <x:c r="D741" s="11">
        <x:f t="shared" si="22"/>
        <x:v>3.471186440677966</x:v>
      </x:c>
    </x:row>
    <x:row r="742" spans="2:4" ht="14.4" x14ac:dyDescent="0.2">
      <x:c r="B742" s="10">
        <x:v>730</x:v>
      </x:c>
      <x:c r="C742" s="11">
        <x:f t="shared" si="23"/>
        <x:v>10.839052524553093</x:v>
      </x:c>
      <x:c r="D742" s="11">
        <x:f t="shared" si="22"/>
        <x:v>3.4829931972789114</x:v>
      </x:c>
    </x:row>
    <x:row r="743" spans="2:4" ht="14.4" x14ac:dyDescent="0.2">
      <x:c r="B743" s="10">
        <x:v>731</x:v>
      </x:c>
      <x:c r="C743" s="11">
        <x:f t="shared" si="23"/>
        <x:v>10.868646725714051</x:v>
      </x:c>
      <x:c r="D743" s="11">
        <x:f t="shared" si="22"/>
        <x:v>3.4948805460750854</x:v>
      </x:c>
    </x:row>
    <x:row r="744" spans="2:4" ht="14.4" x14ac:dyDescent="0.2">
      <x:c r="B744" s="10">
        <x:v>732</x:v>
      </x:c>
      <x:c r="C744" s="11">
        <x:f t="shared" si="23"/>
        <x:v>10.898342103827874</x:v>
      </x:c>
      <x:c r="D744" s="11">
        <x:f t="shared" si="22"/>
        <x:v>3.506849315068493</x:v>
      </x:c>
    </x:row>
    <x:row r="745" spans="2:4" ht="14.4" x14ac:dyDescent="0.2">
      <x:c r="B745" s="10">
        <x:v>733</x:v>
      </x:c>
      <x:c r="C745" s="11">
        <x:f t="shared" si="23"/>
        <x:v>10.928139353078093</x:v>
      </x:c>
      <x:c r="D745" s="11">
        <x:f t="shared" si="22"/>
        <x:v>3.5189003436426116</x:v>
      </x:c>
    </x:row>
    <x:row r="746" spans="2:4" ht="14.4" x14ac:dyDescent="0.2">
      <x:c r="B746" s="10">
        <x:v>734</x:v>
      </x:c>
      <x:c r="C746" s="11">
        <x:f t="shared" si="23"/>
        <x:v>10.958039174817118</x:v>
      </x:c>
      <x:c r="D746" s="11">
        <x:f t="shared" si="22"/>
        <x:v>3.5310344827586206</x:v>
      </x:c>
    </x:row>
    <x:row r="747" spans="2:4" ht="14.4" x14ac:dyDescent="0.2">
      <x:c r="B747" s="10">
        <x:v>735</x:v>
      </x:c>
      <x:c r="C747" s="11">
        <x:f t="shared" si="23"/>
        <x:v>10.988042277665283</x:v>
      </x:c>
      <x:c r="D747" s="11">
        <x:f t="shared" si="22"/>
        <x:v>3.5432525951557095</x:v>
      </x:c>
    </x:row>
    <x:row r="748" spans="2:4" ht="14.4" x14ac:dyDescent="0.2">
      <x:c r="B748" s="10">
        <x:v>736</x:v>
      </x:c>
      <x:c r="C748" s="11">
        <x:f t="shared" si="23"/>
        <x:v>11.018149377611621</x:v>
      </x:c>
      <x:c r="D748" s="11">
        <x:f t="shared" si="22"/>
        <x:v>3.5555555555555554</x:v>
      </x:c>
    </x:row>
    <x:row r="749" spans="2:4" ht="14.4" x14ac:dyDescent="0.2">
      <x:c r="B749" s="10">
        <x:v>737</x:v>
      </x:c>
      <x:c r="C749" s="11">
        <x:f t="shared" si="23"/>
        <x:v>11.048361198116393</x:v>
      </x:c>
      <x:c r="D749" s="11">
        <x:f t="shared" ref="D749:D812" si="24">1024/(1024-B749)</x:f>
        <x:v>3.5679442508710801</x:v>
      </x:c>
    </x:row>
    <x:row r="750" spans="2:4" ht="14.4" x14ac:dyDescent="0.2">
      <x:c r="B750" s="10">
        <x:v>738</x:v>
      </x:c>
      <x:c r="C750" s="11">
        <x:f t="shared" si="23"/>
        <x:v>11.07867847021538</x:v>
      </x:c>
      <x:c r="D750" s="11">
        <x:f t="shared" si="24"/>
        <x:v>3.5804195804195804</x:v>
      </x:c>
    </x:row>
    <x:row r="751" spans="2:4" ht="14.4" x14ac:dyDescent="0.2">
      <x:c r="B751" s="10">
        <x:v>739</x:v>
      </x:c>
      <x:c r="C751" s="11">
        <x:f t="shared" si="23"/>
        <x:v>11.109101932626036</x:v>
      </x:c>
      <x:c r="D751" s="11">
        <x:f t="shared" si="24"/>
        <x:v>3.5929824561403509</x:v>
      </x:c>
    </x:row>
    <x:row r="752" spans="2:4" ht="14.4" x14ac:dyDescent="0.2">
      <x:c r="B752" s="10">
        <x:v>740</x:v>
      </x:c>
      <x:c r="C752" s="11">
        <x:f t="shared" si="23"/>
        <x:v>11.139632331855484</x:v>
      </x:c>
      <x:c r="D752" s="11">
        <x:f t="shared" si="24"/>
        <x:v>3.6056338028169015</x:v>
      </x:c>
    </x:row>
    <x:row r="753" spans="2:4" ht="14.4" x14ac:dyDescent="0.2">
      <x:c r="B753" s="10">
        <x:v>741</x:v>
      </x:c>
      <x:c r="C753" s="11">
        <x:f t="shared" si="23"/>
        <x:v>11.170270422310434</x:v>
      </x:c>
      <x:c r="D753" s="11">
        <x:f t="shared" si="24"/>
        <x:v>3.6183745583038869</x:v>
      </x:c>
    </x:row>
    <x:row r="754" spans="2:4" ht="14.4" x14ac:dyDescent="0.2">
      <x:c r="B754" s="10">
        <x:v>742</x:v>
      </x:c>
      <x:c r="C754" s="11">
        <x:f t="shared" si="23"/>
        <x:v>11.201016966409016</x:v>
      </x:c>
      <x:c r="D754" s="11">
        <x:f t="shared" si="24"/>
        <x:v>3.6312056737588652</x:v>
      </x:c>
    </x:row>
    <x:row r="755" spans="2:4" ht="14.4" x14ac:dyDescent="0.2">
      <x:c r="B755" s="10">
        <x:v>743</x:v>
      </x:c>
      <x:c r="C755" s="11">
        <x:f t="shared" si="23"/>
        <x:v>11.23187273469464</x:v>
      </x:c>
      <x:c r="D755" s="11">
        <x:f t="shared" si="24"/>
        <x:v>3.6441281138790034</x:v>
      </x:c>
    </x:row>
    <x:row r="756" spans="2:4" ht="14.4" x14ac:dyDescent="0.2">
      <x:c r="B756" s="10">
        <x:v>744</x:v>
      </x:c>
      <x:c r="C756" s="11">
        <x:f t="shared" si="23"/>
        <x:v>11.262838505951855</x:v>
      </x:c>
      <x:c r="D756" s="11">
        <x:f t="shared" si="24"/>
        <x:v>3.657142857142857</x:v>
      </x:c>
    </x:row>
    <x:row r="757" spans="2:4" ht="14.4" x14ac:dyDescent="0.2">
      <x:c r="B757" s="10">
        <x:v>745</x:v>
      </x:c>
      <x:c r="C757" s="11">
        <x:f t="shared" si="23"/>
        <x:v>11.293915067324287</x:v>
      </x:c>
      <x:c r="D757" s="11">
        <x:f t="shared" si="24"/>
        <x:v>3.6702508960573477</x:v>
      </x:c>
    </x:row>
    <x:row r="758" spans="2:4" ht="14.4" x14ac:dyDescent="0.2">
      <x:c r="B758" s="10">
        <x:v>746</x:v>
      </x:c>
      <x:c r="C758" s="11">
        <x:f t="shared" si="23"/>
        <x:v>11.325103214434712</x:v>
      </x:c>
      <x:c r="D758" s="11">
        <x:f t="shared" si="24"/>
        <x:v>3.6834532374100721</x:v>
      </x:c>
    </x:row>
    <x:row r="759" spans="2:4" ht="14.4" x14ac:dyDescent="0.2">
      <x:c r="B759" s="10">
        <x:v>747</x:v>
      </x:c>
      <x:c r="C759" s="11">
        <x:f t="shared" si="23"/>
        <x:v>11.356403751507269</x:v>
      </x:c>
      <x:c r="D759" s="11">
        <x:f t="shared" si="24"/>
        <x:v>3.6967509025270759</x:v>
      </x:c>
    </x:row>
    <x:row r="760" spans="2:4" ht="14.4" x14ac:dyDescent="0.2">
      <x:c r="B760" s="10">
        <x:v>748</x:v>
      </x:c>
      <x:c r="C760" s="11">
        <x:f t="shared" si="23"/>
        <x:v>11.387817491491885</x:v>
      </x:c>
      <x:c r="D760" s="11">
        <x:f t="shared" si="24"/>
        <x:v>3.7101449275362319</x:v>
      </x:c>
    </x:row>
    <x:row r="761" spans="2:4" ht="14.4" x14ac:dyDescent="0.2">
      <x:c r="B761" s="10">
        <x:v>749</x:v>
      </x:c>
      <x:c r="C761" s="11">
        <x:f t="shared" si="23"/>
        <x:v>11.419345256190987</x:v>
      </x:c>
      <x:c r="D761" s="11">
        <x:f t="shared" si="24"/>
        <x:v>3.7236363636363636</x:v>
      </x:c>
    </x:row>
    <x:row r="762" spans="2:4" ht="14.4" x14ac:dyDescent="0.2">
      <x:c r="B762" s="10">
        <x:v>750</x:v>
      </x:c>
      <x:c r="C762" s="11">
        <x:f t="shared" si="23"/>
        <x:v>11.450987876388478</x:v>
      </x:c>
      <x:c r="D762" s="11">
        <x:f t="shared" si="24"/>
        <x:v>3.7372262773722627</x:v>
      </x:c>
    </x:row>
    <x:row r="763" spans="2:4" ht="14.4" x14ac:dyDescent="0.2">
      <x:c r="B763" s="10">
        <x:v>751</x:v>
      </x:c>
      <x:c r="C763" s="11">
        <x:f t="shared" si="23"/>
        <x:v>11.48274619198112</x:v>
      </x:c>
      <x:c r="D763" s="11">
        <x:f t="shared" si="24"/>
        <x:v>3.7509157509157509</x:v>
      </x:c>
    </x:row>
    <x:row r="764" spans="2:4" ht="14.4" x14ac:dyDescent="0.2">
      <x:c r="B764" s="10">
        <x:v>752</x:v>
      </x:c>
      <x:c r="C764" s="11">
        <x:f t="shared" si="23"/>
        <x:v>11.514621052112265</x:v>
      </x:c>
      <x:c r="D764" s="11">
        <x:f t="shared" si="24"/>
        <x:v>3.7647058823529411</x:v>
      </x:c>
    </x:row>
    <x:row r="765" spans="2:4" ht="14.4" x14ac:dyDescent="0.2">
      <x:c r="B765" s="10">
        <x:v>753</x:v>
      </x:c>
      <x:c r="C765" s="11">
        <x:f t="shared" si="23"/>
        <x:v>11.546613315308125</x:v>
      </x:c>
      <x:c r="D765" s="11">
        <x:f t="shared" si="24"/>
        <x:v>3.7785977859778597</x:v>
      </x:c>
    </x:row>
    <x:row r="766" spans="2:4" ht="14.4" x14ac:dyDescent="0.2">
      <x:c r="B766" s="10">
        <x:v>754</x:v>
      </x:c>
      <x:c r="C766" s="11">
        <x:f t="shared" si="23"/>
        <x:v>11.578723849616493</x:v>
      </x:c>
      <x:c r="D766" s="11">
        <x:f t="shared" si="24"/>
        <x:v>3.7925925925925927</x:v>
      </x:c>
    </x:row>
    <x:row r="767" spans="2:4" ht="14.4" x14ac:dyDescent="0.2">
      <x:c r="B767" s="10">
        <x:v>755</x:v>
      </x:c>
      <x:c r="C767" s="11">
        <x:f t="shared" si="23"/>
        <x:v>11.610953532748079</x:v>
      </x:c>
      <x:c r="D767" s="11">
        <x:f t="shared" si="24"/>
        <x:v>3.8066914498141262</x:v>
      </x:c>
    </x:row>
    <x:row r="768" spans="2:4" ht="14.4" x14ac:dyDescent="0.2">
      <x:c r="B768" s="10">
        <x:v>756</x:v>
      </x:c>
      <x:c r="C768" s="11">
        <x:f t="shared" si="23"/>
        <x:v>11.643303252220463</x:v>
      </x:c>
      <x:c r="D768" s="11">
        <x:f t="shared" si="24"/>
        <x:v>3.8208955223880596</x:v>
      </x:c>
    </x:row>
    <x:row r="769" spans="2:4" ht="14.4" x14ac:dyDescent="0.2">
      <x:c r="B769" s="10">
        <x:v>757</x:v>
      </x:c>
      <x:c r="C769" s="11">
        <x:f t="shared" si="23"/>
        <x:v>11.675773905504734</x:v>
      </x:c>
      <x:c r="D769" s="11">
        <x:f t="shared" si="24"/>
        <x:v>3.8352059925093633</x:v>
      </x:c>
    </x:row>
    <x:row r="770" spans="2:4" ht="14.4" x14ac:dyDescent="0.2">
      <x:c r="B770" s="10">
        <x:v>758</x:v>
      </x:c>
      <x:c r="C770" s="11">
        <x:f t="shared" si="23"/>
        <x:v>11.708366400174899</x:v>
      </x:c>
      <x:c r="D770" s="11">
        <x:f t="shared" si="24"/>
        <x:v>3.8496240601503757</x:v>
      </x:c>
    </x:row>
    <x:row r="771" spans="2:4" ht="14.4" x14ac:dyDescent="0.2">
      <x:c r="B771" s="10">
        <x:v>759</x:v>
      </x:c>
      <x:c r="C771" s="11">
        <x:f t="shared" si="23"/>
        <x:v>11.741081654060082</x:v>
      </x:c>
      <x:c r="D771" s="11">
        <x:f t="shared" si="24"/>
        <x:v>3.8641509433962264</x:v>
      </x:c>
    </x:row>
    <x:row r="772" spans="2:4" ht="14.4" x14ac:dyDescent="0.2">
      <x:c r="B772" s="10">
        <x:v>760</x:v>
      </x:c>
      <x:c r="C772" s="11">
        <x:f t="shared" si="23"/>
        <x:v>11.773920595399618</x:v>
      </x:c>
      <x:c r="D772" s="11">
        <x:f t="shared" si="24"/>
        <x:v>3.8787878787878789</x:v>
      </x:c>
    </x:row>
    <x:row r="773" spans="2:4" ht="14.4" x14ac:dyDescent="0.2">
      <x:c r="B773" s="10">
        <x:v>761</x:v>
      </x:c>
      <x:c r="C773" s="11">
        <x:f t="shared" si="23"/>
        <x:v>11.806884163001081</x:v>
      </x:c>
      <x:c r="D773" s="11">
        <x:f t="shared" si="24"/>
        <x:v>3.8935361216730038</x:v>
      </x:c>
    </x:row>
    <x:row r="774" spans="2:4" ht="14.4" x14ac:dyDescent="0.2">
      <x:c r="B774" s="10">
        <x:v>762</x:v>
      </x:c>
      <x:c r="C774" s="11">
        <x:f t="shared" si="23"/>
        <x:v>11.83997330640133</x:v>
      </x:c>
      <x:c r="D774" s="11">
        <x:f t="shared" si="24"/>
        <x:v>3.9083969465648853</x:v>
      </x:c>
    </x:row>
    <x:row r="775" spans="2:4" ht="14.4" x14ac:dyDescent="0.2">
      <x:c r="B775" s="10">
        <x:v>763</x:v>
      </x:c>
      <x:c r="C775" s="11">
        <x:f t="shared" si="23"/>
        <x:v>11.873188986030618</x:v>
      </x:c>
      <x:c r="D775" s="11">
        <x:f t="shared" si="24"/>
        <x:v>3.9233716475095783</x:v>
      </x:c>
    </x:row>
    <x:row r="776" spans="2:4" ht="14.4" x14ac:dyDescent="0.2">
      <x:c r="B776" s="10">
        <x:v>764</x:v>
      </x:c>
      <x:c r="C776" s="11">
        <x:f t="shared" si="23"/>
        <x:v>11.90653217337988</x:v>
      </x:c>
      <x:c r="D776" s="11">
        <x:f t="shared" si="24"/>
        <x:v>3.9384615384615387</x:v>
      </x:c>
    </x:row>
    <x:row r="777" spans="2:4" ht="14.4" x14ac:dyDescent="0.2">
      <x:c r="B777" s="10">
        <x:v>765</x:v>
      </x:c>
      <x:c r="C777" s="11">
        <x:f t="shared" si="23"/>
        <x:v>11.940003851171204</x:v>
      </x:c>
      <x:c r="D777" s="11">
        <x:f t="shared" si="24"/>
        <x:v>3.9536679536679538</x:v>
      </x:c>
    </x:row>
    <x:row r="778" spans="2:4" ht="14.4" x14ac:dyDescent="0.2">
      <x:c r="B778" s="10">
        <x:v>766</x:v>
      </x:c>
      <x:c r="C778" s="11">
        <x:f t="shared" si="23"/>
        <x:v>11.973605013531635</x:v>
      </x:c>
      <x:c r="D778" s="11">
        <x:f t="shared" si="24"/>
        <x:v>3.9689922480620154</x:v>
      </x:c>
    </x:row>
    <x:row r="779" spans="2:4" ht="14.4" x14ac:dyDescent="0.2">
      <x:c r="B779" s="10">
        <x:v>767</x:v>
      </x:c>
      <x:c r="C779" s="11">
        <x:f t="shared" si="23"/>
        <x:v>12.007336666170348</x:v>
      </x:c>
      <x:c r="D779" s="11">
        <x:f t="shared" si="24"/>
        <x:v>3.9844357976653697</x:v>
      </x:c>
    </x:row>
    <x:row r="780" spans="2:4" ht="14.4" x14ac:dyDescent="0.2">
      <x:c r="B780" s="10">
        <x:v>768</x:v>
      </x:c>
      <x:c r="C780" s="11">
        <x:f t="shared" si="23"/>
        <x:v>12.041199826559248</x:v>
      </x:c>
      <x:c r="D780" s="11">
        <x:f t="shared" si="24"/>
        <x:v>4</x:v>
      </x:c>
    </x:row>
    <x:row r="781" spans="2:4" ht="14.4" x14ac:dyDescent="0.2">
      <x:c r="B781" s="10">
        <x:v>769</x:v>
      </x:c>
      <x:c r="C781" s="11">
        <x:f t="shared" ref="C781:C844" si="25">20*LOG(D781)</x:f>
        <x:v>12.075195524117134</x:v>
      </x:c>
      <x:c r="D781" s="11">
        <x:f t="shared" si="24"/>
        <x:v>4.0156862745098039</x:v>
      </x:c>
    </x:row>
    <x:row r="782" spans="2:4" ht="14.4" x14ac:dyDescent="0.2">
      <x:c r="B782" s="10">
        <x:v>770</x:v>
      </x:c>
      <x:c r="C782" s="11">
        <x:f t="shared" si="25"/>
        <x:v>12.109324800397479</x:v>
      </x:c>
      <x:c r="D782" s="11">
        <x:f t="shared" si="24"/>
        <x:v>4.0314960629921259</x:v>
      </x:c>
    </x:row>
    <x:row r="783" spans="2:4" ht="14.4" x14ac:dyDescent="0.2">
      <x:c r="B783" s="10">
        <x:v>771</x:v>
      </x:c>
      <x:c r="C783" s="11">
        <x:f t="shared" si="25"/>
        <x:v>12.14358870927988</x:v>
      </x:c>
      <x:c r="D783" s="11">
        <x:f t="shared" si="24"/>
        <x:v>4.0474308300395254</x:v>
      </x:c>
    </x:row>
    <x:row r="784" spans="2:4" ht="14.4" x14ac:dyDescent="0.2">
      <x:c r="B784" s="10">
        <x:v>772</x:v>
      </x:c>
      <x:c r="C784" s="11">
        <x:f t="shared" si="25"/>
        <x:v>12.177988317165356</x:v>
      </x:c>
      <x:c r="D784" s="11">
        <x:f t="shared" si="24"/>
        <x:v>4.0634920634920633</x:v>
      </x:c>
    </x:row>
    <x:row r="785" spans="2:4" ht="14.4" x14ac:dyDescent="0.2">
      <x:c r="B785" s="10">
        <x:v>773</x:v>
      </x:c>
      <x:c r="C785" s="11">
        <x:f t="shared" si="25"/>
        <x:v>12.212524703175475</x:v>
      </x:c>
      <x:c r="D785" s="11">
        <x:f t="shared" si="24"/>
        <x:v>4.0796812749003983</x:v>
      </x:c>
    </x:row>
    <x:row r="786" spans="2:4" ht="14.4" x14ac:dyDescent="0.2">
      <x:c r="B786" s="10">
        <x:v>774</x:v>
      </x:c>
      <x:c r="C786" s="11">
        <x:f t="shared" si="25"/>
        <x:v>12.247198959355487</x:v>
      </x:c>
      <x:c r="D786" s="11">
        <x:f t="shared" si="24"/>
        <x:v>4.0960000000000001</x:v>
      </x:c>
    </x:row>
    <x:row r="787" spans="2:4" ht="14.4" x14ac:dyDescent="0.2">
      <x:c r="B787" s="10">
        <x:v>775</x:v>
      </x:c>
      <x:c r="C787" s="11">
        <x:f t="shared" si="25"/>
        <x:v>12.28201219088151</x:v>
      </x:c>
      <x:c r="D787" s="11">
        <x:f t="shared" si="24"/>
        <x:v>4.1124497991967868</x:v>
      </x:c>
    </x:row>
    <x:row r="788" spans="2:4" ht="14.4" x14ac:dyDescent="0.2">
      <x:c r="B788" s="10">
        <x:v>776</x:v>
      </x:c>
      <x:c r="C788" s="11">
        <x:f t="shared" si="25"/>
        <x:v>12.316965516271914</x:v>
      </x:c>
      <x:c r="D788" s="11">
        <x:f t="shared" si="24"/>
        <x:v>4.129032258064516</x:v>
      </x:c>
    </x:row>
    <x:row r="789" spans="2:4" ht="14.4" x14ac:dyDescent="0.2">
      <x:c r="B789" s="10">
        <x:v>777</x:v>
      </x:c>
      <x:c r="C789" s="11">
        <x:f t="shared" si="25"/>
        <x:v>12.352060067602924</x:v>
      </x:c>
      <x:c r="D789" s="11">
        <x:f t="shared" si="24"/>
        <x:v>4.1457489878542511</x:v>
      </x:c>
    </x:row>
    <x:row r="790" spans="2:4" ht="14.4" x14ac:dyDescent="0.2">
      <x:c r="B790" s="10">
        <x:v>778</x:v>
      </x:c>
      <x:c r="C790" s="11">
        <x:f t="shared" si="25"/>
        <x:v>12.387296990728657</x:v>
      </x:c>
      <x:c r="D790" s="11">
        <x:f t="shared" si="24"/>
        <x:v>4.1626016260162606</x:v>
      </x:c>
    </x:row>
    <x:row r="791" spans="2:4" ht="14.4" x14ac:dyDescent="0.2">
      <x:c r="B791" s="10">
        <x:v>779</x:v>
      </x:c>
      <x:c r="C791" s="11">
        <x:f t="shared" si="25"/>
        <x:v>12.42267744550559</x:v>
      </x:c>
      <x:c r="D791" s="11">
        <x:f t="shared" si="24"/>
        <x:v>4.1795918367346943</x:v>
      </x:c>
    </x:row>
    <x:row r="792" spans="2:4" ht="14.4" x14ac:dyDescent="0.2">
      <x:c r="B792" s="10">
        <x:v>780</x:v>
      </x:c>
      <x:c r="C792" s="11">
        <x:f t="shared" si="25"/>
        <x:v>12.458202606021651</x:v>
      </x:c>
      <x:c r="D792" s="11">
        <x:f t="shared" si="24"/>
        <x:v>4.1967213114754101</x:v>
      </x:c>
    </x:row>
    <x:row r="793" spans="2:4" ht="14.4" x14ac:dyDescent="0.2">
      <x:c r="B793" s="10">
        <x:v>781</x:v>
      </x:c>
      <x:c r="C793" s="11">
        <x:f t="shared" si="25"/>
        <x:v>12.493873660829994</x:v>
      </x:c>
      <x:c r="D793" s="11">
        <x:f t="shared" si="24"/>
        <x:v>4.2139917695473255</x:v>
      </x:c>
    </x:row>
    <x:row r="794" spans="2:4" ht="14.4" x14ac:dyDescent="0.2">
      <x:c r="B794" s="10">
        <x:v>782</x:v>
      </x:c>
      <x:c r="C794" s="11">
        <x:f t="shared" si="25"/>
        <x:v>12.529691813187613</x:v>
      </x:c>
      <x:c r="D794" s="11">
        <x:f t="shared" si="24"/>
        <x:v>4.2314049586776861</x:v>
      </x:c>
    </x:row>
    <x:row r="795" spans="2:4" ht="14.4" x14ac:dyDescent="0.2">
      <x:c r="B795" s="10">
        <x:v>783</x:v>
      </x:c>
      <x:c r="C795" s="11">
        <x:f t="shared" si="25"/>
        <x:v>12.56565828129887</x:v>
      </x:c>
      <x:c r="D795" s="11">
        <x:f t="shared" si="24"/>
        <x:v>4.2489626556016598</x:v>
      </x:c>
    </x:row>
    <x:row r="796" spans="2:4" ht="14.4" x14ac:dyDescent="0.2">
      <x:c r="B796" s="10">
        <x:v>784</x:v>
      </x:c>
      <x:c r="C796" s="11">
        <x:f t="shared" si="25"/>
        <x:v>12.60177429856412</x:v>
      </x:c>
      <x:c r="D796" s="11">
        <x:f t="shared" si="24"/>
        <x:v>4.2666666666666666</x:v>
      </x:c>
    </x:row>
    <x:row r="797" spans="2:4" ht="14.4" x14ac:dyDescent="0.2">
      <x:c r="B797" s="10">
        <x:v>785</x:v>
      </x:c>
      <x:c r="C797" s="11">
        <x:f t="shared" si="25"/>
        <x:v>12.638041113833484</x:v>
      </x:c>
      <x:c r="D797" s="11">
        <x:f t="shared" si="24"/>
        <x:v>4.2845188284518825</x:v>
      </x:c>
    </x:row>
    <x:row r="798" spans="2:4" ht="14.4" x14ac:dyDescent="0.2">
      <x:c r="B798" s="10">
        <x:v>786</x:v>
      </x:c>
      <x:c r="C798" s="11">
        <x:f t="shared" si="25"/>
        <x:v>12.674459991666001</x:v>
      </x:c>
      <x:c r="D798" s="11">
        <x:f t="shared" si="24"/>
        <x:v>4.3025210084033612</x:v>
      </x:c>
    </x:row>
    <x:row r="799" spans="2:4" ht="14.4" x14ac:dyDescent="0.2">
      <x:c r="B799" s="10">
        <x:v>787</x:v>
      </x:c>
      <x:c r="C799" s="11">
        <x:f t="shared" si="25"/>
        <x:v>12.71103221259416</x:v>
      </x:c>
      <x:c r="D799" s="11">
        <x:f t="shared" si="24"/>
        <x:v>4.3206751054852317</x:v>
      </x:c>
    </x:row>
    <x:row r="800" spans="2:4" ht="14.4" x14ac:dyDescent="0.2">
      <x:c r="B800" s="10">
        <x:v>788</x:v>
      </x:c>
      <x:c r="C800" s="11">
        <x:f t="shared" si="25"/>
        <x:v>12.747759073394107</x:v>
      </x:c>
      <x:c r="D800" s="11">
        <x:f t="shared" si="24"/>
        <x:v>4.3389830508474576</x:v>
      </x:c>
    </x:row>
    <x:row r="801" spans="2:4" ht="14.4" x14ac:dyDescent="0.2">
      <x:c r="B801" s="10">
        <x:v>789</x:v>
      </x:c>
      <x:c r="C801" s="11">
        <x:f t="shared" si="25"/>
        <x:v>12.784641887361515</x:v>
      </x:c>
      <x:c r="D801" s="11">
        <x:f t="shared" si="24"/>
        <x:v>4.3574468085106384</x:v>
      </x:c>
    </x:row>
    <x:row r="802" spans="2:4" ht="14.4" x14ac:dyDescent="0.2">
      <x:c r="B802" s="10">
        <x:v>790</x:v>
      </x:c>
      <x:c r="C802" s="11">
        <x:f t="shared" si="25"/>
        <x:v>12.821681984593383</x:v>
      </x:c>
      <x:c r="D802" s="11">
        <x:f t="shared" si="24"/>
        <x:v>4.3760683760683765</x:v>
      </x:c>
    </x:row>
    <x:row r="803" spans="2:4" ht="14.4" x14ac:dyDescent="0.2">
      <x:c r="B803" s="10">
        <x:v>791</x:v>
      </x:c>
      <x:c r="C803" s="11">
        <x:f t="shared" si="25"/>
        <x:v>12.858880712275859</x:v>
      </x:c>
      <x:c r="D803" s="11">
        <x:f t="shared" si="24"/>
        <x:v>4.3948497854077253</x:v>
      </x:c>
    </x:row>
    <x:row r="804" spans="2:4" ht="14.4" x14ac:dyDescent="0.2">
      <x:c r="B804" s="10">
        <x:v>792</x:v>
      </x:c>
      <x:c r="C804" s="11">
        <x:f t="shared" si="25"/>
        <x:v>12.896239434978245</x:v>
      </x:c>
      <x:c r="D804" s="11">
        <x:f t="shared" si="24"/>
        <x:v>4.4137931034482758</x:v>
      </x:c>
    </x:row>
    <x:row r="805" spans="2:4" ht="14.4" x14ac:dyDescent="0.2">
      <x:c r="B805" s="10">
        <x:v>793</x:v>
      </x:c>
      <x:c r="C805" s="11">
        <x:f t="shared" si="25"/>
        <x:v>12.933759534953353</x:v>
      </x:c>
      <x:c r="D805" s="11">
        <x:f t="shared" si="24"/>
        <x:v>4.4329004329004329</x:v>
      </x:c>
    </x:row>
    <x:row r="806" spans="2:4" ht="14.4" x14ac:dyDescent="0.2">
      <x:c r="B806" s="10">
        <x:v>794</x:v>
      </x:c>
      <x:c r="C806" s="11">
        <x:f t="shared" si="25"/>
        <x:v>12.971442412444381</x:v>
      </x:c>
      <x:c r="D806" s="11">
        <x:f t="shared" si="24"/>
        <x:v>4.4521739130434783</x:v>
      </x:c>
    </x:row>
    <x:row r="807" spans="2:4" ht="14.4" x14ac:dyDescent="0.2">
      <x:c r="B807" s="10">
        <x:v>795</x:v>
      </x:c>
      <x:c r="C807" s="11">
        <x:f t="shared" si="25"/>
        <x:v>13.00928948599848</x:v>
      </x:c>
      <x:c r="D807" s="11">
        <x:f t="shared" si="24"/>
        <x:v>4.4716157205240172</x:v>
      </x:c>
    </x:row>
    <x:row r="808" spans="2:4" ht="14.4" x14ac:dyDescent="0.2">
      <x:c r="B808" s="10">
        <x:v>796</x:v>
      </x:c>
      <x:c r="C808" s="11">
        <x:f t="shared" si="25"/>
        <x:v>13.047302192787162</x:v>
      </x:c>
      <x:c r="D808" s="11">
        <x:f t="shared" si="24"/>
        <x:v>4.4912280701754383</x:v>
      </x:c>
    </x:row>
    <x:row r="809" spans="2:4" ht="14.4" x14ac:dyDescent="0.2">
      <x:c r="B809" s="10">
        <x:v>797</x:v>
      </x:c>
      <x:c r="C809" s="11">
        <x:f t="shared" si="25"/>
        <x:v>13.085481988933784</x:v>
      </x:c>
      <x:c r="D809" s="11">
        <x:f t="shared" si="24"/>
        <x:v>4.5110132158590313</x:v>
      </x:c>
    </x:row>
    <x:row r="810" spans="2:4" ht="14.4" x14ac:dyDescent="0.2">
      <x:c r="B810" s="10">
        <x:v>798</x:v>
      </x:c>
      <x:c r="C810" s="11">
        <x:f t="shared" si="25"/>
        <x:v>13.12383034984822</x:v>
      </x:c>
      <x:c r="D810" s="11">
        <x:f t="shared" si="24"/>
        <x:v>4.5309734513274336</x:v>
      </x:c>
    </x:row>
    <x:row r="811" spans="2:4" ht="14.4" x14ac:dyDescent="0.2">
      <x:c r="B811" s="10">
        <x:v>799</x:v>
      </x:c>
      <x:c r="C811" s="11">
        <x:f t="shared" si="25"/>
        <x:v>13.16234877056899</x:v>
      </x:c>
      <x:c r="D811" s="11">
        <x:f t="shared" si="24"/>
        <x:v>4.5511111111111111</x:v>
      </x:c>
    </x:row>
    <x:row r="812" spans="2:4" ht="14.4" x14ac:dyDescent="0.2">
      <x:c r="B812" s="10">
        <x:v>800</x:v>
      </x:c>
      <x:c r="C812" s="11">
        <x:f t="shared" si="25"/>
        <x:v>13.201038766112983</x:v>
      </x:c>
      <x:c r="D812" s="11">
        <x:f t="shared" si="24"/>
        <x:v>4.5714285714285712</x:v>
      </x:c>
    </x:row>
    <x:row r="813" spans="2:4" ht="14.4" x14ac:dyDescent="0.2">
      <x:c r="B813" s="10">
        <x:v>801</x:v>
      </x:c>
      <x:c r="C813" s="11">
        <x:f t="shared" si="25"/>
        <x:v>13.239901871833027</x:v>
      </x:c>
      <x:c r="D813" s="11">
        <x:f t="shared" ref="D813:D876" si="26">1024/(1024-B813)</x:f>
        <x:v>4.5919282511210762</x:v>
      </x:c>
    </x:row>
    <x:row r="814" spans="2:4" ht="14.4" x14ac:dyDescent="0.2">
      <x:c r="B814" s="10">
        <x:v>802</x:v>
      </x:c>
      <x:c r="C814" s="11">
        <x:f t="shared" si="25"/>
        <x:v>13.278939643783467</x:v>
      </x:c>
      <x:c r="D814" s="11">
        <x:f t="shared" si="26"/>
        <x:v>4.6126126126126126</x:v>
      </x:c>
    </x:row>
    <x:row r="815" spans="2:4" ht="14.4" x14ac:dyDescent="0.2">
      <x:c r="B815" s="10">
        <x:v>803</x:v>
      </x:c>
      <x:c r="C815" s="11">
        <x:f t="shared" si="25"/>
        <x:v>13.318153659094026</x:v>
      </x:c>
      <x:c r="D815" s="11">
        <x:f t="shared" si="26"/>
        <x:v>4.633484162895928</x:v>
      </x:c>
    </x:row>
    <x:row r="816" spans="2:4" ht="14.4" x14ac:dyDescent="0.2">
      <x:c r="B816" s="10">
        <x:v>804</x:v>
      </x:c>
      <x:c r="C816" s="11">
        <x:f t="shared" si="25"/>
        <x:v>13.357545516352115</x:v>
      </x:c>
      <x:c r="D816" s="11">
        <x:f t="shared" si="26"/>
        <x:v>4.6545454545454543</x:v>
      </x:c>
    </x:row>
    <x:row r="817" spans="2:4" ht="14.4" x14ac:dyDescent="0.2">
      <x:c r="B817" s="10">
        <x:v>805</x:v>
      </x:c>
      <x:c r="C817" s="11">
        <x:f t="shared" si="25"/>
        <x:v>13.397116835993872</x:v>
      </x:c>
      <x:c r="D817" s="11">
        <x:f t="shared" si="26"/>
        <x:v>4.6757990867579906</x:v>
      </x:c>
    </x:row>
    <x:row r="818" spans="2:4" ht="14.4" x14ac:dyDescent="0.2">
      <x:c r="B818" s="10">
        <x:v>806</x:v>
      </x:c>
      <x:c r="C818" s="11">
        <x:f t="shared" si="25"/>
        <x:v>13.436869260704142</x:v>
      </x:c>
      <x:c r="D818" s="11">
        <x:f t="shared" si="26"/>
        <x:v>4.6972477064220186</x:v>
      </x:c>
    </x:row>
    <x:row r="819" spans="2:4" ht="14.4" x14ac:dyDescent="0.2">
      <x:c r="B819" s="10">
        <x:v>807</x:v>
      </x:c>
      <x:c r="C819" s="11">
        <x:f t="shared" si="25"/>
        <x:v>13.476804455825649</x:v>
      </x:c>
      <x:c r="D819" s="11">
        <x:f t="shared" si="26"/>
        <x:v>4.7188940092165899</x:v>
      </x:c>
    </x:row>
    <x:row r="820" spans="2:4" ht="14.4" x14ac:dyDescent="0.2">
      <x:c r="B820" s="10">
        <x:v>808</x:v>
      </x:c>
      <x:c r="C820" s="11">
        <x:f t="shared" si="25"/>
        <x:v>13.516924109777621</x:v>
      </x:c>
      <x:c r="D820" s="11">
        <x:f t="shared" si="26"/>
        <x:v>4.7407407407407405</x:v>
      </x:c>
    </x:row>
    <x:row r="821" spans="2:4" ht="14.4" x14ac:dyDescent="0.2">
      <x:c r="B821" s="10">
        <x:v>809</x:v>
      </x:c>
      <x:c r="C821" s="11">
        <x:f t="shared" si="25"/>
        <x:v>13.557229934484132</x:v>
      </x:c>
      <x:c r="D821" s="11">
        <x:f t="shared" si="26"/>
        <x:v>4.7627906976744185</x:v>
      </x:c>
    </x:row>
    <x:row r="822" spans="2:4" ht="14.4" x14ac:dyDescent="0.2">
      <x:c r="B822" s="10">
        <x:v>810</x:v>
      </x:c>
      <x:c r="C822" s="11">
        <x:f t="shared" si="25"/>
        <x:v>13.597723665812422</x:v>
      </x:c>
      <x:c r="D822" s="11">
        <x:f t="shared" si="26"/>
        <x:v>4.7850467289719623</x:v>
      </x:c>
    </x:row>
    <x:row r="823" spans="2:4" ht="14.4" x14ac:dyDescent="0.2">
      <x:c r="B823" s="10">
        <x:v>811</x:v>
      </x:c>
      <x:c r="C823" s="11">
        <x:f t="shared" si="25"/>
        <x:v>13.638407064021486</x:v>
      </x:c>
      <x:c r="D823" s="11">
        <x:f t="shared" si="26"/>
        <x:v>4.807511737089202</x:v>
      </x:c>
    </x:row>
    <x:row r="824" spans="2:4" ht="14.4" x14ac:dyDescent="0.2">
      <x:c r="B824" s="10">
        <x:v>812</x:v>
      </x:c>
      <x:c r="C824" s="11">
        <x:f t="shared" si="25"/>
        <x:v>13.67928191422121</x:v>
      </x:c>
      <x:c r="D824" s="11">
        <x:f t="shared" si="26"/>
        <x:v>4.8301886792452828</x:v>
      </x:c>
    </x:row>
    <x:row r="825" spans="2:4" ht="14.4" x14ac:dyDescent="0.2">
      <x:c r="B825" s="10">
        <x:v>813</x:v>
      </x:c>
      <x:c r="C825" s="11">
        <x:f t="shared" si="25"/>
        <x:v>13.720350026842388</x:v>
      </x:c>
      <x:c r="D825" s="11">
        <x:f t="shared" si="26"/>
        <x:v>4.8530805687203795</x:v>
      </x:c>
    </x:row>
    <x:row r="826" spans="2:4" ht="14.4" x14ac:dyDescent="0.2">
      <x:c r="B826" s="10">
        <x:v>814</x:v>
      </x:c>
      <x:c r="C826" s="11">
        <x:f t="shared" si="25"/>
        <x:v>13.761613238117853</x:v>
      </x:c>
      <x:c r="D826" s="11">
        <x:f t="shared" si="26"/>
        <x:v>4.8761904761904766</x:v>
      </x:c>
    </x:row>
    <x:row r="827" spans="2:4" ht="14.4" x14ac:dyDescent="0.2">
      <x:c r="B827" s="10">
        <x:v>815</x:v>
      </x:c>
      <x:c r="C827" s="11">
        <x:f t="shared" si="25"/>
        <x:v>13.803073410575159</x:v>
      </x:c>
      <x:c r="D827" s="11">
        <x:f t="shared" si="26"/>
        <x:v>4.8995215311004783</x:v>
      </x:c>
    </x:row>
    <x:row r="828" spans="2:4" ht="14.4" x14ac:dyDescent="0.2">
      <x:c r="B828" s="10">
        <x:v>816</x:v>
      </x:c>
      <x:c r="C828" s="11">
        <x:f t="shared" si="25"/>
        <x:v>13.84473243354101</x:v>
      </x:c>
      <x:c r="D828" s="11">
        <x:f t="shared" si="26"/>
        <x:v>4.9230769230769234</x:v>
      </x:c>
    </x:row>
    <x:row r="829" spans="2:4" ht="14.4" x14ac:dyDescent="0.2">
      <x:c r="B829" s="10">
        <x:v>817</x:v>
      </x:c>
      <x:c r="C829" s="11">
        <x:f t="shared" si="25"/>
        <x:v>13.886592223657884</x:v>
      </x:c>
      <x:c r="D829" s="11">
        <x:f t="shared" si="26"/>
        <x:v>4.9468599033816423</x:v>
      </x:c>
    </x:row>
    <x:row r="830" spans="2:4" ht="14.4" x14ac:dyDescent="0.2">
      <x:c r="B830" s="10">
        <x:v>818</x:v>
      </x:c>
      <x:c r="C830" s="11">
        <x:f t="shared" si="25"/>
        <x:v>13.928654725413169</x:v>
      </x:c>
      <x:c r="D830" s="11">
        <x:f t="shared" si="26"/>
        <x:v>4.9708737864077666</x:v>
      </x:c>
    </x:row>
    <x:row r="831" spans="2:4" ht="14.4" x14ac:dyDescent="0.2">
      <x:c r="B831" s="10">
        <x:v>819</x:v>
      </x:c>
      <x:c r="C831" s="11">
        <x:f t="shared" si="25"/>
        <x:v>13.970921911681152</x:v>
      </x:c>
      <x:c r="D831" s="11">
        <x:f t="shared" si="26"/>
        <x:v>4.9951219512195122</x:v>
      </x:c>
    </x:row>
    <x:row r="832" spans="2:4" ht="14.4" x14ac:dyDescent="0.2">
      <x:c r="B832" s="10">
        <x:v>820</x:v>
      </x:c>
      <x:c r="C832" s="11">
        <x:f t="shared" si="25"/>
        <x:v>14.013395784278265</x:v>
      </x:c>
      <x:c r="D832" s="11">
        <x:f t="shared" si="26"/>
        <x:v>5.0196078431372548</x:v>
      </x:c>
    </x:row>
    <x:row r="833" spans="2:4" ht="14.4" x14ac:dyDescent="0.2">
      <x:c r="B833" s="10">
        <x:v>821</x:v>
      </x:c>
      <x:c r="C833" s="11">
        <x:f t="shared" si="25"/>
        <x:v>14.056078374531982</x:v>
      </x:c>
      <x:c r="D833" s="11">
        <x:f t="shared" si="26"/>
        <x:v>5.0443349753694582</x:v>
      </x:c>
    </x:row>
    <x:row r="834" spans="2:4" ht="14.4" x14ac:dyDescent="0.2">
      <x:c r="B834" s="10">
        <x:v>822</x:v>
      </x:c>
      <x:c r="C834" s="11">
        <x:f t="shared" si="25"/>
        <x:v>14.098971743863764</x:v>
      </x:c>
      <x:c r="D834" s="11">
        <x:f t="shared" si="26"/>
        <x:v>5.0693069306930694</x:v>
      </x:c>
    </x:row>
    <x:row r="835" spans="2:4" ht="14.4" x14ac:dyDescent="0.2">
      <x:c r="B835" s="10">
        <x:v>823</x:v>
      </x:c>
      <x:c r="C835" s="11">
        <x:f t="shared" si="25"/>
        <x:v>14.142077984386461</x:v>
      </x:c>
      <x:c r="D835" s="11">
        <x:f t="shared" si="26"/>
        <x:v>5.0945273631840795</x:v>
      </x:c>
    </x:row>
    <x:row r="836" spans="2:4" ht="14.4" x14ac:dyDescent="0.2">
      <x:c r="B836" s="10">
        <x:v>824</x:v>
      </x:c>
      <x:c r="C836" s="11">
        <x:f t="shared" si="25"/>
        <x:v>14.185399219516615</x:v>
      </x:c>
      <x:c r="D836" s="11">
        <x:f t="shared" si="26"/>
        <x:v>5.12</x:v>
      </x:c>
    </x:row>
    <x:row r="837" spans="2:4" ht="14.4" x14ac:dyDescent="0.2">
      <x:c r="B837" s="10">
        <x:v>825</x:v>
      </x:c>
      <x:c r="C837" s="11">
        <x:f t="shared" si="25"/>
        <x:v>14.228937604602105</x:v>
      </x:c>
      <x:c r="D837" s="11">
        <x:f t="shared" si="26"/>
        <x:v>5.1457286432160805</x:v>
      </x:c>
    </x:row>
    <x:row r="838" spans="2:4" ht="14.4" x14ac:dyDescent="0.2">
      <x:c r="B838" s="10">
        <x:v>826</x:v>
      </x:c>
      <x:c r="C838" s="11">
        <x:f t="shared" si="25"/>
        <x:v>14.272695327565616</x:v>
      </x:c>
      <x:c r="D838" s="11">
        <x:f t="shared" si="26"/>
        <x:v>5.1717171717171722</x:v>
      </x:c>
    </x:row>
    <x:row r="839" spans="2:4" ht="14.4" x14ac:dyDescent="0.2">
      <x:c r="B839" s="10">
        <x:v>827</x:v>
      </x:c>
      <x:c r="C839" s="11">
        <x:f t="shared" si="25"/>
        <x:v>14.31667460956438</x:v>
      </x:c>
      <x:c r="D839" s="11">
        <x:f t="shared" si="26"/>
        <x:v>5.1979695431472077</x:v>
      </x:c>
    </x:row>
    <x:row r="840" spans="2:4" ht="14.4" x14ac:dyDescent="0.2">
      <x:c r="B840" s="10">
        <x:v>828</x:v>
      </x:c>
      <x:c r="C840" s="11">
        <x:f t="shared" si="25"/>
        <x:v>14.360877705666717</x:v>
      </x:c>
      <x:c r="D840" s="11">
        <x:f t="shared" si="26"/>
        <x:v>5.2244897959183669</x:v>
      </x:c>
    </x:row>
    <x:row r="841" spans="2:4" ht="14.4" x14ac:dyDescent="0.2">
      <x:c r="B841" s="10">
        <x:v>829</x:v>
      </x:c>
      <x:c r="C841" s="11">
        <x:f t="shared" si="25"/>
        <x:v>14.405306905545878</x:v>
      </x:c>
      <x:c r="D841" s="11">
        <x:f t="shared" si="26"/>
        <x:v>5.2512820512820513</x:v>
      </x:c>
    </x:row>
    <x:row r="842" spans="2:4" ht="14.4" x14ac:dyDescent="0.2">
      <x:c r="B842" s="10">
        <x:v>830</x:v>
      </x:c>
      <x:c r="C842" s="11">
        <x:f t="shared" si="25"/>
        <x:v>14.449964534191718</x:v>
      </x:c>
      <x:c r="D842" s="11">
        <x:f t="shared" si="26"/>
        <x:v>5.2783505154639174</x:v>
      </x:c>
    </x:row>
    <x:row r="843" spans="2:4" ht="14.4" x14ac:dyDescent="0.2">
      <x:c r="B843" s="10">
        <x:v>831</x:v>
      </x:c>
      <x:c r="C843" s="11">
        <x:f t="shared" si="25"/>
        <x:v>14.494852952640764</x:v>
      </x:c>
      <x:c r="D843" s="11">
        <x:f t="shared" si="26"/>
        <x:v>5.3056994818652852</x:v>
      </x:c>
    </x:row>
    <x:row r="844" spans="2:4" ht="14.4" x14ac:dyDescent="0.2">
      <x:c r="B844" s="10">
        <x:v>832</x:v>
      </x:c>
      <x:c r="C844" s="11">
        <x:f t="shared" si="25"/>
        <x:v>14.539974558725246</x:v>
      </x:c>
      <x:c r="D844" s="11">
        <x:f t="shared" si="26"/>
        <x:v>5.333333333333333</x:v>
      </x:c>
    </x:row>
    <x:row r="845" spans="2:4" ht="14.4" x14ac:dyDescent="0.2">
      <x:c r="B845" s="10">
        <x:v>833</x:v>
      </x:c>
      <x:c r="C845" s="11">
        <x:f t="shared" ref="C845:C908" si="27">20*LOG(D845)</x:f>
        <x:v>14.585331787841689</x:v>
      </x:c>
      <x:c r="D845" s="11">
        <x:f t="shared" si="26"/>
        <x:v>5.3612565445026181</x:v>
      </x:c>
    </x:row>
    <x:row r="846" spans="2:4" ht="14.4" x14ac:dyDescent="0.2">
      <x:c r="B846" s="10">
        <x:v>834</x:v>
      </x:c>
      <x:c r="C846" s="11">
        <x:f t="shared" si="27"/>
        <x:v>14.630927113739659</x:v>
      </x:c>
      <x:c r="D846" s="11">
        <x:f t="shared" si="26"/>
        <x:v>5.3894736842105262</x:v>
      </x:c>
    </x:row>
    <x:row r="847" spans="2:4" ht="14.4" x14ac:dyDescent="0.2">
      <x:c r="B847" s="10">
        <x:v>835</x:v>
      </x:c>
      <x:c r="C847" s="11">
        <x:f t="shared" si="27"/>
        <x:v>14.676763049331356</x:v>
      </x:c>
      <x:c r="D847" s="11">
        <x:f t="shared" si="26"/>
        <x:v>5.4179894179894177</x:v>
      </x:c>
    </x:row>
    <x:row r="848" spans="2:4" ht="14.4" x14ac:dyDescent="0.2">
      <x:c r="B848" s="10">
        <x:v>836</x:v>
      </x:c>
      <x:c r="C848" s="11">
        <x:f t="shared" si="27"/>
        <x:v>14.722842147522641</x:v>
      </x:c>
      <x:c r="D848" s="11">
        <x:f t="shared" si="26"/>
        <x:v>5.4468085106382977</x:v>
      </x:c>
    </x:row>
    <x:row r="849" spans="2:4" ht="14.4" x14ac:dyDescent="0.2">
      <x:c r="B849" s="10">
        <x:v>837</x:v>
      </x:c>
      <x:c r="C849" s="11">
        <x:f t="shared" si="27"/>
        <x:v>14.76916700206626</x:v>
      </x:c>
      <x:c r="D849" s="11">
        <x:f t="shared" si="26"/>
        <x:v>5.475935828877005</x:v>
      </x:c>
    </x:row>
    <x:row r="850" spans="2:4" ht="14.4" x14ac:dyDescent="0.2">
      <x:c r="B850" s="10">
        <x:v>838</x:v>
      </x:c>
      <x:c r="C850" s="11">
        <x:f t="shared" si="27"/>
        <x:v>14.815740248437914</x:v>
      </x:c>
      <x:c r="D850" s="11">
        <x:f t="shared" si="26"/>
        <x:v>5.5053763440860219</x:v>
      </x:c>
    </x:row>
    <x:row r="851" spans="2:4" ht="14.4" x14ac:dyDescent="0.2">
      <x:c r="B851" s="10">
        <x:v>839</x:v>
      </x:c>
      <x:c r="C851" s="11">
        <x:f t="shared" si="27"/>
        <x:v>14.862564564735962</x:v>
      </x:c>
      <x:c r="D851" s="11">
        <x:f t="shared" si="26"/>
        <x:v>5.5351351351351354</x:v>
      </x:c>
    </x:row>
    <x:row r="852" spans="2:4" ht="14.4" x14ac:dyDescent="0.2">
      <x:c r="B852" s="10">
        <x:v>840</x:v>
      </x:c>
      <x:c r="C852" s="11">
        <x:f t="shared" si="27"/>
        <x:v>14.909642672605511</x:v>
      </x:c>
      <x:c r="D852" s="11">
        <x:f t="shared" si="26"/>
        <x:v>5.5652173913043477</x:v>
      </x:c>
    </x:row>
    <x:row r="853" spans="2:4" ht="14.4" x14ac:dyDescent="0.2">
      <x:c r="B853" s="10">
        <x:v>841</x:v>
      </x:c>
      <x:c r="C853" s="11">
        <x:f t="shared" si="27"/>
        <x:v>14.956977338187649</x:v>
      </x:c>
      <x:c r="D853" s="11">
        <x:f t="shared" si="26"/>
        <x:v>5.5956284153005464</x:v>
      </x:c>
    </x:row>
    <x:row r="854" spans="2:4" ht="14.4" x14ac:dyDescent="0.2">
      <x:c r="B854" s="10">
        <x:v>842</x:v>
      </x:c>
      <x:c r="C854" s="11">
        <x:f t="shared" si="27"/>
        <x:v>15.004571373094745</x:v>
      </x:c>
      <x:c r="D854" s="11">
        <x:f t="shared" si="26"/>
        <x:v>5.6263736263736268</x:v>
      </x:c>
    </x:row>
    <x:row r="855" spans="2:4" ht="14.4" x14ac:dyDescent="0.2">
      <x:c r="B855" s="10">
        <x:v>843</x:v>
      </x:c>
      <x:c r="C855" s="11">
        <x:f t="shared" si="27"/>
        <x:v>15.052427635412549</x:v>
      </x:c>
      <x:c r="D855" s="11">
        <x:f t="shared" si="26"/>
        <x:v>5.6574585635359114</x:v>
      </x:c>
    </x:row>
    <x:row r="856" spans="2:4" ht="14.4" x14ac:dyDescent="0.2">
      <x:c r="B856" s="10">
        <x:v>844</x:v>
      </x:c>
      <x:c r="C856" s="11">
        <x:f t="shared" si="27"/>
        <x:v>15.100549030730118</x:v>
      </x:c>
      <x:c r="D856" s="11">
        <x:f t="shared" si="26"/>
        <x:v>5.6888888888888891</x:v>
      </x:c>
    </x:row>
    <x:row r="857" spans="2:4" ht="14.4" x14ac:dyDescent="0.2">
      <x:c r="B857" s="10">
        <x:v>845</x:v>
      </x:c>
      <x:c r="C857" s="11">
        <x:f t="shared" si="27"/>
        <x:v>15.148938513198376</x:v>
      </x:c>
      <x:c r="D857" s="11">
        <x:f t="shared" si="26"/>
        <x:v>5.7206703910614527</x:v>
      </x:c>
    </x:row>
    <x:row r="858" spans="2:4" ht="14.4" x14ac:dyDescent="0.2">
      <x:c r="B858" s="10">
        <x:v>846</x:v>
      </x:c>
      <x:c r="C858" s="11">
        <x:f t="shared" si="27"/>
        <x:v>15.197599086618359</x:v>
      </x:c>
      <x:c r="D858" s="11">
        <x:f t="shared" si="26"/>
        <x:v>5.7528089887640448</x:v>
      </x:c>
    </x:row>
    <x:row r="859" spans="2:4" ht="14.4" x14ac:dyDescent="0.2">
      <x:c r="B859" s="10">
        <x:v>847</x:v>
      </x:c>
      <x:c r="C859" s="11">
        <x:f t="shared" si="27"/>
        <x:v>15.246533805560107</x:v>
      </x:c>
      <x:c r="D859" s="11">
        <x:f t="shared" si="26"/>
        <x:v>5.7853107344632768</x:v>
      </x:c>
    </x:row>
    <x:row r="860" spans="2:4" ht="14.4" x14ac:dyDescent="0.2">
      <x:c r="B860" s="10">
        <x:v>848</x:v>
      </x:c>
      <x:c r="C860" s="11">
        <x:f t="shared" si="27"/>
        <x:v>15.295745776513243</x:v>
      </x:c>
      <x:c r="D860" s="11">
        <x:f t="shared" si="26"/>
        <x:v>5.8181818181818183</x:v>
      </x:c>
    </x:row>
    <x:row r="861" spans="2:4" ht="14.4" x14ac:dyDescent="0.2">
      <x:c r="B861" s="10">
        <x:v>849</x:v>
      </x:c>
      <x:c r="C861" s="11">
        <x:f t="shared" si="27"/>
        <x:v>15.345238159070352</x:v>
      </x:c>
      <x:c r="D861" s="11">
        <x:f t="shared" si="26"/>
        <x:v>5.8514285714285714</x:v>
      </x:c>
    </x:row>
    <x:row r="862" spans="2:4" ht="14.4" x14ac:dyDescent="0.2">
      <x:c r="B862" s="10">
        <x:v>850</x:v>
      </x:c>
      <x:c r="C862" s="11">
        <x:f t="shared" si="27"/>
        <x:v>15.395014167144245</x:v>
      </x:c>
      <x:c r="D862" s="11">
        <x:f t="shared" si="26"/>
        <x:v>5.8850574712643677</x:v>
      </x:c>
    </x:row>
    <x:row r="863" spans="2:4" ht="14.4" x14ac:dyDescent="0.2">
      <x:c r="B863" s="10">
        <x:v>851</x:v>
      </x:c>
      <x:c r="C863" s="11">
        <x:f t="shared" si="27"/>
        <x:v>15.44507707022033</x:v>
      </x:c>
      <x:c r="D863" s="11">
        <x:f t="shared" si="26"/>
        <x:v>5.9190751445086702</x:v>
      </x:c>
    </x:row>
    <x:row r="864" spans="2:4" ht="14.4" x14ac:dyDescent="0.2">
      <x:c r="B864" s="10">
        <x:v>852</x:v>
      </x:c>
      <x:c r="C864" s="11">
        <x:f t="shared" si="27"/>
        <x:v>15.495430194645261</x:v>
      </x:c>
      <x:c r="D864" s="11">
        <x:f t="shared" si="26"/>
        <x:v>5.9534883720930232</x:v>
      </x:c>
    </x:row>
    <x:row r="865" spans="2:4" ht="14.4" x14ac:dyDescent="0.2">
      <x:c r="B865" s="10">
        <x:v>853</x:v>
      </x:c>
      <x:c r="C865" s="11">
        <x:f t="shared" si="27"/>
        <x:v>15.546076924953162</x:v>
      </x:c>
      <x:c r="D865" s="11">
        <x:f t="shared" si="26"/>
        <x:v>5.9883040935672511</x:v>
      </x:c>
    </x:row>
    <x:row r="866" spans="2:4" ht="14.4" x14ac:dyDescent="0.2">
      <x:c r="B866" s="10">
        <x:v>854</x:v>
      </x:c>
      <x:c r="C866" s="11">
        <x:f t="shared" si="27"/>
        <x:v>15.59702070523076</x:v>
      </x:c>
      <x:c r="D866" s="11">
        <x:f t="shared" si="26"/>
        <x:v>6.0235294117647058</x:v>
      </x:c>
    </x:row>
    <x:row r="867" spans="2:4" ht="14.4" x14ac:dyDescent="0.2">
      <x:c r="B867" s="10">
        <x:v>855</x:v>
      </x:c>
      <x:c r="C867" s="11">
        <x:f t="shared" si="27"/>
        <x:v>15.648265040522769</x:v>
      </x:c>
      <x:c r="D867" s="11">
        <x:f t="shared" si="26"/>
        <x:v>6.059171597633136</x:v>
      </x:c>
    </x:row>
    <x:row r="868" spans="2:4" ht="14.4" x14ac:dyDescent="0.2">
      <x:c r="B868" s="10">
        <x:v>856</x:v>
      </x:c>
      <x:c r="C868" s="11">
        <x:f t="shared" si="27"/>
        <x:v>15.699813498278981</x:v>
      </x:c>
      <x:c r="D868" s="11">
        <x:f t="shared" si="26"/>
        <x:v>6.0952380952380949</x:v>
      </x:c>
    </x:row>
    <x:row r="869" spans="2:4" ht="14.4" x14ac:dyDescent="0.2">
      <x:c r="B869" s="10">
        <x:v>857</x:v>
      </x:c>
      <x:c r="C869" s="11">
        <x:f t="shared" si="27"/>
        <x:v>15.751669709844574</x:v>
      </x:c>
      <x:c r="D869" s="11">
        <x:f t="shared" si="26"/>
        <x:v>6.1317365269461082</x:v>
      </x:c>
    </x:row>
    <x:row r="870" spans="2:4" ht="14.4" x14ac:dyDescent="0.2">
      <x:c r="B870" s="10">
        <x:v>858</x:v>
      </x:c>
      <x:c r="C870" s="11">
        <x:f t="shared" si="27"/>
        <x:v>15.803837371995137</x:v>
      </x:c>
      <x:c r="D870" s="11">
        <x:f t="shared" si="26"/>
        <x:v>6.168674698795181</x:v>
      </x:c>
    </x:row>
    <x:row r="871" spans="2:4" ht="14.4" x14ac:dyDescent="0.2">
      <x:c r="B871" s="10">
        <x:v>859</x:v>
      </x:c>
      <x:c r="C871" s="11">
        <x:f t="shared" si="27"/>
        <x:v>15.856320248518115</x:v>
      </x:c>
      <x:c r="D871" s="11">
        <x:f t="shared" si="26"/>
        <x:v>6.2060606060606061</x:v>
      </x:c>
    </x:row>
    <x:row r="872" spans="2:4" ht="14.4" x14ac:dyDescent="0.2">
      <x:c r="B872" s="10">
        <x:v>860</x:v>
      </x:c>
      <x:c r="C872" s="11">
        <x:f t="shared" si="27"/>
        <x:v>15.909122171842283</x:v>
      </x:c>
      <x:c r="D872" s="11">
        <x:f t="shared" si="26"/>
        <x:v>6.2439024390243905</x:v>
      </x:c>
    </x:row>
    <x:row r="873" spans="2:4" ht="14.4" x14ac:dyDescent="0.2">
      <x:c r="B873" s="10">
        <x:v>861</x:v>
      </x:c>
      <x:c r="C873" s="11">
        <x:f t="shared" si="27"/>
        <x:v>15.962247044717085</x:v>
      </x:c>
      <x:c r="D873" s="11">
        <x:f t="shared" si="26"/>
        <x:v>6.2822085889570554</x:v>
      </x:c>
    </x:row>
    <x:row r="874" spans="2:4" ht="14.4" x14ac:dyDescent="0.2">
      <x:c r="B874" s="10">
        <x:v>862</x:v>
      </x:c>
      <x:c r="C874" s="11">
        <x:f t="shared" si="27"/>
        <x:v>16.015698841943621</x:v>
      </x:c>
      <x:c r="D874" s="11">
        <x:f t="shared" si="26"/>
        <x:v>6.3209876543209873</x:v>
      </x:c>
    </x:row>
    <x:row r="875" spans="2:4" ht="14.4" x14ac:dyDescent="0.2">
      <x:c r="B875" s="10">
        <x:v>863</x:v>
      </x:c>
      <x:c r="C875" s="11">
        <x:f t="shared" si="27"/>
        <x:v>16.069481612159244</x:v>
      </x:c>
      <x:c r="D875" s="11">
        <x:f t="shared" si="26"/>
        <x:v>6.3602484472049685</x:v>
      </x:c>
    </x:row>
    <x:row r="876" spans="2:4" ht="14.4" x14ac:dyDescent="0.2">
      <x:c r="B876" s="10">
        <x:v>864</x:v>
      </x:c>
      <x:c r="C876" s="11">
        <x:f t="shared" si="27"/>
        <x:v>16.123599479677743</x:v>
      </x:c>
      <x:c r="D876" s="11">
        <x:f t="shared" si="26"/>
        <x:v>6.4</x:v>
      </x:c>
    </x:row>
    <x:row r="877" spans="2:4" ht="14.4" x14ac:dyDescent="0.2">
      <x:c r="B877" s="10">
        <x:v>865</x:v>
      </x:c>
      <x:c r="C877" s="11">
        <x:f t="shared" si="27"/>
        <x:v>16.178056646387208</x:v>
      </x:c>
      <x:c r="D877" s="11">
        <x:f t="shared" ref="D877:D940" si="28">1024/(1024-B877)</x:f>
        <x:v>6.4402515723270444</x:v>
      </x:c>
    </x:row>
    <x:row r="878" spans="2:4" ht="14.4" x14ac:dyDescent="0.2">
      <x:c r="B878" s="10">
        <x:v>866</x:v>
      </x:c>
      <x:c r="C878" s="11">
        <x:f t="shared" si="27"/>
        <x:v>16.232857393707786</x:v>
      </x:c>
      <x:c r="D878" s="11">
        <x:f t="shared" si="28"/>
        <x:v>6.481012658227848</x:v>
      </x:c>
    </x:row>
    <x:row r="879" spans="2:4" ht="14.4" x14ac:dyDescent="0.2">
      <x:c r="B879" s="10">
        <x:v>867</x:v>
      </x:c>
      <x:c r="C879" s="11">
        <x:f t="shared" si="27"/>
        <x:v>16.288006084611563</x:v>
      </x:c>
      <x:c r="D879" s="11">
        <x:f t="shared" si="28"/>
        <x:v>6.5222929936305736</x:v>
      </x:c>
    </x:row>
    <x:row r="880" spans="2:4" ht="14.4" x14ac:dyDescent="0.2">
      <x:c r="B880" s="10">
        <x:v>868</x:v>
      </x:c>
      <x:c r="C880" s="11">
        <x:f t="shared" si="27"/>
        <x:v>16.343507165707006</x:v>
      </x:c>
      <x:c r="D880" s="11">
        <x:f t="shared" si="28"/>
        <x:v>6.5641025641025639</x:v>
      </x:c>
    </x:row>
    <x:row r="881" spans="2:4" ht="14.4" x14ac:dyDescent="0.2">
      <x:c r="B881" s="10">
        <x:v>869</x:v>
      </x:c>
      <x:c r="C881" s="11">
        <x:f t="shared" si="27"/>
        <x:v>16.399365169390411</x:v>
      </x:c>
      <x:c r="D881" s="11">
        <x:f t="shared" si="28"/>
        <x:v>6.6064516129032258</x:v>
      </x:c>
    </x:row>
    <x:row r="882" spans="2:4" ht="14.4" x14ac:dyDescent="0.2">
      <x:c r="B882" s="10">
        <x:v>870</x:v>
      </x:c>
      <x:c r="C882" s="11">
        <x:f t="shared" si="27"/>
        <x:v>16.455584716066976</x:v>
      </x:c>
      <x:c r="D882" s="11">
        <x:f t="shared" si="28"/>
        <x:v>6.6493506493506498</x:v>
      </x:c>
    </x:row>
    <x:row r="883" spans="2:4" ht="14.4" x14ac:dyDescent="0.2">
      <x:c r="B883" s="10">
        <x:v>871</x:v>
      </x:c>
      <x:c r="C883" s="11">
        <x:f t="shared" si="27"/>
        <x:v>16.512170516444261</x:v>
      </x:c>
      <x:c r="D883" s="11">
        <x:f t="shared" si="28"/>
        <x:v>6.6928104575163401</x:v>
      </x:c>
    </x:row>
    <x:row r="884" spans="2:4" ht="14.4" x14ac:dyDescent="0.2">
      <x:c r="B884" s="10">
        <x:v>872</x:v>
      </x:c>
      <x:c r="C884" s="11">
        <x:f t="shared" si="27"/>
        <x:v>16.569127373900788</x:v>
      </x:c>
      <x:c r="D884" s="11">
        <x:f t="shared" si="28"/>
        <x:v>6.7368421052631575</x:v>
      </x:c>
    </x:row>
    <x:row r="885" spans="2:4" ht="14.4" x14ac:dyDescent="0.2">
      <x:c r="B885" s="10">
        <x:v>873</x:v>
      </x:c>
      <x:c r="C885" s="11">
        <x:f t="shared" si="27"/>
        <x:v>16.626460186932849</x:v>
      </x:c>
      <x:c r="D885" s="11">
        <x:f t="shared" si="28"/>
        <x:v>6.7814569536423841</x:v>
      </x:c>
    </x:row>
    <x:row r="886" spans="2:4" ht="14.4" x14ac:dyDescent="0.2">
      <x:c r="B886" s="10">
        <x:v>874</x:v>
      </x:c>
      <x:c r="C886" s="11">
        <x:f t="shared" si="27"/>
        <x:v>16.684173951682617</x:v>
      </x:c>
      <x:c r="D886" s="11">
        <x:f t="shared" si="28"/>
        <x:v>6.8266666666666671</x:v>
      </x:c>
    </x:row>
    <x:row r="887" spans="2:4" ht="14.4" x14ac:dyDescent="0.2">
      <x:c r="B887" s="10">
        <x:v>875</x:v>
      </x:c>
      <x:c r="C887" s="11">
        <x:f t="shared" si="27"/>
        <x:v>16.74227376455076</x:v>
      </x:c>
      <x:c r="D887" s="11">
        <x:f t="shared" si="28"/>
        <x:v>6.8724832214765099</x:v>
      </x:c>
    </x:row>
    <x:row r="888" spans="2:4" ht="14.4" x14ac:dyDescent="0.2">
      <x:c r="B888" s="10">
        <x:v>876</x:v>
      </x:c>
      <x:c r="C888" s="11">
        <x:f t="shared" si="27"/>
        <x:v>16.800764824897094</x:v>
      </x:c>
      <x:c r="D888" s="11">
        <x:f t="shared" si="28"/>
        <x:v>6.9189189189189193</x:v>
      </x:c>
    </x:row>
    <x:row r="889" spans="2:4" ht="14.4" x14ac:dyDescent="0.2">
      <x:c r="B889" s="10">
        <x:v>877</x:v>
      </x:c>
      <x:c r="C889" s="11">
        <x:f t="shared" si="27"/>
        <x:v>16.859652437832718</x:v>
      </x:c>
      <x:c r="D889" s="11">
        <x:f t="shared" si="28"/>
        <x:v>6.9659863945578229</x:v>
      </x:c>
    </x:row>
    <x:row r="890" spans="2:4" ht="14.4" x14ac:dyDescent="0.2">
      <x:c r="B890" s="10">
        <x:v>878</x:v>
      </x:c>
      <x:c r="C890" s="11">
        <x:f t="shared" si="27"/>
        <x:v>16.918942017107497</x:v>
      </x:c>
      <x:c r="D890" s="11">
        <x:f t="shared" si="28"/>
        <x:v>7.0136986301369859</x:v>
      </x:c>
    </x:row>
    <x:row r="891" spans="2:4" ht="14.4" x14ac:dyDescent="0.2">
      <x:c r="B891" s="10">
        <x:v>879</x:v>
      </x:c>
      <x:c r="C891" s="11">
        <x:f t="shared" si="27"/>
        <x:v>16.978639088096742</x:v>
      </x:c>
      <x:c r="D891" s="11">
        <x:f t="shared" si="28"/>
        <x:v>7.0620689655172413</x:v>
      </x:c>
    </x:row>
    <x:row r="892" spans="2:4" ht="14.4" x14ac:dyDescent="0.2">
      <x:c r="B892" s="10">
        <x:v>880</x:v>
      </x:c>
      <x:c r="C892" s="11">
        <x:f t="shared" si="27"/>
        <x:v>17.038749290891246</x:v>
      </x:c>
      <x:c r="D892" s="11">
        <x:f t="shared" si="28"/>
        <x:v>7.1111111111111107</x:v>
      </x:c>
    </x:row>
    <x:row r="893" spans="2:4" ht="14.4" x14ac:dyDescent="0.2">
      <x:c r="B893" s="10">
        <x:v>881</x:v>
      </x:c>
      <x:c r="C893" s="11">
        <x:f t="shared" si="27"/>
        <x:v>17.099278383495001</x:v>
      </x:c>
      <x:c r="D893" s="11">
        <x:f t="shared" si="28"/>
        <x:v>7.1608391608391608</x:v>
      </x:c>
    </x:row>
    <x:row r="894" spans="2:4" ht="14.4" x14ac:dyDescent="0.2">
      <x:c r="B894" s="10">
        <x:v>882</x:v>
      </x:c>
      <x:c r="C894" s="11">
        <x:f t="shared" si="27"/>
        <x:v>17.160232245135109</x:v>
      </x:c>
      <x:c r="D894" s="11">
        <x:f t="shared" si="28"/>
        <x:v>7.211267605633803</x:v>
      </x:c>
    </x:row>
    <x:row r="895" spans="2:4" ht="14.4" x14ac:dyDescent="0.2">
      <x:c r="B895" s="10">
        <x:v>883</x:v>
      </x:c>
      <x:c r="C895" s="11">
        <x:f t="shared" si="27"/>
        <x:v>17.221616879688643</x:v>
      </x:c>
      <x:c r="D895" s="11">
        <x:f t="shared" si="28"/>
        <x:v>7.2624113475177303</x:v>
      </x:c>
    </x:row>
    <x:row r="896" spans="2:4" ht="14.4" x14ac:dyDescent="0.2">
      <x:c r="B896" s="10">
        <x:v>884</x:v>
      </x:c>
      <x:c r="C896" s="11">
        <x:f t="shared" si="27"/>
        <x:v>17.28343841923148</x:v>
      </x:c>
      <x:c r="D896" s="11">
        <x:f t="shared" si="28"/>
        <x:v>7.3142857142857141</x:v>
      </x:c>
    </x:row>
    <x:row r="897" spans="2:4" ht="14.4" x14ac:dyDescent="0.2">
      <x:c r="B897" s="10">
        <x:v>885</x:v>
      </x:c>
      <x:c r="C897" s="11">
        <x:f t="shared" si="27"/>
        <x:v>17.345703127714337</x:v>
      </x:c>
      <x:c r="D897" s="11">
        <x:f t="shared" si="28"/>
        <x:v>7.3669064748201443</x:v>
      </x:c>
    </x:row>
    <x:row r="898" spans="2:4" ht="14.4" x14ac:dyDescent="0.2">
      <x:c r="B898" s="10">
        <x:v>886</x:v>
      </x:c>
      <x:c r="C898" s="11">
        <x:f t="shared" si="27"/>
        <x:v>17.408417404771509</x:v>
      </x:c>
      <x:c r="D898" s="11">
        <x:f t="shared" si="28"/>
        <x:v>7.4202898550724639</x:v>
      </x:c>
    </x:row>
    <x:row r="899" spans="2:4" ht="14.4" x14ac:dyDescent="0.2">
      <x:c r="B899" s="10">
        <x:v>887</x:v>
      </x:c>
      <x:c r="C899" s="11">
        <x:f t="shared" si="27"/>
        <x:v>17.471587789668103</x:v>
      </x:c>
      <x:c r="D899" s="11">
        <x:f t="shared" si="28"/>
        <x:v>7.4744525547445253</x:v>
      </x:c>
    </x:row>
    <x:row r="900" spans="2:4" ht="14.4" x14ac:dyDescent="0.2">
      <x:c r="B900" s="10">
        <x:v>888</x:v>
      </x:c>
      <x:c r="C900" s="11">
        <x:f t="shared" si="27"/>
        <x:v>17.53522096539189</x:v>
      </x:c>
      <x:c r="D900" s="11">
        <x:f t="shared" si="28"/>
        <x:v>7.5294117647058822</x:v>
      </x:c>
    </x:row>
    <x:row r="901" spans="2:4" ht="14.4" x14ac:dyDescent="0.2">
      <x:c r="B901" s="10">
        <x:v>889</x:v>
      </x:c>
      <x:c r="C901" s="11">
        <x:f t="shared" si="27"/>
        <x:v>17.599323762896116</x:v>
      </x:c>
      <x:c r="D901" s="11">
        <x:f t="shared" si="28"/>
        <x:v>7.5851851851851855</x:v>
      </x:c>
    </x:row>
    <x:row r="902" spans="2:4" ht="14.4" x14ac:dyDescent="0.2">
      <x:c r="B902" s="10">
        <x:v>890</x:v>
      </x:c>
      <x:c r="C902" s="11">
        <x:f t="shared" si="27"/>
        <x:v>17.663903165500084</x:v>
      </x:c>
      <x:c r="D902" s="11">
        <x:f t="shared" si="28"/>
        <x:v>7.6417910447761193</x:v>
      </x:c>
    </x:row>
    <x:row r="903" spans="2:4" ht="14.4" x14ac:dyDescent="0.2">
      <x:c r="B903" s="10">
        <x:v>891</x:v>
      </x:c>
      <x:c r="C903" s="11">
        <x:f t="shared" si="27"/>
        <x:v>17.728966313454521</x:v>
      </x:c>
      <x:c r="D903" s="11">
        <x:f t="shared" si="28"/>
        <x:v>7.6992481203007515</x:v>
      </x:c>
    </x:row>
    <x:row r="904" spans="2:4" ht="14.4" x14ac:dyDescent="0.2">
      <x:c r="B904" s="10">
        <x:v>892</x:v>
      </x:c>
      <x:c r="C904" s="11">
        <x:f t="shared" si="27"/>
        <x:v>17.794520508679241</x:v>
      </x:c>
      <x:c r="D904" s="11">
        <x:f t="shared" si="28"/>
        <x:v>7.7575757575757578</x:v>
      </x:c>
    </x:row>
    <x:row r="905" spans="2:4" ht="14.4" x14ac:dyDescent="0.2">
      <x:c r="B905" s="10">
        <x:v>893</x:v>
      </x:c>
      <x:c r="C905" s="11">
        <x:f t="shared" si="27"/>
        <x:v>17.860573219680951</x:v>
      </x:c>
      <x:c r="D905" s="11">
        <x:f t="shared" si="28"/>
        <x:v>7.8167938931297707</x:v>
      </x:c>
    </x:row>
    <x:row r="906" spans="2:4" ht="14.4" x14ac:dyDescent="0.2">
      <x:c r="B906" s="10">
        <x:v>894</x:v>
      </x:c>
      <x:c r="C906" s="11">
        <x:f t="shared" si="27"/>
        <x:v>17.927132086659505</x:v>
      </x:c>
      <x:c r="D906" s="11">
        <x:f t="shared" si="28"/>
        <x:v>7.8769230769230774</x:v>
      </x:c>
    </x:row>
    <x:row r="907" spans="2:4" ht="14.4" x14ac:dyDescent="0.2">
      <x:c r="B907" s="10">
        <x:v>895</x:v>
      </x:c>
      <x:c r="C907" s="11">
        <x:f t="shared" si="27"/>
        <x:v>17.99420492681126</x:v>
      </x:c>
      <x:c r="D907" s="11">
        <x:f t="shared" si="28"/>
        <x:v>7.9379844961240309</x:v>
      </x:c>
    </x:row>
    <x:row r="908" spans="2:4" ht="14.4" x14ac:dyDescent="0.2">
      <x:c r="B908" s="10">
        <x:v>896</x:v>
      </x:c>
      <x:c r="C908" s="11">
        <x:f t="shared" si="27"/>
        <x:v>18.061799739838872</x:v>
      </x:c>
      <x:c r="D908" s="11">
        <x:f t="shared" si="28"/>
        <x:v>8</x:v>
      </x:c>
    </x:row>
    <x:row r="909" spans="2:4" ht="14.4" x14ac:dyDescent="0.2">
      <x:c r="B909" s="10">
        <x:v>897</x:v>
      </x:c>
      <x:c r="C909" s="11">
        <x:f t="shared" ref="C909:C972" si="29">20*LOG(D909)</x:f>
        <x:v>18.129924713677102</x:v>
      </x:c>
      <x:c r="D909" s="11">
        <x:f t="shared" si="28"/>
        <x:v>8.0629921259842519</x:v>
      </x:c>
    </x:row>
    <x:row r="910" spans="2:4" ht="14.4" x14ac:dyDescent="0.2">
      <x:c r="B910" s="10">
        <x:v>898</x:v>
      </x:c>
      <x:c r="C910" s="11">
        <x:f t="shared" si="29"/>
        <x:v>18.19858823044498</x:v>
      </x:c>
      <x:c r="D910" s="11">
        <x:f t="shared" si="28"/>
        <x:v>8.1269841269841265</x:v>
      </x:c>
    </x:row>
    <x:row r="911" spans="2:4" ht="14.4" x14ac:dyDescent="0.2">
      <x:c r="B911" s="10">
        <x:v>899</x:v>
      </x:c>
      <x:c r="C911" s="11">
        <x:f t="shared" si="29"/>
        <x:v>18.267798872635112</x:v>
      </x:c>
      <x:c r="D911" s="11">
        <x:f t="shared" si="28"/>
        <x:v>8.1920000000000002</x:v>
      </x:c>
    </x:row>
    <x:row r="912" spans="2:4" ht="14.4" x14ac:dyDescent="0.2">
      <x:c r="B912" s="10">
        <x:v>900</x:v>
      </x:c>
      <x:c r="C912" s="11">
        <x:f t="shared" si="29"/>
        <x:v>18.337565429551535</x:v>
      </x:c>
      <x:c r="D912" s="11">
        <x:f t="shared" si="28"/>
        <x:v>8.258064516129032</x:v>
      </x:c>
    </x:row>
    <x:row r="913" spans="2:4" ht="14.4" x14ac:dyDescent="0.2">
      <x:c r="B913" s="10">
        <x:v>901</x:v>
      </x:c>
      <x:c r="C913" s="11">
        <x:f t="shared" si="29"/>
        <x:v>18.407896904008282</x:v>
      </x:c>
      <x:c r="D913" s="11">
        <x:f t="shared" si="28"/>
        <x:v>8.3252032520325212</x:v>
      </x:c>
    </x:row>
    <x:row r="914" spans="2:4" ht="14.4" x14ac:dyDescent="0.2">
      <x:c r="B914" s="10">
        <x:v>902</x:v>
      </x:c>
      <x:c r="C914" s="11">
        <x:f t="shared" si="29"/>
        <x:v>18.478802519301276</x:v>
      </x:c>
      <x:c r="D914" s="11">
        <x:f t="shared" si="28"/>
        <x:v>8.3934426229508201</x:v>
      </x:c>
    </x:row>
    <x:row r="915" spans="2:4" ht="14.4" x14ac:dyDescent="0.2">
      <x:c r="B915" s="10">
        <x:v>903</x:v>
      </x:c>
      <x:c r="C915" s="11">
        <x:f t="shared" si="29"/>
        <x:v>18.55029172646724</x:v>
      </x:c>
      <x:c r="D915" s="11">
        <x:f t="shared" si="28"/>
        <x:v>8.4628099173553721</x:v>
      </x:c>
    </x:row>
    <x:row r="916" spans="2:4" ht="14.4" x14ac:dyDescent="0.2">
      <x:c r="B916" s="10">
        <x:v>904</x:v>
      </x:c>
      <x:c r="C916" s="11">
        <x:f t="shared" si="29"/>
        <x:v>18.622374211843741</x:v>
      </x:c>
      <x:c r="D916" s="11">
        <x:f t="shared" si="28"/>
        <x:v>8.5333333333333332</x:v>
      </x:c>
    </x:row>
    <x:row r="917" spans="2:4" ht="14.4" x14ac:dyDescent="0.2">
      <x:c r="B917" s="10">
        <x:v>905</x:v>
      </x:c>
      <x:c r="C917" s="11">
        <x:f t="shared" si="29"/>
        <x:v>18.695059904945623</x:v>
      </x:c>
      <x:c r="D917" s="11">
        <x:f t="shared" si="28"/>
        <x:v>8.6050420168067223</x:v>
      </x:c>
    </x:row>
    <x:row r="918" spans="2:4" ht="14.4" x14ac:dyDescent="0.2">
      <x:c r="B918" s="10">
        <x:v>906</x:v>
      </x:c>
      <x:c r="C918" s="11">
        <x:f t="shared" si="29"/>
        <x:v>18.768358986673732</x:v>
      </x:c>
      <x:c r="D918" s="11">
        <x:f t="shared" si="28"/>
        <x:v>8.6779661016949152</x:v>
      </x:c>
    </x:row>
    <x:row r="919" spans="2:4" ht="14.4" x14ac:dyDescent="0.2">
      <x:c r="B919" s="10">
        <x:v>907</x:v>
      </x:c>
      <x:c r="C919" s="11">
        <x:f t="shared" si="29"/>
        <x:v>18.842281897873008</x:v>
      </x:c>
      <x:c r="D919" s="11">
        <x:f t="shared" si="28"/>
        <x:v>8.752136752136753</x:v>
      </x:c>
    </x:row>
    <x:row r="920" spans="2:4" ht="14.4" x14ac:dyDescent="0.2">
      <x:c r="B920" s="10">
        <x:v>908</x:v>
      </x:c>
      <x:c r="C920" s="11">
        <x:f t="shared" si="29"/>
        <x:v>18.91683934825787</x:v>
      </x:c>
      <x:c r="D920" s="11">
        <x:f t="shared" si="28"/>
        <x:v>8.8275862068965516</x:v>
      </x:c>
    </x:row>
    <x:row r="921" spans="2:4" ht="14.4" x14ac:dyDescent="0.2">
      <x:c r="B921" s="10">
        <x:v>909</x:v>
      </x:c>
      <x:c r="C921" s="11">
        <x:f t="shared" si="29"/>
        <x:v>18.992042325724007</x:v>
      </x:c>
      <x:c r="D921" s="11">
        <x:f t="shared" si="28"/>
        <x:v>8.9043478260869566</x:v>
      </x:c>
    </x:row>
    <x:row r="922" spans="2:4" ht="14.4" x14ac:dyDescent="0.2">
      <x:c r="B922" s="10">
        <x:v>910</x:v>
      </x:c>
      <x:c r="C922" s="11">
        <x:f t="shared" si="29"/>
        <x:v>19.067902106066789</x:v>
      </x:c>
      <x:c r="D922" s="11">
        <x:f t="shared" si="28"/>
        <x:v>8.9824561403508767</x:v>
      </x:c>
    </x:row>
    <x:row r="923" spans="2:4" ht="14.4" x14ac:dyDescent="0.2">
      <x:c r="B923" s="10">
        <x:v>911</x:v>
      </x:c>
      <x:c r="C923" s="11">
        <x:f t="shared" si="29"/>
        <x:v>19.144430263127845</x:v>
      </x:c>
      <x:c r="D923" s="11">
        <x:f t="shared" si="28"/>
        <x:v>9.0619469026548671</x:v>
      </x:c>
    </x:row>
    <x:row r="924" spans="2:4" ht="14.4" x14ac:dyDescent="0.2">
      <x:c r="B924" s="10">
        <x:v>912</x:v>
      </x:c>
      <x:c r="C924" s="11">
        <x:f t="shared" si="29"/>
        <x:v>19.221638679392605</x:v>
      </x:c>
      <x:c r="D924" s="11">
        <x:f t="shared" si="28"/>
        <x:v>9.1428571428571423</x:v>
      </x:c>
    </x:row>
    <x:row r="925" spans="2:4" ht="14.4" x14ac:dyDescent="0.2">
      <x:c r="B925" s="10">
        <x:v>913</x:v>
      </x:c>
      <x:c r="C925" s="11">
        <x:f t="shared" si="29"/>
        <x:v>19.299539557063092</x:v>
      </x:c>
      <x:c r="D925" s="11">
        <x:f t="shared" si="28"/>
        <x:v>9.2252252252252251</x:v>
      </x:c>
    </x:row>
    <x:row r="926" spans="2:4" ht="14.4" x14ac:dyDescent="0.2">
      <x:c r="B926" s="10">
        <x:v>914</x:v>
      </x:c>
      <x:c r="C926" s="11">
        <x:f t="shared" si="29"/>
        <x:v>19.378145429631736</x:v>
      </x:c>
      <x:c r="D926" s="11">
        <x:f t="shared" si="28"/>
        <x:v>9.3090909090909086</x:v>
      </x:c>
    </x:row>
    <x:row r="927" spans="2:4" ht="14.4" x14ac:dyDescent="0.2">
      <x:c r="B927" s="10">
        <x:v>915</x:v>
      </x:c>
      <x:c r="C927" s="11">
        <x:f t="shared" si="29"/>
        <x:v>19.457469173983768</x:v>
      </x:c>
      <x:c r="D927" s="11">
        <x:f t="shared" si="28"/>
        <x:v>9.3944954128440372</x:v>
      </x:c>
    </x:row>
    <x:row r="928" spans="2:4" ht="14.4" x14ac:dyDescent="0.2">
      <x:c r="B928" s="10">
        <x:v>916</x:v>
      </x:c>
      <x:c r="C928" s="11">
        <x:f t="shared" si="29"/>
        <x:v>19.537524023057244</x:v>
      </x:c>
      <x:c r="D928" s="11">
        <x:f t="shared" si="28"/>
        <x:v>9.481481481481481</x:v>
      </x:c>
    </x:row>
    <x:row r="929" spans="2:4" ht="14.4" x14ac:dyDescent="0.2">
      <x:c r="B929" s="10">
        <x:v>917</x:v>
      </x:c>
      <x:c r="C929" s="11">
        <x:f t="shared" si="29"/>
        <x:v>19.618323579092046</x:v>
      </x:c>
      <x:c r="D929" s="11">
        <x:f t="shared" si="28"/>
        <x:v>9.5700934579439245</x:v>
      </x:c>
    </x:row>
    <x:row r="930" spans="2:4" ht="14.4" x14ac:dyDescent="0.2">
      <x:c r="B930" s="10">
        <x:v>918</x:v>
      </x:c>
      <x:c r="C930" s="11">
        <x:f t="shared" si="29"/>
        <x:v>19.699881827500832</x:v>
      </x:c>
      <x:c r="D930" s="11">
        <x:f t="shared" si="28"/>
        <x:v>9.6603773584905657</x:v>
      </x:c>
    </x:row>
    <x:row r="931" spans="2:4" ht="14.4" x14ac:dyDescent="0.2">
      <x:c r="B931" s="10">
        <x:v>919</x:v>
      </x:c>
      <x:c r="C931" s="11">
        <x:f t="shared" si="29"/>
        <x:v>19.782213151397478</x:v>
      </x:c>
      <x:c r="D931" s="11">
        <x:f t="shared" si="28"/>
        <x:v>9.7523809523809533</x:v>
      </x:c>
    </x:row>
    <x:row r="932" spans="2:4" ht="14.4" x14ac:dyDescent="0.2">
      <x:c r="B932" s="10">
        <x:v>920</x:v>
      </x:c>
      <x:c r="C932" s="11">
        <x:f t="shared" si="29"/>
        <x:v>19.865332346820633</x:v>
      </x:c>
      <x:c r="D932" s="11">
        <x:f t="shared" si="28"/>
        <x:v>9.8461538461538467</x:v>
      </x:c>
    </x:row>
    <x:row r="933" spans="2:4" ht="14.4" x14ac:dyDescent="0.2">
      <x:c r="B933" s="10">
        <x:v>921</x:v>
      </x:c>
      <x:c r="C933" s="11">
        <x:f t="shared" si="29"/>
        <x:v>19.949254638692796</x:v>
      </x:c>
      <x:c r="D933" s="11">
        <x:f t="shared" si="28"/>
        <x:v>9.9417475728155331</x:v>
      </x:c>
    </x:row>
    <x:row r="934" spans="2:4" ht="14.4" x14ac:dyDescent="0.2">
      <x:c r="B934" s="10">
        <x:v>922</x:v>
      </x:c>
      <x:c r="C934" s="11">
        <x:f t="shared" si="29"/>
        <x:v>20.033995697557888</x:v>
      </x:c>
      <x:c r="D934" s="11">
        <x:f t="shared" si="28"/>
        <x:v>10.03921568627451</x:v>
      </x:c>
    </x:row>
    <x:row r="935" spans="2:4" ht="14.4" x14ac:dyDescent="0.2">
      <x:c r="B935" s="10">
        <x:v>923</x:v>
      </x:c>
      <x:c r="C935" s="11">
        <x:f t="shared" si="29"/>
        <x:v>20.119571657143389</x:v>
      </x:c>
      <x:c r="D935" s="11">
        <x:f t="shared" si="28"/>
        <x:v>10.138613861386139</x:v>
      </x:c>
    </x:row>
    <x:row r="936" spans="2:4" ht="14.4" x14ac:dyDescent="0.2">
      <x:c r="B936" s="10">
        <x:v>924</x:v>
      </x:c>
      <x:c r="C936" s="11">
        <x:f t="shared" si="29"/>
        <x:v>20.205999132796236</x:v>
      </x:c>
      <x:c r="D936" s="11">
        <x:f t="shared" si="28"/>
        <x:v>10.24</x:v>
      </x:c>
    </x:row>
    <x:row r="937" spans="2:4" ht="14.4" x14ac:dyDescent="0.2">
      <x:c r="B937" s="10">
        <x:v>925</x:v>
      </x:c>
      <x:c r="C937" s="11">
        <x:f t="shared" si="29"/>
        <x:v>20.293295240845239</x:v>
      </x:c>
      <x:c r="D937" s="11">
        <x:f t="shared" si="28"/>
        <x:v>10.343434343434344</x:v>
      </x:c>
    </x:row>
    <x:row r="938" spans="2:4" ht="14.4" x14ac:dyDescent="0.2">
      <x:c r="B938" s="10">
        <x:v>926</x:v>
      </x:c>
      <x:c r="C938" s="11">
        <x:f t="shared" si="29"/>
        <x:v>20.381477618946342</x:v>
      </x:c>
      <x:c r="D938" s="11">
        <x:f t="shared" si="28"/>
        <x:v>10.448979591836734</x:v>
      </x:c>
    </x:row>
    <x:row r="939" spans="2:4" ht="14.4" x14ac:dyDescent="0.2">
      <x:c r="B939" s="10">
        <x:v>927</x:v>
      </x:c>
      <x:c r="C939" s="11">
        <x:f t="shared" si="29"/>
        <x:v>20.470564447471343</x:v>
      </x:c>
      <x:c r="D939" s="11">
        <x:f t="shared" si="28"/>
        <x:v>10.556701030927835</x:v>
      </x:c>
    </x:row>
    <x:row r="940" spans="2:4" ht="14.4" x14ac:dyDescent="0.2">
      <x:c r="B940" s="10">
        <x:v>928</x:v>
      </x:c>
      <x:c r="C940" s="11">
        <x:f t="shared" si="29"/>
        <x:v>20.56057447200487</x:v>
      </x:c>
      <x:c r="D940" s="11">
        <x:f t="shared" si="28"/>
        <x:v>10.666666666666666</x:v>
      </x:c>
    </x:row>
    <x:row r="941" spans="2:4" ht="14.4" x14ac:dyDescent="0.2">
      <x:c r="B941" s="10">
        <x:v>929</x:v>
      </x:c>
      <x:c r="C941" s="11">
        <x:f t="shared" si="29"/>
        <x:v>20.651527027019284</x:v>
      </x:c>
      <x:c r="D941" s="11">
        <x:f t="shared" ref="D941:D972" si="30">1024/(1024-B941)</x:f>
        <x:v>10.778947368421052</x:v>
      </x:c>
    </x:row>
    <x:row r="942" spans="2:4" ht="14.4" x14ac:dyDescent="0.2">
      <x:c r="B942" s="10">
        <x:v>930</x:v>
      </x:c>
      <x:c r="C942" s="11">
        <x:f t="shared" si="29"/>
        <x:v>20.743442060802266</x:v>
      </x:c>
      <x:c r="D942" s="11">
        <x:f t="shared" si="30"/>
        <x:v>10.893617021276595</x:v>
      </x:c>
    </x:row>
    <x:row r="943" spans="2:4" ht="14.4" x14ac:dyDescent="0.2">
      <x:c r="B943" s="10">
        <x:v>931</x:v>
      </x:c>
      <x:c r="C943" s="11">
        <x:f t="shared" si="29"/>
        <x:v>20.836340161717537</x:v>
      </x:c>
      <x:c r="D943" s="11">
        <x:f t="shared" si="30"/>
        <x:v>11.010752688172044</x:v>
      </x:c>
    </x:row>
    <x:row r="944" spans="2:4" ht="14.4" x14ac:dyDescent="0.2">
      <x:c r="B944" s="10">
        <x:v>932</x:v>
      </x:c>
      <x:c r="C944" s="11">
        <x:f t="shared" si="29"/>
        <x:v>20.930242585885136</x:v>
      </x:c>
      <x:c r="D944" s="11">
        <x:f t="shared" si="30"/>
        <x:v>11.130434782608695</x:v>
      </x:c>
    </x:row>
    <x:row r="945" spans="2:4" ht="14.4" x14ac:dyDescent="0.2">
      <x:c r="B945" s="10">
        <x:v>933</x:v>
      </x:c>
      <x:c r="C945" s="11">
        <x:f t="shared" si="29"/>
        <x:v>21.02517128637437</x:v>
      </x:c>
      <x:c r="D945" s="11">
        <x:f t="shared" si="30"/>
        <x:v>11.252747252747254</x:v>
      </x:c>
    </x:row>
    <x:row r="946" spans="2:4" ht="14.4" x14ac:dyDescent="0.2">
      <x:c r="B946" s="10">
        <x:v>934</x:v>
      </x:c>
      <x:c r="C946" s="11">
        <x:f t="shared" si="29"/>
        <x:v>21.121148944009743</x:v>
      </x:c>
      <x:c r="D946" s="11">
        <x:f t="shared" si="30"/>
        <x:v>11.377777777777778</x:v>
      </x:c>
    </x:row>
    <x:row r="947" spans="2:4" ht="14.4" x14ac:dyDescent="0.2">
      <x:c r="B947" s="10">
        <x:v>935</x:v>
      </x:c>
      <x:c r="C947" s="11">
        <x:f t="shared" si="29"/>
        <x:v>21.218198999897982</x:v>
      </x:c>
      <x:c r="D947" s="11">
        <x:f t="shared" si="30"/>
        <x:v>11.50561797752809</x:v>
      </x:c>
    </x:row>
    <x:row r="948" spans="2:4" ht="14.4" x14ac:dyDescent="0.2">
      <x:c r="B948" s="10">
        <x:v>936</x:v>
      </x:c>
      <x:c r="C948" s="11">
        <x:f t="shared" si="29"/>
        <x:v>21.316345689792868</x:v>
      </x:c>
      <x:c r="D948" s="11">
        <x:f t="shared" si="30"/>
        <x:v>11.636363636363637</x:v>
      </x:c>
    </x:row>
    <x:row r="949" spans="2:4" ht="14.4" x14ac:dyDescent="0.2">
      <x:c r="B949" s="10">
        <x:v>937</x:v>
      </x:c>
      <x:c r="C949" s="11">
        <x:f t="shared" si="29"/>
        <x:v>21.415614080423868</x:v>
      </x:c>
      <x:c r="D949" s="11">
        <x:f t="shared" si="30"/>
        <x:v>11.770114942528735</x:v>
      </x:c>
    </x:row>
    <x:row r="950" spans="2:4" ht="14.4" x14ac:dyDescent="0.2">
      <x:c r="B950" s="10">
        <x:v>938</x:v>
      </x:c>
      <x:c r="C950" s="11">
        <x:f t="shared" si="29"/>
        <x:v>21.516030107924884</x:v>
      </x:c>
      <x:c r="D950" s="11">
        <x:f t="shared" si="30"/>
        <x:v>11.906976744186046</x:v>
      </x:c>
    </x:row>
    <x:row r="951" spans="2:4" ht="14.4" x14ac:dyDescent="0.2">
      <x:c r="B951" s="10">
        <x:v>939</x:v>
      </x:c>
      <x:c r="C951" s="11">
        <x:f t="shared" si="29"/>
        <x:v>21.617620618510387</x:v>
      </x:c>
      <x:c r="D951" s="11">
        <x:f t="shared" si="30"/>
        <x:v>12.047058823529412</x:v>
      </x:c>
    </x:row>
    <x:row r="952" spans="2:4" ht="14.4" x14ac:dyDescent="0.2">
      <x:c r="B952" s="10">
        <x:v>940</x:v>
      </x:c>
      <x:c r="C952" s="11">
        <x:f t="shared" si="29"/>
        <x:v>21.720413411558606</x:v>
      </x:c>
      <x:c r="D952" s="11">
        <x:f t="shared" si="30"/>
        <x:v>12.19047619047619</x:v>
      </x:c>
    </x:row>
    <x:row r="953" spans="2:4" ht="14.4" x14ac:dyDescent="0.2">
      <x:c r="B953" s="10">
        <x:v>941</x:v>
      </x:c>
      <x:c r="C953" s="11">
        <x:f t="shared" si="29"/>
        <x:v>21.824437285274762</x:v>
      </x:c>
      <x:c r="D953" s="11">
        <x:f t="shared" si="30"/>
        <x:v>12.337349397590362</x:v>
      </x:c>
    </x:row>
    <x:row r="954" spans="2:4" ht="14.4" x14ac:dyDescent="0.2">
      <x:c r="B954" s="10">
        <x:v>942</x:v>
      </x:c>
      <x:c r="C954" s="11">
        <x:f t="shared" si="29"/>
        <x:v>21.929722085121909</x:v>
      </x:c>
      <x:c r="D954" s="11">
        <x:f t="shared" si="30"/>
        <x:v>12.487804878048781</x:v>
      </x:c>
    </x:row>
    <x:row r="955" spans="2:4" ht="14.4" x14ac:dyDescent="0.2">
      <x:c r="B955" s="10">
        <x:v>943</x:v>
      </x:c>
      <x:c r="C955" s="11">
        <x:f t="shared" si="29"/>
        <x:v>22.036298755223243</x:v>
      </x:c>
      <x:c r="D955" s="11">
        <x:f t="shared" si="30"/>
        <x:v>12.641975308641975</x:v>
      </x:c>
    </x:row>
    <x:row r="956" spans="2:4" ht="14.4" x14ac:dyDescent="0.2">
      <x:c r="B956" s="10">
        <x:v>944</x:v>
      </x:c>
      <x:c r="C956" s="11">
        <x:f t="shared" si="29"/>
        <x:v>22.144199392957368</x:v>
      </x:c>
      <x:c r="D956" s="11">
        <x:f t="shared" si="30"/>
        <x:v>12.8</x:v>
      </x:c>
    </x:row>
    <x:row r="957" spans="2:4" ht="14.4" x14ac:dyDescent="0.2">
      <x:c r="B957" s="10">
        <x:v>945</x:v>
      </x:c>
      <x:c r="C957" s="11">
        <x:f t="shared" si="29"/>
        <x:v>22.253457306987411</x:v>
      </x:c>
      <x:c r="D957" s="11">
        <x:f t="shared" si="30"/>
        <x:v>12.962025316455696</x:v>
      </x:c>
    </x:row>
    <x:row r="958" spans="2:4" ht="14.4" x14ac:dyDescent="0.2">
      <x:c r="B958" s="10">
        <x:v>946</x:v>
      </x:c>
      <x:c r="C958" s="11">
        <x:f t="shared" si="29"/>
        <x:v>22.364107078986631</x:v>
      </x:c>
      <x:c r="D958" s="11">
        <x:f t="shared" si="30"/>
        <x:v>13.128205128205128</x:v>
      </x:c>
    </x:row>
    <x:row r="959" spans="2:4" ht="14.4" x14ac:dyDescent="0.2">
      <x:c r="B959" s="10">
        <x:v>947</x:v>
      </x:c>
      <x:c r="C959" s="11">
        <x:f t="shared" si="29"/>
        <x:v>22.476184629346601</x:v>
      </x:c>
      <x:c r="D959" s="11">
        <x:f t="shared" si="30"/>
        <x:v>13.2987012987013</x:v>
      </x:c>
    </x:row>
    <x:row r="960" spans="2:4" ht="14.4" x14ac:dyDescent="0.2">
      <x:c r="B960" s="10">
        <x:v>948</x:v>
      </x:c>
      <x:c r="C960" s="11">
        <x:f t="shared" si="29"/>
        <x:v>22.589727287180409</x:v>
      </x:c>
      <x:c r="D960" s="11">
        <x:f t="shared" si="30"/>
        <x:v>13.473684210526315</x:v>
      </x:c>
    </x:row>
    <x:row r="961" spans="2:4" ht="14.4" x14ac:dyDescent="0.2">
      <x:c r="B961" s="10">
        <x:v>949</x:v>
      </x:c>
      <x:c r="C961" s="11">
        <x:f t="shared" si="29"/>
        <x:v>22.704773864962242</x:v>
      </x:c>
      <x:c r="D961" s="11">
        <x:f t="shared" si="30"/>
        <x:v>13.653333333333334</x:v>
      </x:c>
    </x:row>
    <x:row r="962" spans="2:4" ht="14.4" x14ac:dyDescent="0.2">
      <x:c r="B962" s="10">
        <x:v>950</x:v>
      </x:c>
      <x:c r="C962" s="11">
        <x:f t="shared" si="29"/>
        <x:v>22.821364738176719</x:v>
      </x:c>
      <x:c r="D962" s="11">
        <x:f t="shared" si="30"/>
        <x:v>13.837837837837839</x:v>
      </x:c>
    </x:row>
    <x:row r="963" spans="2:4" ht="14.4" x14ac:dyDescent="0.2">
      <x:c r="B963" s="10">
        <x:v>951</x:v>
      </x:c>
      <x:c r="C963" s="11">
        <x:f t="shared" si="29"/>
        <x:v>22.939541930387119</x:v>
      </x:c>
      <x:c r="D963" s="11">
        <x:f t="shared" si="30"/>
        <x:v>14.027397260273972</x:v>
      </x:c>
    </x:row>
    <x:row r="964" spans="2:4" ht="14.4" x14ac:dyDescent="0.2">
      <x:c r="B964" s="10">
        <x:v>952</x:v>
      </x:c>
      <x:c r="C964" s="11">
        <x:f t="shared" si="29"/>
        <x:v>23.059349204170871</x:v>
      </x:c>
      <x:c r="D964" s="11">
        <x:f t="shared" si="30"/>
        <x:v>14.222222222222221</x:v>
      </x:c>
    </x:row>
    <x:row r="965" spans="2:4" ht="14.4" x14ac:dyDescent="0.2">
      <x:c r="B965" s="10">
        <x:v>953</x:v>
      </x:c>
      <x:c r="C965" s="11">
        <x:f t="shared" si="29"/>
        <x:v>23.180832158414731</x:v>
      </x:c>
      <x:c r="D965" s="11">
        <x:f t="shared" si="30"/>
        <x:v>14.422535211267606</x:v>
      </x:c>
    </x:row>
    <x:row r="966" spans="2:4" ht="14.4" x14ac:dyDescent="0.2">
      <x:c r="B966" s="10">
        <x:v>954</x:v>
      </x:c>
      <x:c r="C966" s="11">
        <x:f t="shared" si="29"/>
        <x:v>23.304038332511105</x:v>
      </x:c>
      <x:c r="D966" s="11">
        <x:f t="shared" si="30"/>
        <x:v>14.628571428571428</x:v>
      </x:c>
    </x:row>
    <x:row r="967" spans="2:4" ht="14.4" x14ac:dyDescent="0.2">
      <x:c r="B967" s="10">
        <x:v>955</x:v>
      </x:c>
      <x:c r="C967" s="11">
        <x:f t="shared" si="29"/>
        <x:v>23.429017318051134</x:v>
      </x:c>
      <x:c r="D967" s="11">
        <x:f t="shared" si="30"/>
        <x:v>14.840579710144928</x:v>
      </x:c>
    </x:row>
    <x:row r="968" spans="2:4" ht="14.4" x14ac:dyDescent="0.2">
      <x:c r="B968" s="10">
        <x:v>956</x:v>
      </x:c>
      <x:c r="C968" s="11">
        <x:f t="shared" si="29"/>
        <x:v>23.555820878671515</x:v>
      </x:c>
      <x:c r="D968" s="11">
        <x:f t="shared" si="30"/>
        <x:v>15.058823529411764</x:v>
      </x:c>
    </x:row>
    <x:row r="969" spans="2:4" ht="14.4" x14ac:dyDescent="0.2">
      <x:c r="B969" s="10">
        <x:v>957</x:v>
      </x:c>
      <x:c r="C969" s="11">
        <x:f t="shared" si="29"/>
        <x:v>23.684503078779709</x:v>
      </x:c>
      <x:c r="D969" s="11">
        <x:f t="shared" si="30"/>
        <x:v>15.283582089552239</x:v>
      </x:c>
    </x:row>
    <x:row r="970" spans="2:4" ht="14.4" x14ac:dyDescent="0.2">
      <x:c r="B970" s="10">
        <x:v>958</x:v>
      </x:c>
      <x:c r="C970" s="11">
        <x:f t="shared" si="29"/>
        <x:v>23.815120421958866</x:v>
      </x:c>
      <x:c r="D970" s="11">
        <x:f t="shared" si="30"/>
        <x:v>15.515151515151516</x:v>
      </x:c>
    </x:row>
    <x:row r="971" spans="2:4" ht="14.4" x14ac:dyDescent="0.2">
      <x:c r="B971" s="10">
        <x:v>959</x:v>
      </x:c>
      <x:c r="C971" s="11">
        <x:f t="shared" si="29"/>
        <x:v>23.94773199993913</x:v>
      </x:c>
      <x:c r="D971" s="11">
        <x:f t="shared" si="30"/>
        <x:v>15.753846153846155</x:v>
      </x:c>
    </x:row>
    <x:row r="972" spans="2:4" ht="14.4" x14ac:dyDescent="0.2">
      <x:c r="B972" s="10">
        <x:v>960</x:v>
      </x:c>
      <x:c r="C972" s="11">
        <x:f t="shared" si="29"/>
        <x:v>24.082399653118497</x:v>
      </x:c>
      <x:c r="D972" s="11">
        <x:f t="shared" si="30"/>
        <x:v>16</x:v>
      </x:c>
    </x:row>
  </x:sheetData>
  <x:sortState xmlns:xlrd2="http://schemas.microsoft.com/office/spreadsheetml/2017/richdata2" ref="G453:G464">
    <x:sortCondition ref="G453:G464"/>
  </x:sortState>
  <x:phoneticPr fontId="2"/>
  <x:pageMargins left="0.7" right="0.7" top="0.75" bottom="0.75" header="0.3" footer="0.3"/>
  <x:pageSetup paperSize="9" orientation="portrait" r:id="rId1"/>
  <x:drawing r:id="rId2"/>
  <x:picture r:id="rId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 mc:Ignorable="x14ac xr xr2 xr3" xr:uid="{00000000-0001-0000-0800-000000000000}">
  <x:sheetPr codeName="Sheet9"/>
  <x:dimension ref="C4:AC20"/>
  <x:sheetViews>
    <x:sheetView showGridLines="0" zoomScaleNormal="100" workbookViewId="0"/>
  </x:sheetViews>
  <x:sheetFormatPr defaultColWidth="9" defaultRowHeight="14.4" x14ac:dyDescent="0.2"/>
  <x:cols>
    <x:col min="1" max="1" width="1.33203125" style="1" customWidth="1"/>
    <x:col min="2" max="2" width="2" style="1" customWidth="1"/>
    <x:col min="3" max="3" width="15.44140625" style="2" bestFit="1" customWidth="1"/>
    <x:col min="4" max="4" width="12.6640625" style="2" customWidth="1"/>
    <x:col min="5" max="29" width="4.33203125" style="1" customWidth="1"/>
    <x:col min="30" max="16384" width="9" style="1"/>
  </x:cols>
  <x:sheetData>
    <x:row r="4" spans="3:29" x14ac:dyDescent="0.2">
      <x:c r="D4" s="2" t="s">
        <x:v>141</x:v>
      </x:c>
    </x:row>
    <x:row r="5" spans="3:29" x14ac:dyDescent="0.2">
      <x:c r="D5" s="2" t="s">
        <x:v>232</x:v>
      </x:c>
    </x:row>
    <x:row r="6" spans="3:29" x14ac:dyDescent="0.2">
      <x:c r="E6" s="323" t="s">
        <x:v>231</x:v>
      </x:c>
      <x:c r="F6" s="324"/>
      <x:c r="G6" s="324"/>
      <x:c r="H6" s="324"/>
      <x:c r="I6" s="324"/>
      <x:c r="J6" s="324"/>
      <x:c r="K6" s="324"/>
      <x:c r="L6" s="324"/>
      <x:c r="M6" s="324"/>
      <x:c r="N6" s="324"/>
      <x:c r="O6" s="324"/>
      <x:c r="P6" s="324"/>
      <x:c r="Q6" s="324"/>
      <x:c r="R6" s="324"/>
      <x:c r="S6" s="324"/>
      <x:c r="T6" s="324"/>
      <x:c r="U6" s="324"/>
      <x:c r="V6" s="324"/>
      <x:c r="W6" s="324"/>
      <x:c r="X6" s="324"/>
      <x:c r="Y6" s="324"/>
      <x:c r="Z6" s="324"/>
      <x:c r="AA6" s="324"/>
      <x:c r="AB6" s="324"/>
      <x:c r="AC6" s="325"/>
    </x:row>
    <x:row r="7" spans="3:29" s="3" customFormat="1" ht="202.8" x14ac:dyDescent="0.2">
      <x:c r="D7" s="65" t="s">
        <x:v>142</x:v>
      </x:c>
      <x:c r="E7" s="78" t="s">
        <x:v>219</x:v>
      </x:c>
      <x:c r="F7" s="78" t="s">
        <x:v>196</x:v>
      </x:c>
      <x:c r="G7" s="78" t="s">
        <x:v>197</x:v>
      </x:c>
      <x:c r="H7" s="78" t="s">
        <x:v>198</x:v>
      </x:c>
      <x:c r="I7" s="78" t="s">
        <x:v>199</x:v>
      </x:c>
      <x:c r="J7" s="78" t="s">
        <x:v>200</x:v>
      </x:c>
      <x:c r="K7" s="78" t="s">
        <x:v>201</x:v>
      </x:c>
      <x:c r="L7" s="78" t="s">
        <x:v>202</x:v>
      </x:c>
      <x:c r="M7" s="78" t="s">
        <x:v>203</x:v>
      </x:c>
      <x:c r="N7" s="78" t="s">
        <x:v>204</x:v>
      </x:c>
      <x:c r="O7" s="78" t="s">
        <x:v>205</x:v>
      </x:c>
      <x:c r="P7" s="78" t="s">
        <x:v>206</x:v>
      </x:c>
      <x:c r="Q7" s="78" t="s">
        <x:v>207</x:v>
      </x:c>
      <x:c r="R7" s="78" t="s">
        <x:v>208</x:v>
      </x:c>
      <x:c r="S7" s="78" t="s">
        <x:v>209</x:v>
      </x:c>
      <x:c r="T7" s="78" t="s">
        <x:v>210</x:v>
      </x:c>
      <x:c r="U7" s="78" t="s">
        <x:v>211</x:v>
      </x:c>
      <x:c r="V7" s="78" t="s">
        <x:v>212</x:v>
      </x:c>
      <x:c r="W7" s="78" t="s">
        <x:v>213</x:v>
      </x:c>
      <x:c r="X7" s="78" t="s">
        <x:v>214</x:v>
      </x:c>
      <x:c r="Y7" s="78" t="s">
        <x:v>215</x:v>
      </x:c>
      <x:c r="Z7" s="78" t="s">
        <x:v>216</x:v>
      </x:c>
      <x:c r="AA7" s="78" t="s">
        <x:v>217</x:v>
      </x:c>
      <x:c r="AB7" s="78" t="s">
        <x:v>218</x:v>
      </x:c>
      <x:c r="AC7" s="78" t="s">
        <x:v>233</x:v>
      </x:c>
    </x:row>
    <x:row r="8" spans="3:29" s="3" customFormat="1" ht="11.25" customHeight="1" x14ac:dyDescent="0.2">
      <x:c r="D8" s="66"/>
      <x:c r="E8" s="67"/>
      <x:c r="F8" s="67"/>
      <x:c r="G8" s="67"/>
      <x:c r="H8" s="67"/>
      <x:c r="I8" s="67"/>
      <x:c r="J8" s="67"/>
      <x:c r="K8" s="67"/>
      <x:c r="L8" s="67"/>
      <x:c r="M8" s="67"/>
      <x:c r="N8" s="67"/>
      <x:c r="O8" s="67"/>
      <x:c r="P8" s="67"/>
      <x:c r="Q8" s="67"/>
      <x:c r="R8" s="67"/>
      <x:c r="S8" s="67"/>
      <x:c r="T8" s="67"/>
      <x:c r="U8" s="67"/>
      <x:c r="V8" s="67"/>
      <x:c r="W8" s="67"/>
      <x:c r="X8" s="67"/>
      <x:c r="Y8" s="67"/>
      <x:c r="Z8" s="67"/>
      <x:c r="AA8" s="67"/>
      <x:c r="AB8" s="67"/>
      <x:c r="AC8" s="67"/>
    </x:row>
    <x:row r="9" spans="3:29" s="68" customFormat="1" x14ac:dyDescent="0.3">
      <x:c r="D9" s="69" t="s">
        <x:v>129</x:v>
      </x:c>
      <x:c r="E9" s="69">
        <x:v>6</x:v>
      </x:c>
      <x:c r="F9" s="69">
        <x:v>7</x:v>
      </x:c>
      <x:c r="G9" s="69">
        <x:v>8</x:v>
      </x:c>
      <x:c r="H9" s="69">
        <x:v>9</x:v>
      </x:c>
      <x:c r="I9" s="69">
        <x:v>10</x:v>
      </x:c>
      <x:c r="J9" s="69">
        <x:v>11</x:v>
      </x:c>
      <x:c r="K9" s="69">
        <x:v>12</x:v>
      </x:c>
      <x:c r="L9" s="69">
        <x:v>13</x:v>
      </x:c>
      <x:c r="M9" s="69">
        <x:v>14</x:v>
      </x:c>
      <x:c r="N9" s="69">
        <x:v>15</x:v>
      </x:c>
      <x:c r="O9" s="69">
        <x:v>16</x:v>
      </x:c>
      <x:c r="P9" s="69">
        <x:v>17</x:v>
      </x:c>
      <x:c r="Q9" s="69">
        <x:v>18</x:v>
      </x:c>
      <x:c r="R9" s="69">
        <x:v>19</x:v>
      </x:c>
      <x:c r="S9" s="69">
        <x:v>20</x:v>
      </x:c>
      <x:c r="T9" s="69">
        <x:v>21</x:v>
      </x:c>
      <x:c r="U9" s="69">
        <x:v>22</x:v>
      </x:c>
      <x:c r="V9" s="69">
        <x:v>23</x:v>
      </x:c>
      <x:c r="W9" s="69">
        <x:v>24</x:v>
      </x:c>
      <x:c r="X9" s="69">
        <x:v>25</x:v>
      </x:c>
      <x:c r="Y9" s="69">
        <x:v>26</x:v>
      </x:c>
      <x:c r="Z9" s="69">
        <x:v>27</x:v>
      </x:c>
      <x:c r="AA9" s="69">
        <x:v>28</x:v>
      </x:c>
      <x:c r="AB9" s="69">
        <x:v>29</x:v>
      </x:c>
      <x:c r="AC9" s="69">
        <x:v>30</x:v>
      </x:c>
    </x:row>
    <x:row r="10" spans="3:29" s="68" customFormat="1" x14ac:dyDescent="0.3">
      <x:c r="C10" s="70" t="s">
        <x:v>38</x:v>
      </x:c>
      <x:c r="D10" s="71" t="s">
        <x:v>74</x:v>
      </x:c>
      <x:c r="E10" s="72">
        <x:v>79</x:v>
      </x:c>
      <x:c r="F10" s="72">
        <x:v>79</x:v>
      </x:c>
      <x:c r="G10" s="72">
        <x:v>87</x:v>
      </x:c>
      <x:c r="H10" s="72">
        <x:v>87</x:v>
      </x:c>
      <x:c r="I10" s="72">
        <x:v>95</x:v>
      </x:c>
      <x:c r="J10" s="72">
        <x:v>103</x:v>
      </x:c>
      <x:c r="K10" s="72">
        <x:v>103</x:v>
      </x:c>
      <x:c r="L10" s="72">
        <x:v>111</x:v>
      </x:c>
      <x:c r="M10" s="72">
        <x:v>111</x:v>
      </x:c>
      <x:c r="N10" s="72">
        <x:v>119</x:v>
      </x:c>
      <x:c r="O10" s="72">
        <x:v>127</x:v>
      </x:c>
      <x:c r="P10" s="72">
        <x:v>127</x:v>
      </x:c>
      <x:c r="Q10" s="72">
        <x:v>135</x:v>
      </x:c>
      <x:c r="R10" s="72">
        <x:v>135</x:v>
      </x:c>
      <x:c r="S10" s="72">
        <x:v>143</x:v>
      </x:c>
      <x:c r="T10" s="72">
        <x:v>151</x:v>
      </x:c>
      <x:c r="U10" s="72">
        <x:v>151</x:v>
      </x:c>
      <x:c r="V10" s="72">
        <x:v>159</x:v>
      </x:c>
      <x:c r="W10" s="72">
        <x:v>159</x:v>
      </x:c>
      <x:c r="X10" s="72">
        <x:v>167</x:v>
      </x:c>
      <x:c r="Y10" s="72">
        <x:v>175</x:v>
      </x:c>
      <x:c r="Z10" s="72">
        <x:v>175</x:v>
      </x:c>
      <x:c r="AA10" s="72">
        <x:v>183</x:v>
      </x:c>
      <x:c r="AB10" s="72">
        <x:v>183</x:v>
      </x:c>
      <x:c r="AC10" s="72">
        <x:v>191</x:v>
      </x:c>
    </x:row>
    <x:row r="11" spans="3:29" s="68" customFormat="1" x14ac:dyDescent="0.3">
      <x:c r="C11" s="70" t="s">
        <x:v>130</x:v>
      </x:c>
      <x:c r="D11" s="73" t="s">
        <x:v>131</x:v>
      </x:c>
      <x:c r="E11" s="74">
        <x:v>23</x:v>
      </x:c>
      <x:c r="F11" s="74">
        <x:v>23</x:v>
      </x:c>
      <x:c r="G11" s="74">
        <x:v>31</x:v>
      </x:c>
      <x:c r="H11" s="74">
        <x:v>31</x:v>
      </x:c>
      <x:c r="I11" s="74">
        <x:v>39</x:v>
      </x:c>
      <x:c r="J11" s="74">
        <x:v>39</x:v>
      </x:c>
      <x:c r="K11" s="74">
        <x:v>47</x:v>
      </x:c>
      <x:c r="L11" s="74">
        <x:v>47</x:v>
      </x:c>
      <x:c r="M11" s="74">
        <x:v>55</x:v>
      </x:c>
      <x:c r="N11" s="74">
        <x:v>55</x:v>
      </x:c>
      <x:c r="O11" s="74">
        <x:v>63</x:v>
      </x:c>
      <x:c r="P11" s="74">
        <x:v>63</x:v>
      </x:c>
      <x:c r="Q11" s="74">
        <x:v>71</x:v>
      </x:c>
      <x:c r="R11" s="74">
        <x:v>71</x:v>
      </x:c>
      <x:c r="S11" s="74">
        <x:v>79</x:v>
      </x:c>
      <x:c r="T11" s="74">
        <x:v>79</x:v>
      </x:c>
      <x:c r="U11" s="74">
        <x:v>87</x:v>
      </x:c>
      <x:c r="V11" s="74">
        <x:v>87</x:v>
      </x:c>
      <x:c r="W11" s="74">
        <x:v>95</x:v>
      </x:c>
      <x:c r="X11" s="74">
        <x:v>95</x:v>
      </x:c>
      <x:c r="Y11" s="74">
        <x:v>103</x:v>
      </x:c>
      <x:c r="Z11" s="74">
        <x:v>103</x:v>
      </x:c>
      <x:c r="AA11" s="74">
        <x:v>111</x:v>
      </x:c>
      <x:c r="AB11" s="74">
        <x:v>111</x:v>
      </x:c>
      <x:c r="AC11" s="74">
        <x:v>119</x:v>
      </x:c>
    </x:row>
    <x:row r="12" spans="3:29" s="68" customFormat="1" x14ac:dyDescent="0.3">
      <x:c r="C12" s="70" t="s">
        <x:v>39</x:v>
      </x:c>
      <x:c r="D12" s="75" t="s">
        <x:v>73</x:v>
      </x:c>
      <x:c r="E12" s="72">
        <x:v>39</x:v>
      </x:c>
      <x:c r="F12" s="72">
        <x:v>47</x:v>
      </x:c>
      <x:c r="G12" s="72">
        <x:v>47</x:v>
      </x:c>
      <x:c r="H12" s="72">
        <x:v>63</x:v>
      </x:c>
      <x:c r="I12" s="72">
        <x:v>63</x:v>
      </x:c>
      <x:c r="J12" s="72">
        <x:v>71</x:v>
      </x:c>
      <x:c r="K12" s="72">
        <x:v>79</x:v>
      </x:c>
      <x:c r="L12" s="72">
        <x:v>87</x:v>
      </x:c>
      <x:c r="M12" s="72">
        <x:v>95</x:v>
      </x:c>
      <x:c r="N12" s="72">
        <x:v>103</x:v>
      </x:c>
      <x:c r="O12" s="72">
        <x:v>111</x:v>
      </x:c>
      <x:c r="P12" s="72">
        <x:v>119</x:v>
      </x:c>
      <x:c r="Q12" s="72">
        <x:v>119</x:v>
      </x:c>
      <x:c r="R12" s="72">
        <x:v>135</x:v>
      </x:c>
      <x:c r="S12" s="72">
        <x:v>135</x:v>
      </x:c>
      <x:c r="T12" s="72">
        <x:v>151</x:v>
      </x:c>
      <x:c r="U12" s="72">
        <x:v>151</x:v>
      </x:c>
      <x:c r="V12" s="72">
        <x:v>159</x:v>
      </x:c>
      <x:c r="W12" s="72">
        <x:v>167</x:v>
      </x:c>
      <x:c r="X12" s="72">
        <x:v>175</x:v>
      </x:c>
      <x:c r="Y12" s="72">
        <x:v>183</x:v>
      </x:c>
      <x:c r="Z12" s="72">
        <x:v>191</x:v>
      </x:c>
      <x:c r="AA12" s="72">
        <x:v>191</x:v>
      </x:c>
      <x:c r="AB12" s="72">
        <x:v>207</x:v>
      </x:c>
      <x:c r="AC12" s="72">
        <x:v>207</x:v>
      </x:c>
    </x:row>
    <x:row r="13" spans="3:29" s="68" customFormat="1" x14ac:dyDescent="0.3">
      <x:c r="C13" s="70" t="s">
        <x:v>40</x:v>
      </x:c>
      <x:c r="D13" s="73" t="s">
        <x:v>132</x:v>
      </x:c>
      <x:c r="E13" s="72">
        <x:v>23</x:v>
      </x:c>
      <x:c r="F13" s="72">
        <x:v>23</x:v>
      </x:c>
      <x:c r="G13" s="72">
        <x:v>31</x:v>
      </x:c>
      <x:c r="H13" s="72">
        <x:v>31</x:v>
      </x:c>
      <x:c r="I13" s="72">
        <x:v>39</x:v>
      </x:c>
      <x:c r="J13" s="72">
        <x:v>39</x:v>
      </x:c>
      <x:c r="K13" s="72">
        <x:v>47</x:v>
      </x:c>
      <x:c r="L13" s="72">
        <x:v>47</x:v>
      </x:c>
      <x:c r="M13" s="72">
        <x:v>55</x:v>
      </x:c>
      <x:c r="N13" s="72">
        <x:v>55</x:v>
      </x:c>
      <x:c r="O13" s="72">
        <x:v>63</x:v>
      </x:c>
      <x:c r="P13" s="72">
        <x:v>63</x:v>
      </x:c>
      <x:c r="Q13" s="72">
        <x:v>71</x:v>
      </x:c>
      <x:c r="R13" s="72">
        <x:v>71</x:v>
      </x:c>
      <x:c r="S13" s="72">
        <x:v>79</x:v>
      </x:c>
      <x:c r="T13" s="72">
        <x:v>79</x:v>
      </x:c>
      <x:c r="U13" s="72">
        <x:v>87</x:v>
      </x:c>
      <x:c r="V13" s="72">
        <x:v>87</x:v>
      </x:c>
      <x:c r="W13" s="72">
        <x:v>95</x:v>
      </x:c>
      <x:c r="X13" s="72">
        <x:v>95</x:v>
      </x:c>
      <x:c r="Y13" s="72">
        <x:v>103</x:v>
      </x:c>
      <x:c r="Z13" s="72">
        <x:v>103</x:v>
      </x:c>
      <x:c r="AA13" s="72">
        <x:v>111</x:v>
      </x:c>
      <x:c r="AB13" s="72">
        <x:v>111</x:v>
      </x:c>
      <x:c r="AC13" s="72">
        <x:v>119</x:v>
      </x:c>
    </x:row>
    <x:row r="14" spans="3:29" s="68" customFormat="1" x14ac:dyDescent="0.3">
      <x:c r="C14" s="70" t="s">
        <x:v>41</x:v>
      </x:c>
      <x:c r="D14" s="71" t="s">
        <x:v>36</x:v>
      </x:c>
      <x:c r="E14" s="74">
        <x:v>23</x:v>
      </x:c>
      <x:c r="F14" s="74">
        <x:v>23</x:v>
      </x:c>
      <x:c r="G14" s="74">
        <x:v>23</x:v>
      </x:c>
      <x:c r="H14" s="74">
        <x:v>31</x:v>
      </x:c>
      <x:c r="I14" s="74">
        <x:v>31</x:v>
      </x:c>
      <x:c r="J14" s="74">
        <x:v>39</x:v>
      </x:c>
      <x:c r="K14" s="74">
        <x:v>39</x:v>
      </x:c>
      <x:c r="L14" s="74">
        <x:v>47</x:v>
      </x:c>
      <x:c r="M14" s="74">
        <x:v>47</x:v>
      </x:c>
      <x:c r="N14" s="74">
        <x:v>55</x:v>
      </x:c>
      <x:c r="O14" s="74">
        <x:v>55</x:v>
      </x:c>
      <x:c r="P14" s="74">
        <x:v>63</x:v>
      </x:c>
      <x:c r="Q14" s="74">
        <x:v>63</x:v>
      </x:c>
      <x:c r="R14" s="74">
        <x:v>71</x:v>
      </x:c>
      <x:c r="S14" s="74">
        <x:v>71</x:v>
      </x:c>
      <x:c r="T14" s="74">
        <x:v>79</x:v>
      </x:c>
      <x:c r="U14" s="74">
        <x:v>79</x:v>
      </x:c>
      <x:c r="V14" s="74">
        <x:v>87</x:v>
      </x:c>
      <x:c r="W14" s="74">
        <x:v>87</x:v>
      </x:c>
      <x:c r="X14" s="74">
        <x:v>95</x:v>
      </x:c>
      <x:c r="Y14" s="74">
        <x:v>95</x:v>
      </x:c>
      <x:c r="Z14" s="74">
        <x:v>103</x:v>
      </x:c>
      <x:c r="AA14" s="74">
        <x:v>103</x:v>
      </x:c>
      <x:c r="AB14" s="74">
        <x:v>111</x:v>
      </x:c>
      <x:c r="AC14" s="74">
        <x:v>111</x:v>
      </x:c>
    </x:row>
    <x:row r="15" spans="3:29" s="68" customFormat="1" x14ac:dyDescent="0.3">
      <x:c r="C15" s="70" t="s">
        <x:v>42</x:v>
      </x:c>
      <x:c r="D15" s="76" t="s">
        <x:v>133</x:v>
      </x:c>
      <x:c r="E15" s="74">
        <x:v>15</x:v>
      </x:c>
      <x:c r="F15" s="74">
        <x:v>23</x:v>
      </x:c>
      <x:c r="G15" s="74">
        <x:v>23</x:v>
      </x:c>
      <x:c r="H15" s="74">
        <x:v>31</x:v>
      </x:c>
      <x:c r="I15" s="74">
        <x:v>31</x:v>
      </x:c>
      <x:c r="J15" s="74">
        <x:v>39</x:v>
      </x:c>
      <x:c r="K15" s="74">
        <x:v>39</x:v>
      </x:c>
      <x:c r="L15" s="74">
        <x:v>47</x:v>
      </x:c>
      <x:c r="M15" s="74">
        <x:v>47</x:v>
      </x:c>
      <x:c r="N15" s="74">
        <x:v>55</x:v>
      </x:c>
      <x:c r="O15" s="74">
        <x:v>55</x:v>
      </x:c>
      <x:c r="P15" s="74">
        <x:v>63</x:v>
      </x:c>
      <x:c r="Q15" s="74">
        <x:v>63</x:v>
      </x:c>
      <x:c r="R15" s="74">
        <x:v>71</x:v>
      </x:c>
      <x:c r="S15" s="74">
        <x:v>79</x:v>
      </x:c>
      <x:c r="T15" s="74">
        <x:v>79</x:v>
      </x:c>
      <x:c r="U15" s="74">
        <x:v>79</x:v>
      </x:c>
      <x:c r="V15" s="74">
        <x:v>87</x:v>
      </x:c>
      <x:c r="W15" s="74">
        <x:v>87</x:v>
      </x:c>
      <x:c r="X15" s="74">
        <x:v>87</x:v>
      </x:c>
      <x:c r="Y15" s="74">
        <x:v>95</x:v>
      </x:c>
      <x:c r="Z15" s="74">
        <x:v>95</x:v>
      </x:c>
      <x:c r="AA15" s="74">
        <x:v>103</x:v>
      </x:c>
      <x:c r="AB15" s="74">
        <x:v>103</x:v>
      </x:c>
      <x:c r="AC15" s="74">
        <x:v>111</x:v>
      </x:c>
    </x:row>
    <x:row r="16" spans="3:29" s="68" customFormat="1" x14ac:dyDescent="0.3">
      <x:c r="C16" s="70" t="s">
        <x:v>134</x:v>
      </x:c>
      <x:c r="D16" s="71" t="s">
        <x:v>37</x:v>
      </x:c>
      <x:c r="E16" s="72">
        <x:v>79</x:v>
      </x:c>
      <x:c r="F16" s="72">
        <x:v>87</x:v>
      </x:c>
      <x:c r="G16" s="72">
        <x:v>111</x:v>
      </x:c>
      <x:c r="H16" s="72">
        <x:v>119</x:v>
      </x:c>
      <x:c r="I16" s="72">
        <x:v>143</x:v>
      </x:c>
      <x:c r="J16" s="72">
        <x:v>159</x:v>
      </x:c>
      <x:c r="K16" s="72">
        <x:v>183</x:v>
      </x:c>
      <x:c r="L16" s="72">
        <x:v>191</x:v>
      </x:c>
      <x:c r="M16" s="72">
        <x:v>215</x:v>
      </x:c>
      <x:c r="N16" s="72">
        <x:v>223</x:v>
      </x:c>
      <x:c r="O16" s="72">
        <x:v>247</x:v>
      </x:c>
      <x:c r="P16" s="72">
        <x:v>263</x:v>
      </x:c>
      <x:c r="Q16" s="72">
        <x:v>287</x:v>
      </x:c>
      <x:c r="R16" s="72">
        <x:v>295</x:v>
      </x:c>
      <x:c r="S16" s="72">
        <x:v>311</x:v>
      </x:c>
      <x:c r="T16" s="72">
        <x:v>335</x:v>
      </x:c>
      <x:c r="U16" s="72">
        <x:v>351</x:v>
      </x:c>
      <x:c r="V16" s="72">
        <x:v>367</x:v>
      </x:c>
      <x:c r="W16" s="72">
        <x:v>391</x:v>
      </x:c>
      <x:c r="X16" s="72">
        <x:v>407</x:v>
      </x:c>
      <x:c r="Y16" s="72">
        <x:v>423</x:v>
      </x:c>
      <x:c r="Z16" s="72">
        <x:v>447</x:v>
      </x:c>
      <x:c r="AA16" s="72">
        <x:v>463</x:v>
      </x:c>
      <x:c r="AB16" s="72">
        <x:v>479</x:v>
      </x:c>
      <x:c r="AC16" s="72">
        <x:v>495</x:v>
      </x:c>
    </x:row>
    <x:row r="17" spans="3:29" s="68" customFormat="1" x14ac:dyDescent="0.3">
      <x:c r="C17" s="70" t="s">
        <x:v>135</x:v>
      </x:c>
      <x:c r="D17" s="73" t="s">
        <x:v>136</x:v>
      </x:c>
      <x:c r="E17" s="72">
        <x:v>15</x:v>
      </x:c>
      <x:c r="F17" s="72">
        <x:v>23</x:v>
      </x:c>
      <x:c r="G17" s="72">
        <x:v>23</x:v>
      </x:c>
      <x:c r="H17" s="72">
        <x:v>23</x:v>
      </x:c>
      <x:c r="I17" s="72">
        <x:v>31</x:v>
      </x:c>
      <x:c r="J17" s="72">
        <x:v>31</x:v>
      </x:c>
      <x:c r="K17" s="72">
        <x:v>39</x:v>
      </x:c>
      <x:c r="L17" s="72">
        <x:v>39</x:v>
      </x:c>
      <x:c r="M17" s="72">
        <x:v>47</x:v>
      </x:c>
      <x:c r="N17" s="72">
        <x:v>47</x:v>
      </x:c>
      <x:c r="O17" s="72">
        <x:v>47</x:v>
      </x:c>
      <x:c r="P17" s="72">
        <x:v>55</x:v>
      </x:c>
      <x:c r="Q17" s="72">
        <x:v>55</x:v>
      </x:c>
      <x:c r="R17" s="72">
        <x:v>63</x:v>
      </x:c>
      <x:c r="S17" s="72">
        <x:v>63</x:v>
      </x:c>
      <x:c r="T17" s="72">
        <x:v>63</x:v>
      </x:c>
      <x:c r="U17" s="72">
        <x:v>71</x:v>
      </x:c>
      <x:c r="V17" s="72">
        <x:v>71</x:v>
      </x:c>
      <x:c r="W17" s="72">
        <x:v>79</x:v>
      </x:c>
      <x:c r="X17" s="72">
        <x:v>79</x:v>
      </x:c>
      <x:c r="Y17" s="72">
        <x:v>87</x:v>
      </x:c>
      <x:c r="Z17" s="72">
        <x:v>87</x:v>
      </x:c>
      <x:c r="AA17" s="72">
        <x:v>87</x:v>
      </x:c>
      <x:c r="AB17" s="72">
        <x:v>95</x:v>
      </x:c>
      <x:c r="AC17" s="72">
        <x:v>95</x:v>
      </x:c>
    </x:row>
    <x:row r="18" spans="3:29" s="68" customFormat="1" x14ac:dyDescent="0.3">
      <x:c r="C18" s="70" t="s">
        <x:v>227</x:v>
      </x:c>
      <x:c r="D18" s="73" t="s">
        <x:v>228</x:v>
      </x:c>
      <x:c r="E18" s="72">
        <x:v>31</x:v>
      </x:c>
      <x:c r="F18" s="72">
        <x:v>39</x:v>
      </x:c>
      <x:c r="G18" s="72">
        <x:v>47</x:v>
      </x:c>
      <x:c r="H18" s="72">
        <x:v>47</x:v>
      </x:c>
      <x:c r="I18" s="72">
        <x:v>55</x:v>
      </x:c>
      <x:c r="J18" s="72">
        <x:v>63</x:v>
      </x:c>
      <x:c r="K18" s="72">
        <x:v>71</x:v>
      </x:c>
      <x:c r="L18" s="72">
        <x:v>79</x:v>
      </x:c>
      <x:c r="M18" s="72">
        <x:v>87</x:v>
      </x:c>
      <x:c r="N18" s="72">
        <x:v>87</x:v>
      </x:c>
      <x:c r="O18" s="72">
        <x:v>95</x:v>
      </x:c>
      <x:c r="P18" s="72">
        <x:v>103</x:v>
      </x:c>
      <x:c r="Q18" s="72">
        <x:v>111</x:v>
      </x:c>
      <x:c r="R18" s="72">
        <x:v>119</x:v>
      </x:c>
      <x:c r="S18" s="72">
        <x:v>127</x:v>
      </x:c>
      <x:c r="T18" s="72">
        <x:v>135</x:v>
      </x:c>
      <x:c r="U18" s="72">
        <x:v>143</x:v>
      </x:c>
      <x:c r="V18" s="72">
        <x:v>143</x:v>
      </x:c>
      <x:c r="W18" s="72">
        <x:v>151</x:v>
      </x:c>
      <x:c r="X18" s="72">
        <x:v>159</x:v>
      </x:c>
      <x:c r="Y18" s="72">
        <x:v>167</x:v>
      </x:c>
      <x:c r="Z18" s="72">
        <x:v>175</x:v>
      </x:c>
      <x:c r="AA18" s="72">
        <x:v>183</x:v>
      </x:c>
      <x:c r="AB18" s="72">
        <x:v>183</x:v>
      </x:c>
      <x:c r="AC18" s="72">
        <x:v>191</x:v>
      </x:c>
    </x:row>
    <x:row r="19" spans="3:29" s="68" customFormat="1" x14ac:dyDescent="0.3">
      <x:c r="C19" s="70" t="s">
        <x:v>229</x:v>
      </x:c>
      <x:c r="D19" s="73" t="s">
        <x:v>230</x:v>
      </x:c>
      <x:c r="E19" s="72">
        <x:v>15</x:v>
      </x:c>
      <x:c r="F19" s="72">
        <x:v>15</x:v>
      </x:c>
      <x:c r="G19" s="72">
        <x:v>15</x:v>
      </x:c>
      <x:c r="H19" s="72">
        <x:v>15</x:v>
      </x:c>
      <x:c r="I19" s="72">
        <x:v>15</x:v>
      </x:c>
      <x:c r="J19" s="72">
        <x:v>15</x:v>
      </x:c>
      <x:c r="K19" s="72">
        <x:v>15</x:v>
      </x:c>
      <x:c r="L19" s="72">
        <x:v>15</x:v>
      </x:c>
      <x:c r="M19" s="72">
        <x:v>15</x:v>
      </x:c>
      <x:c r="N19" s="72">
        <x:v>15</x:v>
      </x:c>
      <x:c r="O19" s="72">
        <x:v>15</x:v>
      </x:c>
      <x:c r="P19" s="72">
        <x:v>15</x:v>
      </x:c>
      <x:c r="Q19" s="72">
        <x:v>15</x:v>
      </x:c>
      <x:c r="R19" s="72">
        <x:v>15</x:v>
      </x:c>
      <x:c r="S19" s="72">
        <x:v>15</x:v>
      </x:c>
      <x:c r="T19" s="72">
        <x:v>15</x:v>
      </x:c>
      <x:c r="U19" s="72">
        <x:v>15</x:v>
      </x:c>
      <x:c r="V19" s="72">
        <x:v>15</x:v>
      </x:c>
      <x:c r="W19" s="72">
        <x:v>15</x:v>
      </x:c>
      <x:c r="X19" s="72">
        <x:v>15</x:v>
      </x:c>
      <x:c r="Y19" s="72">
        <x:v>15</x:v>
      </x:c>
      <x:c r="Z19" s="72">
        <x:v>15</x:v>
      </x:c>
      <x:c r="AA19" s="72">
        <x:v>15</x:v>
      </x:c>
      <x:c r="AB19" s="72">
        <x:v>15</x:v>
      </x:c>
      <x:c r="AC19" s="72">
        <x:v>15</x:v>
      </x:c>
    </x:row>
    <x:row r="20" spans="3:29" x14ac:dyDescent="0.2">
      <x:c r="E20" s="2"/>
      <x:c r="F20" s="2"/>
      <x:c r="G20" s="2"/>
      <x:c r="H20" s="2"/>
      <x:c r="I20" s="2"/>
      <x:c r="J20" s="2"/>
      <x:c r="K20" s="2"/>
      <x:c r="L20" s="2"/>
    </x:row>
  </x:sheetData>
  <x:mergeCells count="1">
    <x:mergeCell ref="E6:AC6"/>
  </x:mergeCells>
  <x:phoneticPr fontId="2"/>
  <x:pageMargins left="0.7" right="0.7" top="0.75" bottom="0.75" header="0.3" footer="0.3"/>
  <x:pageSetup paperSize="9" orientation="portrait" horizontalDpi="90" verticalDpi="90" r:id="rId1"/>
  <x:drawing r:id="rId2"/>
  <x:picture r:id="rId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History</vt:lpstr>
      <vt:lpstr>RegisterSetting(Mode)</vt:lpstr>
      <vt:lpstr>RegisterSetting(ImageQuality)</vt:lpstr>
      <vt:lpstr>Mode List</vt:lpstr>
      <vt:lpstr>&lt;reference&gt;Gain_Table</vt:lpstr>
      <vt:lpstr>&lt;reference&gt;GlobalTiming</vt:lpstr>
    </vt:vector>
  </TitlesOfParts>
  <Manager/>
  <Company>Sony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2010-09-03T11:19:02Z</dcterms:created>
  <dcterms:modified xsi:type="dcterms:W3CDTF">2022-03-08T06:59:33Z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8193" name="_IPGFID">
    <vt:lpwstr>[DocID]=96E8F6B3-5082-4637-A837-216D8CDB5E16</vt:lpwstr>
  </property>
  <property fmtid="{D5CDD505-2E9C-101B-9397-08002B2CF9AE}" pid="8194" name="_WMTAG">
    <vt:lpwstr>wmexist=0,1,2,3,4,5</vt:lpwstr>
  </property>
</Properties>
</file>