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Aprendiz\Gustavo\"/>
    </mc:Choice>
  </mc:AlternateContent>
  <bookViews>
    <workbookView xWindow="0" yWindow="0" windowWidth="15360" windowHeight="6855" tabRatio="754" firstSheet="3" activeTab="11"/>
  </bookViews>
  <sheets>
    <sheet name="Introdução" sheetId="29" r:id="rId1"/>
    <sheet name="Boas Práticas" sheetId="30" r:id="rId2"/>
    <sheet name="Meu Resumo" sheetId="3" r:id="rId3"/>
    <sheet name="Plano de Ensino" sheetId="1" r:id="rId4"/>
    <sheet name="Básico" sheetId="15" r:id="rId5"/>
    <sheet name="Exercício Básico" sheetId="20" r:id="rId6"/>
    <sheet name="Planilha basica " sheetId="33" r:id="rId7"/>
    <sheet name="Intermediário" sheetId="17" state="hidden" r:id="rId8"/>
    <sheet name="Avançado" sheetId="23" state="hidden" r:id="rId9"/>
    <sheet name="Avançado - Base" sheetId="25" state="hidden" r:id="rId10"/>
    <sheet name="Info" sheetId="11" state="hidden" r:id="rId11"/>
    <sheet name="planilha de teste de formulas " sheetId="35" r:id="rId12"/>
    <sheet name="Planilha de teste " sheetId="36" r:id="rId13"/>
  </sheets>
  <externalReferences>
    <externalReference r:id="rId14"/>
    <externalReference r:id="rId15"/>
    <externalReference r:id="rId16"/>
  </externalReferences>
  <definedNames>
    <definedName name="_xlnm._FilterDatabase" localSheetId="9" hidden="1">'Avançado - Base'!$A$2:$B$1845</definedName>
    <definedName name="_xlnm._FilterDatabase" localSheetId="4" hidden="1">Básico!$J$2:$N$5</definedName>
    <definedName name="_xlnm._FilterDatabase" localSheetId="6" hidden="1">'Planilha basica '!$J$2:$N$5</definedName>
    <definedName name="A_D" localSheetId="8">#REF!</definedName>
    <definedName name="A_D" localSheetId="1">#REF!</definedName>
    <definedName name="A_D">#REF!</definedName>
    <definedName name="Agencia" localSheetId="8">OFFSET(#REF!,0,0,COUNTA(#REF!),1)</definedName>
    <definedName name="Agencia" localSheetId="1">OFFSET(#REF!,0,0,COUNTA(#REF!),1)</definedName>
    <definedName name="Agencia">OFFSET(#REF!,0,0,COUNTA(#REF!),1)</definedName>
    <definedName name="analista" localSheetId="8">#REF!</definedName>
    <definedName name="analista" localSheetId="1">#REF!</definedName>
    <definedName name="analista">#REF!</definedName>
    <definedName name="_xlnm.Print_Area" localSheetId="8">Avançado!$30:$30</definedName>
    <definedName name="_xlnm.Print_Area" localSheetId="4">Básico!$A$1:$R$19</definedName>
    <definedName name="_xlnm.Print_Area" localSheetId="7">Intermediário!$31:$31</definedName>
    <definedName name="AS" localSheetId="8">#REF!</definedName>
    <definedName name="AS" localSheetId="9">#REF!</definedName>
    <definedName name="AS" localSheetId="1">#REF!</definedName>
    <definedName name="AS">#REF!</definedName>
    <definedName name="B_E" localSheetId="8">#REF!</definedName>
    <definedName name="B_E" localSheetId="1">#REF!</definedName>
    <definedName name="B_E">#REF!</definedName>
    <definedName name="Banco" localSheetId="8">OFFSET(#REF!,0,0,COUNTA(#REF!),1)</definedName>
    <definedName name="Banco" localSheetId="1">OFFSET(#REF!,0,0,COUNTA(#REF!),1)</definedName>
    <definedName name="Banco">OFFSET(#REF!,0,0,COUNTA(#REF!),1)</definedName>
    <definedName name="banco1" localSheetId="8">OFFSET(#REF!,0,0,COUNTA(#REF!),1)</definedName>
    <definedName name="banco1" localSheetId="1">OFFSET(#REF!,0,0,COUNTA(#REF!),1)</definedName>
    <definedName name="banco1">OFFSET(#REF!,0,0,COUNTA(#REF!),1)</definedName>
    <definedName name="CarRentalCount" localSheetId="8">IF(#REF!="Sim",COUNTA(#REF!),0)</definedName>
    <definedName name="CarRentalCount" localSheetId="1">IF(#REF!="Sim",COUNTA(#REF!),0)</definedName>
    <definedName name="CarRentalCount">IF(#REF!="Sim",COUNTA(#REF!),0)</definedName>
    <definedName name="CarRentalEntry" localSheetId="8">IF(#REF!="Sim",COUNTA(#REF!),Avançado!CarRentalCount)</definedName>
    <definedName name="CarRentalEntry" localSheetId="1">IF(#REF!="Sim",COUNTA(#REF!),'Boas Práticas'!CarRentalCount)</definedName>
    <definedName name="CarRentalEntry">IF(#REF!="Sim",COUNTA(#REF!),CarRentalCount)</definedName>
    <definedName name="Codigo" localSheetId="8">OFFSET(#REF!,0,0,COUNTA(#REF!),1)</definedName>
    <definedName name="Codigo" localSheetId="1">OFFSET(#REF!,0,0,COUNTA(#REF!),1)</definedName>
    <definedName name="Codigo">OFFSET(#REF!,0,0,COUNTA(#REF!),1)</definedName>
    <definedName name="combanage" localSheetId="8">OFFSET(#REF!,0,0,COUNTA(#REF!),1)</definedName>
    <definedName name="combanage" localSheetId="1">OFFSET(#REF!,0,0,COUNTA(#REF!),1)</definedName>
    <definedName name="combanage">OFFSET(#REF!,0,0,COUNTA(#REF!),1)</definedName>
    <definedName name="completo" localSheetId="8">#REF!</definedName>
    <definedName name="completo" localSheetId="1">#REF!</definedName>
    <definedName name="completo">#REF!</definedName>
    <definedName name="conta" localSheetId="8">OFFSET(#REF!,0,0,COUNTA(#REF!),1)</definedName>
    <definedName name="conta" localSheetId="1">OFFSET(#REF!,0,0,COUNTA(#REF!),1)</definedName>
    <definedName name="conta">OFFSET(#REF!,0,0,COUNTA(#REF!),1)</definedName>
    <definedName name="cst_total" localSheetId="9">#REF!</definedName>
    <definedName name="DIV" localSheetId="8">#REF!</definedName>
    <definedName name="DIV" localSheetId="1">#REF!</definedName>
    <definedName name="DIV">#REF!</definedName>
    <definedName name="Doc" localSheetId="8">#REF!</definedName>
    <definedName name="Doc" localSheetId="1">#REF!</definedName>
    <definedName name="Doc">#REF!</definedName>
    <definedName name="EmergencyCount" localSheetId="8">COUNTA(#REF!,#REF!)</definedName>
    <definedName name="EmergencyCount" localSheetId="1">COUNTA(#REF!,#REF!)</definedName>
    <definedName name="EmergencyCount">COUNTA(#REF!,#REF!)</definedName>
    <definedName name="EmergencyEntry" localSheetId="8">COUNTA(#REF!,#REF!)</definedName>
    <definedName name="EmergencyEntry" localSheetId="1">COUNTA(#REF!,#REF!)</definedName>
    <definedName name="EmergencyEntry">COUNTA(#REF!,#REF!)</definedName>
    <definedName name="empresa">[1]Plan1!$F$1:$F$6</definedName>
    <definedName name="esc" localSheetId="8">#REF!</definedName>
    <definedName name="esc" localSheetId="1">#REF!</definedName>
    <definedName name="esc">#REF!</definedName>
    <definedName name="Ey" localSheetId="8">#REF!</definedName>
    <definedName name="Ey" localSheetId="1">#REF!</definedName>
    <definedName name="Ey">#REF!</definedName>
    <definedName name="gustavo">#REF!</definedName>
    <definedName name="HotelCount" localSheetId="8">COUNTA(#REF!)+IF(#REF!&lt;&gt;"",COUNTA(#REF!),0)+IF(#REF!&lt;&gt;"",COUNTA(#REF!),0)+IF(#REF!&lt;&gt;"",COUNTA(#REF!),0)</definedName>
    <definedName name="HotelCount" localSheetId="1">COUNTA(#REF!)+IF(#REF!&lt;&gt;"",COUNTA(#REF!),0)+IF(#REF!&lt;&gt;"",COUNTA(#REF!),0)+IF(#REF!&lt;&gt;"",COUNTA(#REF!),0)</definedName>
    <definedName name="HotelCount">COUNTA(#REF!)+IF(#REF!&lt;&gt;"",COUNTA(#REF!),0)+IF(#REF!&lt;&gt;"",COUNTA(#REF!),0)+IF(#REF!&lt;&gt;"",COUNTA(#REF!),0)</definedName>
    <definedName name="HotelEntry" localSheetId="8">COUNTA(#REF!)+IF(#REF!&lt;&gt;"",COUNTA(#REF!),0)+IF(#REF!&lt;&gt;"",COUNTA(#REF!),0)+IF(#REF!&lt;&gt;"",COUNTA(#REF!),0)</definedName>
    <definedName name="HotelEntry" localSheetId="1">COUNTA(#REF!)+IF(#REF!&lt;&gt;"",COUNTA(#REF!),0)+IF(#REF!&lt;&gt;"",COUNTA(#REF!),0)+IF(#REF!&lt;&gt;"",COUNTA(#REF!),0)</definedName>
    <definedName name="HotelEntry">COUNTA(#REF!)+IF(#REF!&lt;&gt;"",COUNTA(#REF!),0)+IF(#REF!&lt;&gt;"",COUNTA(#REF!),0)+IF(#REF!&lt;&gt;"",COUNTA(#REF!),0)</definedName>
    <definedName name="ns">Info!$A$5:$A$6</definedName>
    <definedName name="Ok">Info!$A$1:$A$3</definedName>
    <definedName name="onta" localSheetId="8">#REF!</definedName>
    <definedName name="onta" localSheetId="1">#REF!</definedName>
    <definedName name="onta">#REF!</definedName>
    <definedName name="opcoes">[2]Plan2!$A$1:$A$4</definedName>
    <definedName name="PersonalCount" localSheetId="8">COUNTA(#REF!,#REF!,#REF!)</definedName>
    <definedName name="PersonalCount" localSheetId="1">COUNTA(#REF!,#REF!,#REF!)</definedName>
    <definedName name="PersonalCount">COUNTA(#REF!,#REF!,#REF!)</definedName>
    <definedName name="PersonalEntry" localSheetId="8">COUNTA(#REF!,#REF!,#REF!)</definedName>
    <definedName name="PersonalEntry" localSheetId="1">COUNTA(#REF!,#REF!,#REF!)</definedName>
    <definedName name="PersonalEntry">COUNTA(#REF!,#REF!,#REF!)</definedName>
    <definedName name="região" localSheetId="8">OFFSET(#REF!,0,0,COUNTA(#REF!),1)</definedName>
    <definedName name="região" localSheetId="1">OFFSET(#REF!,0,0,COUNTA(#REF!),1)</definedName>
    <definedName name="região">OFFSET(#REF!,0,0,COUNTA(#REF!),1)</definedName>
    <definedName name="S_N" localSheetId="8">#REF!</definedName>
    <definedName name="S_N" localSheetId="9">[3]Info!$G$3:$G$4</definedName>
    <definedName name="S_N" localSheetId="1">#REF!</definedName>
    <definedName name="S_N">#REF!</definedName>
    <definedName name="seg">[1]Plan1!$E$1:$E$4</definedName>
    <definedName name="status" localSheetId="8">#REF!</definedName>
    <definedName name="status" localSheetId="9">#REF!</definedName>
    <definedName name="status" localSheetId="1">#REF!</definedName>
    <definedName name="status">#REF!</definedName>
    <definedName name="Tipo" localSheetId="8">#REF!</definedName>
    <definedName name="Tipo" localSheetId="1">#REF!</definedName>
    <definedName name="Tipo">#REF!</definedName>
    <definedName name="tipo_pg">[1]Plan1!$C$1:$C$17</definedName>
    <definedName name="TravelCount" localSheetId="8">COUNTA(#REF!,#REF!)</definedName>
    <definedName name="TravelCount" localSheetId="1">COUNTA(#REF!,#REF!)</definedName>
    <definedName name="TravelCount">COUNTA(#REF!,#REF!)</definedName>
    <definedName name="TravelEntry" localSheetId="8">COUNTA(#REF!,#REF!,#REF!,#REF!,#REF!)</definedName>
    <definedName name="TravelEntry" localSheetId="1">COUNTA(#REF!,#REF!,#REF!,#REF!,#REF!)</definedName>
    <definedName name="TravelEntry">COUNTA(#REF!,#REF!,#REF!,#REF!,#REF!)</definedName>
    <definedName name="Z_BE959071_46AA_4A66_8874_0E61520BA293_.wvu.Cols" localSheetId="9" hidden="1">'Avançado - Base'!#REF!,'Avançado - Base'!#REF!</definedName>
    <definedName name="Z_BE959071_46AA_4A66_8874_0E61520BA293_.wvu.FilterData" localSheetId="9" hidden="1">'Avançado - Base'!$A$2:$B$2</definedName>
    <definedName name="Z_C69590B3_E4A4_4E6D_B73E_D51113F34B0A_.wvu.Cols" localSheetId="9" hidden="1">'Avançado - Base'!#REF!</definedName>
    <definedName name="Z_C69590B3_E4A4_4E6D_B73E_D51113F34B0A_.wvu.FilterData" localSheetId="9" hidden="1">'Avançado - Base'!$A$2:$B$2</definedName>
  </definedNames>
  <calcPr calcId="152511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5" l="1"/>
  <c r="C9" i="35" s="1"/>
  <c r="J5" i="23" l="1"/>
  <c r="J7" i="23"/>
  <c r="E16" i="23" l="1"/>
  <c r="D16" i="23"/>
  <c r="C16" i="23"/>
  <c r="E15" i="23"/>
  <c r="D15" i="23"/>
  <c r="C15" i="23"/>
  <c r="E14" i="23"/>
  <c r="D14" i="23"/>
  <c r="C14" i="23"/>
  <c r="F16" i="23" l="1"/>
  <c r="J19" i="23"/>
  <c r="J20" i="23" l="1"/>
  <c r="J18" i="23"/>
  <c r="J17" i="23"/>
  <c r="J16" i="23"/>
  <c r="J15" i="23"/>
  <c r="J14" i="23"/>
  <c r="J13" i="23"/>
  <c r="J12" i="23"/>
  <c r="J11" i="23"/>
  <c r="J10" i="23"/>
  <c r="J9" i="23"/>
  <c r="J6" i="23"/>
  <c r="J4" i="23"/>
  <c r="J3" i="23"/>
  <c r="B1" i="25" l="1"/>
  <c r="V34" i="3"/>
  <c r="C34" i="3"/>
  <c r="C33" i="3" l="1"/>
  <c r="V33" i="3"/>
  <c r="L33" i="3"/>
  <c r="L34" i="3"/>
</calcChain>
</file>

<file path=xl/comments1.xml><?xml version="1.0" encoding="utf-8"?>
<comments xmlns="http://schemas.openxmlformats.org/spreadsheetml/2006/main">
  <authors>
    <author>Rodrigo Souza de Oliveira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Rodrigo Souza de Oliveira: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" authorId="0" shapeId="0">
      <text>
        <r>
          <rPr>
            <b/>
            <sz val="9"/>
            <color indexed="81"/>
            <rFont val="Segoe UI"/>
            <family val="2"/>
          </rPr>
          <t>Rodrigo Souza de Oliveira:</t>
        </r>
        <r>
          <rPr>
            <sz val="9"/>
            <color indexed="81"/>
            <rFont val="Segoe UI"/>
            <family val="2"/>
          </rPr>
          <t xml:space="preserve">
ashdvsjhfdjdfbd</t>
        </r>
      </text>
    </comment>
    <comment ref="N9" authorId="0" shapeId="0">
      <text>
        <r>
          <rPr>
            <b/>
            <sz val="9"/>
            <color indexed="81"/>
            <rFont val="Segoe UI"/>
            <family val="2"/>
          </rPr>
          <t>Rodrigo Souza de Oliveira:</t>
        </r>
        <r>
          <rPr>
            <sz val="9"/>
            <color indexed="81"/>
            <rFont val="Segoe UI"/>
            <family val="2"/>
          </rPr>
          <t xml:space="preserve">
ashdvsjhfdjdfbd</t>
        </r>
      </text>
    </comment>
    <comment ref="N16" authorId="0" shapeId="0">
      <text>
        <r>
          <rPr>
            <b/>
            <sz val="9"/>
            <color indexed="81"/>
            <rFont val="Segoe UI"/>
            <family val="2"/>
          </rPr>
          <t xml:space="preserve">Teste: </t>
        </r>
        <r>
          <rPr>
            <sz val="9"/>
            <color indexed="81"/>
            <rFont val="Segoe UI"/>
            <family val="2"/>
          </rPr>
          <t>Teste 2</t>
        </r>
      </text>
    </comment>
  </commentList>
</comments>
</file>

<file path=xl/comments2.xml><?xml version="1.0" encoding="utf-8"?>
<comments xmlns="http://schemas.openxmlformats.org/spreadsheetml/2006/main">
  <authors>
    <author>Gustavo Freitas Motta</author>
  </authors>
  <commentList>
    <comment ref="N9" authorId="0" shapeId="0">
      <text>
        <r>
          <rPr>
            <b/>
            <sz val="9"/>
            <color indexed="81"/>
            <rFont val="Tahoma"/>
            <family val="2"/>
          </rPr>
          <t>Gustavo Freitas Motta: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Gustavo Freitas Motta:</t>
        </r>
        <r>
          <rPr>
            <sz val="9"/>
            <color indexed="81"/>
            <rFont val="Tahoma"/>
            <family val="2"/>
          </rPr>
          <t xml:space="preserve">
consegui achar 
</t>
        </r>
      </text>
    </comment>
  </commentList>
</comments>
</file>

<file path=xl/sharedStrings.xml><?xml version="1.0" encoding="utf-8"?>
<sst xmlns="http://schemas.openxmlformats.org/spreadsheetml/2006/main" count="2297" uniqueCount="176">
  <si>
    <t>Básico</t>
  </si>
  <si>
    <t>Intermediário</t>
  </si>
  <si>
    <t>Avançado</t>
  </si>
  <si>
    <t>Formatação de Células</t>
  </si>
  <si>
    <t>Formatação de Números</t>
  </si>
  <si>
    <t>Pincel</t>
  </si>
  <si>
    <t>Formatação de Data</t>
  </si>
  <si>
    <t>Colar Especial</t>
  </si>
  <si>
    <t>Grupo de Planilhas</t>
  </si>
  <si>
    <t>Classificação de Dados</t>
  </si>
  <si>
    <t>Filtros</t>
  </si>
  <si>
    <t>Imprimir</t>
  </si>
  <si>
    <t>Soma</t>
  </si>
  <si>
    <t>Adição</t>
  </si>
  <si>
    <t>Subtração</t>
  </si>
  <si>
    <t>Multiplicação</t>
  </si>
  <si>
    <t>Divisão</t>
  </si>
  <si>
    <t>Porcentagem</t>
  </si>
  <si>
    <t>Máximo</t>
  </si>
  <si>
    <t>Mínimo</t>
  </si>
  <si>
    <t>Médio</t>
  </si>
  <si>
    <t>Maior</t>
  </si>
  <si>
    <t>Menor</t>
  </si>
  <si>
    <t>Procv</t>
  </si>
  <si>
    <t>Proch</t>
  </si>
  <si>
    <t>Somase</t>
  </si>
  <si>
    <t>Se</t>
  </si>
  <si>
    <t>Seerro</t>
  </si>
  <si>
    <t>Se + E</t>
  </si>
  <si>
    <t>Se + Ou</t>
  </si>
  <si>
    <t>Se + Procv</t>
  </si>
  <si>
    <t>Verdadeiro</t>
  </si>
  <si>
    <t>Minúscula</t>
  </si>
  <si>
    <t>Maiúscula</t>
  </si>
  <si>
    <t>Tabela Dinâmica</t>
  </si>
  <si>
    <t>Proteção da Planilha</t>
  </si>
  <si>
    <t>Proteção do Arquivo</t>
  </si>
  <si>
    <t>Formatação Condicional</t>
  </si>
  <si>
    <t>Atalhos</t>
  </si>
  <si>
    <t>Localizar</t>
  </si>
  <si>
    <t>Substituir</t>
  </si>
  <si>
    <t>Gráfico</t>
  </si>
  <si>
    <t>Arrumar</t>
  </si>
  <si>
    <t>Núm Caracter</t>
  </si>
  <si>
    <t>Cont Se</t>
  </si>
  <si>
    <t>Cont Valor</t>
  </si>
  <si>
    <t>Agora</t>
  </si>
  <si>
    <t>Hoje</t>
  </si>
  <si>
    <t>Ano</t>
  </si>
  <si>
    <t>Mês</t>
  </si>
  <si>
    <t>Dia</t>
  </si>
  <si>
    <t>Remover Duplicidade</t>
  </si>
  <si>
    <t>Validação de Dados</t>
  </si>
  <si>
    <t>Desagrupar</t>
  </si>
  <si>
    <t>Comentário</t>
  </si>
  <si>
    <t>Inserir Imagem</t>
  </si>
  <si>
    <t>Hiperlink</t>
  </si>
  <si>
    <t>Feito</t>
  </si>
  <si>
    <t>Concatenar</t>
  </si>
  <si>
    <t>Arredondar</t>
  </si>
  <si>
    <t>Ok</t>
  </si>
  <si>
    <t>Chave</t>
  </si>
  <si>
    <t>Data Banco</t>
  </si>
  <si>
    <t>Depósito Bancos</t>
  </si>
  <si>
    <t>REGIANE DA LUZ SILVA</t>
  </si>
  <si>
    <t>CHRISTIAN CEZAR RAMOS DE ANDRADE</t>
  </si>
  <si>
    <t>GILDASIO RICARDO DA SILVA</t>
  </si>
  <si>
    <t>Número</t>
  </si>
  <si>
    <t>Nome</t>
  </si>
  <si>
    <t>Maria Rosa</t>
  </si>
  <si>
    <t>João Pedro</t>
  </si>
  <si>
    <t>Data Nascimento</t>
  </si>
  <si>
    <t>UF</t>
  </si>
  <si>
    <t>SP</t>
  </si>
  <si>
    <t>RJ</t>
  </si>
  <si>
    <t>MG</t>
  </si>
  <si>
    <t>Mesclar Célula</t>
  </si>
  <si>
    <t>Congelar Painéis</t>
  </si>
  <si>
    <t>JosE Luiz</t>
  </si>
  <si>
    <t>JOSE EDUARDO AGAPIO</t>
  </si>
  <si>
    <t>JOSE VILMAR HOLDEFER</t>
  </si>
  <si>
    <t>MAximo</t>
  </si>
  <si>
    <t>João</t>
  </si>
  <si>
    <t>José</t>
  </si>
  <si>
    <t>a</t>
  </si>
  <si>
    <t>b</t>
  </si>
  <si>
    <t>c</t>
  </si>
  <si>
    <t>soma()</t>
  </si>
  <si>
    <t>-</t>
  </si>
  <si>
    <t>+</t>
  </si>
  <si>
    <t>*</t>
  </si>
  <si>
    <t>\</t>
  </si>
  <si>
    <t>Mínimo()</t>
  </si>
  <si>
    <t>Máximo()</t>
  </si>
  <si>
    <t>Médio()</t>
  </si>
  <si>
    <t>Maior()</t>
  </si>
  <si>
    <t>Menor()</t>
  </si>
  <si>
    <t>Minúscula()</t>
  </si>
  <si>
    <t>Maiúscula()</t>
  </si>
  <si>
    <t>Arrumar()</t>
  </si>
  <si>
    <t>Agora()</t>
  </si>
  <si>
    <t>Hoje()</t>
  </si>
  <si>
    <t>Mês()</t>
  </si>
  <si>
    <t>=</t>
  </si>
  <si>
    <t>Ctrl L</t>
  </si>
  <si>
    <t>Ctrl U</t>
  </si>
  <si>
    <t>ano()</t>
  </si>
  <si>
    <t>Dia()</t>
  </si>
  <si>
    <t>Função</t>
  </si>
  <si>
    <t>Fórmula</t>
  </si>
  <si>
    <t>Praticar</t>
  </si>
  <si>
    <t xml:space="preserve">JOSE VILMAR HOLDEFER </t>
  </si>
  <si>
    <t>Feito?</t>
  </si>
  <si>
    <t>Sim</t>
  </si>
  <si>
    <t>Não</t>
  </si>
  <si>
    <t>Primeira Maiúscula</t>
  </si>
  <si>
    <t>Arredondar para Baixo</t>
  </si>
  <si>
    <t>Arredondar para Cima</t>
  </si>
  <si>
    <t>Pri.Maiúscula()</t>
  </si>
  <si>
    <t>Cont Ses</t>
  </si>
  <si>
    <t>Maria</t>
  </si>
  <si>
    <t>Classe</t>
  </si>
  <si>
    <t>Banco</t>
  </si>
  <si>
    <t>Saldo Banco (Atual)</t>
  </si>
  <si>
    <t>BB</t>
  </si>
  <si>
    <t>Meu Resultado</t>
  </si>
  <si>
    <t>Seu Resultado</t>
  </si>
  <si>
    <t>Diferença</t>
  </si>
  <si>
    <t>Rótulos de Linha</t>
  </si>
  <si>
    <t>Total Geral</t>
  </si>
  <si>
    <t>Soma de Depósito Bancos</t>
  </si>
  <si>
    <t>Rótulos de Coluna</t>
  </si>
  <si>
    <t>seerro()</t>
  </si>
  <si>
    <t>Praticar usando a tabela</t>
  </si>
  <si>
    <t>Agrupar</t>
  </si>
  <si>
    <t>Seerros</t>
  </si>
  <si>
    <t>Índice + Corresp</t>
  </si>
  <si>
    <t>.</t>
  </si>
  <si>
    <t>Jud</t>
  </si>
  <si>
    <t>Rec</t>
  </si>
  <si>
    <t>Macro</t>
  </si>
  <si>
    <r>
      <rPr>
        <b/>
        <sz val="11"/>
        <color theme="1"/>
        <rFont val="Calibri"/>
        <family val="2"/>
        <scheme val="minor"/>
      </rPr>
      <t>Objetivo do curso:</t>
    </r>
    <r>
      <rPr>
        <sz val="11"/>
        <color theme="1"/>
        <rFont val="Calibri"/>
        <family val="2"/>
        <scheme val="minor"/>
      </rPr>
      <t xml:space="preserve">
Overview; Visão Geral; Maior controle; Apresentação de novas ferramentas; Otimização do tempo; Confiabilidade das informações apresentadas</t>
    </r>
  </si>
  <si>
    <r>
      <rPr>
        <b/>
        <sz val="11"/>
        <color theme="1"/>
        <rFont val="Calibri"/>
        <family val="2"/>
        <scheme val="minor"/>
      </rPr>
      <t>O que é Excel:</t>
    </r>
    <r>
      <rPr>
        <sz val="11"/>
        <color theme="1"/>
        <rFont val="Calibri"/>
        <family val="2"/>
        <scheme val="minor"/>
      </rPr>
      <t xml:space="preserve">
Excel é uma palavra da língua inglesa em que o verbo to excel significa sobressair, superar os outros em boas qualidades.
Deriva do Latim “excellere” (subir, ser eminente) onde “ex” significa “para fora de” e “cellere” significa “lugar alto, torre”.
É um termo relacionado com algo de </t>
    </r>
    <r>
      <rPr>
        <b/>
        <sz val="11"/>
        <color theme="1"/>
        <rFont val="Calibri"/>
        <family val="2"/>
        <scheme val="minor"/>
      </rPr>
      <t>excelência,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nível superior</t>
    </r>
    <r>
      <rPr>
        <sz val="11"/>
        <color theme="1"/>
        <rFont val="Calibri"/>
        <family val="2"/>
        <scheme val="minor"/>
      </rPr>
      <t xml:space="preserve">, distinto, que se </t>
    </r>
    <r>
      <rPr>
        <b/>
        <sz val="11"/>
        <color theme="1"/>
        <rFont val="Calibri"/>
        <family val="2"/>
        <scheme val="minor"/>
      </rPr>
      <t>destaca dos outros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</si>
  <si>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Microsoft Office Excel
</t>
    </r>
    <r>
      <rPr>
        <sz val="11"/>
        <color theme="1"/>
        <rFont val="Calibri"/>
        <family val="2"/>
        <scheme val="minor"/>
      </rPr>
      <t xml:space="preserve">
Excel é o nome pelo qual é conhecido o software desenvolvido pela empresa Microsoft, amplamente usado por empresas e particulares para a realização de operações financeiras e contabilísticas usando planilhas eletrônicas (folhas de cálculo).
As planilhas são constituídas por células organizadas em linhas e colunas. É um programa dinâmico, com interface atrativa e muitos recursos para o usuário.
O aplicativo Excel é usado para realizar uma infinidade de tarefas como: cálculos simples e complexos, criação de lista de dados, elaboração de relatórios e gráficos sofisticados, projeções e análise de tendências, análises estatísticas e financeiras, além de trazer incorporado uma linguagem de programação baseada em Visual Basic.
Suas aplicações mais comuns e rotineiras são: controle de despesas e receitas, controle de estoque, folhas de pagamento de funcionários, criação de banco de dados etc.
A primeira versão do Excel para o sistema Macintosh foi lançada em 1985 e para o Microsoft Windows em 1987.</t>
    </r>
  </si>
  <si>
    <t>Somases</t>
  </si>
  <si>
    <t>Nomes</t>
  </si>
  <si>
    <t xml:space="preserve">Números </t>
  </si>
  <si>
    <t xml:space="preserve">Data de nascimento </t>
  </si>
  <si>
    <t xml:space="preserve">joão Pedro </t>
  </si>
  <si>
    <t>Jose Luiz</t>
  </si>
  <si>
    <t xml:space="preserve">Nomes </t>
  </si>
  <si>
    <t xml:space="preserve">João Pedro </t>
  </si>
  <si>
    <t xml:space="preserve">Maria Rosa </t>
  </si>
  <si>
    <t xml:space="preserve">Jose Luiz </t>
  </si>
  <si>
    <t xml:space="preserve">Número </t>
  </si>
  <si>
    <t xml:space="preserve"> Data de nascimento </t>
  </si>
  <si>
    <t>Terça-feira, 17 de setembro de 2013</t>
  </si>
  <si>
    <t>Segunda-Feira, 22 de setembro de 2016</t>
  </si>
  <si>
    <t>Quinta-Feira, 05 de maio de 2015</t>
  </si>
  <si>
    <t>Gastos</t>
  </si>
  <si>
    <t>Valores</t>
  </si>
  <si>
    <t>Salário</t>
  </si>
  <si>
    <t>Restante</t>
  </si>
  <si>
    <t>Mangas</t>
  </si>
  <si>
    <t>Inglês</t>
  </si>
  <si>
    <t xml:space="preserve">Polpança </t>
  </si>
  <si>
    <t xml:space="preserve">Total dos gastos </t>
  </si>
  <si>
    <t xml:space="preserve">Janeiro </t>
  </si>
  <si>
    <t>Data</t>
  </si>
  <si>
    <t>Entrada</t>
  </si>
  <si>
    <t>Almoço</t>
  </si>
  <si>
    <t>Saida</t>
  </si>
  <si>
    <t>11:50 - 12:05</t>
  </si>
  <si>
    <t xml:space="preserve">Maio </t>
  </si>
  <si>
    <t>Spotify/ crunchrool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</si>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</sst>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[$-F800]dddd\,\ mmmm\ dd\,\ yyyy"/>
    <numFmt numFmtId="167" formatCode="[$-F400]h:mm:ss\ AM/PM"/>
    <numFmt numFmtId="168" formatCode="[$-416]d\-mmm;@"/>
    <numFmt numFmtId="169" formatCode="[$-416]d\_x0009_mmmm\,\ yyyy;@"/>
    <numFmt numFmtId="170" formatCode="d/m/yy\ h:mm;@"/>
    <numFmt numFmtId="171" formatCode="[$-409]d/m/yy\ h:mm\ AM/PM;@"/>
    <numFmt numFmtId="172" formatCode="_-* #,##0.0_-;\-* #,##0.0_-;_-* &quot;-&quot;??_-;_-@_-"/>
    <numFmt numFmtId="173" formatCode="0.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4"/>
      <name val="Corbel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24"/>
      <color theme="0"/>
      <name val="Freestyle Script"/>
      <family val="4"/>
    </font>
    <font>
      <sz val="11"/>
      <color rgb="FFF49914"/>
      <name val="Corbel"/>
      <family val="2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sz val="12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 Black"/>
      <family val="2"/>
    </font>
    <font>
      <b/>
      <sz val="11"/>
      <name val="Arial Black"/>
      <family val="2"/>
    </font>
    <font>
      <sz val="10"/>
      <name val="Arial Black"/>
      <family val="2"/>
    </font>
    <font>
      <b/>
      <sz val="10"/>
      <color theme="4" tint="-0.499984740745262"/>
      <name val="Arial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indexed="8"/>
      <name val="Arial"/>
      <family val="2"/>
    </font>
    <font>
      <sz val="11"/>
      <color theme="1"/>
      <name val="Arial Blac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1"/>
      <color rgb="FFFF0000"/>
      <name val="Arial Black"/>
      <family val="2"/>
    </font>
    <font>
      <i/>
      <sz val="11"/>
      <color theme="1"/>
      <name val="Calibri"/>
      <family val="2"/>
      <scheme val="minor"/>
    </font>
    <font>
      <sz val="11"/>
      <color theme="9"/>
      <name val="Arial Black"/>
      <family val="2"/>
    </font>
    <font>
      <b/>
      <i/>
      <sz val="11"/>
      <color theme="1"/>
      <name val="Arial Black"/>
      <family val="2"/>
    </font>
    <font>
      <i/>
      <sz val="11"/>
      <color theme="1"/>
      <name val="Arial Black"/>
      <family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B6628"/>
        <bgColor indexed="64"/>
      </patternFill>
    </fill>
    <fill>
      <patternFill patternType="solid">
        <fgColor rgb="FFF4991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49914"/>
      </left>
      <right style="thin">
        <color rgb="FFF49914"/>
      </right>
      <top style="thin">
        <color rgb="FFF49914"/>
      </top>
      <bottom style="dotted">
        <color rgb="FFF4991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ck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ck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theme="0" tint="-0.499984740745262"/>
      </bottom>
      <diagonal/>
    </border>
    <border>
      <left/>
      <right style="thick">
        <color theme="0" tint="-0.499984740745262"/>
      </right>
      <top style="thin">
        <color theme="0" tint="-0.14996795556505021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/>
      </right>
      <top style="thick">
        <color theme="0" tint="-0.499984740745262"/>
      </top>
      <bottom style="thin">
        <color theme="0" tint="-0.14996795556505021"/>
      </bottom>
      <diagonal/>
    </border>
    <border>
      <left style="thick">
        <color theme="0"/>
      </left>
      <right style="thick">
        <color theme="0"/>
      </right>
      <top style="thick">
        <color theme="0" tint="-0.499984740745262"/>
      </top>
      <bottom style="thin">
        <color theme="0" tint="-0.14996795556505021"/>
      </bottom>
      <diagonal/>
    </border>
    <border>
      <left style="thick">
        <color theme="0"/>
      </left>
      <right style="thick">
        <color theme="0" tint="-0.499984740745262"/>
      </right>
      <top style="thick">
        <color theme="0" tint="-0.499984740745262"/>
      </top>
      <bottom style="thin">
        <color theme="0" tint="-0.1499679555650502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0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0"/>
      </left>
      <right style="thin">
        <color theme="0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0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0"/>
      </right>
      <top style="thin">
        <color theme="4" tint="-0.24994659260841701"/>
      </top>
      <bottom style="thin">
        <color theme="0"/>
      </bottom>
      <diagonal/>
    </border>
    <border>
      <left style="thin">
        <color theme="4" tint="-0.2499465926084170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-0.24994659260841701"/>
      </left>
      <right style="thin">
        <color theme="0"/>
      </right>
      <top style="thin">
        <color theme="0"/>
      </top>
      <bottom style="thin">
        <color theme="4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/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 style="thin">
        <color theme="0" tint="-0.1499679555650502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7" fillId="3" borderId="0">
      <alignment horizontal="left" vertical="center" indent="1"/>
    </xf>
    <xf numFmtId="0" fontId="8" fillId="0" borderId="5" applyNumberFormat="0">
      <alignment horizontal="left" vertical="center" indent="1"/>
    </xf>
    <xf numFmtId="0" fontId="12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7">
    <xf numFmtId="0" fontId="0" fillId="0" borderId="0" xfId="0"/>
    <xf numFmtId="14" fontId="0" fillId="0" borderId="0" xfId="0" applyNumberFormat="1"/>
    <xf numFmtId="0" fontId="10" fillId="2" borderId="0" xfId="3" applyFont="1" applyFill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0" fontId="0" fillId="0" borderId="0" xfId="0" applyProtection="1">
      <protection hidden="1"/>
    </xf>
    <xf numFmtId="22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0" fillId="0" borderId="6" xfId="0" quotePrefix="1" applyBorder="1" applyProtection="1">
      <protection hidden="1"/>
    </xf>
    <xf numFmtId="0" fontId="0" fillId="0" borderId="6" xfId="0" applyBorder="1" applyProtection="1">
      <protection locked="0"/>
    </xf>
    <xf numFmtId="0" fontId="0" fillId="0" borderId="6" xfId="0" applyBorder="1" applyProtection="1">
      <protection locked="0" hidden="1"/>
    </xf>
    <xf numFmtId="0" fontId="4" fillId="2" borderId="0" xfId="3" applyFill="1" applyProtection="1">
      <protection hidden="1"/>
    </xf>
    <xf numFmtId="0" fontId="4" fillId="0" borderId="0" xfId="3" applyProtection="1">
      <protection hidden="1"/>
    </xf>
    <xf numFmtId="0" fontId="4" fillId="0" borderId="0" xfId="3" applyFill="1" applyProtection="1">
      <protection hidden="1"/>
    </xf>
    <xf numFmtId="0" fontId="6" fillId="2" borderId="0" xfId="3" applyFont="1" applyFill="1" applyAlignment="1" applyProtection="1">
      <alignment vertical="center" wrapText="1"/>
      <protection hidden="1"/>
    </xf>
    <xf numFmtId="9" fontId="4" fillId="0" borderId="0" xfId="2" applyFont="1" applyFill="1" applyProtection="1">
      <protection hidden="1"/>
    </xf>
    <xf numFmtId="43" fontId="0" fillId="0" borderId="0" xfId="0" applyNumberFormat="1"/>
    <xf numFmtId="43" fontId="0" fillId="0" borderId="16" xfId="1" applyFont="1" applyFill="1" applyBorder="1"/>
    <xf numFmtId="14" fontId="0" fillId="0" borderId="16" xfId="1" applyNumberFormat="1" applyFont="1" applyBorder="1" applyAlignment="1">
      <alignment horizontal="center"/>
    </xf>
    <xf numFmtId="43" fontId="11" fillId="9" borderId="17" xfId="1" applyFont="1" applyFill="1" applyBorder="1" applyAlignment="1">
      <alignment horizontal="center" vertical="center" wrapText="1"/>
    </xf>
    <xf numFmtId="14" fontId="11" fillId="9" borderId="18" xfId="1" applyNumberFormat="1" applyFont="1" applyFill="1" applyBorder="1" applyAlignment="1">
      <alignment horizontal="center" vertical="center" wrapText="1"/>
    </xf>
    <xf numFmtId="43" fontId="2" fillId="4" borderId="19" xfId="1" applyFont="1" applyFill="1" applyBorder="1" applyAlignment="1">
      <alignment horizontal="center" vertical="center" wrapText="1"/>
    </xf>
    <xf numFmtId="0" fontId="3" fillId="9" borderId="20" xfId="0" applyFont="1" applyFill="1" applyBorder="1"/>
    <xf numFmtId="0" fontId="3" fillId="9" borderId="21" xfId="0" applyFont="1" applyFill="1" applyBorder="1"/>
    <xf numFmtId="0" fontId="3" fillId="9" borderId="21" xfId="0" applyFont="1" applyFill="1" applyBorder="1" applyAlignment="1">
      <alignment horizontal="left" vertical="top"/>
    </xf>
    <xf numFmtId="0" fontId="3" fillId="9" borderId="22" xfId="0" applyFont="1" applyFill="1" applyBorder="1"/>
    <xf numFmtId="0" fontId="0" fillId="0" borderId="19" xfId="0" applyBorder="1"/>
    <xf numFmtId="0" fontId="13" fillId="2" borderId="0" xfId="3" applyFont="1" applyFill="1" applyProtection="1">
      <protection hidden="1"/>
    </xf>
    <xf numFmtId="0" fontId="14" fillId="2" borderId="0" xfId="3" applyFont="1" applyFill="1" applyAlignment="1" applyProtection="1">
      <alignment vertical="center" wrapText="1"/>
      <protection hidden="1"/>
    </xf>
    <xf numFmtId="0" fontId="13" fillId="0" borderId="0" xfId="3" applyFont="1" applyProtection="1">
      <protection hidden="1"/>
    </xf>
    <xf numFmtId="0" fontId="13" fillId="0" borderId="0" xfId="3" applyFont="1" applyFill="1" applyProtection="1">
      <protection hidden="1"/>
    </xf>
    <xf numFmtId="22" fontId="0" fillId="0" borderId="19" xfId="0" applyNumberFormat="1" applyBorder="1"/>
    <xf numFmtId="14" fontId="0" fillId="0" borderId="19" xfId="0" applyNumberFormat="1" applyBorder="1"/>
    <xf numFmtId="43" fontId="0" fillId="0" borderId="19" xfId="1" applyFont="1" applyBorder="1"/>
    <xf numFmtId="10" fontId="0" fillId="0" borderId="19" xfId="2" applyNumberFormat="1" applyFont="1" applyBorder="1"/>
    <xf numFmtId="43" fontId="0" fillId="11" borderId="16" xfId="1" applyFont="1" applyFill="1" applyBorder="1"/>
    <xf numFmtId="14" fontId="0" fillId="11" borderId="16" xfId="1" applyNumberFormat="1" applyFont="1" applyFill="1" applyBorder="1" applyAlignment="1">
      <alignment horizontal="center"/>
    </xf>
    <xf numFmtId="0" fontId="3" fillId="12" borderId="20" xfId="0" applyFont="1" applyFill="1" applyBorder="1"/>
    <xf numFmtId="0" fontId="3" fillId="12" borderId="21" xfId="0" applyFont="1" applyFill="1" applyBorder="1"/>
    <xf numFmtId="0" fontId="3" fillId="12" borderId="21" xfId="0" applyFont="1" applyFill="1" applyBorder="1" applyAlignment="1">
      <alignment horizontal="left" vertical="top"/>
    </xf>
    <xf numFmtId="0" fontId="3" fillId="12" borderId="22" xfId="0" applyFont="1" applyFill="1" applyBorder="1"/>
    <xf numFmtId="9" fontId="0" fillId="0" borderId="0" xfId="2" applyFont="1"/>
    <xf numFmtId="0" fontId="3" fillId="7" borderId="21" xfId="0" applyFont="1" applyFill="1" applyBorder="1"/>
    <xf numFmtId="43" fontId="0" fillId="0" borderId="0" xfId="1" applyFont="1" applyBorder="1"/>
    <xf numFmtId="10" fontId="0" fillId="0" borderId="0" xfId="2" applyNumberFormat="1" applyFont="1" applyBorder="1"/>
    <xf numFmtId="0" fontId="0" fillId="0" borderId="0" xfId="0" applyBorder="1"/>
    <xf numFmtId="22" fontId="0" fillId="0" borderId="0" xfId="0" applyNumberFormat="1" applyBorder="1"/>
    <xf numFmtId="43" fontId="0" fillId="0" borderId="19" xfId="1" applyNumberFormat="1" applyFont="1" applyBorder="1"/>
    <xf numFmtId="0" fontId="0" fillId="0" borderId="0" xfId="0" applyNumberFormat="1" applyProtection="1">
      <protection hidden="1"/>
    </xf>
    <xf numFmtId="0" fontId="0" fillId="0" borderId="0" xfId="2" applyNumberFormat="1" applyFont="1" applyProtection="1">
      <protection hidden="1"/>
    </xf>
    <xf numFmtId="0" fontId="0" fillId="10" borderId="0" xfId="2" applyNumberFormat="1" applyFont="1" applyFill="1" applyProtection="1">
      <protection hidden="1"/>
    </xf>
    <xf numFmtId="0" fontId="0" fillId="0" borderId="0" xfId="0" applyNumberFormat="1" applyAlignment="1" applyProtection="1">
      <alignment horizontal="center" vertical="center"/>
      <protection hidden="1"/>
    </xf>
    <xf numFmtId="0" fontId="15" fillId="0" borderId="23" xfId="1" applyNumberFormat="1" applyFont="1" applyFill="1" applyBorder="1" applyAlignment="1" applyProtection="1">
      <alignment horizontal="center" vertical="center" wrapText="1"/>
      <protection hidden="1"/>
    </xf>
    <xf numFmtId="14" fontId="15" fillId="0" borderId="23" xfId="1" applyNumberFormat="1" applyFont="1" applyFill="1" applyBorder="1" applyAlignment="1" applyProtection="1">
      <alignment horizontal="center" vertical="center" wrapText="1"/>
      <protection hidden="1"/>
    </xf>
    <xf numFmtId="0" fontId="16" fillId="0" borderId="23" xfId="2" applyNumberFormat="1" applyFont="1" applyFill="1" applyBorder="1" applyAlignment="1" applyProtection="1">
      <alignment horizontal="center" vertical="center" wrapText="1"/>
      <protection hidden="1"/>
    </xf>
    <xf numFmtId="0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6" fillId="10" borderId="0" xfId="2" applyNumberFormat="1" applyFont="1" applyFill="1" applyBorder="1" applyAlignment="1" applyProtection="1">
      <alignment horizontal="center" vertical="center" wrapText="1"/>
      <protection hidden="1"/>
    </xf>
    <xf numFmtId="14" fontId="20" fillId="4" borderId="26" xfId="1" applyNumberFormat="1" applyFont="1" applyFill="1" applyBorder="1" applyAlignment="1" applyProtection="1">
      <alignment horizontal="center" vertical="center" wrapText="1"/>
      <protection hidden="1"/>
    </xf>
    <xf numFmtId="0" fontId="21" fillId="4" borderId="26" xfId="2" applyNumberFormat="1" applyFont="1" applyFill="1" applyBorder="1" applyAlignment="1" applyProtection="1">
      <alignment horizontal="center" vertical="center" wrapText="1"/>
      <protection hidden="1"/>
    </xf>
    <xf numFmtId="165" fontId="0" fillId="0" borderId="23" xfId="1" applyNumberFormat="1" applyFont="1" applyFill="1" applyBorder="1" applyAlignment="1" applyProtection="1">
      <alignment horizontal="center" vertical="center"/>
      <protection hidden="1"/>
    </xf>
    <xf numFmtId="0" fontId="0" fillId="0" borderId="23" xfId="0" applyNumberFormat="1" applyFill="1" applyBorder="1" applyProtection="1">
      <protection hidden="1"/>
    </xf>
    <xf numFmtId="14" fontId="0" fillId="0" borderId="23" xfId="0" applyNumberFormat="1" applyBorder="1" applyAlignment="1" applyProtection="1">
      <alignment horizontal="center"/>
      <protection hidden="1"/>
    </xf>
    <xf numFmtId="0" fontId="0" fillId="0" borderId="23" xfId="2" applyNumberFormat="1" applyFont="1" applyFill="1" applyBorder="1" applyAlignment="1" applyProtection="1">
      <alignment horizontal="center"/>
      <protection hidden="1"/>
    </xf>
    <xf numFmtId="0" fontId="0" fillId="0" borderId="0" xfId="2" applyNumberFormat="1" applyFont="1" applyFill="1" applyBorder="1" applyAlignment="1" applyProtection="1">
      <alignment horizontal="center"/>
      <protection hidden="1"/>
    </xf>
    <xf numFmtId="0" fontId="0" fillId="10" borderId="0" xfId="2" applyNumberFormat="1" applyFont="1" applyFill="1" applyBorder="1" applyAlignment="1" applyProtection="1">
      <alignment horizontal="center"/>
      <protection hidden="1"/>
    </xf>
    <xf numFmtId="165" fontId="0" fillId="0" borderId="26" xfId="1" applyNumberFormat="1" applyFont="1" applyFill="1" applyBorder="1" applyAlignment="1" applyProtection="1">
      <alignment horizontal="center" vertical="center"/>
      <protection hidden="1"/>
    </xf>
    <xf numFmtId="0" fontId="0" fillId="0" borderId="26" xfId="0" applyNumberFormat="1" applyFill="1" applyBorder="1" applyProtection="1">
      <protection hidden="1"/>
    </xf>
    <xf numFmtId="166" fontId="0" fillId="0" borderId="26" xfId="0" applyNumberFormat="1" applyBorder="1" applyAlignment="1" applyProtection="1">
      <alignment horizontal="center"/>
      <protection hidden="1"/>
    </xf>
    <xf numFmtId="0" fontId="0" fillId="0" borderId="26" xfId="2" applyNumberFormat="1" applyFont="1" applyFill="1" applyBorder="1" applyAlignment="1" applyProtection="1">
      <alignment horizont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ill="1" applyBorder="1" applyProtection="1">
      <protection hidden="1"/>
    </xf>
    <xf numFmtId="14" fontId="0" fillId="0" borderId="0" xfId="0" applyNumberFormat="1" applyBorder="1" applyAlignment="1" applyProtection="1">
      <alignment horizontal="center"/>
      <protection hidden="1"/>
    </xf>
    <xf numFmtId="0" fontId="0" fillId="10" borderId="0" xfId="0" applyNumberFormat="1" applyFill="1" applyProtection="1">
      <protection hidden="1"/>
    </xf>
    <xf numFmtId="165" fontId="0" fillId="10" borderId="0" xfId="1" applyNumberFormat="1" applyFont="1" applyFill="1" applyBorder="1" applyAlignment="1" applyProtection="1">
      <alignment horizontal="center" vertical="center"/>
      <protection hidden="1"/>
    </xf>
    <xf numFmtId="0" fontId="0" fillId="10" borderId="0" xfId="0" applyNumberFormat="1" applyFill="1" applyBorder="1" applyProtection="1">
      <protection hidden="1"/>
    </xf>
    <xf numFmtId="14" fontId="0" fillId="10" borderId="0" xfId="0" applyNumberFormat="1" applyFill="1" applyBorder="1" applyAlignment="1" applyProtection="1">
      <alignment horizontal="center"/>
      <protection hidden="1"/>
    </xf>
    <xf numFmtId="0" fontId="16" fillId="0" borderId="24" xfId="1" applyNumberFormat="1" applyFont="1" applyFill="1" applyBorder="1" applyAlignment="1" applyProtection="1">
      <alignment horizontal="center" vertical="center" wrapText="1"/>
      <protection hidden="1"/>
    </xf>
    <xf numFmtId="14" fontId="16" fillId="0" borderId="24" xfId="1" applyNumberFormat="1" applyFont="1" applyFill="1" applyBorder="1" applyAlignment="1" applyProtection="1">
      <alignment horizontal="center" vertical="center" wrapText="1"/>
      <protection hidden="1"/>
    </xf>
    <xf numFmtId="0" fontId="16" fillId="0" borderId="24" xfId="2" applyNumberFormat="1" applyFont="1" applyFill="1" applyBorder="1" applyAlignment="1" applyProtection="1">
      <alignment horizontal="center" vertical="center" wrapText="1"/>
      <protection hidden="1"/>
    </xf>
    <xf numFmtId="0" fontId="11" fillId="6" borderId="13" xfId="1" applyNumberFormat="1" applyFont="1" applyFill="1" applyBorder="1" applyAlignment="1" applyProtection="1">
      <alignment horizontal="center" vertical="center" wrapText="1"/>
      <protection hidden="1"/>
    </xf>
    <xf numFmtId="0" fontId="11" fillId="6" borderId="14" xfId="1" applyNumberFormat="1" applyFont="1" applyFill="1" applyBorder="1" applyAlignment="1" applyProtection="1">
      <alignment horizontal="center" vertical="center" wrapText="1"/>
      <protection hidden="1"/>
    </xf>
    <xf numFmtId="14" fontId="11" fillId="6" borderId="14" xfId="1" applyNumberFormat="1" applyFont="1" applyFill="1" applyBorder="1" applyAlignment="1" applyProtection="1">
      <alignment horizontal="center" vertical="center" wrapText="1"/>
      <protection hidden="1"/>
    </xf>
    <xf numFmtId="0" fontId="2" fillId="5" borderId="15" xfId="2" applyNumberFormat="1" applyFont="1" applyFill="1" applyBorder="1" applyAlignment="1" applyProtection="1">
      <alignment horizontal="center" vertical="center" wrapText="1"/>
      <protection hidden="1"/>
    </xf>
    <xf numFmtId="0" fontId="9" fillId="0" borderId="0" xfId="0" applyNumberFormat="1" applyFont="1" applyFill="1" applyBorder="1" applyProtection="1">
      <protection hidden="1"/>
    </xf>
    <xf numFmtId="171" fontId="9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2" applyNumberFormat="1" applyFont="1" applyFill="1" applyBorder="1" applyAlignment="1" applyProtection="1">
      <alignment horizontal="center"/>
      <protection hidden="1"/>
    </xf>
    <xf numFmtId="0" fontId="9" fillId="10" borderId="0" xfId="2" applyNumberFormat="1" applyFont="1" applyFill="1" applyBorder="1" applyAlignment="1" applyProtection="1">
      <alignment horizontal="center"/>
      <protection hidden="1"/>
    </xf>
    <xf numFmtId="44" fontId="0" fillId="0" borderId="8" xfId="8" applyFont="1" applyFill="1" applyBorder="1" applyAlignment="1" applyProtection="1">
      <alignment horizontal="center" vertical="center"/>
      <protection hidden="1"/>
    </xf>
    <xf numFmtId="0" fontId="0" fillId="0" borderId="7" xfId="0" applyNumberFormat="1" applyFill="1" applyBorder="1" applyProtection="1">
      <protection hidden="1"/>
    </xf>
    <xf numFmtId="168" fontId="0" fillId="0" borderId="7" xfId="0" applyNumberFormat="1" applyBorder="1" applyAlignment="1" applyProtection="1">
      <alignment horizontal="center"/>
      <protection hidden="1"/>
    </xf>
    <xf numFmtId="0" fontId="0" fillId="0" borderId="9" xfId="2" applyNumberFormat="1" applyFont="1" applyFill="1" applyBorder="1" applyAlignment="1" applyProtection="1">
      <alignment horizontal="center"/>
      <protection hidden="1"/>
    </xf>
    <xf numFmtId="0" fontId="9" fillId="0" borderId="24" xfId="0" applyNumberFormat="1" applyFont="1" applyFill="1" applyBorder="1" applyProtection="1">
      <protection hidden="1"/>
    </xf>
    <xf numFmtId="171" fontId="9" fillId="0" borderId="24" xfId="0" applyNumberFormat="1" applyFont="1" applyFill="1" applyBorder="1" applyAlignment="1" applyProtection="1">
      <alignment horizontal="center"/>
      <protection hidden="1"/>
    </xf>
    <xf numFmtId="0" fontId="9" fillId="0" borderId="24" xfId="2" applyNumberFormat="1" applyFont="1" applyFill="1" applyBorder="1" applyAlignment="1" applyProtection="1">
      <alignment horizontal="center"/>
      <protection hidden="1"/>
    </xf>
    <xf numFmtId="44" fontId="0" fillId="0" borderId="10" xfId="8" applyFont="1" applyFill="1" applyBorder="1" applyAlignment="1" applyProtection="1">
      <alignment horizontal="center" vertical="center"/>
      <protection hidden="1"/>
    </xf>
    <xf numFmtId="0" fontId="0" fillId="0" borderId="11" xfId="0" applyNumberFormat="1" applyFill="1" applyBorder="1" applyProtection="1">
      <protection hidden="1"/>
    </xf>
    <xf numFmtId="168" fontId="0" fillId="0" borderId="11" xfId="0" applyNumberFormat="1" applyBorder="1" applyAlignment="1" applyProtection="1">
      <alignment horizontal="center"/>
      <protection hidden="1"/>
    </xf>
    <xf numFmtId="0" fontId="0" fillId="0" borderId="12" xfId="2" applyNumberFormat="1" applyFont="1" applyFill="1" applyBorder="1" applyAlignment="1" applyProtection="1">
      <alignment horizontal="center"/>
      <protection hidden="1"/>
    </xf>
    <xf numFmtId="0" fontId="17" fillId="0" borderId="25" xfId="1" applyNumberFormat="1" applyFont="1" applyFill="1" applyBorder="1" applyAlignment="1" applyProtection="1">
      <alignment horizontal="center" vertical="center" wrapText="1"/>
      <protection hidden="1"/>
    </xf>
    <xf numFmtId="14" fontId="17" fillId="0" borderId="25" xfId="1" applyNumberFormat="1" applyFont="1" applyFill="1" applyBorder="1" applyAlignment="1" applyProtection="1">
      <alignment horizontal="center" vertical="center" wrapText="1"/>
      <protection hidden="1"/>
    </xf>
    <xf numFmtId="0" fontId="18" fillId="0" borderId="25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8" fillId="10" borderId="0" xfId="2" applyNumberFormat="1" applyFont="1" applyFill="1" applyBorder="1" applyAlignment="1" applyProtection="1">
      <alignment horizontal="center" vertical="center" wrapText="1"/>
      <protection hidden="1"/>
    </xf>
    <xf numFmtId="0" fontId="11" fillId="8" borderId="13" xfId="1" applyNumberFormat="1" applyFont="1" applyFill="1" applyBorder="1" applyAlignment="1" applyProtection="1">
      <alignment horizontal="center" vertical="center" wrapText="1"/>
      <protection hidden="1"/>
    </xf>
    <xf numFmtId="0" fontId="11" fillId="8" borderId="14" xfId="1" applyNumberFormat="1" applyFont="1" applyFill="1" applyBorder="1" applyAlignment="1" applyProtection="1">
      <alignment horizontal="center" vertical="center" wrapText="1"/>
      <protection hidden="1"/>
    </xf>
    <xf numFmtId="14" fontId="11" fillId="8" borderId="14" xfId="1" applyNumberFormat="1" applyFont="1" applyFill="1" applyBorder="1" applyAlignment="1" applyProtection="1">
      <alignment horizontal="center" vertical="center" wrapText="1"/>
      <protection hidden="1"/>
    </xf>
    <xf numFmtId="9" fontId="19" fillId="0" borderId="0" xfId="2" applyFont="1" applyFill="1" applyBorder="1" applyAlignment="1" applyProtection="1">
      <alignment horizontal="center" vertical="center"/>
      <protection hidden="1"/>
    </xf>
    <xf numFmtId="0" fontId="19" fillId="0" borderId="0" xfId="0" applyNumberFormat="1" applyFont="1" applyFill="1" applyBorder="1" applyProtection="1">
      <protection hidden="1"/>
    </xf>
    <xf numFmtId="170" fontId="19" fillId="0" borderId="0" xfId="0" applyNumberFormat="1" applyFont="1" applyFill="1" applyBorder="1" applyAlignment="1" applyProtection="1">
      <alignment horizontal="center"/>
      <protection hidden="1"/>
    </xf>
    <xf numFmtId="0" fontId="19" fillId="0" borderId="0" xfId="2" applyNumberFormat="1" applyFont="1" applyFill="1" applyBorder="1" applyAlignment="1" applyProtection="1">
      <alignment horizontal="center"/>
      <protection hidden="1"/>
    </xf>
    <xf numFmtId="0" fontId="19" fillId="10" borderId="0" xfId="2" applyNumberFormat="1" applyFont="1" applyFill="1" applyBorder="1" applyAlignment="1" applyProtection="1">
      <alignment horizontal="center"/>
      <protection hidden="1"/>
    </xf>
    <xf numFmtId="167" fontId="0" fillId="0" borderId="8" xfId="1" applyNumberFormat="1" applyFont="1" applyFill="1" applyBorder="1" applyAlignment="1" applyProtection="1">
      <alignment horizontal="center" vertical="center"/>
      <protection hidden="1"/>
    </xf>
    <xf numFmtId="169" fontId="0" fillId="0" borderId="7" xfId="0" applyNumberFormat="1" applyBorder="1" applyAlignment="1" applyProtection="1">
      <alignment horizontal="center"/>
      <protection hidden="1"/>
    </xf>
    <xf numFmtId="0" fontId="0" fillId="0" borderId="19" xfId="0" quotePrefix="1" applyBorder="1"/>
    <xf numFmtId="43" fontId="0" fillId="0" borderId="0" xfId="1" applyFont="1" applyFill="1" applyBorder="1"/>
    <xf numFmtId="0" fontId="3" fillId="12" borderId="36" xfId="0" applyFont="1" applyFill="1" applyBorder="1"/>
    <xf numFmtId="43" fontId="0" fillId="0" borderId="36" xfId="1" applyFont="1" applyBorder="1"/>
    <xf numFmtId="10" fontId="0" fillId="0" borderId="36" xfId="2" applyNumberFormat="1" applyFont="1" applyBorder="1"/>
    <xf numFmtId="43" fontId="0" fillId="0" borderId="36" xfId="1" applyNumberFormat="1" applyFont="1" applyBorder="1"/>
    <xf numFmtId="0" fontId="0" fillId="0" borderId="36" xfId="0" applyBorder="1"/>
    <xf numFmtId="0" fontId="3" fillId="12" borderId="36" xfId="0" applyFont="1" applyFill="1" applyBorder="1" applyAlignment="1">
      <alignment horizontal="left" vertical="top"/>
    </xf>
    <xf numFmtId="22" fontId="0" fillId="0" borderId="36" xfId="0" applyNumberFormat="1" applyBorder="1"/>
    <xf numFmtId="14" fontId="0" fillId="0" borderId="36" xfId="0" applyNumberFormat="1" applyBorder="1"/>
    <xf numFmtId="43" fontId="11" fillId="9" borderId="16" xfId="1" applyFont="1" applyFill="1" applyBorder="1" applyAlignment="1">
      <alignment horizontal="center" vertical="center"/>
    </xf>
    <xf numFmtId="14" fontId="11" fillId="9" borderId="16" xfId="1" applyNumberFormat="1" applyFont="1" applyFill="1" applyBorder="1" applyAlignment="1">
      <alignment horizontal="center" vertical="center"/>
    </xf>
    <xf numFmtId="43" fontId="2" fillId="4" borderId="16" xfId="1" applyFont="1" applyFill="1" applyBorder="1" applyAlignment="1">
      <alignment horizontal="center" vertical="center"/>
    </xf>
    <xf numFmtId="43" fontId="11" fillId="6" borderId="37" xfId="1" applyFont="1" applyFill="1" applyBorder="1" applyAlignment="1">
      <alignment horizontal="center" vertical="center"/>
    </xf>
    <xf numFmtId="43" fontId="26" fillId="4" borderId="7" xfId="1" applyFont="1" applyFill="1" applyBorder="1" applyAlignment="1">
      <alignment horizontal="center" vertical="center"/>
    </xf>
    <xf numFmtId="0" fontId="26" fillId="0" borderId="0" xfId="6" applyFont="1" applyAlignment="1">
      <alignment horizontal="center" vertical="center"/>
    </xf>
    <xf numFmtId="43" fontId="11" fillId="6" borderId="7" xfId="1" applyFont="1" applyFill="1" applyBorder="1" applyAlignment="1">
      <alignment horizontal="center" vertical="center" wrapText="1"/>
    </xf>
    <xf numFmtId="0" fontId="26" fillId="0" borderId="0" xfId="6" applyFont="1" applyAlignment="1">
      <alignment horizontal="center" vertical="center" wrapText="1"/>
    </xf>
    <xf numFmtId="0" fontId="12" fillId="0" borderId="0" xfId="6" applyAlignment="1">
      <alignment horizontal="left"/>
    </xf>
    <xf numFmtId="43" fontId="0" fillId="0" borderId="38" xfId="1" applyFont="1" applyFill="1" applyBorder="1"/>
    <xf numFmtId="0" fontId="12" fillId="0" borderId="0" xfId="6"/>
    <xf numFmtId="43" fontId="1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36" xfId="0" applyNumberFormat="1" applyBorder="1"/>
    <xf numFmtId="0" fontId="3" fillId="9" borderId="36" xfId="0" applyFont="1" applyFill="1" applyBorder="1"/>
    <xf numFmtId="0" fontId="3" fillId="9" borderId="36" xfId="0" applyFont="1" applyFill="1" applyBorder="1" applyAlignment="1">
      <alignment horizontal="left" vertical="top"/>
    </xf>
    <xf numFmtId="0" fontId="24" fillId="9" borderId="36" xfId="0" applyFont="1" applyFill="1" applyBorder="1" applyAlignment="1">
      <alignment horizontal="center" vertical="center" wrapText="1"/>
    </xf>
    <xf numFmtId="0" fontId="20" fillId="4" borderId="26" xfId="1" applyNumberFormat="1" applyFont="1" applyFill="1" applyBorder="1" applyAlignment="1" applyProtection="1">
      <alignment horizontal="center" vertical="center" wrapText="1"/>
      <protection hidden="1"/>
    </xf>
    <xf numFmtId="43" fontId="9" fillId="0" borderId="0" xfId="1" applyNumberFormat="1" applyFont="1" applyFill="1" applyBorder="1" applyAlignment="1" applyProtection="1">
      <alignment horizontal="center" vertical="center"/>
      <protection hidden="1"/>
    </xf>
    <xf numFmtId="43" fontId="9" fillId="0" borderId="24" xfId="1" applyNumberFormat="1" applyFont="1" applyFill="1" applyBorder="1" applyAlignment="1" applyProtection="1">
      <alignment horizontal="center" vertical="center"/>
      <protection hidden="1"/>
    </xf>
    <xf numFmtId="0" fontId="16" fillId="0" borderId="0" xfId="1" applyNumberFormat="1" applyFont="1" applyFill="1" applyBorder="1" applyAlignment="1" applyProtection="1">
      <alignment vertical="center" wrapText="1"/>
      <protection hidden="1"/>
    </xf>
    <xf numFmtId="0" fontId="16" fillId="0" borderId="24" xfId="1" applyNumberFormat="1" applyFont="1" applyFill="1" applyBorder="1" applyAlignment="1" applyProtection="1">
      <alignment vertical="center" wrapText="1"/>
      <protection hidden="1"/>
    </xf>
    <xf numFmtId="43" fontId="0" fillId="0" borderId="0" xfId="1" applyFont="1"/>
    <xf numFmtId="0" fontId="0" fillId="0" borderId="0" xfId="0" applyFill="1" applyBorder="1"/>
    <xf numFmtId="171" fontId="0" fillId="0" borderId="0" xfId="0" applyNumberFormat="1" applyBorder="1"/>
    <xf numFmtId="172" fontId="0" fillId="0" borderId="36" xfId="1" applyNumberFormat="1" applyFont="1" applyBorder="1"/>
    <xf numFmtId="173" fontId="0" fillId="0" borderId="0" xfId="0" applyNumberFormat="1"/>
    <xf numFmtId="14" fontId="0" fillId="0" borderId="0" xfId="1" applyNumberFormat="1" applyFont="1" applyFill="1" applyBorder="1"/>
    <xf numFmtId="0" fontId="0" fillId="0" borderId="0" xfId="0" applyAlignment="1">
      <alignment vertical="center"/>
    </xf>
    <xf numFmtId="0" fontId="0" fillId="0" borderId="7" xfId="0" applyFill="1" applyBorder="1" applyAlignment="1">
      <alignment horizontal="center"/>
    </xf>
    <xf numFmtId="0" fontId="12" fillId="0" borderId="0" xfId="6" applyAlignment="1">
      <alignment horizontal="center"/>
    </xf>
    <xf numFmtId="43" fontId="2" fillId="0" borderId="38" xfId="1" applyFont="1" applyFill="1" applyBorder="1" applyAlignment="1">
      <alignment horizontal="center" vertical="center" wrapText="1"/>
    </xf>
    <xf numFmtId="0" fontId="0" fillId="0" borderId="0" xfId="0" applyNumberFormat="1"/>
    <xf numFmtId="43" fontId="25" fillId="13" borderId="47" xfId="1" applyFont="1" applyFill="1" applyBorder="1" applyAlignment="1">
      <alignment horizontal="center" vertical="center"/>
    </xf>
    <xf numFmtId="165" fontId="0" fillId="0" borderId="47" xfId="1" applyNumberFormat="1" applyFont="1" applyFill="1" applyBorder="1"/>
    <xf numFmtId="43" fontId="25" fillId="13" borderId="47" xfId="1" applyFont="1" applyFill="1" applyBorder="1"/>
    <xf numFmtId="0" fontId="0" fillId="0" borderId="0" xfId="0" applyBorder="1" applyAlignment="1">
      <alignment horizontal="center" vertical="center" wrapText="1"/>
    </xf>
    <xf numFmtId="0" fontId="0" fillId="14" borderId="0" xfId="0" applyNumberFormat="1" applyFill="1" applyProtection="1">
      <protection hidden="1"/>
    </xf>
    <xf numFmtId="165" fontId="0" fillId="14" borderId="0" xfId="1" applyNumberFormat="1" applyFont="1" applyFill="1" applyBorder="1" applyAlignment="1" applyProtection="1">
      <alignment horizontal="center" vertical="center"/>
      <protection hidden="1"/>
    </xf>
    <xf numFmtId="0" fontId="0" fillId="14" borderId="0" xfId="0" applyNumberFormat="1" applyFill="1" applyBorder="1" applyProtection="1">
      <protection hidden="1"/>
    </xf>
    <xf numFmtId="14" fontId="0" fillId="14" borderId="0" xfId="0" applyNumberFormat="1" applyFill="1" applyBorder="1" applyAlignment="1" applyProtection="1">
      <alignment horizontal="center"/>
      <protection hidden="1"/>
    </xf>
    <xf numFmtId="0" fontId="0" fillId="14" borderId="0" xfId="2" applyNumberFormat="1" applyFont="1" applyFill="1" applyBorder="1" applyAlignment="1" applyProtection="1">
      <alignment horizontal="center"/>
      <protection hidden="1"/>
    </xf>
    <xf numFmtId="0" fontId="0" fillId="16" borderId="0" xfId="0" applyFill="1"/>
    <xf numFmtId="0" fontId="0" fillId="0" borderId="23" xfId="0" applyBorder="1" applyAlignment="1">
      <alignment horizontal="center" vertical="center"/>
    </xf>
    <xf numFmtId="0" fontId="0" fillId="16" borderId="23" xfId="0" applyFill="1" applyBorder="1"/>
    <xf numFmtId="14" fontId="0" fillId="0" borderId="23" xfId="0" applyNumberFormat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16" borderId="50" xfId="0" applyFill="1" applyBorder="1"/>
    <xf numFmtId="0" fontId="0" fillId="16" borderId="26" xfId="0" applyFill="1" applyBorder="1"/>
    <xf numFmtId="0" fontId="0" fillId="0" borderId="26" xfId="0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48" xfId="0" applyBorder="1" applyAlignment="1">
      <alignment horizontal="center" vertical="center" wrapText="1"/>
    </xf>
    <xf numFmtId="0" fontId="0" fillId="16" borderId="48" xfId="0" applyFill="1" applyBorder="1" applyAlignment="1">
      <alignment wrapText="1"/>
    </xf>
    <xf numFmtId="0" fontId="0" fillId="16" borderId="52" xfId="0" applyFill="1" applyBorder="1"/>
    <xf numFmtId="0" fontId="0" fillId="0" borderId="52" xfId="0" applyBorder="1"/>
    <xf numFmtId="0" fontId="0" fillId="16" borderId="28" xfId="0" applyFill="1" applyBorder="1"/>
    <xf numFmtId="0" fontId="0" fillId="0" borderId="51" xfId="0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16" borderId="55" xfId="0" applyFill="1" applyBorder="1"/>
    <xf numFmtId="0" fontId="0" fillId="0" borderId="29" xfId="0" applyBorder="1"/>
    <xf numFmtId="0" fontId="2" fillId="0" borderId="57" xfId="0" applyFont="1" applyBorder="1" applyAlignment="1">
      <alignment horizontal="center" vertical="center"/>
    </xf>
    <xf numFmtId="0" fontId="0" fillId="0" borderId="57" xfId="0" applyBorder="1"/>
    <xf numFmtId="0" fontId="0" fillId="0" borderId="24" xfId="0" applyBorder="1"/>
    <xf numFmtId="14" fontId="0" fillId="0" borderId="0" xfId="0" applyNumberFormat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7" xfId="0" applyBorder="1" applyAlignment="1">
      <alignment wrapText="1"/>
    </xf>
    <xf numFmtId="0" fontId="0" fillId="16" borderId="57" xfId="0" applyFill="1" applyBorder="1"/>
    <xf numFmtId="0" fontId="0" fillId="7" borderId="28" xfId="0" applyFill="1" applyBorder="1"/>
    <xf numFmtId="0" fontId="0" fillId="7" borderId="26" xfId="0" applyFill="1" applyBorder="1" applyAlignment="1">
      <alignment horizontal="center" vertical="center"/>
    </xf>
    <xf numFmtId="0" fontId="0" fillId="0" borderId="48" xfId="0" applyBorder="1"/>
    <xf numFmtId="0" fontId="0" fillId="9" borderId="0" xfId="0" applyFill="1" applyBorder="1"/>
    <xf numFmtId="0" fontId="3" fillId="9" borderId="0" xfId="0" applyFont="1" applyFill="1" applyBorder="1"/>
    <xf numFmtId="8" fontId="0" fillId="0" borderId="60" xfId="0" applyNumberFormat="1" applyBorder="1"/>
    <xf numFmtId="0" fontId="0" fillId="0" borderId="60" xfId="0" applyBorder="1" applyAlignment="1">
      <alignment horizontal="center" vertical="center"/>
    </xf>
    <xf numFmtId="16" fontId="0" fillId="0" borderId="60" xfId="0" applyNumberFormat="1" applyBorder="1" applyAlignment="1">
      <alignment horizontal="center" vertical="center"/>
    </xf>
    <xf numFmtId="15" fontId="0" fillId="0" borderId="60" xfId="0" applyNumberFormat="1" applyBorder="1" applyAlignment="1">
      <alignment horizontal="center" vertical="center"/>
    </xf>
    <xf numFmtId="21" fontId="0" fillId="0" borderId="61" xfId="0" applyNumberFormat="1" applyBorder="1"/>
    <xf numFmtId="0" fontId="0" fillId="17" borderId="0" xfId="0" applyFill="1" applyBorder="1"/>
    <xf numFmtId="0" fontId="2" fillId="17" borderId="62" xfId="0" applyFont="1" applyFill="1" applyBorder="1"/>
    <xf numFmtId="0" fontId="25" fillId="9" borderId="62" xfId="0" applyFont="1" applyFill="1" applyBorder="1"/>
    <xf numFmtId="0" fontId="2" fillId="7" borderId="23" xfId="0" applyFont="1" applyFill="1" applyBorder="1" applyAlignment="1">
      <alignment horizontal="center" vertical="center"/>
    </xf>
    <xf numFmtId="0" fontId="25" fillId="9" borderId="62" xfId="0" applyFont="1" applyFill="1" applyBorder="1" applyAlignment="1">
      <alignment horizontal="center" vertical="center"/>
    </xf>
    <xf numFmtId="0" fontId="2" fillId="17" borderId="62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7" borderId="48" xfId="0" applyFont="1" applyFill="1" applyBorder="1"/>
    <xf numFmtId="0" fontId="2" fillId="7" borderId="26" xfId="0" applyFont="1" applyFill="1" applyBorder="1" applyAlignment="1">
      <alignment horizontal="center" vertical="center"/>
    </xf>
    <xf numFmtId="0" fontId="2" fillId="0" borderId="58" xfId="0" applyFont="1" applyBorder="1"/>
    <xf numFmtId="0" fontId="2" fillId="0" borderId="24" xfId="0" applyFont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24" xfId="0" applyFont="1" applyBorder="1" applyAlignment="1">
      <alignment wrapText="1"/>
    </xf>
    <xf numFmtId="9" fontId="27" fillId="0" borderId="0" xfId="0" applyNumberFormat="1" applyFont="1"/>
    <xf numFmtId="0" fontId="27" fillId="0" borderId="0" xfId="0" applyFont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0" fontId="27" fillId="0" borderId="52" xfId="0" applyFont="1" applyFill="1" applyBorder="1" applyAlignment="1">
      <alignment horizontal="center" vertical="center"/>
    </xf>
    <xf numFmtId="0" fontId="30" fillId="0" borderId="0" xfId="0" applyFont="1"/>
    <xf numFmtId="0" fontId="0" fillId="0" borderId="60" xfId="0" applyFont="1" applyBorder="1" applyAlignment="1">
      <alignment horizontal="center" vertical="center"/>
    </xf>
    <xf numFmtId="0" fontId="0" fillId="16" borderId="52" xfId="0" applyFill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8" xfId="0" applyFont="1" applyBorder="1" applyAlignment="1">
      <alignment wrapText="1"/>
    </xf>
    <xf numFmtId="0" fontId="2" fillId="0" borderId="24" xfId="0" applyFont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17" borderId="0" xfId="0" applyFont="1" applyFill="1" applyAlignment="1">
      <alignment horizontal="center" vertical="center"/>
    </xf>
    <xf numFmtId="0" fontId="31" fillId="18" borderId="0" xfId="0" applyFont="1" applyFill="1" applyAlignment="1">
      <alignment horizontal="center" vertical="center"/>
    </xf>
    <xf numFmtId="0" fontId="31" fillId="15" borderId="0" xfId="0" applyFont="1" applyFill="1" applyAlignment="1">
      <alignment horizontal="center" vertical="center"/>
    </xf>
    <xf numFmtId="0" fontId="0" fillId="0" borderId="0" xfId="0" applyAlignment="1">
      <alignment textRotation="180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 vertical="center"/>
    </xf>
    <xf numFmtId="20" fontId="0" fillId="0" borderId="29" xfId="0" applyNumberFormat="1" applyBorder="1" applyAlignment="1">
      <alignment horizontal="center" vertical="center"/>
    </xf>
    <xf numFmtId="20" fontId="0" fillId="0" borderId="54" xfId="0" applyNumberFormat="1" applyBorder="1" applyAlignment="1">
      <alignment horizontal="center" vertical="center"/>
    </xf>
    <xf numFmtId="20" fontId="0" fillId="0" borderId="5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16" fontId="2" fillId="0" borderId="57" xfId="0" applyNumberFormat="1" applyFont="1" applyBorder="1" applyAlignment="1">
      <alignment horizontal="center" vertical="center"/>
    </xf>
    <xf numFmtId="16" fontId="2" fillId="0" borderId="54" xfId="0" applyNumberFormat="1" applyFont="1" applyBorder="1" applyAlignment="1">
      <alignment horizontal="center" vertical="center"/>
    </xf>
    <xf numFmtId="16" fontId="37" fillId="0" borderId="54" xfId="0" applyNumberFormat="1" applyFont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9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9" fontId="5" fillId="2" borderId="1" xfId="2" applyFont="1" applyFill="1" applyBorder="1" applyAlignment="1" applyProtection="1">
      <alignment vertical="center"/>
      <protection hidden="1"/>
    </xf>
    <xf numFmtId="9" fontId="5" fillId="2" borderId="2" xfId="2" applyFont="1" applyFill="1" applyBorder="1" applyAlignment="1" applyProtection="1">
      <alignment vertical="center"/>
      <protection hidden="1"/>
    </xf>
    <xf numFmtId="9" fontId="5" fillId="2" borderId="3" xfId="2" applyFont="1" applyFill="1" applyBorder="1" applyAlignment="1" applyProtection="1">
      <alignment vertical="center"/>
      <protection hidden="1"/>
    </xf>
    <xf numFmtId="9" fontId="5" fillId="2" borderId="1" xfId="2" applyFont="1" applyFill="1" applyBorder="1" applyAlignment="1" applyProtection="1">
      <alignment horizontal="center" vertical="center"/>
      <protection hidden="1"/>
    </xf>
    <xf numFmtId="9" fontId="5" fillId="2" borderId="2" xfId="2" applyFont="1" applyFill="1" applyBorder="1" applyAlignment="1" applyProtection="1">
      <alignment horizontal="center" vertical="center"/>
      <protection hidden="1"/>
    </xf>
    <xf numFmtId="9" fontId="5" fillId="2" borderId="3" xfId="2" applyFont="1" applyFill="1" applyBorder="1" applyAlignment="1" applyProtection="1">
      <alignment horizontal="center" vertical="center"/>
      <protection hidden="1"/>
    </xf>
    <xf numFmtId="9" fontId="14" fillId="2" borderId="4" xfId="2" applyFont="1" applyFill="1" applyBorder="1" applyAlignment="1" applyProtection="1">
      <alignment horizontal="center" vertical="center" wrapText="1"/>
      <protection hidden="1"/>
    </xf>
    <xf numFmtId="0" fontId="17" fillId="0" borderId="29" xfId="1" applyNumberFormat="1" applyFont="1" applyFill="1" applyBorder="1" applyAlignment="1" applyProtection="1">
      <alignment horizontal="center" vertical="center" wrapText="1"/>
      <protection hidden="1"/>
    </xf>
    <xf numFmtId="0" fontId="17" fillId="0" borderId="0" xfId="1" applyNumberFormat="1" applyFont="1" applyFill="1" applyBorder="1" applyAlignment="1" applyProtection="1">
      <alignment horizontal="center" vertical="center" wrapText="1"/>
      <protection hidden="1"/>
    </xf>
    <xf numFmtId="0" fontId="20" fillId="4" borderId="26" xfId="1" applyNumberFormat="1" applyFont="1" applyFill="1" applyBorder="1" applyAlignment="1" applyProtection="1">
      <alignment horizontal="center" vertical="center" wrapText="1"/>
      <protection hidden="1"/>
    </xf>
    <xf numFmtId="0" fontId="11" fillId="6" borderId="30" xfId="1" applyNumberFormat="1" applyFont="1" applyFill="1" applyBorder="1" applyAlignment="1" applyProtection="1">
      <alignment horizontal="center" vertical="center" wrapText="1"/>
      <protection hidden="1"/>
    </xf>
    <xf numFmtId="0" fontId="11" fillId="6" borderId="31" xfId="1" applyNumberFormat="1" applyFont="1" applyFill="1" applyBorder="1" applyAlignment="1" applyProtection="1">
      <alignment horizontal="center" vertical="center" wrapText="1"/>
      <protection hidden="1"/>
    </xf>
    <xf numFmtId="0" fontId="11" fillId="6" borderId="32" xfId="1" applyNumberFormat="1" applyFont="1" applyFill="1" applyBorder="1" applyAlignment="1" applyProtection="1">
      <alignment horizontal="center" vertical="center" wrapText="1"/>
      <protection hidden="1"/>
    </xf>
    <xf numFmtId="0" fontId="11" fillId="8" borderId="30" xfId="1" applyNumberFormat="1" applyFont="1" applyFill="1" applyBorder="1" applyAlignment="1" applyProtection="1">
      <alignment horizontal="center" vertical="center" wrapText="1"/>
      <protection hidden="1"/>
    </xf>
    <xf numFmtId="0" fontId="11" fillId="8" borderId="31" xfId="1" applyNumberFormat="1" applyFont="1" applyFill="1" applyBorder="1" applyAlignment="1" applyProtection="1">
      <alignment horizontal="center" vertical="center" wrapText="1"/>
      <protection hidden="1"/>
    </xf>
    <xf numFmtId="0" fontId="11" fillId="8" borderId="33" xfId="1" applyNumberFormat="1" applyFont="1" applyFill="1" applyBorder="1" applyAlignment="1" applyProtection="1">
      <alignment horizontal="center" vertical="center" wrapText="1"/>
      <protection hidden="1"/>
    </xf>
    <xf numFmtId="0" fontId="0" fillId="0" borderId="27" xfId="0" applyNumberFormat="1" applyBorder="1" applyAlignment="1" applyProtection="1">
      <alignment horizontal="center" vertical="center"/>
      <protection hidden="1"/>
    </xf>
    <xf numFmtId="0" fontId="0" fillId="0" borderId="26" xfId="0" applyNumberFormat="1" applyBorder="1" applyAlignment="1" applyProtection="1">
      <alignment horizontal="center" vertical="center"/>
      <protection hidden="1"/>
    </xf>
    <xf numFmtId="0" fontId="0" fillId="0" borderId="28" xfId="0" applyNumberFormat="1" applyBorder="1" applyAlignment="1" applyProtection="1">
      <alignment horizontal="center" vertical="center"/>
      <protection hidden="1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4" fillId="12" borderId="34" xfId="0" applyFont="1" applyFill="1" applyBorder="1" applyAlignment="1">
      <alignment horizontal="center" vertical="center" wrapText="1"/>
    </xf>
    <xf numFmtId="0" fontId="24" fillId="12" borderId="35" xfId="0" applyFont="1" applyFill="1" applyBorder="1" applyAlignment="1">
      <alignment horizontal="center" vertical="center" wrapText="1"/>
    </xf>
    <xf numFmtId="0" fontId="24" fillId="12" borderId="36" xfId="0" applyFont="1" applyFill="1" applyBorder="1" applyAlignment="1">
      <alignment horizontal="center" vertical="center" wrapText="1"/>
    </xf>
    <xf numFmtId="0" fontId="27" fillId="15" borderId="0" xfId="0" applyFont="1" applyFill="1" applyAlignment="1">
      <alignment horizontal="center" vertical="center" textRotation="180"/>
    </xf>
    <xf numFmtId="0" fontId="27" fillId="15" borderId="23" xfId="0" applyFont="1" applyFill="1" applyBorder="1" applyAlignment="1">
      <alignment horizontal="center" vertical="center" textRotation="90"/>
    </xf>
    <xf numFmtId="0" fontId="32" fillId="0" borderId="0" xfId="0" applyFont="1" applyAlignment="1">
      <alignment horizontal="center" vertical="center"/>
    </xf>
    <xf numFmtId="0" fontId="31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17" fontId="27" fillId="15" borderId="0" xfId="0" applyNumberFormat="1" applyFont="1" applyFill="1" applyAlignment="1">
      <alignment horizontal="center" vertical="center" textRotation="180"/>
    </xf>
    <xf numFmtId="44" fontId="34" fillId="0" borderId="0" xfId="8" applyFont="1" applyAlignment="1">
      <alignment horizontal="center" vertical="center"/>
    </xf>
    <xf numFmtId="44" fontId="0" fillId="0" borderId="0" xfId="8" applyFont="1" applyAlignment="1">
      <alignment horizontal="center" vertical="center"/>
    </xf>
    <xf numFmtId="44" fontId="32" fillId="0" borderId="0" xfId="0" applyNumberFormat="1" applyFont="1" applyAlignment="1">
      <alignment horizontal="center" vertical="center"/>
    </xf>
    <xf numFmtId="44" fontId="27" fillId="0" borderId="0" xfId="0" applyNumberFormat="1" applyFont="1" applyAlignment="1">
      <alignment horizontal="center" vertical="center"/>
    </xf>
  </cellXfs>
  <cellStyles count="9">
    <cellStyle name="Details" xfId="5"/>
    <cellStyle name="Moeda" xfId="8" builtinId="4"/>
    <cellStyle name="Normal" xfId="0" builtinId="0"/>
    <cellStyle name="Normal 2" xfId="3"/>
    <cellStyle name="Normal 2 2" xfId="6"/>
    <cellStyle name="Porcentagem" xfId="2" builtinId="5"/>
    <cellStyle name="Table Headings" xfId="4"/>
    <cellStyle name="Vírgula" xfId="1" builtinId="3"/>
    <cellStyle name="Vírgula 2" xfId="7"/>
  </cellStyles>
  <dxfs count="10"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_-* #,##0_-;\-* #,##0_-;_-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Avançado!$C$13</c:f>
              <c:strCache>
                <c:ptCount val="1"/>
                <c:pt idx="0">
                  <c:v>Meu Resultado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3202913375591828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345-400D-A032-122FBCC047F7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3371532889516127E-17"/>
                  <c:y val="0.323725256891857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345-400D-A032-122FBCC047F7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Avançado!$B$14:$B$16</c:f>
              <c:strCache>
                <c:ptCount val="3"/>
                <c:pt idx="0">
                  <c:v>Jud</c:v>
                </c:pt>
                <c:pt idx="1">
                  <c:v>BB</c:v>
                </c:pt>
                <c:pt idx="2">
                  <c:v>Rec</c:v>
                </c:pt>
              </c:strCache>
            </c:strRef>
          </c:cat>
          <c:val>
            <c:numRef>
              <c:f>Avançado!$C$14:$C$16</c:f>
              <c:numCache>
                <c:formatCode>_-* #,##0_-;\-* #,##0_-;_-* "-"??_-;_-@_-</c:formatCode>
                <c:ptCount val="3"/>
                <c:pt idx="0">
                  <c:v>9562829.5073333383</c:v>
                </c:pt>
                <c:pt idx="1">
                  <c:v>2021401.1874285727</c:v>
                </c:pt>
                <c:pt idx="2">
                  <c:v>10241376.701142853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345-400D-A032-122FBCC04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76304"/>
        <c:axId val="200576864"/>
      </c:barChart>
      <c:catAx>
        <c:axId val="2005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76864"/>
        <c:crosses val="autoZero"/>
        <c:auto val="1"/>
        <c:lblAlgn val="ctr"/>
        <c:lblOffset val="100"/>
        <c:noMultiLvlLbl val="0"/>
      </c:catAx>
      <c:valAx>
        <c:axId val="2005768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057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 Excel (Rodrigo Oliveira) Com Exemplos.xlsx]Avançado!Tabela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Avançado!$C$40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Avançado!$B$41:$B$44</c:f>
              <c:strCache>
                <c:ptCount val="3"/>
                <c:pt idx="0">
                  <c:v>João</c:v>
                </c:pt>
                <c:pt idx="1">
                  <c:v>José</c:v>
                </c:pt>
                <c:pt idx="2">
                  <c:v>Maria</c:v>
                </c:pt>
              </c:strCache>
            </c:strRef>
          </c:cat>
          <c:val>
            <c:numRef>
              <c:f>Avançado!$C$41:$C$44</c:f>
              <c:numCache>
                <c:formatCode>General</c:formatCode>
                <c:ptCount val="3"/>
                <c:pt idx="0">
                  <c:v>41589.864999999998</c:v>
                </c:pt>
                <c:pt idx="1">
                  <c:v>100806.59656999999</c:v>
                </c:pt>
                <c:pt idx="2">
                  <c:v>110309.6590044467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F6-4B1F-B216-82858891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417984"/>
        <c:axId val="356418544"/>
      </c:barChart>
      <c:catAx>
        <c:axId val="3564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418544"/>
        <c:crosses val="autoZero"/>
        <c:auto val="1"/>
        <c:lblAlgn val="ctr"/>
        <c:lblOffset val="100"/>
        <c:noMultiLvlLbl val="0"/>
      </c:catAx>
      <c:valAx>
        <c:axId val="3564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4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600076</xdr:colOff>
      <xdr:row>3</xdr:row>
      <xdr:rowOff>104775</xdr:rowOff>
    </xdr:from>
    <xdr:to>
      <xdr:col>5</xdr:col>
      <xdr:colOff>57150</xdr:colOff>
      <xdr:row>19</xdr:row>
      <xdr:rowOff>66675</xdr:rowOff>
    </xdr:to>
    <xdr:cxnSp macro="">
      <xdr:nvCxnSpPr>
        <xdr:cNvPr id="8" name="Conector Angulado 7"/>
        <xdr:cNvCxnSpPr>
          <a:stCxn id="2" idx="3"/>
          <a:endCxn id="5" idx="1"/>
        </xdr:cNvCxnSpPr>
      </xdr:nvCxnSpPr>
      <xdr:spPr>
        <a:xfrm>
          <a:off x="2428876" y="676275"/>
          <a:ext cx="676274" cy="3009900"/>
        </a:xfrm>
        <a:prstGeom prst="bentConnector3">
          <a:avLst>
            <a:gd name="adj1" fmla="val 50000"/>
          </a:avLst>
        </a:prstGeom>
        <a:ln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600076</xdr:colOff>
      <xdr:row>1</xdr:row>
      <xdr:rowOff>28575</xdr:rowOff>
    </xdr:from>
    <xdr:to>
      <xdr:col>3</xdr:col>
      <xdr:colOff>600076</xdr:colOff>
      <xdr:row>5</xdr:row>
      <xdr:rowOff>180975</xdr:rowOff>
    </xdr:to>
    <xdr:sp macro="" textlink="">
      <xdr:nvSpPr>
        <xdr:cNvPr id="2" name="Retângulo 1"/>
        <xdr:cNvSpPr/>
      </xdr:nvSpPr>
      <xdr:spPr>
        <a:xfrm>
          <a:off x="600076" y="219075"/>
          <a:ext cx="1828800" cy="9144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ysClr val="windowText" lastClr="000000"/>
              </a:solidFill>
            </a:rPr>
            <a:t>"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Organiza sua cozinha e separe seus ingredientes antes de começar a cozinhar"</a:t>
          </a:r>
        </a:p>
      </xdr:txBody>
    </xdr:sp>
    <xdr:clientData/>
  </xdr:twoCellAnchor>
  <xdr:twoCellAnchor>
    <xdr:from>
      <xdr:col>2</xdr:col>
      <xdr:colOff>219075</xdr:colOff>
      <xdr:row>9</xdr:row>
      <xdr:rowOff>152400</xdr:rowOff>
    </xdr:from>
    <xdr:to>
      <xdr:col>5</xdr:col>
      <xdr:colOff>219075</xdr:colOff>
      <xdr:row>14</xdr:row>
      <xdr:rowOff>114300</xdr:rowOff>
    </xdr:to>
    <xdr:sp macro="" textlink="">
      <xdr:nvSpPr>
        <xdr:cNvPr id="3" name="Retângulo 2"/>
        <xdr:cNvSpPr/>
      </xdr:nvSpPr>
      <xdr:spPr>
        <a:xfrm>
          <a:off x="1438275" y="1866900"/>
          <a:ext cx="1828800" cy="9144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ysClr val="windowText" lastClr="000000"/>
              </a:solidFill>
            </a:rPr>
            <a:t>"</a:t>
          </a:r>
          <a:r>
            <a:rPr lang="pt-BR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Classifique por cor os diferentes temas do seu arquivo/controle"</a:t>
          </a:r>
        </a:p>
      </xdr:txBody>
    </xdr:sp>
    <xdr:clientData/>
  </xdr:twoCellAnchor>
  <xdr:twoCellAnchor>
    <xdr:from>
      <xdr:col>6</xdr:col>
      <xdr:colOff>304800</xdr:colOff>
      <xdr:row>2</xdr:row>
      <xdr:rowOff>114300</xdr:rowOff>
    </xdr:from>
    <xdr:to>
      <xdr:col>9</xdr:col>
      <xdr:colOff>304800</xdr:colOff>
      <xdr:row>7</xdr:row>
      <xdr:rowOff>76200</xdr:rowOff>
    </xdr:to>
    <xdr:sp macro="" textlink="">
      <xdr:nvSpPr>
        <xdr:cNvPr id="4" name="Retângulo 3"/>
        <xdr:cNvSpPr/>
      </xdr:nvSpPr>
      <xdr:spPr>
        <a:xfrm>
          <a:off x="3962400" y="495300"/>
          <a:ext cx="1828800" cy="9144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"Salve seu arquivo a cada 1hr no máximo e/ou a cada ausência do escritório"</a:t>
          </a:r>
        </a:p>
      </xdr:txBody>
    </xdr:sp>
    <xdr:clientData/>
  </xdr:twoCellAnchor>
  <xdr:twoCellAnchor>
    <xdr:from>
      <xdr:col>5</xdr:col>
      <xdr:colOff>57150</xdr:colOff>
      <xdr:row>16</xdr:row>
      <xdr:rowOff>180975</xdr:rowOff>
    </xdr:from>
    <xdr:to>
      <xdr:col>8</xdr:col>
      <xdr:colOff>57150</xdr:colOff>
      <xdr:row>21</xdr:row>
      <xdr:rowOff>142875</xdr:rowOff>
    </xdr:to>
    <xdr:sp macro="" textlink="">
      <xdr:nvSpPr>
        <xdr:cNvPr id="5" name="Retângulo 4"/>
        <xdr:cNvSpPr/>
      </xdr:nvSpPr>
      <xdr:spPr>
        <a:xfrm>
          <a:off x="3105150" y="3228975"/>
          <a:ext cx="1828800" cy="9144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"Utilize os atalhos ao máximo"</a:t>
          </a:r>
        </a:p>
      </xdr:txBody>
    </xdr:sp>
    <xdr:clientData/>
  </xdr:twoCellAnchor>
  <xdr:twoCellAnchor>
    <xdr:from>
      <xdr:col>1</xdr:col>
      <xdr:colOff>142875</xdr:colOff>
      <xdr:row>5</xdr:row>
      <xdr:rowOff>57150</xdr:rowOff>
    </xdr:from>
    <xdr:to>
      <xdr:col>2</xdr:col>
      <xdr:colOff>219075</xdr:colOff>
      <xdr:row>12</xdr:row>
      <xdr:rowOff>38100</xdr:rowOff>
    </xdr:to>
    <xdr:cxnSp macro="">
      <xdr:nvCxnSpPr>
        <xdr:cNvPr id="7" name="Conector Angulado 6"/>
        <xdr:cNvCxnSpPr>
          <a:endCxn id="3" idx="1"/>
        </xdr:cNvCxnSpPr>
      </xdr:nvCxnSpPr>
      <xdr:spPr>
        <a:xfrm rot="16200000" flipH="1">
          <a:off x="438150" y="1323975"/>
          <a:ext cx="1314450" cy="685800"/>
        </a:xfrm>
        <a:prstGeom prst="bentConnector2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5</xdr:row>
      <xdr:rowOff>0</xdr:rowOff>
    </xdr:from>
    <xdr:to>
      <xdr:col>6</xdr:col>
      <xdr:colOff>304800</xdr:colOff>
      <xdr:row>12</xdr:row>
      <xdr:rowOff>38100</xdr:rowOff>
    </xdr:to>
    <xdr:cxnSp macro="">
      <xdr:nvCxnSpPr>
        <xdr:cNvPr id="11" name="Conector Angulado 10"/>
        <xdr:cNvCxnSpPr>
          <a:stCxn id="3" idx="3"/>
          <a:endCxn id="4" idx="1"/>
        </xdr:cNvCxnSpPr>
      </xdr:nvCxnSpPr>
      <xdr:spPr>
        <a:xfrm flipV="1">
          <a:off x="3267075" y="952500"/>
          <a:ext cx="695325" cy="1371600"/>
        </a:xfrm>
        <a:prstGeom prst="bentConnector3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361951</xdr:colOff>
      <xdr:row>7</xdr:row>
      <xdr:rowOff>76199</xdr:rowOff>
    </xdr:from>
    <xdr:to>
      <xdr:col>8</xdr:col>
      <xdr:colOff>1</xdr:colOff>
      <xdr:row>16</xdr:row>
      <xdr:rowOff>180974</xdr:rowOff>
    </xdr:to>
    <xdr:cxnSp macro="">
      <xdr:nvCxnSpPr>
        <xdr:cNvPr id="13" name="Conector Angulado 12"/>
        <xdr:cNvCxnSpPr>
          <a:stCxn id="4" idx="2"/>
          <a:endCxn id="5" idx="0"/>
        </xdr:cNvCxnSpPr>
      </xdr:nvCxnSpPr>
      <xdr:spPr>
        <a:xfrm rot="5400000">
          <a:off x="3538538" y="1890712"/>
          <a:ext cx="1819275" cy="8572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295276</xdr:colOff>
      <xdr:row>1</xdr:row>
      <xdr:rowOff>28574</xdr:rowOff>
    </xdr:from>
    <xdr:to>
      <xdr:col>9</xdr:col>
      <xdr:colOff>304800</xdr:colOff>
      <xdr:row>4</xdr:row>
      <xdr:rowOff>190499</xdr:rowOff>
    </xdr:to>
    <xdr:cxnSp macro="">
      <xdr:nvCxnSpPr>
        <xdr:cNvPr id="20" name="Conector Angulado 19"/>
        <xdr:cNvCxnSpPr>
          <a:stCxn id="2" idx="0"/>
          <a:endCxn id="4" idx="3"/>
        </xdr:cNvCxnSpPr>
      </xdr:nvCxnSpPr>
      <xdr:spPr>
        <a:xfrm rot="16200000" flipH="1">
          <a:off x="3286125" y="-1552575"/>
          <a:ext cx="733425" cy="4276724"/>
        </a:xfrm>
        <a:prstGeom prst="bentConnector4">
          <a:avLst>
            <a:gd name="adj1" fmla="val -16883"/>
            <a:gd name="adj2" fmla="val 105345"/>
          </a:avLst>
        </a:prstGeom>
        <a:ln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5</xdr:row>
      <xdr:rowOff>0</xdr:rowOff>
    </xdr:from>
    <xdr:to>
      <xdr:col>9</xdr:col>
      <xdr:colOff>304800</xdr:colOff>
      <xdr:row>19</xdr:row>
      <xdr:rowOff>66675</xdr:rowOff>
    </xdr:to>
    <xdr:cxnSp macro="">
      <xdr:nvCxnSpPr>
        <xdr:cNvPr id="23" name="Conector Angulado 22"/>
        <xdr:cNvCxnSpPr>
          <a:stCxn id="4" idx="3"/>
          <a:endCxn id="5" idx="3"/>
        </xdr:cNvCxnSpPr>
      </xdr:nvCxnSpPr>
      <xdr:spPr>
        <a:xfrm flipH="1">
          <a:off x="4933950" y="952500"/>
          <a:ext cx="857250" cy="2733675"/>
        </a:xfrm>
        <a:prstGeom prst="bentConnector3">
          <a:avLst>
            <a:gd name="adj1" fmla="val -26667"/>
          </a:avLst>
        </a:prstGeom>
        <a:ln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90193</xdr:rowOff>
    </xdr:from>
    <xdr:to>
      <xdr:col>26</xdr:col>
      <xdr:colOff>11907</xdr:colOff>
      <xdr:row>25</xdr:row>
      <xdr:rowOff>142874</xdr:rowOff>
    </xdr:to>
    <xdr:grpSp>
      <xdr:nvGrpSpPr>
        <xdr:cNvPr id="2" name="Grupo 1" descr="Travel picture with city, hot air balloon, automobile, airplane, and cruise ship" title="Main Template Artwork"/>
        <xdr:cNvGrpSpPr/>
      </xdr:nvGrpSpPr>
      <xdr:grpSpPr>
        <a:xfrm>
          <a:off x="279401" y="90193"/>
          <a:ext cx="9867106" cy="4180181"/>
          <a:chOff x="0" y="54475"/>
          <a:chExt cx="9705975" cy="4179254"/>
        </a:xfrm>
      </xdr:grpSpPr>
      <xdr:pic>
        <xdr:nvPicPr>
          <xdr:cNvPr id="3" name="Arte Principal" descr="Travel picture with city, hot air balloon, automobile, airplane, and cruise ship" title="Main template artwork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54475"/>
            <a:ext cx="9696449" cy="3907257"/>
          </a:xfrm>
          <a:prstGeom prst="rect">
            <a:avLst/>
          </a:prstGeom>
        </xdr:spPr>
      </xdr:pic>
      <xdr:pic>
        <xdr:nvPicPr>
          <xdr:cNvPr id="4" name="Imagem 3" descr="&quot;&quot;" title="Borda da arte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009095"/>
            <a:ext cx="9705975" cy="22463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90541</xdr:colOff>
      <xdr:row>27</xdr:row>
      <xdr:rowOff>9525</xdr:rowOff>
    </xdr:from>
    <xdr:to>
      <xdr:col>5</xdr:col>
      <xdr:colOff>214282</xdr:colOff>
      <xdr:row>31</xdr:row>
      <xdr:rowOff>1905</xdr:rowOff>
    </xdr:to>
    <xdr:grpSp>
      <xdr:nvGrpSpPr>
        <xdr:cNvPr id="5" name="Informações pessoais" descr="&quot;&quot;" title="Informações pessoaisrmation"/>
        <xdr:cNvGrpSpPr/>
      </xdr:nvGrpSpPr>
      <xdr:grpSpPr>
        <a:xfrm>
          <a:off x="369941" y="4467225"/>
          <a:ext cx="1635041" cy="652780"/>
          <a:chOff x="138082" y="4543425"/>
          <a:chExt cx="1609725" cy="640080"/>
        </a:xfrm>
      </xdr:grpSpPr>
      <xdr:pic>
        <xdr:nvPicPr>
          <xdr:cNvPr id="6" name="Imagem 5" descr="&quot;&quot;" title="Informações pessoaisrmation button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1547" y="4543425"/>
            <a:ext cx="1541846" cy="640080"/>
          </a:xfrm>
          <a:prstGeom prst="rect">
            <a:avLst/>
          </a:prstGeom>
        </xdr:spPr>
      </xdr:pic>
      <xdr:sp macro="" textlink="">
        <xdr:nvSpPr>
          <xdr:cNvPr id="7" name="CaixaDeTexto 6"/>
          <xdr:cNvSpPr txBox="1"/>
        </xdr:nvSpPr>
        <xdr:spPr>
          <a:xfrm>
            <a:off x="138082" y="4632389"/>
            <a:ext cx="1609725" cy="514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3600">
                <a:solidFill>
                  <a:srgbClr val="CB6628"/>
                </a:solidFill>
                <a:latin typeface="Freestyle Script" pitchFamily="66" charset="0"/>
              </a:rPr>
              <a:t>Básico</a:t>
            </a:r>
          </a:p>
        </xdr:txBody>
      </xdr:sp>
    </xdr:grpSp>
    <xdr:clientData/>
  </xdr:twoCellAnchor>
  <xdr:twoCellAnchor>
    <xdr:from>
      <xdr:col>10</xdr:col>
      <xdr:colOff>142233</xdr:colOff>
      <xdr:row>27</xdr:row>
      <xdr:rowOff>9525</xdr:rowOff>
    </xdr:from>
    <xdr:to>
      <xdr:col>14</xdr:col>
      <xdr:colOff>333374</xdr:colOff>
      <xdr:row>31</xdr:row>
      <xdr:rowOff>47625</xdr:rowOff>
    </xdr:to>
    <xdr:grpSp>
      <xdr:nvGrpSpPr>
        <xdr:cNvPr id="9" name="Detalhes da viagem" descr="&quot;&quot;" title="Detalhes da viagem button"/>
        <xdr:cNvGrpSpPr/>
      </xdr:nvGrpSpPr>
      <xdr:grpSpPr>
        <a:xfrm>
          <a:off x="3964933" y="4467225"/>
          <a:ext cx="1816741" cy="698500"/>
          <a:chOff x="1962363" y="4543425"/>
          <a:chExt cx="1789753" cy="684478"/>
        </a:xfrm>
      </xdr:grpSpPr>
      <xdr:pic>
        <xdr:nvPicPr>
          <xdr:cNvPr id="10" name="Imagem 9" descr="&quot;&quot;" title="Detalhes da viagem button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72385" y="4543425"/>
            <a:ext cx="1534273" cy="640080"/>
          </a:xfrm>
          <a:prstGeom prst="rect">
            <a:avLst/>
          </a:prstGeom>
        </xdr:spPr>
      </xdr:pic>
      <xdr:sp macro="" textlink="">
        <xdr:nvSpPr>
          <xdr:cNvPr id="11" name="CaixaDeTexto 10"/>
          <xdr:cNvSpPr txBox="1"/>
        </xdr:nvSpPr>
        <xdr:spPr>
          <a:xfrm>
            <a:off x="1962363" y="4615110"/>
            <a:ext cx="1789753" cy="6127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3600">
                <a:solidFill>
                  <a:srgbClr val="CB6628"/>
                </a:solidFill>
                <a:latin typeface="Freestyle Script" pitchFamily="66" charset="0"/>
              </a:rPr>
              <a:t>Intermediário</a:t>
            </a:r>
          </a:p>
        </xdr:txBody>
      </xdr:sp>
    </xdr:grpSp>
    <xdr:clientData/>
  </xdr:twoCellAnchor>
  <xdr:twoCellAnchor>
    <xdr:from>
      <xdr:col>20</xdr:col>
      <xdr:colOff>216678</xdr:colOff>
      <xdr:row>27</xdr:row>
      <xdr:rowOff>9525</xdr:rowOff>
    </xdr:from>
    <xdr:to>
      <xdr:col>24</xdr:col>
      <xdr:colOff>244920</xdr:colOff>
      <xdr:row>31</xdr:row>
      <xdr:rowOff>1905</xdr:rowOff>
    </xdr:to>
    <xdr:grpSp>
      <xdr:nvGrpSpPr>
        <xdr:cNvPr id="13" name="Detalhes de Atividade e Hotel" descr="&quot;&quot;" title="Hotel and Activity Details button"/>
        <xdr:cNvGrpSpPr/>
      </xdr:nvGrpSpPr>
      <xdr:grpSpPr>
        <a:xfrm>
          <a:off x="8103378" y="4467225"/>
          <a:ext cx="1653842" cy="652780"/>
          <a:chOff x="4031629" y="4543425"/>
          <a:chExt cx="1628501" cy="640080"/>
        </a:xfrm>
      </xdr:grpSpPr>
      <xdr:pic>
        <xdr:nvPicPr>
          <xdr:cNvPr id="14" name="Imagem 13" descr="&quot;&quot;" title="Hotel &amp; Activities button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31629" y="4543425"/>
            <a:ext cx="1600200" cy="640080"/>
          </a:xfrm>
          <a:prstGeom prst="rect">
            <a:avLst/>
          </a:prstGeom>
        </xdr:spPr>
      </xdr:pic>
      <xdr:sp macro="" textlink="">
        <xdr:nvSpPr>
          <xdr:cNvPr id="15" name="CaixaDeTexto 14"/>
          <xdr:cNvSpPr txBox="1"/>
        </xdr:nvSpPr>
        <xdr:spPr>
          <a:xfrm>
            <a:off x="4069455" y="4626675"/>
            <a:ext cx="1590675" cy="4928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3600">
                <a:solidFill>
                  <a:srgbClr val="CB6628"/>
                </a:solidFill>
                <a:latin typeface="Freestyle Script" pitchFamily="66" charset="0"/>
              </a:rPr>
              <a:t>Avançado</a:t>
            </a:r>
          </a:p>
        </xdr:txBody>
      </xdr:sp>
    </xdr:grpSp>
    <xdr:clientData/>
  </xdr:twoCellAnchor>
  <xdr:twoCellAnchor editAs="oneCell">
    <xdr:from>
      <xdr:col>1</xdr:col>
      <xdr:colOff>0</xdr:colOff>
      <xdr:row>25</xdr:row>
      <xdr:rowOff>0</xdr:rowOff>
    </xdr:from>
    <xdr:to>
      <xdr:col>26</xdr:col>
      <xdr:colOff>9525</xdr:colOff>
      <xdr:row>26</xdr:row>
      <xdr:rowOff>76199</xdr:rowOff>
    </xdr:to>
    <xdr:sp macro="" textlink="">
      <xdr:nvSpPr>
        <xdr:cNvPr id="25" name="Borda da arte" descr="&quot;&quot;" title="Borda da arte"/>
        <xdr:cNvSpPr>
          <a:spLocks noChangeAspect="1" noChangeArrowheads="1"/>
        </xdr:cNvSpPr>
      </xdr:nvSpPr>
      <xdr:spPr bwMode="auto">
        <a:xfrm>
          <a:off x="0" y="4048125"/>
          <a:ext cx="9705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0</xdr:row>
      <xdr:rowOff>133349</xdr:rowOff>
    </xdr:from>
    <xdr:to>
      <xdr:col>9</xdr:col>
      <xdr:colOff>38099</xdr:colOff>
      <xdr:row>4</xdr:row>
      <xdr:rowOff>142874</xdr:rowOff>
    </xdr:to>
    <xdr:pic>
      <xdr:nvPicPr>
        <xdr:cNvPr id="2" name="Arte do Cabeçalho" descr="Picture of hot air balloons in the sky" title="Personal Details artwork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8734"/>
        <a:stretch/>
      </xdr:blipFill>
      <xdr:spPr>
        <a:xfrm>
          <a:off x="285749" y="133349"/>
          <a:ext cx="7305675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161926</xdr:colOff>
      <xdr:row>9</xdr:row>
      <xdr:rowOff>57468</xdr:rowOff>
    </xdr:from>
    <xdr:to>
      <xdr:col>14</xdr:col>
      <xdr:colOff>1019176</xdr:colOff>
      <xdr:row>11</xdr:row>
      <xdr:rowOff>187008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01" y="1867218"/>
          <a:ext cx="857250" cy="520065"/>
        </a:xfrm>
        <a:prstGeom prst="rect">
          <a:avLst/>
        </a:prstGeom>
      </xdr:spPr>
    </xdr:pic>
    <xdr:clientData/>
  </xdr:twoCellAnchor>
  <xdr:twoCellAnchor>
    <xdr:from>
      <xdr:col>14</xdr:col>
      <xdr:colOff>142875</xdr:colOff>
      <xdr:row>1</xdr:row>
      <xdr:rowOff>38100</xdr:rowOff>
    </xdr:from>
    <xdr:to>
      <xdr:col>15</xdr:col>
      <xdr:colOff>180975</xdr:colOff>
      <xdr:row>4</xdr:row>
      <xdr:rowOff>95250</xdr:rowOff>
    </xdr:to>
    <xdr:sp macro="" textlink="">
      <xdr:nvSpPr>
        <xdr:cNvPr id="3" name="Texto explicativo retangular 2"/>
        <xdr:cNvSpPr/>
      </xdr:nvSpPr>
      <xdr:spPr>
        <a:xfrm>
          <a:off x="9896475" y="228600"/>
          <a:ext cx="1095375" cy="781050"/>
        </a:xfrm>
        <a:prstGeom prst="wedgeRectCallout">
          <a:avLst>
            <a:gd name="adj1" fmla="val -57355"/>
            <a:gd name="adj2" fmla="val -350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Escreva</a:t>
          </a:r>
          <a:r>
            <a:rPr lang="pt-BR" sz="1100" baseline="0"/>
            <a:t> seu texto</a:t>
          </a:r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190500</xdr:colOff>
      <xdr:row>0</xdr:row>
      <xdr:rowOff>57150</xdr:rowOff>
    </xdr:from>
    <xdr:ext cx="1190625" cy="436786"/>
    <xdr:sp macro="" textlink="">
      <xdr:nvSpPr>
        <xdr:cNvPr id="2" name="CaixaDeTexto 1"/>
        <xdr:cNvSpPr txBox="1"/>
      </xdr:nvSpPr>
      <xdr:spPr>
        <a:xfrm>
          <a:off x="11287125" y="57150"/>
          <a:ext cx="1190625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caixa de texto 1</a:t>
          </a:r>
        </a:p>
        <a:p>
          <a:endParaRPr lang="pt-BR" sz="1100"/>
        </a:p>
      </xdr:txBody>
    </xdr:sp>
    <xdr:clientData/>
  </xdr:oneCellAnchor>
  <xdr:twoCellAnchor editAs="oneCell">
    <xdr:from>
      <xdr:col>14</xdr:col>
      <xdr:colOff>209550</xdr:colOff>
      <xdr:row>9</xdr:row>
      <xdr:rowOff>47625</xdr:rowOff>
    </xdr:from>
    <xdr:to>
      <xdr:col>15</xdr:col>
      <xdr:colOff>457200</xdr:colOff>
      <xdr:row>11</xdr:row>
      <xdr:rowOff>177165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6175" y="1800225"/>
          <a:ext cx="857250" cy="520065"/>
        </a:xfrm>
        <a:prstGeom prst="rect">
          <a:avLst/>
        </a:prstGeom>
      </xdr:spPr>
    </xdr:pic>
    <xdr:clientData/>
  </xdr:twoCellAnchor>
  <xdr:oneCellAnchor>
    <xdr:from>
      <xdr:col>14</xdr:col>
      <xdr:colOff>495300</xdr:colOff>
      <xdr:row>7</xdr:row>
      <xdr:rowOff>85725</xdr:rowOff>
    </xdr:from>
    <xdr:ext cx="184731" cy="264560"/>
    <xdr:sp macro="" textlink="">
      <xdr:nvSpPr>
        <xdr:cNvPr id="6" name="CaixaDeTexto 5"/>
        <xdr:cNvSpPr txBox="1"/>
      </xdr:nvSpPr>
      <xdr:spPr>
        <a:xfrm>
          <a:off x="11591925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14</xdr:col>
      <xdr:colOff>323850</xdr:colOff>
      <xdr:row>1</xdr:row>
      <xdr:rowOff>333375</xdr:rowOff>
    </xdr:from>
    <xdr:to>
      <xdr:col>16</xdr:col>
      <xdr:colOff>257175</xdr:colOff>
      <xdr:row>5</xdr:row>
      <xdr:rowOff>180975</xdr:rowOff>
    </xdr:to>
    <xdr:sp macro="" textlink="">
      <xdr:nvSpPr>
        <xdr:cNvPr id="8" name="Texto explicativo retangular 7"/>
        <xdr:cNvSpPr/>
      </xdr:nvSpPr>
      <xdr:spPr>
        <a:xfrm>
          <a:off x="11420475" y="523875"/>
          <a:ext cx="1152525" cy="762000"/>
        </a:xfrm>
        <a:prstGeom prst="wedgeRectCallout">
          <a:avLst>
            <a:gd name="adj1" fmla="val -77857"/>
            <a:gd name="adj2" fmla="val -3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gustavo</a:t>
          </a:r>
          <a:r>
            <a:rPr lang="pt-BR" sz="1100" baseline="0"/>
            <a:t> freitas motta  </a:t>
          </a:r>
        </a:p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16</xdr:row>
      <xdr:rowOff>85724</xdr:rowOff>
    </xdr:from>
    <xdr:to>
      <xdr:col>4</xdr:col>
      <xdr:colOff>781050</xdr:colOff>
      <xdr:row>28</xdr:row>
      <xdr:rowOff>100011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519112</xdr:colOff>
      <xdr:row>38</xdr:row>
      <xdr:rowOff>128587</xdr:rowOff>
    </xdr:from>
    <xdr:to>
      <xdr:col>8</xdr:col>
      <xdr:colOff>1462087</xdr:colOff>
      <xdr:row>53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00126347/Desktop/Documentos%20Pagamentos/Controle/01_2016/Planilha%20Pagto%20Janeiro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st&#227;o%20de%20Dep&#243;sitos/CONCILIA&#199;&#213;ES%20E%20BX%20ALVARAS/BX%20CONCIL.%20-%20PROS_NORD_TRANS_TRANSP/Base%20Dep&#243;sitos%20-%20Bancos/Escrit&#243;rios/Base%20Geral%20Dep&#243;sito%20-%20Bancos%20(Excel%20maior%20que%20Bancos)%20-%20ALBUQUERQ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inel%20de%20Controle\Painel%20de%20Controle%20(08.05.2017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Ç."/>
      <sheetName val="DIN PAGTO - TRANSPEV"/>
      <sheetName val="DIN DEPÓSITO"/>
      <sheetName val="DIN. PAGAMENTO"/>
      <sheetName val="DN. DESPESAS"/>
      <sheetName val="JANEIRO - 2016"/>
      <sheetName val="JUNHO - 2014"/>
      <sheetName val="Plan1"/>
      <sheetName val="Plan2"/>
      <sheetName val="Plan3"/>
      <sheetName val="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Acordo</v>
          </cell>
          <cell r="E1" t="str">
            <v>ALA</v>
          </cell>
          <cell r="F1" t="str">
            <v>ACTIVA</v>
          </cell>
        </row>
        <row r="2">
          <cell r="C2" t="str">
            <v>Agravo De Instrumento</v>
          </cell>
          <cell r="E2" t="str">
            <v>CORP</v>
          </cell>
          <cell r="F2" t="str">
            <v>BRASIL</v>
          </cell>
        </row>
        <row r="3">
          <cell r="C3" t="str">
            <v>Custas</v>
          </cell>
          <cell r="E3" t="str">
            <v>LV</v>
          </cell>
          <cell r="F3" t="str">
            <v>RECEBIVEIS</v>
          </cell>
        </row>
        <row r="4">
          <cell r="C4" t="str">
            <v>FGTS</v>
          </cell>
          <cell r="E4" t="str">
            <v>VA</v>
          </cell>
          <cell r="F4" t="str">
            <v>SISTEMAS</v>
          </cell>
        </row>
        <row r="5">
          <cell r="C5" t="str">
            <v>Garantia De Execução</v>
          </cell>
          <cell r="F5" t="str">
            <v>TECNOLOGIA</v>
          </cell>
        </row>
        <row r="6">
          <cell r="C6" t="str">
            <v>Honorários Adv</v>
          </cell>
          <cell r="F6" t="str">
            <v>TRANSPEV</v>
          </cell>
        </row>
        <row r="7">
          <cell r="C7" t="str">
            <v>Honorários Per</v>
          </cell>
        </row>
        <row r="8">
          <cell r="C8" t="str">
            <v>INSS</v>
          </cell>
        </row>
        <row r="9">
          <cell r="C9" t="str">
            <v>IRRF</v>
          </cell>
        </row>
        <row r="10">
          <cell r="C10" t="str">
            <v>Juros s/ atraso IRRF e INSS</v>
          </cell>
        </row>
        <row r="11">
          <cell r="C11" t="str">
            <v>Liquidação</v>
          </cell>
        </row>
        <row r="12">
          <cell r="C12" t="str">
            <v>Multa processo</v>
          </cell>
        </row>
        <row r="13">
          <cell r="C13" t="str">
            <v>Multa s/ atraso IRRF e INSS</v>
          </cell>
        </row>
        <row r="14">
          <cell r="C14" t="str">
            <v>Pensão Vitalicia</v>
          </cell>
        </row>
        <row r="15">
          <cell r="C15" t="str">
            <v>Recurso De Revista</v>
          </cell>
        </row>
        <row r="16">
          <cell r="C16" t="str">
            <v>Recurso Extraordinário</v>
          </cell>
        </row>
        <row r="17">
          <cell r="C17" t="str">
            <v>Recurso Ordinário</v>
          </cell>
        </row>
      </sheetData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Plan1"/>
      <sheetName val="Plan2"/>
    </sheetNames>
    <sheetDataSet>
      <sheetData sheetId="0" refreshError="1"/>
      <sheetData sheetId="1"/>
      <sheetData sheetId="2">
        <row r="1">
          <cell r="A1" t="str">
            <v>alvarás não informados</v>
          </cell>
        </row>
        <row r="2">
          <cell r="A2" t="str">
            <v>depósito registrado não corresponde ao proc</v>
          </cell>
        </row>
        <row r="3">
          <cell r="A3" t="str">
            <v>depósito registrado com valor incorreto</v>
          </cell>
        </row>
        <row r="4">
          <cell r="A4" t="str">
            <v>outros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Exemplos Banco x Meta4"/>
      <sheetName val="Base Geral"/>
      <sheetName val="Caixa Judicial"/>
      <sheetName val="Caixa Recursal"/>
      <sheetName val="BB"/>
      <sheetName val="Bloqueio"/>
      <sheetName val="Info"/>
      <sheetName val="Contatos Escritórios"/>
      <sheetName val="Escritórios"/>
      <sheetName val="R_Benner"/>
      <sheetName val="Razão Depósito"/>
      <sheetName val="Relatório Contingencia"/>
      <sheetName val="Meta4_Base Geral"/>
      <sheetName val="Meta4_LayOut (Equipe)"/>
      <sheetName val="Meta4_Codigos"/>
      <sheetName val="Meta4_LayOut (Geral)"/>
      <sheetName val="Carga Meta4"/>
      <sheetName val="Meta4_Relatório"/>
      <sheetName val="Controle de Pagamento"/>
      <sheetName val="1ª Carga - (27.01.2017)"/>
      <sheetName val="2ª Carga - (10.04.2017)"/>
      <sheetName val="3ª Carga - (26.04.2017)"/>
    </sheetNames>
    <sheetDataSet>
      <sheetData sheetId="0" refreshError="1"/>
      <sheetData sheetId="1" refreshError="1"/>
      <sheetData sheetId="2">
        <row r="1">
          <cell r="A1" t="str">
            <v>Pasta Benner</v>
          </cell>
        </row>
      </sheetData>
      <sheetData sheetId="3"/>
      <sheetData sheetId="4"/>
      <sheetData sheetId="5"/>
      <sheetData sheetId="6"/>
      <sheetData sheetId="7">
        <row r="3">
          <cell r="G3" t="str">
            <v>Sim</v>
          </cell>
        </row>
        <row r="4">
          <cell r="G4" t="str">
            <v>Não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o Souza de Oliveira" refreshedDate="43180.719168518517" createdVersion="5" refreshedVersion="6" minRefreshableVersion="3" recordCount="5">
  <cacheSource type="worksheet">
    <worksheetSource ref="B2:D7" sheet="Avançado"/>
  </cacheSource>
  <cacheFields count="3">
    <cacheField name="Nome" numFmtId="43">
      <sharedItems count="3">
        <s v="Maria"/>
        <s v="João"/>
        <s v="José"/>
      </sharedItems>
    </cacheField>
    <cacheField name="Classe" numFmtId="14">
      <sharedItems count="3">
        <s v="a"/>
        <s v="b"/>
        <s v="c"/>
      </sharedItems>
    </cacheField>
    <cacheField name="Depósito Bancos" numFmtId="43">
      <sharedItems containsSemiMixedTypes="0" containsString="0" containsNumber="1" minValue="10688.681200000001" maxValue="100806.59656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n v="10688.681200000001"/>
  </r>
  <r>
    <x v="1"/>
    <x v="1"/>
    <n v="41589.864999999998"/>
  </r>
  <r>
    <x v="2"/>
    <x v="2"/>
    <n v="100806.59656999999"/>
  </r>
  <r>
    <x v="0"/>
    <x v="0"/>
    <n v="49620.977800000001"/>
  </r>
  <r>
    <x v="0"/>
    <x v="1"/>
    <n v="50000.0000044467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B31:F36" firstHeaderRow="1" firstDataRow="2" firstDataCol="1"/>
  <pivotFields count="3"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43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Depósito Bancos" fld="2" baseField="0" baseItem="0" numFmtId="165"/>
  </dataFields>
  <formats count="7"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Col="1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B40:C44" firstHeaderRow="1" firstDataRow="1" firstDataCol="1"/>
  <pivotFields count="3">
    <pivotField axis="axisRow" showAll="0">
      <items count="4">
        <item x="1"/>
        <item x="2"/>
        <item x="0"/>
        <item t="default"/>
      </items>
    </pivotField>
    <pivotField showAll="0"/>
    <pivotField dataField="1" numFmtId="43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Depósito Banco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2:T22"/>
  <sheetViews>
    <sheetView showGridLines="0" workbookViewId="0">
      <selection activeCell="B10" sqref="B10:T22"/>
    </sheetView>
  </sheetViews>
  <sheetFormatPr defaultRowHeight="15" x14ac:dyDescent="0.25"/>
  <cols>
    <col min="1" max="1" width="3.28515625" customWidth="1"/>
  </cols>
  <sheetData>
    <row r="2" spans="2:20" x14ac:dyDescent="0.25">
      <c r="B2" s="263" t="s">
        <v>141</v>
      </c>
      <c r="C2" s="264"/>
      <c r="D2" s="264"/>
      <c r="E2" s="264"/>
      <c r="F2" s="264"/>
      <c r="G2" s="265"/>
      <c r="H2" s="155"/>
      <c r="I2" s="263" t="s">
        <v>142</v>
      </c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5"/>
    </row>
    <row r="3" spans="2:20" x14ac:dyDescent="0.25">
      <c r="B3" s="266"/>
      <c r="C3" s="267"/>
      <c r="D3" s="267"/>
      <c r="E3" s="267"/>
      <c r="F3" s="267"/>
      <c r="G3" s="268"/>
      <c r="H3" s="155"/>
      <c r="I3" s="266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8"/>
    </row>
    <row r="4" spans="2:20" x14ac:dyDescent="0.25">
      <c r="B4" s="266"/>
      <c r="C4" s="267"/>
      <c r="D4" s="267"/>
      <c r="E4" s="267"/>
      <c r="F4" s="267"/>
      <c r="G4" s="268"/>
      <c r="H4" s="155"/>
      <c r="I4" s="266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8"/>
    </row>
    <row r="5" spans="2:20" x14ac:dyDescent="0.25">
      <c r="B5" s="266"/>
      <c r="C5" s="267"/>
      <c r="D5" s="267"/>
      <c r="E5" s="267"/>
      <c r="F5" s="267"/>
      <c r="G5" s="268"/>
      <c r="H5" s="155"/>
      <c r="I5" s="266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8"/>
    </row>
    <row r="6" spans="2:20" x14ac:dyDescent="0.25">
      <c r="B6" s="266"/>
      <c r="C6" s="267"/>
      <c r="D6" s="267"/>
      <c r="E6" s="267"/>
      <c r="F6" s="267"/>
      <c r="G6" s="268"/>
      <c r="H6" s="155"/>
      <c r="I6" s="266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8"/>
    </row>
    <row r="7" spans="2:20" x14ac:dyDescent="0.25">
      <c r="B7" s="266"/>
      <c r="C7" s="267"/>
      <c r="D7" s="267"/>
      <c r="E7" s="267"/>
      <c r="F7" s="267"/>
      <c r="G7" s="268"/>
      <c r="H7" s="155"/>
      <c r="I7" s="266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68"/>
    </row>
    <row r="8" spans="2:20" x14ac:dyDescent="0.25">
      <c r="B8" s="269"/>
      <c r="C8" s="270"/>
      <c r="D8" s="270"/>
      <c r="E8" s="270"/>
      <c r="F8" s="270"/>
      <c r="G8" s="271"/>
      <c r="H8" s="155"/>
      <c r="I8" s="269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1"/>
    </row>
    <row r="10" spans="2:20" ht="15" customHeight="1" x14ac:dyDescent="0.25">
      <c r="B10" s="272" t="s">
        <v>143</v>
      </c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4"/>
    </row>
    <row r="11" spans="2:20" x14ac:dyDescent="0.25">
      <c r="B11" s="275"/>
      <c r="C11" s="276"/>
      <c r="D11" s="276"/>
      <c r="E11" s="276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7"/>
    </row>
    <row r="12" spans="2:20" x14ac:dyDescent="0.25">
      <c r="B12" s="275"/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7"/>
    </row>
    <row r="13" spans="2:20" x14ac:dyDescent="0.25">
      <c r="B13" s="275"/>
      <c r="C13" s="276"/>
      <c r="D13" s="276"/>
      <c r="E13" s="276"/>
      <c r="F13" s="276"/>
      <c r="G13" s="276"/>
      <c r="H13" s="276"/>
      <c r="I13" s="276"/>
      <c r="J13" s="276"/>
      <c r="K13" s="276"/>
      <c r="L13" s="276"/>
      <c r="M13" s="276"/>
      <c r="N13" s="276"/>
      <c r="O13" s="276"/>
      <c r="P13" s="276"/>
      <c r="Q13" s="276"/>
      <c r="R13" s="276"/>
      <c r="S13" s="276"/>
      <c r="T13" s="277"/>
    </row>
    <row r="14" spans="2:20" x14ac:dyDescent="0.25">
      <c r="B14" s="275"/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7"/>
    </row>
    <row r="15" spans="2:20" x14ac:dyDescent="0.25">
      <c r="B15" s="275"/>
      <c r="C15" s="276"/>
      <c r="D15" s="276"/>
      <c r="E15" s="276"/>
      <c r="F15" s="276"/>
      <c r="G15" s="276"/>
      <c r="H15" s="276"/>
      <c r="I15" s="276"/>
      <c r="J15" s="276"/>
      <c r="K15" s="276"/>
      <c r="L15" s="276"/>
      <c r="M15" s="276"/>
      <c r="N15" s="276"/>
      <c r="O15" s="276"/>
      <c r="P15" s="276"/>
      <c r="Q15" s="276"/>
      <c r="R15" s="276"/>
      <c r="S15" s="276"/>
      <c r="T15" s="277"/>
    </row>
    <row r="16" spans="2:20" x14ac:dyDescent="0.25">
      <c r="B16" s="275"/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7"/>
    </row>
    <row r="17" spans="2:20" x14ac:dyDescent="0.25">
      <c r="B17" s="275"/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6"/>
      <c r="N17" s="276"/>
      <c r="O17" s="276"/>
      <c r="P17" s="276"/>
      <c r="Q17" s="276"/>
      <c r="R17" s="276"/>
      <c r="S17" s="276"/>
      <c r="T17" s="277"/>
    </row>
    <row r="18" spans="2:20" x14ac:dyDescent="0.25">
      <c r="B18" s="275"/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6"/>
      <c r="Q18" s="276"/>
      <c r="R18" s="276"/>
      <c r="S18" s="276"/>
      <c r="T18" s="277"/>
    </row>
    <row r="19" spans="2:20" x14ac:dyDescent="0.25">
      <c r="B19" s="275"/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7"/>
    </row>
    <row r="20" spans="2:20" x14ac:dyDescent="0.25">
      <c r="B20" s="275"/>
      <c r="C20" s="276"/>
      <c r="D20" s="276"/>
      <c r="E20" s="276"/>
      <c r="F20" s="276"/>
      <c r="G20" s="276"/>
      <c r="H20" s="276"/>
      <c r="I20" s="276"/>
      <c r="J20" s="276"/>
      <c r="K20" s="276"/>
      <c r="L20" s="276"/>
      <c r="M20" s="276"/>
      <c r="N20" s="276"/>
      <c r="O20" s="276"/>
      <c r="P20" s="276"/>
      <c r="Q20" s="276"/>
      <c r="R20" s="276"/>
      <c r="S20" s="276"/>
      <c r="T20" s="277"/>
    </row>
    <row r="21" spans="2:20" x14ac:dyDescent="0.25">
      <c r="B21" s="275"/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7"/>
    </row>
    <row r="22" spans="2:20" x14ac:dyDescent="0.25">
      <c r="B22" s="278"/>
      <c r="C22" s="279"/>
      <c r="D22" s="279"/>
      <c r="E22" s="279"/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80"/>
    </row>
  </sheetData>
  <mergeCells count="3">
    <mergeCell ref="B2:G8"/>
    <mergeCell ref="B10:T22"/>
    <mergeCell ref="I2:T8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Right="0"/>
  </sheetPr>
  <dimension ref="A1:U1845"/>
  <sheetViews>
    <sheetView showGridLines="0" zoomScale="90" zoomScaleNormal="90" zoomScaleSheetLayoutView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ColWidth="9.140625" defaultRowHeight="12.75" x14ac:dyDescent="0.2"/>
  <cols>
    <col min="1" max="1" width="14.42578125" style="157" customWidth="1"/>
    <col min="2" max="2" width="15.7109375" style="134" customWidth="1"/>
    <col min="3" max="6" width="9.140625" style="133"/>
    <col min="7" max="7" width="18.140625" style="133" bestFit="1" customWidth="1"/>
    <col min="8" max="8" width="26.7109375" style="133" bestFit="1" customWidth="1"/>
    <col min="9" max="16384" width="9.140625" style="133"/>
  </cols>
  <sheetData>
    <row r="1" spans="1:21" s="128" customFormat="1" ht="15" customHeight="1" x14ac:dyDescent="0.2">
      <c r="A1" s="126" t="s">
        <v>88</v>
      </c>
      <c r="B1" s="127">
        <f>SUBTOTAL(9,B3:B1845)</f>
        <v>21825607.395904738</v>
      </c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1" s="130" customFormat="1" ht="38.25" customHeight="1" x14ac:dyDescent="0.2">
      <c r="A2" s="129" t="s">
        <v>122</v>
      </c>
      <c r="B2" s="158" t="s">
        <v>123</v>
      </c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</row>
    <row r="3" spans="1:21" s="131" customFormat="1" ht="15" customHeight="1" x14ac:dyDescent="0.25">
      <c r="A3" s="156" t="s">
        <v>139</v>
      </c>
      <c r="B3" s="132">
        <v>5630.3339999999998</v>
      </c>
    </row>
    <row r="4" spans="1:21" s="131" customFormat="1" ht="15" customHeight="1" x14ac:dyDescent="0.25">
      <c r="A4" s="156" t="s">
        <v>139</v>
      </c>
      <c r="B4" s="132">
        <v>5630.3339999999998</v>
      </c>
    </row>
    <row r="5" spans="1:21" s="131" customFormat="1" ht="15" customHeight="1" x14ac:dyDescent="0.25">
      <c r="A5" s="156" t="s">
        <v>139</v>
      </c>
      <c r="B5" s="132">
        <v>5630.3339999999998</v>
      </c>
    </row>
    <row r="6" spans="1:21" s="131" customFormat="1" ht="15" customHeight="1" x14ac:dyDescent="0.25">
      <c r="A6" s="156" t="s">
        <v>139</v>
      </c>
      <c r="B6" s="132">
        <v>5630.3339999999998</v>
      </c>
    </row>
    <row r="7" spans="1:21" s="131" customFormat="1" ht="15" customHeight="1" x14ac:dyDescent="0.25">
      <c r="A7" s="156" t="s">
        <v>139</v>
      </c>
      <c r="B7" s="132">
        <v>5630.3339999999998</v>
      </c>
    </row>
    <row r="8" spans="1:21" s="131" customFormat="1" ht="15" customHeight="1" x14ac:dyDescent="0.25">
      <c r="A8" s="156" t="s">
        <v>139</v>
      </c>
      <c r="B8" s="132">
        <v>5630.3339999999998</v>
      </c>
    </row>
    <row r="9" spans="1:21" s="131" customFormat="1" ht="15" customHeight="1" x14ac:dyDescent="0.25">
      <c r="A9" s="156" t="s">
        <v>139</v>
      </c>
      <c r="B9" s="132">
        <v>5630.3339999999998</v>
      </c>
    </row>
    <row r="10" spans="1:21" s="131" customFormat="1" ht="15" customHeight="1" x14ac:dyDescent="0.25">
      <c r="A10" s="156" t="s">
        <v>139</v>
      </c>
      <c r="B10" s="132">
        <v>5630.3339999999998</v>
      </c>
    </row>
    <row r="11" spans="1:21" s="131" customFormat="1" ht="15" customHeight="1" x14ac:dyDescent="0.25">
      <c r="A11" s="156" t="s">
        <v>139</v>
      </c>
      <c r="B11" s="132">
        <v>5630.3339999999998</v>
      </c>
    </row>
    <row r="12" spans="1:21" s="131" customFormat="1" ht="15" customHeight="1" x14ac:dyDescent="0.25">
      <c r="A12" s="156" t="s">
        <v>139</v>
      </c>
      <c r="B12" s="132">
        <v>5630.3339999999998</v>
      </c>
    </row>
    <row r="13" spans="1:21" s="131" customFormat="1" ht="15" customHeight="1" x14ac:dyDescent="0.25">
      <c r="A13" s="156" t="s">
        <v>139</v>
      </c>
      <c r="B13" s="132">
        <v>5630.3339999999998</v>
      </c>
    </row>
    <row r="14" spans="1:21" s="131" customFormat="1" ht="15" customHeight="1" x14ac:dyDescent="0.25">
      <c r="A14" s="156" t="s">
        <v>139</v>
      </c>
      <c r="B14" s="132">
        <v>5630.3339999999998</v>
      </c>
    </row>
    <row r="15" spans="1:21" s="131" customFormat="1" ht="15" customHeight="1" x14ac:dyDescent="0.25">
      <c r="A15" s="156" t="s">
        <v>139</v>
      </c>
      <c r="B15" s="132">
        <v>5630.3339999999998</v>
      </c>
    </row>
    <row r="16" spans="1:21" s="131" customFormat="1" ht="15" customHeight="1" x14ac:dyDescent="0.25">
      <c r="A16" s="156" t="s">
        <v>139</v>
      </c>
      <c r="B16" s="132">
        <v>3707.5549999999998</v>
      </c>
    </row>
    <row r="17" spans="1:2" s="131" customFormat="1" ht="15" customHeight="1" x14ac:dyDescent="0.25">
      <c r="A17" s="156" t="s">
        <v>139</v>
      </c>
      <c r="B17" s="132">
        <v>3707.5549999999998</v>
      </c>
    </row>
    <row r="18" spans="1:2" s="131" customFormat="1" ht="15" customHeight="1" x14ac:dyDescent="0.25">
      <c r="A18" s="156" t="s">
        <v>139</v>
      </c>
      <c r="B18" s="132">
        <v>20228.86</v>
      </c>
    </row>
    <row r="19" spans="1:2" s="131" customFormat="1" ht="15" customHeight="1" x14ac:dyDescent="0.25">
      <c r="A19" s="156" t="s">
        <v>139</v>
      </c>
      <c r="B19" s="132">
        <v>2184.38</v>
      </c>
    </row>
    <row r="20" spans="1:2" s="131" customFormat="1" ht="15" customHeight="1" x14ac:dyDescent="0.25">
      <c r="A20" s="156" t="s">
        <v>139</v>
      </c>
      <c r="B20" s="132">
        <v>118586.85</v>
      </c>
    </row>
    <row r="21" spans="1:2" s="131" customFormat="1" ht="15" customHeight="1" x14ac:dyDescent="0.25">
      <c r="A21" s="156" t="s">
        <v>139</v>
      </c>
      <c r="B21" s="132">
        <v>15153.86</v>
      </c>
    </row>
    <row r="22" spans="1:2" s="131" customFormat="1" ht="15" customHeight="1" x14ac:dyDescent="0.25">
      <c r="A22" s="156" t="s">
        <v>139</v>
      </c>
      <c r="B22" s="132">
        <v>420.23</v>
      </c>
    </row>
    <row r="23" spans="1:2" s="131" customFormat="1" ht="15" customHeight="1" x14ac:dyDescent="0.25">
      <c r="A23" s="156" t="s">
        <v>139</v>
      </c>
      <c r="B23" s="132">
        <v>420.23</v>
      </c>
    </row>
    <row r="24" spans="1:2" s="131" customFormat="1" ht="15" customHeight="1" x14ac:dyDescent="0.25">
      <c r="A24" s="156" t="s">
        <v>139</v>
      </c>
      <c r="B24" s="132">
        <v>420.23</v>
      </c>
    </row>
    <row r="25" spans="1:2" s="131" customFormat="1" ht="15" customHeight="1" x14ac:dyDescent="0.25">
      <c r="A25" s="156" t="s">
        <v>139</v>
      </c>
      <c r="B25" s="132">
        <v>420.23</v>
      </c>
    </row>
    <row r="26" spans="1:2" s="131" customFormat="1" ht="15" customHeight="1" x14ac:dyDescent="0.25">
      <c r="A26" s="156" t="s">
        <v>139</v>
      </c>
      <c r="B26" s="132">
        <v>420.23</v>
      </c>
    </row>
    <row r="27" spans="1:2" s="131" customFormat="1" ht="15" customHeight="1" x14ac:dyDescent="0.25">
      <c r="A27" s="156" t="s">
        <v>139</v>
      </c>
      <c r="B27" s="132">
        <v>420.23</v>
      </c>
    </row>
    <row r="28" spans="1:2" s="131" customFormat="1" ht="15" customHeight="1" x14ac:dyDescent="0.25">
      <c r="A28" s="156" t="s">
        <v>139</v>
      </c>
      <c r="B28" s="132">
        <v>420.23</v>
      </c>
    </row>
    <row r="29" spans="1:2" s="131" customFormat="1" ht="15" customHeight="1" x14ac:dyDescent="0.25">
      <c r="A29" s="156" t="s">
        <v>139</v>
      </c>
      <c r="B29" s="132">
        <v>420.23</v>
      </c>
    </row>
    <row r="30" spans="1:2" s="131" customFormat="1" ht="15" customHeight="1" x14ac:dyDescent="0.25">
      <c r="A30" s="156" t="s">
        <v>139</v>
      </c>
      <c r="B30" s="132">
        <v>420.23</v>
      </c>
    </row>
    <row r="31" spans="1:2" s="131" customFormat="1" ht="15" customHeight="1" x14ac:dyDescent="0.25">
      <c r="A31" s="156" t="s">
        <v>139</v>
      </c>
      <c r="B31" s="132">
        <v>420.23</v>
      </c>
    </row>
    <row r="32" spans="1:2" s="131" customFormat="1" ht="15" customHeight="1" x14ac:dyDescent="0.25">
      <c r="A32" s="156" t="s">
        <v>139</v>
      </c>
      <c r="B32" s="132">
        <v>420.23</v>
      </c>
    </row>
    <row r="33" spans="1:2" s="131" customFormat="1" ht="15" customHeight="1" x14ac:dyDescent="0.25">
      <c r="A33" s="156" t="s">
        <v>139</v>
      </c>
      <c r="B33" s="132">
        <v>420.23</v>
      </c>
    </row>
    <row r="34" spans="1:2" s="131" customFormat="1" ht="15" customHeight="1" x14ac:dyDescent="0.25">
      <c r="A34" s="156" t="s">
        <v>139</v>
      </c>
      <c r="B34" s="132">
        <v>420.23</v>
      </c>
    </row>
    <row r="35" spans="1:2" s="131" customFormat="1" ht="15" customHeight="1" x14ac:dyDescent="0.25">
      <c r="A35" s="156" t="s">
        <v>139</v>
      </c>
      <c r="B35" s="132">
        <v>420.23</v>
      </c>
    </row>
    <row r="36" spans="1:2" s="131" customFormat="1" ht="15" customHeight="1" x14ac:dyDescent="0.25">
      <c r="A36" s="156" t="s">
        <v>139</v>
      </c>
      <c r="B36" s="132">
        <v>420.23</v>
      </c>
    </row>
    <row r="37" spans="1:2" s="131" customFormat="1" ht="15" customHeight="1" x14ac:dyDescent="0.25">
      <c r="A37" s="156" t="s">
        <v>139</v>
      </c>
      <c r="B37" s="132">
        <v>420.23</v>
      </c>
    </row>
    <row r="38" spans="1:2" s="131" customFormat="1" ht="15" customHeight="1" x14ac:dyDescent="0.25">
      <c r="A38" s="156" t="s">
        <v>139</v>
      </c>
      <c r="B38" s="132">
        <v>104660.69</v>
      </c>
    </row>
    <row r="39" spans="1:2" s="131" customFormat="1" ht="15" customHeight="1" x14ac:dyDescent="0.25">
      <c r="A39" s="156" t="s">
        <v>139</v>
      </c>
      <c r="B39" s="132">
        <v>1625.655</v>
      </c>
    </row>
    <row r="40" spans="1:2" s="131" customFormat="1" ht="15" customHeight="1" x14ac:dyDescent="0.25">
      <c r="A40" s="156" t="s">
        <v>139</v>
      </c>
      <c r="B40" s="132">
        <v>12134.07</v>
      </c>
    </row>
    <row r="41" spans="1:2" s="131" customFormat="1" ht="15" customHeight="1" x14ac:dyDescent="0.25">
      <c r="A41" s="156" t="s">
        <v>139</v>
      </c>
      <c r="B41" s="132">
        <v>4282.95</v>
      </c>
    </row>
    <row r="42" spans="1:2" s="131" customFormat="1" ht="15" customHeight="1" x14ac:dyDescent="0.25">
      <c r="A42" s="156" t="s">
        <v>139</v>
      </c>
      <c r="B42" s="132">
        <v>357.4</v>
      </c>
    </row>
    <row r="43" spans="1:2" s="131" customFormat="1" ht="15" customHeight="1" x14ac:dyDescent="0.25">
      <c r="A43" s="156" t="s">
        <v>139</v>
      </c>
      <c r="B43" s="132">
        <v>15047.02</v>
      </c>
    </row>
    <row r="44" spans="1:2" s="131" customFormat="1" ht="15" customHeight="1" x14ac:dyDescent="0.25">
      <c r="A44" s="156" t="s">
        <v>139</v>
      </c>
      <c r="B44" s="132">
        <v>3442.56</v>
      </c>
    </row>
    <row r="45" spans="1:2" s="131" customFormat="1" ht="15" customHeight="1" x14ac:dyDescent="0.25">
      <c r="A45" s="156" t="s">
        <v>139</v>
      </c>
      <c r="B45" s="132">
        <v>2251.02</v>
      </c>
    </row>
    <row r="46" spans="1:2" s="131" customFormat="1" ht="15" customHeight="1" x14ac:dyDescent="0.25">
      <c r="A46" s="156" t="s">
        <v>139</v>
      </c>
      <c r="B46" s="132">
        <v>54934.95</v>
      </c>
    </row>
    <row r="47" spans="1:2" s="131" customFormat="1" ht="15" customHeight="1" x14ac:dyDescent="0.25">
      <c r="A47" s="156" t="s">
        <v>139</v>
      </c>
      <c r="B47" s="132">
        <v>8972.98</v>
      </c>
    </row>
    <row r="48" spans="1:2" s="131" customFormat="1" ht="15" customHeight="1" x14ac:dyDescent="0.25">
      <c r="A48" s="156" t="s">
        <v>139</v>
      </c>
      <c r="B48" s="132">
        <v>1514.32</v>
      </c>
    </row>
    <row r="49" spans="1:2" s="131" customFormat="1" ht="15" customHeight="1" x14ac:dyDescent="0.25">
      <c r="A49" s="156" t="s">
        <v>139</v>
      </c>
      <c r="B49" s="132">
        <v>4777.3549999999996</v>
      </c>
    </row>
    <row r="50" spans="1:2" s="131" customFormat="1" ht="15" customHeight="1" x14ac:dyDescent="0.25">
      <c r="A50" s="156" t="s">
        <v>139</v>
      </c>
      <c r="B50" s="132">
        <v>865.4325</v>
      </c>
    </row>
    <row r="51" spans="1:2" s="131" customFormat="1" ht="15" customHeight="1" x14ac:dyDescent="0.25">
      <c r="A51" s="156" t="s">
        <v>139</v>
      </c>
      <c r="B51" s="132">
        <v>175552.17</v>
      </c>
    </row>
    <row r="52" spans="1:2" s="131" customFormat="1" ht="15" customHeight="1" x14ac:dyDescent="0.25">
      <c r="A52" s="156" t="s">
        <v>139</v>
      </c>
      <c r="B52" s="132">
        <v>25569.9</v>
      </c>
    </row>
    <row r="53" spans="1:2" s="131" customFormat="1" ht="15" customHeight="1" x14ac:dyDescent="0.25">
      <c r="A53" s="156" t="s">
        <v>139</v>
      </c>
      <c r="B53" s="132">
        <v>69750.820000000007</v>
      </c>
    </row>
    <row r="54" spans="1:2" s="131" customFormat="1" ht="15" customHeight="1" x14ac:dyDescent="0.25">
      <c r="A54" s="156" t="s">
        <v>139</v>
      </c>
      <c r="B54" s="132">
        <v>15959.04</v>
      </c>
    </row>
    <row r="55" spans="1:2" s="131" customFormat="1" ht="15" customHeight="1" x14ac:dyDescent="0.25">
      <c r="A55" s="156" t="s">
        <v>139</v>
      </c>
      <c r="B55" s="132">
        <v>663.83</v>
      </c>
    </row>
    <row r="56" spans="1:2" s="131" customFormat="1" ht="15" customHeight="1" x14ac:dyDescent="0.25">
      <c r="A56" s="156" t="s">
        <v>139</v>
      </c>
      <c r="B56" s="132">
        <v>27057.63</v>
      </c>
    </row>
    <row r="57" spans="1:2" s="131" customFormat="1" ht="15" customHeight="1" x14ac:dyDescent="0.25">
      <c r="A57" s="156" t="s">
        <v>139</v>
      </c>
      <c r="B57" s="132">
        <v>464.44</v>
      </c>
    </row>
    <row r="58" spans="1:2" s="131" customFormat="1" ht="15" customHeight="1" x14ac:dyDescent="0.25">
      <c r="A58" s="156" t="s">
        <v>139</v>
      </c>
      <c r="B58" s="132">
        <v>24692.29</v>
      </c>
    </row>
    <row r="59" spans="1:2" s="131" customFormat="1" ht="15" customHeight="1" x14ac:dyDescent="0.25">
      <c r="A59" s="156" t="s">
        <v>139</v>
      </c>
      <c r="B59" s="132">
        <v>8109.55</v>
      </c>
    </row>
    <row r="60" spans="1:2" s="131" customFormat="1" ht="15" customHeight="1" x14ac:dyDescent="0.25">
      <c r="A60" s="156" t="s">
        <v>139</v>
      </c>
      <c r="B60" s="132">
        <v>9083.8549999999996</v>
      </c>
    </row>
    <row r="61" spans="1:2" s="131" customFormat="1" ht="15" customHeight="1" x14ac:dyDescent="0.25">
      <c r="A61" s="156" t="s">
        <v>139</v>
      </c>
      <c r="B61" s="132">
        <v>2288.34</v>
      </c>
    </row>
    <row r="62" spans="1:2" s="131" customFormat="1" ht="15" customHeight="1" x14ac:dyDescent="0.25">
      <c r="A62" s="156" t="s">
        <v>139</v>
      </c>
      <c r="B62" s="132">
        <v>163.04</v>
      </c>
    </row>
    <row r="63" spans="1:2" s="131" customFormat="1" ht="15" customHeight="1" x14ac:dyDescent="0.25">
      <c r="A63" s="156" t="s">
        <v>139</v>
      </c>
      <c r="B63" s="132">
        <v>1804.12</v>
      </c>
    </row>
    <row r="64" spans="1:2" s="131" customFormat="1" ht="15" customHeight="1" x14ac:dyDescent="0.25">
      <c r="A64" s="156" t="s">
        <v>139</v>
      </c>
      <c r="B64" s="132">
        <v>12150.49</v>
      </c>
    </row>
    <row r="65" spans="1:2" s="131" customFormat="1" ht="15" customHeight="1" x14ac:dyDescent="0.25">
      <c r="A65" s="156" t="s">
        <v>139</v>
      </c>
      <c r="B65" s="132">
        <v>22150.01</v>
      </c>
    </row>
    <row r="66" spans="1:2" s="131" customFormat="1" ht="15" customHeight="1" x14ac:dyDescent="0.25">
      <c r="A66" s="156" t="s">
        <v>139</v>
      </c>
      <c r="B66" s="132">
        <v>41674.1</v>
      </c>
    </row>
    <row r="67" spans="1:2" s="131" customFormat="1" ht="15" customHeight="1" x14ac:dyDescent="0.25">
      <c r="A67" s="156" t="s">
        <v>139</v>
      </c>
      <c r="B67" s="132">
        <v>43258.67</v>
      </c>
    </row>
    <row r="68" spans="1:2" s="131" customFormat="1" ht="15" customHeight="1" x14ac:dyDescent="0.25">
      <c r="A68" s="156" t="s">
        <v>139</v>
      </c>
      <c r="B68" s="132">
        <v>45388.91</v>
      </c>
    </row>
    <row r="69" spans="1:2" s="131" customFormat="1" ht="15" customHeight="1" x14ac:dyDescent="0.25">
      <c r="A69" s="156" t="s">
        <v>139</v>
      </c>
      <c r="B69" s="132">
        <v>8713.91</v>
      </c>
    </row>
    <row r="70" spans="1:2" s="131" customFormat="1" ht="15" customHeight="1" x14ac:dyDescent="0.25">
      <c r="A70" s="156" t="s">
        <v>139</v>
      </c>
      <c r="B70" s="132">
        <v>9219.73</v>
      </c>
    </row>
    <row r="71" spans="1:2" s="131" customFormat="1" ht="15" customHeight="1" x14ac:dyDescent="0.25">
      <c r="A71" s="156" t="s">
        <v>139</v>
      </c>
      <c r="B71" s="132">
        <v>9694.65</v>
      </c>
    </row>
    <row r="72" spans="1:2" s="131" customFormat="1" ht="15" customHeight="1" x14ac:dyDescent="0.25">
      <c r="A72" s="156" t="s">
        <v>139</v>
      </c>
      <c r="B72" s="132">
        <v>10007.58</v>
      </c>
    </row>
    <row r="73" spans="1:2" s="131" customFormat="1" ht="15" customHeight="1" x14ac:dyDescent="0.25">
      <c r="A73" s="156" t="s">
        <v>139</v>
      </c>
      <c r="B73" s="132">
        <v>8972.6299999999992</v>
      </c>
    </row>
    <row r="74" spans="1:2" s="131" customFormat="1" ht="15" customHeight="1" x14ac:dyDescent="0.25">
      <c r="A74" s="156" t="s">
        <v>139</v>
      </c>
      <c r="B74" s="132">
        <v>6496.1</v>
      </c>
    </row>
    <row r="75" spans="1:2" s="131" customFormat="1" ht="15" customHeight="1" x14ac:dyDescent="0.25">
      <c r="A75" s="156" t="s">
        <v>139</v>
      </c>
      <c r="B75" s="132">
        <v>121.21333333333332</v>
      </c>
    </row>
    <row r="76" spans="1:2" s="131" customFormat="1" ht="15" customHeight="1" x14ac:dyDescent="0.25">
      <c r="A76" s="156" t="s">
        <v>139</v>
      </c>
      <c r="B76" s="132">
        <v>304.73</v>
      </c>
    </row>
    <row r="77" spans="1:2" s="131" customFormat="1" ht="15" customHeight="1" x14ac:dyDescent="0.25">
      <c r="A77" s="156" t="s">
        <v>139</v>
      </c>
      <c r="B77" s="132">
        <v>22245.47</v>
      </c>
    </row>
    <row r="78" spans="1:2" s="131" customFormat="1" ht="15" customHeight="1" x14ac:dyDescent="0.25">
      <c r="A78" s="156" t="s">
        <v>139</v>
      </c>
      <c r="B78" s="132">
        <v>1106.27</v>
      </c>
    </row>
    <row r="79" spans="1:2" s="131" customFormat="1" ht="15" customHeight="1" x14ac:dyDescent="0.25">
      <c r="A79" s="156" t="s">
        <v>139</v>
      </c>
      <c r="B79" s="132">
        <v>2231.38</v>
      </c>
    </row>
    <row r="80" spans="1:2" s="131" customFormat="1" ht="15" customHeight="1" x14ac:dyDescent="0.25">
      <c r="A80" s="156" t="s">
        <v>139</v>
      </c>
      <c r="B80" s="132">
        <v>17829.906666666666</v>
      </c>
    </row>
    <row r="81" spans="1:2" s="131" customFormat="1" ht="15" customHeight="1" x14ac:dyDescent="0.25">
      <c r="A81" s="156" t="s">
        <v>139</v>
      </c>
      <c r="B81" s="132">
        <v>708.29</v>
      </c>
    </row>
    <row r="82" spans="1:2" s="131" customFormat="1" ht="15" customHeight="1" x14ac:dyDescent="0.25">
      <c r="A82" s="156" t="s">
        <v>139</v>
      </c>
      <c r="B82" s="132">
        <v>3.5700000000000003</v>
      </c>
    </row>
    <row r="83" spans="1:2" s="131" customFormat="1" ht="15" customHeight="1" x14ac:dyDescent="0.25">
      <c r="A83" s="156" t="s">
        <v>139</v>
      </c>
      <c r="B83" s="132">
        <v>6505.64</v>
      </c>
    </row>
    <row r="84" spans="1:2" s="131" customFormat="1" ht="15" customHeight="1" x14ac:dyDescent="0.25">
      <c r="A84" s="156" t="s">
        <v>139</v>
      </c>
      <c r="B84" s="132">
        <v>4164.84</v>
      </c>
    </row>
    <row r="85" spans="1:2" s="131" customFormat="1" ht="15" customHeight="1" x14ac:dyDescent="0.25">
      <c r="A85" s="156" t="s">
        <v>139</v>
      </c>
      <c r="B85" s="132">
        <v>497.04333333333335</v>
      </c>
    </row>
    <row r="86" spans="1:2" s="131" customFormat="1" ht="15" customHeight="1" x14ac:dyDescent="0.25">
      <c r="A86" s="156" t="s">
        <v>139</v>
      </c>
      <c r="B86" s="132">
        <v>139.405</v>
      </c>
    </row>
    <row r="87" spans="1:2" s="131" customFormat="1" ht="15" customHeight="1" x14ac:dyDescent="0.25">
      <c r="A87" s="156" t="s">
        <v>139</v>
      </c>
      <c r="B87" s="132">
        <v>147.44499999999999</v>
      </c>
    </row>
    <row r="88" spans="1:2" s="131" customFormat="1" ht="15" customHeight="1" x14ac:dyDescent="0.25">
      <c r="A88" s="156" t="s">
        <v>139</v>
      </c>
      <c r="B88" s="132">
        <v>381.45666666666659</v>
      </c>
    </row>
    <row r="89" spans="1:2" s="131" customFormat="1" ht="15" customHeight="1" x14ac:dyDescent="0.25">
      <c r="A89" s="156" t="s">
        <v>139</v>
      </c>
      <c r="B89" s="132">
        <v>9611.7150000000001</v>
      </c>
    </row>
    <row r="90" spans="1:2" s="131" customFormat="1" ht="15" customHeight="1" x14ac:dyDescent="0.25">
      <c r="A90" s="156" t="s">
        <v>139</v>
      </c>
      <c r="B90" s="132">
        <v>9096.76</v>
      </c>
    </row>
    <row r="91" spans="1:2" s="131" customFormat="1" ht="15" customHeight="1" x14ac:dyDescent="0.25">
      <c r="A91" s="156" t="s">
        <v>139</v>
      </c>
      <c r="B91" s="132">
        <v>69450.36</v>
      </c>
    </row>
    <row r="92" spans="1:2" s="131" customFormat="1" ht="15" customHeight="1" x14ac:dyDescent="0.25">
      <c r="A92" s="156" t="s">
        <v>139</v>
      </c>
      <c r="B92" s="132">
        <v>1349.87</v>
      </c>
    </row>
    <row r="93" spans="1:2" s="131" customFormat="1" ht="15" customHeight="1" x14ac:dyDescent="0.25">
      <c r="A93" s="156" t="s">
        <v>139</v>
      </c>
      <c r="B93" s="132">
        <v>148738.12</v>
      </c>
    </row>
    <row r="94" spans="1:2" s="131" customFormat="1" ht="15" customHeight="1" x14ac:dyDescent="0.25">
      <c r="A94" s="156" t="s">
        <v>139</v>
      </c>
      <c r="B94" s="132">
        <v>180.42500000000001</v>
      </c>
    </row>
    <row r="95" spans="1:2" s="131" customFormat="1" ht="15" customHeight="1" x14ac:dyDescent="0.25">
      <c r="A95" s="156" t="s">
        <v>139</v>
      </c>
      <c r="B95" s="132">
        <v>2014.14</v>
      </c>
    </row>
    <row r="96" spans="1:2" s="131" customFormat="1" ht="15" customHeight="1" x14ac:dyDescent="0.25">
      <c r="A96" s="156" t="s">
        <v>139</v>
      </c>
      <c r="B96" s="132">
        <v>70997.240000000005</v>
      </c>
    </row>
    <row r="97" spans="1:2" s="131" customFormat="1" ht="15" customHeight="1" x14ac:dyDescent="0.25">
      <c r="A97" s="156" t="s">
        <v>139</v>
      </c>
      <c r="B97" s="132">
        <v>9217.18</v>
      </c>
    </row>
    <row r="98" spans="1:2" s="131" customFormat="1" ht="15" customHeight="1" x14ac:dyDescent="0.25">
      <c r="A98" s="156" t="s">
        <v>139</v>
      </c>
      <c r="B98" s="132">
        <v>13338.16</v>
      </c>
    </row>
    <row r="99" spans="1:2" s="131" customFormat="1" ht="15" customHeight="1" x14ac:dyDescent="0.25">
      <c r="A99" s="156" t="s">
        <v>139</v>
      </c>
      <c r="B99" s="132">
        <v>897.05</v>
      </c>
    </row>
    <row r="100" spans="1:2" s="131" customFormat="1" ht="15" customHeight="1" x14ac:dyDescent="0.25">
      <c r="A100" s="156" t="s">
        <v>139</v>
      </c>
      <c r="B100" s="132">
        <v>11748.73</v>
      </c>
    </row>
    <row r="101" spans="1:2" s="131" customFormat="1" ht="15" customHeight="1" x14ac:dyDescent="0.25">
      <c r="A101" s="156" t="s">
        <v>139</v>
      </c>
      <c r="B101" s="132">
        <v>2535.8200000000002</v>
      </c>
    </row>
    <row r="102" spans="1:2" s="131" customFormat="1" ht="15" customHeight="1" x14ac:dyDescent="0.25">
      <c r="A102" s="156" t="s">
        <v>139</v>
      </c>
      <c r="B102" s="132">
        <v>13703.96</v>
      </c>
    </row>
    <row r="103" spans="1:2" s="131" customFormat="1" ht="15" customHeight="1" x14ac:dyDescent="0.25">
      <c r="A103" s="156" t="s">
        <v>139</v>
      </c>
      <c r="B103" s="132">
        <v>278.27</v>
      </c>
    </row>
    <row r="104" spans="1:2" s="131" customFormat="1" ht="15" customHeight="1" x14ac:dyDescent="0.25">
      <c r="A104" s="156" t="s">
        <v>139</v>
      </c>
      <c r="B104" s="132">
        <v>103628.82</v>
      </c>
    </row>
    <row r="105" spans="1:2" s="131" customFormat="1" ht="15" customHeight="1" x14ac:dyDescent="0.25">
      <c r="A105" s="156" t="s">
        <v>139</v>
      </c>
      <c r="B105" s="132">
        <v>2853.42</v>
      </c>
    </row>
    <row r="106" spans="1:2" s="131" customFormat="1" ht="15" customHeight="1" x14ac:dyDescent="0.25">
      <c r="A106" s="156" t="s">
        <v>139</v>
      </c>
      <c r="B106" s="132">
        <v>2744.78</v>
      </c>
    </row>
    <row r="107" spans="1:2" s="131" customFormat="1" ht="15" customHeight="1" x14ac:dyDescent="0.25">
      <c r="A107" s="156" t="s">
        <v>139</v>
      </c>
      <c r="B107" s="132">
        <v>5.68</v>
      </c>
    </row>
    <row r="108" spans="1:2" s="131" customFormat="1" ht="15" customHeight="1" x14ac:dyDescent="0.25">
      <c r="A108" s="156" t="s">
        <v>139</v>
      </c>
      <c r="B108" s="132">
        <v>23321.55</v>
      </c>
    </row>
    <row r="109" spans="1:2" s="131" customFormat="1" ht="15" customHeight="1" x14ac:dyDescent="0.25">
      <c r="A109" s="156" t="s">
        <v>139</v>
      </c>
      <c r="B109" s="132">
        <v>115.27</v>
      </c>
    </row>
    <row r="110" spans="1:2" s="131" customFormat="1" ht="15" customHeight="1" x14ac:dyDescent="0.25">
      <c r="A110" s="156" t="s">
        <v>139</v>
      </c>
      <c r="B110" s="132">
        <v>2516.86</v>
      </c>
    </row>
    <row r="111" spans="1:2" s="131" customFormat="1" ht="15" customHeight="1" x14ac:dyDescent="0.25">
      <c r="A111" s="156" t="s">
        <v>139</v>
      </c>
      <c r="B111" s="132">
        <v>14020.73</v>
      </c>
    </row>
    <row r="112" spans="1:2" s="131" customFormat="1" ht="15" customHeight="1" x14ac:dyDescent="0.25">
      <c r="A112" s="156" t="s">
        <v>139</v>
      </c>
      <c r="B112" s="132">
        <v>860.76</v>
      </c>
    </row>
    <row r="113" spans="1:2" s="131" customFormat="1" ht="15" customHeight="1" x14ac:dyDescent="0.25">
      <c r="A113" s="156" t="s">
        <v>139</v>
      </c>
      <c r="B113" s="132">
        <v>18007.38</v>
      </c>
    </row>
    <row r="114" spans="1:2" s="131" customFormat="1" ht="15" customHeight="1" x14ac:dyDescent="0.25">
      <c r="A114" s="156" t="s">
        <v>139</v>
      </c>
      <c r="B114" s="132">
        <v>7467.73</v>
      </c>
    </row>
    <row r="115" spans="1:2" s="131" customFormat="1" ht="15" customHeight="1" x14ac:dyDescent="0.25">
      <c r="A115" s="156" t="s">
        <v>139</v>
      </c>
      <c r="B115" s="132">
        <v>1078.71</v>
      </c>
    </row>
    <row r="116" spans="1:2" s="131" customFormat="1" ht="15" customHeight="1" x14ac:dyDescent="0.25">
      <c r="A116" s="156" t="s">
        <v>139</v>
      </c>
      <c r="B116" s="132">
        <v>3049.42</v>
      </c>
    </row>
    <row r="117" spans="1:2" s="131" customFormat="1" ht="15" customHeight="1" x14ac:dyDescent="0.25">
      <c r="A117" s="156" t="s">
        <v>139</v>
      </c>
      <c r="B117" s="132">
        <v>206.54666666666665</v>
      </c>
    </row>
    <row r="118" spans="1:2" s="131" customFormat="1" ht="15" customHeight="1" x14ac:dyDescent="0.25">
      <c r="A118" s="156" t="s">
        <v>139</v>
      </c>
      <c r="B118" s="132">
        <v>3135.99</v>
      </c>
    </row>
    <row r="119" spans="1:2" s="131" customFormat="1" ht="15" customHeight="1" x14ac:dyDescent="0.25">
      <c r="A119" s="156" t="s">
        <v>139</v>
      </c>
      <c r="B119" s="132">
        <v>35214.080000000002</v>
      </c>
    </row>
    <row r="120" spans="1:2" s="131" customFormat="1" ht="15" customHeight="1" x14ac:dyDescent="0.25">
      <c r="A120" s="156" t="s">
        <v>139</v>
      </c>
      <c r="B120" s="132">
        <v>706.3</v>
      </c>
    </row>
    <row r="121" spans="1:2" s="131" customFormat="1" ht="15" customHeight="1" x14ac:dyDescent="0.25">
      <c r="A121" s="156" t="s">
        <v>139</v>
      </c>
      <c r="B121" s="132">
        <v>8200.5</v>
      </c>
    </row>
    <row r="122" spans="1:2" s="131" customFormat="1" ht="15" customHeight="1" x14ac:dyDescent="0.25">
      <c r="A122" s="156" t="s">
        <v>139</v>
      </c>
      <c r="B122" s="132">
        <v>1014.66</v>
      </c>
    </row>
    <row r="123" spans="1:2" s="131" customFormat="1" ht="15" customHeight="1" x14ac:dyDescent="0.25">
      <c r="A123" s="156" t="s">
        <v>139</v>
      </c>
      <c r="B123" s="132">
        <v>4445.6499999999996</v>
      </c>
    </row>
    <row r="124" spans="1:2" s="131" customFormat="1" ht="15" customHeight="1" x14ac:dyDescent="0.25">
      <c r="A124" s="156" t="s">
        <v>139</v>
      </c>
      <c r="B124" s="132">
        <v>240870.15</v>
      </c>
    </row>
    <row r="125" spans="1:2" s="131" customFormat="1" ht="15" customHeight="1" x14ac:dyDescent="0.25">
      <c r="A125" s="156" t="s">
        <v>139</v>
      </c>
      <c r="B125" s="132">
        <v>3569.06</v>
      </c>
    </row>
    <row r="126" spans="1:2" s="131" customFormat="1" ht="15" customHeight="1" x14ac:dyDescent="0.25">
      <c r="A126" s="156" t="s">
        <v>139</v>
      </c>
      <c r="B126" s="132">
        <v>701.81</v>
      </c>
    </row>
    <row r="127" spans="1:2" s="131" customFormat="1" ht="15" customHeight="1" x14ac:dyDescent="0.25">
      <c r="A127" s="156" t="s">
        <v>139</v>
      </c>
      <c r="B127" s="132">
        <v>12548.33</v>
      </c>
    </row>
    <row r="128" spans="1:2" s="131" customFormat="1" ht="15" customHeight="1" x14ac:dyDescent="0.25">
      <c r="A128" s="156" t="s">
        <v>139</v>
      </c>
      <c r="B128" s="132">
        <v>5225.43</v>
      </c>
    </row>
    <row r="129" spans="1:2" s="131" customFormat="1" ht="15" customHeight="1" x14ac:dyDescent="0.25">
      <c r="A129" s="156" t="s">
        <v>139</v>
      </c>
      <c r="B129" s="132">
        <v>34.655000000000001</v>
      </c>
    </row>
    <row r="130" spans="1:2" s="131" customFormat="1" ht="15" customHeight="1" x14ac:dyDescent="0.25">
      <c r="A130" s="156" t="s">
        <v>139</v>
      </c>
      <c r="B130" s="132">
        <v>40753.480000000003</v>
      </c>
    </row>
    <row r="131" spans="1:2" s="131" customFormat="1" ht="15" customHeight="1" x14ac:dyDescent="0.25">
      <c r="A131" s="156" t="s">
        <v>139</v>
      </c>
      <c r="B131" s="132">
        <v>717.27</v>
      </c>
    </row>
    <row r="132" spans="1:2" s="131" customFormat="1" ht="15" customHeight="1" x14ac:dyDescent="0.25">
      <c r="A132" s="156" t="s">
        <v>139</v>
      </c>
      <c r="B132" s="132">
        <v>1683.14</v>
      </c>
    </row>
    <row r="133" spans="1:2" s="131" customFormat="1" ht="15" customHeight="1" x14ac:dyDescent="0.25">
      <c r="A133" s="156" t="s">
        <v>139</v>
      </c>
      <c r="B133" s="132">
        <v>19135.93</v>
      </c>
    </row>
    <row r="134" spans="1:2" s="131" customFormat="1" ht="15" customHeight="1" x14ac:dyDescent="0.25">
      <c r="A134" s="156" t="s">
        <v>139</v>
      </c>
      <c r="B134" s="132">
        <v>2293.91</v>
      </c>
    </row>
    <row r="135" spans="1:2" s="131" customFormat="1" ht="15" customHeight="1" x14ac:dyDescent="0.25">
      <c r="A135" s="156" t="s">
        <v>139</v>
      </c>
      <c r="B135" s="132">
        <v>695.93</v>
      </c>
    </row>
    <row r="136" spans="1:2" s="131" customFormat="1" ht="15" customHeight="1" x14ac:dyDescent="0.25">
      <c r="A136" s="156" t="s">
        <v>139</v>
      </c>
      <c r="B136" s="132">
        <v>2789.5</v>
      </c>
    </row>
    <row r="137" spans="1:2" s="131" customFormat="1" ht="15" customHeight="1" x14ac:dyDescent="0.25">
      <c r="A137" s="156" t="s">
        <v>139</v>
      </c>
      <c r="B137" s="132">
        <v>1336.1</v>
      </c>
    </row>
    <row r="138" spans="1:2" s="131" customFormat="1" ht="15" customHeight="1" x14ac:dyDescent="0.25">
      <c r="A138" s="156" t="s">
        <v>139</v>
      </c>
      <c r="B138" s="132">
        <v>76927.929999999993</v>
      </c>
    </row>
    <row r="139" spans="1:2" s="131" customFormat="1" ht="15" customHeight="1" x14ac:dyDescent="0.25">
      <c r="A139" s="156" t="s">
        <v>139</v>
      </c>
      <c r="B139" s="132">
        <v>0.77500000000000002</v>
      </c>
    </row>
    <row r="140" spans="1:2" s="131" customFormat="1" ht="15" customHeight="1" x14ac:dyDescent="0.25">
      <c r="A140" s="156" t="s">
        <v>139</v>
      </c>
      <c r="B140" s="132">
        <v>7045.04</v>
      </c>
    </row>
    <row r="141" spans="1:2" s="131" customFormat="1" ht="15" customHeight="1" x14ac:dyDescent="0.25">
      <c r="A141" s="156" t="s">
        <v>139</v>
      </c>
      <c r="B141" s="132">
        <v>1845.95</v>
      </c>
    </row>
    <row r="142" spans="1:2" s="131" customFormat="1" ht="15" customHeight="1" x14ac:dyDescent="0.25">
      <c r="A142" s="156" t="s">
        <v>139</v>
      </c>
      <c r="B142" s="132">
        <v>1298.08</v>
      </c>
    </row>
    <row r="143" spans="1:2" s="131" customFormat="1" ht="15" customHeight="1" x14ac:dyDescent="0.25">
      <c r="A143" s="156" t="s">
        <v>139</v>
      </c>
      <c r="B143" s="132">
        <v>24834.52</v>
      </c>
    </row>
    <row r="144" spans="1:2" s="131" customFormat="1" ht="15" customHeight="1" x14ac:dyDescent="0.25">
      <c r="A144" s="156" t="s">
        <v>139</v>
      </c>
      <c r="B144" s="132">
        <v>10003.790000000001</v>
      </c>
    </row>
    <row r="145" spans="1:2" s="131" customFormat="1" ht="15" customHeight="1" x14ac:dyDescent="0.25">
      <c r="A145" s="156" t="s">
        <v>139</v>
      </c>
      <c r="B145" s="132">
        <v>4017.56</v>
      </c>
    </row>
    <row r="146" spans="1:2" s="131" customFormat="1" ht="15" customHeight="1" x14ac:dyDescent="0.25">
      <c r="A146" s="156" t="s">
        <v>139</v>
      </c>
      <c r="B146" s="132">
        <v>19921.78</v>
      </c>
    </row>
    <row r="147" spans="1:2" s="131" customFormat="1" ht="15" customHeight="1" x14ac:dyDescent="0.25">
      <c r="A147" s="156" t="s">
        <v>139</v>
      </c>
      <c r="B147" s="132">
        <v>3983.402</v>
      </c>
    </row>
    <row r="148" spans="1:2" s="131" customFormat="1" ht="15" customHeight="1" x14ac:dyDescent="0.25">
      <c r="A148" s="156" t="s">
        <v>139</v>
      </c>
      <c r="B148" s="132">
        <v>2228299.88</v>
      </c>
    </row>
    <row r="149" spans="1:2" s="131" customFormat="1" ht="15" customHeight="1" x14ac:dyDescent="0.25">
      <c r="A149" s="156" t="s">
        <v>139</v>
      </c>
      <c r="B149" s="132">
        <v>172.73</v>
      </c>
    </row>
    <row r="150" spans="1:2" s="131" customFormat="1" ht="15" customHeight="1" x14ac:dyDescent="0.25">
      <c r="A150" s="156" t="s">
        <v>139</v>
      </c>
      <c r="B150" s="132">
        <v>3641.72</v>
      </c>
    </row>
    <row r="151" spans="1:2" s="131" customFormat="1" ht="15" customHeight="1" x14ac:dyDescent="0.25">
      <c r="A151" s="156" t="s">
        <v>139</v>
      </c>
      <c r="B151" s="132">
        <v>11995.26</v>
      </c>
    </row>
    <row r="152" spans="1:2" s="131" customFormat="1" ht="15" customHeight="1" x14ac:dyDescent="0.25">
      <c r="A152" s="156" t="s">
        <v>139</v>
      </c>
      <c r="B152" s="132">
        <v>55265.53</v>
      </c>
    </row>
    <row r="153" spans="1:2" s="131" customFormat="1" ht="15" customHeight="1" x14ac:dyDescent="0.25">
      <c r="A153" s="156" t="s">
        <v>139</v>
      </c>
      <c r="B153" s="132">
        <v>531.41</v>
      </c>
    </row>
    <row r="154" spans="1:2" s="131" customFormat="1" ht="15" customHeight="1" x14ac:dyDescent="0.25">
      <c r="A154" s="156" t="s">
        <v>139</v>
      </c>
      <c r="B154" s="132">
        <v>960.78</v>
      </c>
    </row>
    <row r="155" spans="1:2" s="131" customFormat="1" ht="15" customHeight="1" x14ac:dyDescent="0.25">
      <c r="A155" s="156" t="s">
        <v>139</v>
      </c>
      <c r="B155" s="132">
        <v>12.21</v>
      </c>
    </row>
    <row r="156" spans="1:2" s="131" customFormat="1" ht="15" customHeight="1" x14ac:dyDescent="0.25">
      <c r="A156" s="156" t="s">
        <v>139</v>
      </c>
      <c r="B156" s="132">
        <v>1534.7</v>
      </c>
    </row>
    <row r="157" spans="1:2" s="131" customFormat="1" ht="15" customHeight="1" x14ac:dyDescent="0.25">
      <c r="A157" s="156" t="s">
        <v>139</v>
      </c>
      <c r="B157" s="132">
        <v>657.99</v>
      </c>
    </row>
    <row r="158" spans="1:2" s="131" customFormat="1" ht="15" customHeight="1" x14ac:dyDescent="0.25">
      <c r="A158" s="156" t="s">
        <v>139</v>
      </c>
      <c r="B158" s="132">
        <v>205688.5</v>
      </c>
    </row>
    <row r="159" spans="1:2" s="131" customFormat="1" ht="15" customHeight="1" x14ac:dyDescent="0.25">
      <c r="A159" s="156" t="s">
        <v>139</v>
      </c>
      <c r="B159" s="132">
        <v>2817.56</v>
      </c>
    </row>
    <row r="160" spans="1:2" s="131" customFormat="1" ht="15" customHeight="1" x14ac:dyDescent="0.25">
      <c r="A160" s="156" t="s">
        <v>139</v>
      </c>
      <c r="B160" s="132">
        <v>4630.1499999999996</v>
      </c>
    </row>
    <row r="161" spans="1:2" s="131" customFormat="1" ht="15" customHeight="1" x14ac:dyDescent="0.25">
      <c r="A161" s="156" t="s">
        <v>139</v>
      </c>
      <c r="B161" s="132">
        <v>36929.4</v>
      </c>
    </row>
    <row r="162" spans="1:2" s="131" customFormat="1" ht="15" customHeight="1" x14ac:dyDescent="0.25">
      <c r="A162" s="156" t="s">
        <v>139</v>
      </c>
      <c r="B162" s="132">
        <v>0.375</v>
      </c>
    </row>
    <row r="163" spans="1:2" s="131" customFormat="1" ht="15" customHeight="1" x14ac:dyDescent="0.25">
      <c r="A163" s="156" t="s">
        <v>139</v>
      </c>
      <c r="B163" s="132">
        <v>700.29</v>
      </c>
    </row>
    <row r="164" spans="1:2" s="131" customFormat="1" ht="15" customHeight="1" x14ac:dyDescent="0.25">
      <c r="A164" s="156" t="s">
        <v>139</v>
      </c>
      <c r="B164" s="132">
        <v>268.82499999999999</v>
      </c>
    </row>
    <row r="165" spans="1:2" s="131" customFormat="1" ht="15" customHeight="1" x14ac:dyDescent="0.25">
      <c r="A165" s="156" t="s">
        <v>139</v>
      </c>
      <c r="B165" s="132">
        <v>37059.777142857143</v>
      </c>
    </row>
    <row r="166" spans="1:2" s="131" customFormat="1" ht="15" customHeight="1" x14ac:dyDescent="0.25">
      <c r="A166" s="156" t="s">
        <v>139</v>
      </c>
      <c r="B166" s="132">
        <v>1721.08</v>
      </c>
    </row>
    <row r="167" spans="1:2" s="131" customFormat="1" ht="15" customHeight="1" x14ac:dyDescent="0.25">
      <c r="A167" s="156" t="s">
        <v>139</v>
      </c>
      <c r="B167" s="132">
        <v>39444.519999999997</v>
      </c>
    </row>
    <row r="168" spans="1:2" s="131" customFormat="1" ht="15" customHeight="1" x14ac:dyDescent="0.25">
      <c r="A168" s="156" t="s">
        <v>139</v>
      </c>
      <c r="B168" s="132">
        <v>7157.39</v>
      </c>
    </row>
    <row r="169" spans="1:2" s="131" customFormat="1" ht="15" customHeight="1" x14ac:dyDescent="0.25">
      <c r="A169" s="156" t="s">
        <v>139</v>
      </c>
      <c r="B169" s="132">
        <v>1052.7</v>
      </c>
    </row>
    <row r="170" spans="1:2" s="131" customFormat="1" ht="15" customHeight="1" x14ac:dyDescent="0.25">
      <c r="A170" s="156" t="s">
        <v>139</v>
      </c>
      <c r="B170" s="132">
        <v>129229.17</v>
      </c>
    </row>
    <row r="171" spans="1:2" s="131" customFormat="1" ht="15" customHeight="1" x14ac:dyDescent="0.25">
      <c r="A171" s="156" t="s">
        <v>139</v>
      </c>
      <c r="B171" s="132">
        <v>1568.55</v>
      </c>
    </row>
    <row r="172" spans="1:2" s="131" customFormat="1" ht="15" customHeight="1" x14ac:dyDescent="0.25">
      <c r="A172" s="156" t="s">
        <v>139</v>
      </c>
      <c r="B172" s="132">
        <v>261.18</v>
      </c>
    </row>
    <row r="173" spans="1:2" s="131" customFormat="1" ht="15" customHeight="1" x14ac:dyDescent="0.25">
      <c r="A173" s="156" t="s">
        <v>139</v>
      </c>
      <c r="B173" s="132">
        <v>1.64</v>
      </c>
    </row>
    <row r="174" spans="1:2" s="131" customFormat="1" ht="15" customHeight="1" x14ac:dyDescent="0.25">
      <c r="A174" s="156" t="s">
        <v>139</v>
      </c>
      <c r="B174" s="132">
        <v>705.79</v>
      </c>
    </row>
    <row r="175" spans="1:2" s="131" customFormat="1" ht="15" customHeight="1" x14ac:dyDescent="0.25">
      <c r="A175" s="156" t="s">
        <v>139</v>
      </c>
      <c r="B175" s="132">
        <v>2.9079999999999999</v>
      </c>
    </row>
    <row r="176" spans="1:2" s="131" customFormat="1" ht="15" customHeight="1" x14ac:dyDescent="0.25">
      <c r="A176" s="156" t="s">
        <v>139</v>
      </c>
      <c r="B176" s="132">
        <v>5176.42</v>
      </c>
    </row>
    <row r="177" spans="1:2" s="131" customFormat="1" ht="15" customHeight="1" x14ac:dyDescent="0.25">
      <c r="A177" s="156" t="s">
        <v>139</v>
      </c>
      <c r="B177" s="132">
        <v>256.42500000000001</v>
      </c>
    </row>
    <row r="178" spans="1:2" s="131" customFormat="1" ht="15" customHeight="1" x14ac:dyDescent="0.25">
      <c r="A178" s="156" t="s">
        <v>139</v>
      </c>
      <c r="B178" s="132">
        <v>1168.2660000000001</v>
      </c>
    </row>
    <row r="179" spans="1:2" s="131" customFormat="1" ht="15" customHeight="1" x14ac:dyDescent="0.25">
      <c r="A179" s="156" t="s">
        <v>139</v>
      </c>
      <c r="B179" s="132">
        <v>798.69166666666661</v>
      </c>
    </row>
    <row r="180" spans="1:2" s="131" customFormat="1" ht="15" customHeight="1" x14ac:dyDescent="0.25">
      <c r="A180" s="156" t="s">
        <v>139</v>
      </c>
      <c r="B180" s="132">
        <v>2027.4849999999999</v>
      </c>
    </row>
    <row r="181" spans="1:2" s="131" customFormat="1" ht="15" customHeight="1" x14ac:dyDescent="0.25">
      <c r="A181" s="156" t="s">
        <v>139</v>
      </c>
      <c r="B181" s="132">
        <v>14034.21</v>
      </c>
    </row>
    <row r="182" spans="1:2" s="131" customFormat="1" ht="15" customHeight="1" x14ac:dyDescent="0.25">
      <c r="A182" s="156" t="s">
        <v>139</v>
      </c>
      <c r="B182" s="132">
        <v>33757.519999999997</v>
      </c>
    </row>
    <row r="183" spans="1:2" s="131" customFormat="1" ht="15" customHeight="1" x14ac:dyDescent="0.25">
      <c r="A183" s="156" t="s">
        <v>139</v>
      </c>
      <c r="B183" s="132">
        <v>8521.14</v>
      </c>
    </row>
    <row r="184" spans="1:2" s="131" customFormat="1" ht="15" customHeight="1" x14ac:dyDescent="0.25">
      <c r="A184" s="156" t="s">
        <v>139</v>
      </c>
      <c r="B184" s="132">
        <v>17496.990000000002</v>
      </c>
    </row>
    <row r="185" spans="1:2" s="131" customFormat="1" ht="15" customHeight="1" x14ac:dyDescent="0.25">
      <c r="A185" s="156" t="s">
        <v>139</v>
      </c>
      <c r="B185" s="132">
        <v>0.82</v>
      </c>
    </row>
    <row r="186" spans="1:2" s="131" customFormat="1" ht="15" customHeight="1" x14ac:dyDescent="0.25">
      <c r="A186" s="156" t="s">
        <v>139</v>
      </c>
      <c r="B186" s="132">
        <v>5.68</v>
      </c>
    </row>
    <row r="187" spans="1:2" s="131" customFormat="1" ht="15" customHeight="1" x14ac:dyDescent="0.25">
      <c r="A187" s="156" t="s">
        <v>139</v>
      </c>
      <c r="B187" s="132">
        <v>2848.24</v>
      </c>
    </row>
    <row r="188" spans="1:2" s="131" customFormat="1" ht="15" customHeight="1" x14ac:dyDescent="0.25">
      <c r="A188" s="156" t="s">
        <v>139</v>
      </c>
      <c r="B188" s="132">
        <v>240.16499999999999</v>
      </c>
    </row>
    <row r="189" spans="1:2" s="131" customFormat="1" ht="15" customHeight="1" x14ac:dyDescent="0.25">
      <c r="A189" s="156" t="s">
        <v>139</v>
      </c>
      <c r="B189" s="132">
        <v>51007.99</v>
      </c>
    </row>
    <row r="190" spans="1:2" s="131" customFormat="1" ht="15" customHeight="1" x14ac:dyDescent="0.25">
      <c r="A190" s="156" t="s">
        <v>139</v>
      </c>
      <c r="B190" s="132">
        <v>1440.44</v>
      </c>
    </row>
    <row r="191" spans="1:2" s="131" customFormat="1" ht="15" customHeight="1" x14ac:dyDescent="0.25">
      <c r="A191" s="156" t="s">
        <v>139</v>
      </c>
      <c r="B191" s="132">
        <v>20.545000000000002</v>
      </c>
    </row>
    <row r="192" spans="1:2" s="131" customFormat="1" ht="15" customHeight="1" x14ac:dyDescent="0.25">
      <c r="A192" s="156" t="s">
        <v>139</v>
      </c>
      <c r="B192" s="132">
        <v>1873.38</v>
      </c>
    </row>
    <row r="193" spans="1:2" s="131" customFormat="1" ht="15" customHeight="1" x14ac:dyDescent="0.25">
      <c r="A193" s="156" t="s">
        <v>139</v>
      </c>
      <c r="B193" s="132">
        <v>5369.8549999999996</v>
      </c>
    </row>
    <row r="194" spans="1:2" s="131" customFormat="1" ht="15" customHeight="1" x14ac:dyDescent="0.25">
      <c r="A194" s="156" t="s">
        <v>139</v>
      </c>
      <c r="B194" s="132">
        <v>21139.77</v>
      </c>
    </row>
    <row r="195" spans="1:2" s="131" customFormat="1" ht="15" customHeight="1" x14ac:dyDescent="0.25">
      <c r="A195" s="156" t="s">
        <v>139</v>
      </c>
      <c r="B195" s="132">
        <v>0.08</v>
      </c>
    </row>
    <row r="196" spans="1:2" s="131" customFormat="1" ht="15" customHeight="1" x14ac:dyDescent="0.25">
      <c r="A196" s="156" t="s">
        <v>139</v>
      </c>
      <c r="B196" s="132">
        <v>356.76</v>
      </c>
    </row>
    <row r="197" spans="1:2" s="131" customFormat="1" ht="15" customHeight="1" x14ac:dyDescent="0.25">
      <c r="A197" s="156" t="s">
        <v>139</v>
      </c>
      <c r="B197" s="132">
        <v>466413.65</v>
      </c>
    </row>
    <row r="198" spans="1:2" s="131" customFormat="1" ht="15" customHeight="1" x14ac:dyDescent="0.25">
      <c r="A198" s="156" t="s">
        <v>139</v>
      </c>
      <c r="B198" s="132">
        <v>9184.4</v>
      </c>
    </row>
    <row r="199" spans="1:2" s="131" customFormat="1" ht="15" customHeight="1" x14ac:dyDescent="0.25">
      <c r="A199" s="156" t="s">
        <v>139</v>
      </c>
      <c r="B199" s="132">
        <v>826.51499999999999</v>
      </c>
    </row>
    <row r="200" spans="1:2" s="131" customFormat="1" ht="15" customHeight="1" x14ac:dyDescent="0.25">
      <c r="A200" s="156" t="s">
        <v>139</v>
      </c>
      <c r="B200" s="132">
        <v>6674.36</v>
      </c>
    </row>
    <row r="201" spans="1:2" s="131" customFormat="1" ht="15" customHeight="1" x14ac:dyDescent="0.25">
      <c r="A201" s="156" t="s">
        <v>139</v>
      </c>
      <c r="B201" s="132">
        <v>202.62</v>
      </c>
    </row>
    <row r="202" spans="1:2" s="131" customFormat="1" ht="15" customHeight="1" x14ac:dyDescent="0.25">
      <c r="A202" s="156" t="s">
        <v>139</v>
      </c>
      <c r="B202" s="132">
        <v>67.953333333333333</v>
      </c>
    </row>
    <row r="203" spans="1:2" s="131" customFormat="1" ht="15" customHeight="1" x14ac:dyDescent="0.25">
      <c r="A203" s="156" t="s">
        <v>139</v>
      </c>
      <c r="B203" s="132">
        <v>4746.335</v>
      </c>
    </row>
    <row r="204" spans="1:2" s="131" customFormat="1" ht="15" customHeight="1" x14ac:dyDescent="0.25">
      <c r="A204" s="156" t="s">
        <v>139</v>
      </c>
      <c r="B204" s="132">
        <v>1200.7249999999999</v>
      </c>
    </row>
    <row r="205" spans="1:2" s="131" customFormat="1" ht="15" customHeight="1" x14ac:dyDescent="0.25">
      <c r="A205" s="156" t="s">
        <v>139</v>
      </c>
      <c r="B205" s="132">
        <v>40.225000000000001</v>
      </c>
    </row>
    <row r="206" spans="1:2" s="131" customFormat="1" ht="15" customHeight="1" x14ac:dyDescent="0.25">
      <c r="A206" s="156" t="s">
        <v>139</v>
      </c>
      <c r="B206" s="132">
        <v>22684.14</v>
      </c>
    </row>
    <row r="207" spans="1:2" s="131" customFormat="1" ht="15" customHeight="1" x14ac:dyDescent="0.25">
      <c r="A207" s="156" t="s">
        <v>139</v>
      </c>
      <c r="B207" s="132">
        <v>5.0000000000000001E-3</v>
      </c>
    </row>
    <row r="208" spans="1:2" s="131" customFormat="1" ht="15" customHeight="1" x14ac:dyDescent="0.25">
      <c r="A208" s="156" t="s">
        <v>139</v>
      </c>
      <c r="B208" s="132">
        <v>272.245</v>
      </c>
    </row>
    <row r="209" spans="1:2" s="131" customFormat="1" ht="15" customHeight="1" x14ac:dyDescent="0.25">
      <c r="A209" s="156" t="s">
        <v>139</v>
      </c>
      <c r="B209" s="132">
        <v>1.25</v>
      </c>
    </row>
    <row r="210" spans="1:2" s="131" customFormat="1" ht="15" customHeight="1" x14ac:dyDescent="0.25">
      <c r="A210" s="156" t="s">
        <v>139</v>
      </c>
      <c r="B210" s="132">
        <v>2.395</v>
      </c>
    </row>
    <row r="211" spans="1:2" s="131" customFormat="1" ht="15" customHeight="1" x14ac:dyDescent="0.25">
      <c r="A211" s="156" t="s">
        <v>139</v>
      </c>
      <c r="B211" s="132">
        <v>1093.71</v>
      </c>
    </row>
    <row r="212" spans="1:2" s="131" customFormat="1" ht="15" customHeight="1" x14ac:dyDescent="0.25">
      <c r="A212" s="156" t="s">
        <v>139</v>
      </c>
      <c r="B212" s="132">
        <v>63.32</v>
      </c>
    </row>
    <row r="213" spans="1:2" s="131" customFormat="1" ht="15" customHeight="1" x14ac:dyDescent="0.25">
      <c r="A213" s="156" t="s">
        <v>139</v>
      </c>
      <c r="B213" s="132">
        <v>665.28</v>
      </c>
    </row>
    <row r="214" spans="1:2" s="131" customFormat="1" ht="15" customHeight="1" x14ac:dyDescent="0.25">
      <c r="A214" s="156" t="s">
        <v>139</v>
      </c>
      <c r="B214" s="132">
        <v>348155.11499999999</v>
      </c>
    </row>
    <row r="215" spans="1:2" s="131" customFormat="1" ht="15" customHeight="1" x14ac:dyDescent="0.25">
      <c r="A215" s="156" t="s">
        <v>139</v>
      </c>
      <c r="B215" s="132">
        <v>453.54</v>
      </c>
    </row>
    <row r="216" spans="1:2" s="131" customFormat="1" ht="15" customHeight="1" x14ac:dyDescent="0.25">
      <c r="A216" s="156" t="s">
        <v>139</v>
      </c>
      <c r="B216" s="132">
        <v>8.9700000000000006</v>
      </c>
    </row>
    <row r="217" spans="1:2" s="131" customFormat="1" ht="15" customHeight="1" x14ac:dyDescent="0.25">
      <c r="A217" s="156" t="s">
        <v>139</v>
      </c>
      <c r="B217" s="132">
        <v>544.19333333333327</v>
      </c>
    </row>
    <row r="218" spans="1:2" s="131" customFormat="1" ht="15" customHeight="1" x14ac:dyDescent="0.25">
      <c r="A218" s="156" t="s">
        <v>139</v>
      </c>
      <c r="B218" s="132">
        <v>1086.48</v>
      </c>
    </row>
    <row r="219" spans="1:2" s="131" customFormat="1" ht="15" customHeight="1" x14ac:dyDescent="0.25">
      <c r="A219" s="156" t="s">
        <v>139</v>
      </c>
      <c r="B219" s="132">
        <v>11773.2</v>
      </c>
    </row>
    <row r="220" spans="1:2" s="131" customFormat="1" ht="15" customHeight="1" x14ac:dyDescent="0.25">
      <c r="A220" s="156" t="s">
        <v>139</v>
      </c>
      <c r="B220" s="132">
        <v>87116.71</v>
      </c>
    </row>
    <row r="221" spans="1:2" s="131" customFormat="1" ht="15" customHeight="1" x14ac:dyDescent="0.25">
      <c r="A221" s="156" t="s">
        <v>139</v>
      </c>
      <c r="B221" s="132">
        <v>11837</v>
      </c>
    </row>
    <row r="222" spans="1:2" s="131" customFormat="1" ht="15" customHeight="1" x14ac:dyDescent="0.25">
      <c r="A222" s="156" t="s">
        <v>139</v>
      </c>
      <c r="B222" s="132">
        <v>0.05</v>
      </c>
    </row>
    <row r="223" spans="1:2" s="131" customFormat="1" ht="15" customHeight="1" x14ac:dyDescent="0.25">
      <c r="A223" s="156" t="s">
        <v>139</v>
      </c>
      <c r="B223" s="132">
        <v>44273.16</v>
      </c>
    </row>
    <row r="224" spans="1:2" s="131" customFormat="1" ht="15" customHeight="1" x14ac:dyDescent="0.25">
      <c r="A224" s="156" t="s">
        <v>139</v>
      </c>
      <c r="B224" s="132">
        <v>12195.905000000001</v>
      </c>
    </row>
    <row r="225" spans="1:2" s="131" customFormat="1" ht="15" customHeight="1" x14ac:dyDescent="0.25">
      <c r="A225" s="156" t="s">
        <v>139</v>
      </c>
      <c r="B225" s="132">
        <v>1321.4649999999999</v>
      </c>
    </row>
    <row r="226" spans="1:2" s="131" customFormat="1" ht="15" customHeight="1" x14ac:dyDescent="0.25">
      <c r="A226" s="156" t="s">
        <v>139</v>
      </c>
      <c r="B226" s="132">
        <v>263980.95</v>
      </c>
    </row>
    <row r="227" spans="1:2" s="131" customFormat="1" ht="15" customHeight="1" x14ac:dyDescent="0.25">
      <c r="A227" s="156" t="s">
        <v>139</v>
      </c>
      <c r="B227" s="132">
        <v>382.05</v>
      </c>
    </row>
    <row r="228" spans="1:2" s="131" customFormat="1" ht="15" customHeight="1" x14ac:dyDescent="0.25">
      <c r="A228" s="156" t="s">
        <v>139</v>
      </c>
      <c r="B228" s="132">
        <v>5.0000000000000001E-3</v>
      </c>
    </row>
    <row r="229" spans="1:2" s="131" customFormat="1" ht="15" customHeight="1" x14ac:dyDescent="0.25">
      <c r="A229" s="156" t="s">
        <v>139</v>
      </c>
      <c r="B229" s="132">
        <v>9.5299999999999994</v>
      </c>
    </row>
    <row r="230" spans="1:2" s="131" customFormat="1" ht="15" customHeight="1" x14ac:dyDescent="0.25">
      <c r="A230" s="156" t="s">
        <v>139</v>
      </c>
      <c r="B230" s="132">
        <v>5747.6</v>
      </c>
    </row>
    <row r="231" spans="1:2" s="131" customFormat="1" ht="15" customHeight="1" x14ac:dyDescent="0.25">
      <c r="A231" s="156" t="s">
        <v>139</v>
      </c>
      <c r="B231" s="132">
        <v>3665.94</v>
      </c>
    </row>
    <row r="232" spans="1:2" s="131" customFormat="1" ht="15" customHeight="1" x14ac:dyDescent="0.25">
      <c r="A232" s="156" t="s">
        <v>139</v>
      </c>
      <c r="B232" s="132">
        <v>509.01</v>
      </c>
    </row>
    <row r="233" spans="1:2" s="131" customFormat="1" ht="15" customHeight="1" x14ac:dyDescent="0.25">
      <c r="A233" s="156" t="s">
        <v>139</v>
      </c>
      <c r="B233" s="132">
        <v>9.6199999999999992</v>
      </c>
    </row>
    <row r="234" spans="1:2" s="131" customFormat="1" ht="15" customHeight="1" x14ac:dyDescent="0.25">
      <c r="A234" s="156" t="s">
        <v>139</v>
      </c>
      <c r="B234" s="132">
        <v>3432.9639999999999</v>
      </c>
    </row>
    <row r="235" spans="1:2" s="131" customFormat="1" ht="15" customHeight="1" x14ac:dyDescent="0.25">
      <c r="A235" s="156" t="s">
        <v>139</v>
      </c>
      <c r="B235" s="132">
        <v>12.275</v>
      </c>
    </row>
    <row r="236" spans="1:2" s="131" customFormat="1" ht="15" customHeight="1" x14ac:dyDescent="0.25">
      <c r="A236" s="156" t="s">
        <v>139</v>
      </c>
      <c r="B236" s="132">
        <v>15567.36</v>
      </c>
    </row>
    <row r="237" spans="1:2" s="131" customFormat="1" ht="15" customHeight="1" x14ac:dyDescent="0.25">
      <c r="A237" s="156" t="s">
        <v>139</v>
      </c>
      <c r="B237" s="132">
        <v>1206.5350000000001</v>
      </c>
    </row>
    <row r="238" spans="1:2" s="131" customFormat="1" ht="15" customHeight="1" x14ac:dyDescent="0.25">
      <c r="A238" s="156" t="s">
        <v>139</v>
      </c>
      <c r="B238" s="132">
        <v>2104.61</v>
      </c>
    </row>
    <row r="239" spans="1:2" s="131" customFormat="1" ht="15" customHeight="1" x14ac:dyDescent="0.25">
      <c r="A239" s="156" t="s">
        <v>139</v>
      </c>
      <c r="B239" s="132">
        <v>0.35800000000000004</v>
      </c>
    </row>
    <row r="240" spans="1:2" s="131" customFormat="1" ht="15" customHeight="1" x14ac:dyDescent="0.25">
      <c r="A240" s="156" t="s">
        <v>139</v>
      </c>
      <c r="B240" s="132">
        <v>631.13</v>
      </c>
    </row>
    <row r="241" spans="1:2" s="131" customFormat="1" ht="15" customHeight="1" x14ac:dyDescent="0.25">
      <c r="A241" s="156" t="s">
        <v>139</v>
      </c>
      <c r="B241" s="132">
        <v>4.4000000000000004</v>
      </c>
    </row>
    <row r="242" spans="1:2" s="131" customFormat="1" ht="15" customHeight="1" x14ac:dyDescent="0.25">
      <c r="A242" s="156" t="s">
        <v>139</v>
      </c>
      <c r="B242" s="132">
        <v>19.155000000000001</v>
      </c>
    </row>
    <row r="243" spans="1:2" s="131" customFormat="1" ht="15" customHeight="1" x14ac:dyDescent="0.25">
      <c r="A243" s="156" t="s">
        <v>139</v>
      </c>
      <c r="B243" s="132">
        <v>2.5000000000000001E-2</v>
      </c>
    </row>
    <row r="244" spans="1:2" s="131" customFormat="1" ht="15" customHeight="1" x14ac:dyDescent="0.25">
      <c r="A244" s="156" t="s">
        <v>139</v>
      </c>
      <c r="B244" s="132">
        <v>2646.97</v>
      </c>
    </row>
    <row r="245" spans="1:2" s="131" customFormat="1" ht="15" customHeight="1" x14ac:dyDescent="0.25">
      <c r="A245" s="156" t="s">
        <v>139</v>
      </c>
      <c r="B245" s="132">
        <v>15536.71</v>
      </c>
    </row>
    <row r="246" spans="1:2" s="131" customFormat="1" ht="15" customHeight="1" x14ac:dyDescent="0.25">
      <c r="A246" s="156" t="s">
        <v>139</v>
      </c>
      <c r="B246" s="132">
        <v>1820.43</v>
      </c>
    </row>
    <row r="247" spans="1:2" s="131" customFormat="1" ht="15" customHeight="1" x14ac:dyDescent="0.25">
      <c r="A247" s="156" t="s">
        <v>139</v>
      </c>
      <c r="B247" s="132">
        <v>238.495</v>
      </c>
    </row>
    <row r="248" spans="1:2" s="131" customFormat="1" ht="15" customHeight="1" x14ac:dyDescent="0.25">
      <c r="A248" s="156" t="s">
        <v>139</v>
      </c>
      <c r="B248" s="132">
        <v>5412.07</v>
      </c>
    </row>
    <row r="249" spans="1:2" s="131" customFormat="1" ht="15" customHeight="1" x14ac:dyDescent="0.25">
      <c r="A249" s="156" t="s">
        <v>139</v>
      </c>
      <c r="B249" s="132">
        <v>15489.3</v>
      </c>
    </row>
    <row r="250" spans="1:2" s="131" customFormat="1" ht="15" customHeight="1" x14ac:dyDescent="0.25">
      <c r="A250" s="156" t="s">
        <v>139</v>
      </c>
      <c r="B250" s="132">
        <v>4.4999999999999998E-2</v>
      </c>
    </row>
    <row r="251" spans="1:2" s="131" customFormat="1" ht="15" customHeight="1" x14ac:dyDescent="0.25">
      <c r="A251" s="156" t="s">
        <v>139</v>
      </c>
      <c r="B251" s="132">
        <v>1546.7550000000001</v>
      </c>
    </row>
    <row r="252" spans="1:2" s="131" customFormat="1" ht="15" customHeight="1" x14ac:dyDescent="0.25">
      <c r="A252" s="156" t="s">
        <v>139</v>
      </c>
      <c r="B252" s="132">
        <v>710.26</v>
      </c>
    </row>
    <row r="253" spans="1:2" s="131" customFormat="1" ht="15" customHeight="1" x14ac:dyDescent="0.25">
      <c r="A253" s="156" t="s">
        <v>139</v>
      </c>
      <c r="B253" s="132">
        <v>50.72</v>
      </c>
    </row>
    <row r="254" spans="1:2" s="131" customFormat="1" ht="15" customHeight="1" x14ac:dyDescent="0.25">
      <c r="A254" s="156" t="s">
        <v>139</v>
      </c>
      <c r="B254" s="132">
        <v>71.734999999999999</v>
      </c>
    </row>
    <row r="255" spans="1:2" s="131" customFormat="1" ht="15" customHeight="1" x14ac:dyDescent="0.25">
      <c r="A255" s="156" t="s">
        <v>139</v>
      </c>
      <c r="B255" s="132">
        <v>24.98</v>
      </c>
    </row>
    <row r="256" spans="1:2" s="131" customFormat="1" ht="15" customHeight="1" x14ac:dyDescent="0.25">
      <c r="A256" s="156" t="s">
        <v>139</v>
      </c>
      <c r="B256" s="132">
        <v>30519.64</v>
      </c>
    </row>
    <row r="257" spans="1:2" s="131" customFormat="1" ht="15" customHeight="1" x14ac:dyDescent="0.25">
      <c r="A257" s="156" t="s">
        <v>139</v>
      </c>
      <c r="B257" s="132">
        <v>5.0000000000000001E-3</v>
      </c>
    </row>
    <row r="258" spans="1:2" s="131" customFormat="1" ht="15" customHeight="1" x14ac:dyDescent="0.25">
      <c r="A258" s="156" t="s">
        <v>139</v>
      </c>
      <c r="B258" s="132">
        <v>2.5000000000000001E-2</v>
      </c>
    </row>
    <row r="259" spans="1:2" s="131" customFormat="1" ht="15" customHeight="1" x14ac:dyDescent="0.25">
      <c r="A259" s="156" t="s">
        <v>139</v>
      </c>
      <c r="B259" s="132">
        <v>6972.92</v>
      </c>
    </row>
    <row r="260" spans="1:2" s="131" customFormat="1" ht="15" customHeight="1" x14ac:dyDescent="0.25">
      <c r="A260" s="156" t="s">
        <v>139</v>
      </c>
      <c r="B260" s="132">
        <v>466.82</v>
      </c>
    </row>
    <row r="261" spans="1:2" s="131" customFormat="1" ht="15" customHeight="1" x14ac:dyDescent="0.25">
      <c r="A261" s="156" t="s">
        <v>139</v>
      </c>
      <c r="B261" s="132">
        <v>54.57</v>
      </c>
    </row>
    <row r="262" spans="1:2" s="131" customFormat="1" ht="15" customHeight="1" x14ac:dyDescent="0.25">
      <c r="A262" s="156" t="s">
        <v>139</v>
      </c>
      <c r="B262" s="132">
        <v>2038.86</v>
      </c>
    </row>
    <row r="263" spans="1:2" s="131" customFormat="1" ht="15" customHeight="1" x14ac:dyDescent="0.25">
      <c r="A263" s="156" t="s">
        <v>139</v>
      </c>
      <c r="B263" s="132">
        <v>66029.77</v>
      </c>
    </row>
    <row r="264" spans="1:2" s="131" customFormat="1" ht="15" customHeight="1" x14ac:dyDescent="0.25">
      <c r="A264" s="156" t="s">
        <v>139</v>
      </c>
      <c r="B264" s="132">
        <v>1596.11</v>
      </c>
    </row>
    <row r="265" spans="1:2" s="131" customFormat="1" ht="15" customHeight="1" x14ac:dyDescent="0.25">
      <c r="A265" s="156" t="s">
        <v>139</v>
      </c>
      <c r="B265" s="132">
        <v>781.48500000000001</v>
      </c>
    </row>
    <row r="266" spans="1:2" s="131" customFormat="1" ht="15" customHeight="1" x14ac:dyDescent="0.25">
      <c r="A266" s="156" t="s">
        <v>139</v>
      </c>
      <c r="B266" s="132">
        <v>17741.03</v>
      </c>
    </row>
    <row r="267" spans="1:2" s="131" customFormat="1" ht="15" customHeight="1" x14ac:dyDescent="0.25">
      <c r="A267" s="156" t="s">
        <v>139</v>
      </c>
      <c r="B267" s="132">
        <v>1323.86</v>
      </c>
    </row>
    <row r="268" spans="1:2" s="131" customFormat="1" ht="15" customHeight="1" x14ac:dyDescent="0.25">
      <c r="A268" s="156" t="s">
        <v>139</v>
      </c>
      <c r="B268" s="132">
        <v>1371.26</v>
      </c>
    </row>
    <row r="269" spans="1:2" s="131" customFormat="1" ht="15" customHeight="1" x14ac:dyDescent="0.25">
      <c r="A269" s="156" t="s">
        <v>139</v>
      </c>
      <c r="B269" s="132">
        <v>54.02</v>
      </c>
    </row>
    <row r="270" spans="1:2" s="131" customFormat="1" ht="15" customHeight="1" x14ac:dyDescent="0.25">
      <c r="A270" s="156" t="s">
        <v>139</v>
      </c>
      <c r="B270" s="132">
        <v>1203.76</v>
      </c>
    </row>
    <row r="271" spans="1:2" s="131" customFormat="1" ht="15" customHeight="1" x14ac:dyDescent="0.25">
      <c r="A271" s="156" t="s">
        <v>139</v>
      </c>
      <c r="B271" s="132">
        <v>2257.2199999999998</v>
      </c>
    </row>
    <row r="272" spans="1:2" s="131" customFormat="1" ht="15" customHeight="1" x14ac:dyDescent="0.25">
      <c r="A272" s="156" t="s">
        <v>139</v>
      </c>
      <c r="B272" s="132">
        <v>15853.1</v>
      </c>
    </row>
    <row r="273" spans="1:2" s="131" customFormat="1" ht="15" customHeight="1" x14ac:dyDescent="0.25">
      <c r="A273" s="156" t="s">
        <v>139</v>
      </c>
      <c r="B273" s="132">
        <v>804.69</v>
      </c>
    </row>
    <row r="274" spans="1:2" s="131" customFormat="1" ht="15" customHeight="1" x14ac:dyDescent="0.25">
      <c r="A274" s="156" t="s">
        <v>139</v>
      </c>
      <c r="B274" s="132">
        <v>1745.33</v>
      </c>
    </row>
    <row r="275" spans="1:2" s="131" customFormat="1" ht="15" customHeight="1" x14ac:dyDescent="0.25">
      <c r="A275" s="156" t="s">
        <v>139</v>
      </c>
      <c r="B275" s="132">
        <v>449.61500000000001</v>
      </c>
    </row>
    <row r="276" spans="1:2" s="131" customFormat="1" ht="15" customHeight="1" x14ac:dyDescent="0.25">
      <c r="A276" s="156" t="s">
        <v>139</v>
      </c>
      <c r="B276" s="132">
        <v>3390.53</v>
      </c>
    </row>
    <row r="277" spans="1:2" s="131" customFormat="1" ht="15" customHeight="1" x14ac:dyDescent="0.25">
      <c r="A277" s="156" t="s">
        <v>139</v>
      </c>
      <c r="B277" s="132">
        <v>2676.16</v>
      </c>
    </row>
    <row r="278" spans="1:2" s="131" customFormat="1" ht="15" customHeight="1" x14ac:dyDescent="0.25">
      <c r="A278" s="156" t="s">
        <v>139</v>
      </c>
      <c r="B278" s="132">
        <v>77487.64</v>
      </c>
    </row>
    <row r="279" spans="1:2" s="131" customFormat="1" ht="15" customHeight="1" x14ac:dyDescent="0.25">
      <c r="A279" s="156" t="s">
        <v>139</v>
      </c>
      <c r="B279" s="132">
        <v>16595.09</v>
      </c>
    </row>
    <row r="280" spans="1:2" s="131" customFormat="1" ht="15" customHeight="1" x14ac:dyDescent="0.25">
      <c r="A280" s="156" t="s">
        <v>139</v>
      </c>
      <c r="B280" s="132">
        <v>10161.86</v>
      </c>
    </row>
    <row r="281" spans="1:2" s="131" customFormat="1" ht="15" customHeight="1" x14ac:dyDescent="0.25">
      <c r="A281" s="156" t="s">
        <v>139</v>
      </c>
      <c r="B281" s="132">
        <v>5443.0950000000003</v>
      </c>
    </row>
    <row r="282" spans="1:2" s="131" customFormat="1" ht="15" customHeight="1" x14ac:dyDescent="0.25">
      <c r="A282" s="156" t="s">
        <v>139</v>
      </c>
      <c r="B282" s="132">
        <v>503.16</v>
      </c>
    </row>
    <row r="283" spans="1:2" s="131" customFormat="1" ht="15" customHeight="1" x14ac:dyDescent="0.25">
      <c r="A283" s="156" t="s">
        <v>139</v>
      </c>
      <c r="B283" s="132">
        <v>4857.88</v>
      </c>
    </row>
    <row r="284" spans="1:2" s="131" customFormat="1" ht="15" customHeight="1" x14ac:dyDescent="0.25">
      <c r="A284" s="156" t="s">
        <v>139</v>
      </c>
      <c r="B284" s="132">
        <v>41.412500000000001</v>
      </c>
    </row>
    <row r="285" spans="1:2" s="131" customFormat="1" ht="15" customHeight="1" x14ac:dyDescent="0.25">
      <c r="A285" s="156" t="s">
        <v>139</v>
      </c>
      <c r="B285" s="132">
        <v>23320.16</v>
      </c>
    </row>
    <row r="286" spans="1:2" s="131" customFormat="1" ht="15" customHeight="1" x14ac:dyDescent="0.25">
      <c r="A286" s="156" t="s">
        <v>139</v>
      </c>
      <c r="B286" s="132">
        <v>28.46</v>
      </c>
    </row>
    <row r="287" spans="1:2" s="131" customFormat="1" ht="15" customHeight="1" x14ac:dyDescent="0.25">
      <c r="A287" s="156" t="s">
        <v>139</v>
      </c>
      <c r="B287" s="132">
        <v>222.78</v>
      </c>
    </row>
    <row r="288" spans="1:2" s="131" customFormat="1" ht="15" customHeight="1" x14ac:dyDescent="0.25">
      <c r="A288" s="156" t="s">
        <v>139</v>
      </c>
      <c r="B288" s="132">
        <v>0.22</v>
      </c>
    </row>
    <row r="289" spans="1:2" s="131" customFormat="1" ht="15" customHeight="1" x14ac:dyDescent="0.25">
      <c r="A289" s="156" t="s">
        <v>139</v>
      </c>
      <c r="B289" s="132">
        <v>4491.9049999999997</v>
      </c>
    </row>
    <row r="290" spans="1:2" s="131" customFormat="1" ht="15" customHeight="1" x14ac:dyDescent="0.25">
      <c r="A290" s="156" t="s">
        <v>139</v>
      </c>
      <c r="B290" s="132">
        <v>2594.27</v>
      </c>
    </row>
    <row r="291" spans="1:2" s="131" customFormat="1" ht="15" customHeight="1" x14ac:dyDescent="0.25">
      <c r="A291" s="156" t="s">
        <v>139</v>
      </c>
      <c r="B291" s="132">
        <v>33920.050000000003</v>
      </c>
    </row>
    <row r="292" spans="1:2" s="131" customFormat="1" ht="15" customHeight="1" x14ac:dyDescent="0.25">
      <c r="A292" s="156" t="s">
        <v>139</v>
      </c>
      <c r="B292" s="132">
        <v>692.86</v>
      </c>
    </row>
    <row r="293" spans="1:2" s="131" customFormat="1" ht="15" customHeight="1" x14ac:dyDescent="0.25">
      <c r="A293" s="156" t="s">
        <v>139</v>
      </c>
      <c r="B293" s="132">
        <v>1.8666666666666665</v>
      </c>
    </row>
    <row r="294" spans="1:2" s="131" customFormat="1" ht="15" customHeight="1" x14ac:dyDescent="0.25">
      <c r="A294" s="156" t="s">
        <v>139</v>
      </c>
      <c r="B294" s="132">
        <v>3029.25</v>
      </c>
    </row>
    <row r="295" spans="1:2" s="131" customFormat="1" ht="15" customHeight="1" x14ac:dyDescent="0.25">
      <c r="A295" s="156" t="s">
        <v>139</v>
      </c>
      <c r="B295" s="132">
        <v>58882.11</v>
      </c>
    </row>
    <row r="296" spans="1:2" s="131" customFormat="1" ht="15" customHeight="1" x14ac:dyDescent="0.25">
      <c r="A296" s="156" t="s">
        <v>139</v>
      </c>
      <c r="B296" s="132">
        <v>336.8</v>
      </c>
    </row>
    <row r="297" spans="1:2" s="131" customFormat="1" ht="15" customHeight="1" x14ac:dyDescent="0.25">
      <c r="A297" s="156" t="s">
        <v>139</v>
      </c>
      <c r="B297" s="132">
        <v>0.76500000000000001</v>
      </c>
    </row>
    <row r="298" spans="1:2" s="131" customFormat="1" ht="15" customHeight="1" x14ac:dyDescent="0.25">
      <c r="A298" s="156" t="s">
        <v>139</v>
      </c>
      <c r="B298" s="132">
        <v>344.39</v>
      </c>
    </row>
    <row r="299" spans="1:2" s="131" customFormat="1" ht="15" customHeight="1" x14ac:dyDescent="0.25">
      <c r="A299" s="156" t="s">
        <v>139</v>
      </c>
      <c r="B299" s="132">
        <v>115.03</v>
      </c>
    </row>
    <row r="300" spans="1:2" s="131" customFormat="1" ht="15" customHeight="1" x14ac:dyDescent="0.25">
      <c r="A300" s="156" t="s">
        <v>139</v>
      </c>
      <c r="B300" s="132">
        <v>224.07</v>
      </c>
    </row>
    <row r="301" spans="1:2" s="131" customFormat="1" ht="15" customHeight="1" x14ac:dyDescent="0.25">
      <c r="A301" s="156" t="s">
        <v>139</v>
      </c>
      <c r="B301" s="132">
        <v>34410.1</v>
      </c>
    </row>
    <row r="302" spans="1:2" s="131" customFormat="1" ht="15" customHeight="1" x14ac:dyDescent="0.25">
      <c r="A302" s="156" t="s">
        <v>139</v>
      </c>
      <c r="B302" s="132">
        <v>17086.895</v>
      </c>
    </row>
    <row r="303" spans="1:2" s="131" customFormat="1" ht="15" customHeight="1" x14ac:dyDescent="0.25">
      <c r="A303" s="156" t="s">
        <v>139</v>
      </c>
      <c r="B303" s="132">
        <v>1142.8599999999999</v>
      </c>
    </row>
    <row r="304" spans="1:2" s="131" customFormat="1" ht="15" customHeight="1" x14ac:dyDescent="0.25">
      <c r="A304" s="156" t="s">
        <v>139</v>
      </c>
      <c r="B304" s="132">
        <v>20605.025000000001</v>
      </c>
    </row>
    <row r="305" spans="1:2" s="131" customFormat="1" ht="15" customHeight="1" x14ac:dyDescent="0.25">
      <c r="A305" s="156" t="s">
        <v>139</v>
      </c>
      <c r="B305" s="132">
        <v>0.01</v>
      </c>
    </row>
    <row r="306" spans="1:2" s="131" customFormat="1" ht="15" customHeight="1" x14ac:dyDescent="0.25">
      <c r="A306" s="156" t="s">
        <v>139</v>
      </c>
      <c r="B306" s="132">
        <v>3020.73</v>
      </c>
    </row>
    <row r="307" spans="1:2" s="131" customFormat="1" ht="15" customHeight="1" x14ac:dyDescent="0.25">
      <c r="A307" s="156" t="s">
        <v>139</v>
      </c>
      <c r="B307" s="132">
        <v>3.98</v>
      </c>
    </row>
    <row r="308" spans="1:2" s="131" customFormat="1" ht="15" customHeight="1" x14ac:dyDescent="0.25">
      <c r="A308" s="156" t="s">
        <v>139</v>
      </c>
      <c r="B308" s="132">
        <v>26840.21</v>
      </c>
    </row>
    <row r="309" spans="1:2" s="131" customFormat="1" ht="15" customHeight="1" x14ac:dyDescent="0.25">
      <c r="A309" s="156" t="s">
        <v>139</v>
      </c>
      <c r="B309" s="132">
        <v>125.13500000000001</v>
      </c>
    </row>
    <row r="310" spans="1:2" s="131" customFormat="1" ht="15" customHeight="1" x14ac:dyDescent="0.25">
      <c r="A310" s="156" t="s">
        <v>139</v>
      </c>
      <c r="B310" s="132">
        <v>1008.5650000000001</v>
      </c>
    </row>
    <row r="311" spans="1:2" s="131" customFormat="1" ht="15" customHeight="1" x14ac:dyDescent="0.25">
      <c r="A311" s="156" t="s">
        <v>139</v>
      </c>
      <c r="B311" s="132">
        <v>0.54500000000000004</v>
      </c>
    </row>
    <row r="312" spans="1:2" s="131" customFormat="1" ht="15" customHeight="1" x14ac:dyDescent="0.25">
      <c r="A312" s="156" t="s">
        <v>139</v>
      </c>
      <c r="B312" s="132">
        <v>924.72</v>
      </c>
    </row>
    <row r="313" spans="1:2" s="131" customFormat="1" ht="15" customHeight="1" x14ac:dyDescent="0.25">
      <c r="A313" s="156" t="s">
        <v>139</v>
      </c>
      <c r="B313" s="132">
        <v>716.52</v>
      </c>
    </row>
    <row r="314" spans="1:2" s="131" customFormat="1" ht="15" customHeight="1" x14ac:dyDescent="0.25">
      <c r="A314" s="156" t="s">
        <v>139</v>
      </c>
      <c r="B314" s="132">
        <v>8100.56</v>
      </c>
    </row>
    <row r="315" spans="1:2" s="131" customFormat="1" ht="15" customHeight="1" x14ac:dyDescent="0.25">
      <c r="A315" s="156" t="s">
        <v>139</v>
      </c>
      <c r="B315" s="132">
        <v>8060.87</v>
      </c>
    </row>
    <row r="316" spans="1:2" s="131" customFormat="1" ht="15" customHeight="1" x14ac:dyDescent="0.25">
      <c r="A316" s="156" t="s">
        <v>139</v>
      </c>
      <c r="B316" s="132">
        <v>95.784999999999997</v>
      </c>
    </row>
    <row r="317" spans="1:2" s="131" customFormat="1" ht="15" customHeight="1" x14ac:dyDescent="0.25">
      <c r="A317" s="156" t="s">
        <v>139</v>
      </c>
      <c r="B317" s="132">
        <v>0</v>
      </c>
    </row>
    <row r="318" spans="1:2" s="131" customFormat="1" ht="15" customHeight="1" x14ac:dyDescent="0.25">
      <c r="A318" s="156" t="s">
        <v>139</v>
      </c>
      <c r="B318" s="132">
        <v>700</v>
      </c>
    </row>
    <row r="319" spans="1:2" s="131" customFormat="1" ht="15" customHeight="1" x14ac:dyDescent="0.25">
      <c r="A319" s="156" t="s">
        <v>139</v>
      </c>
      <c r="B319" s="132">
        <v>800</v>
      </c>
    </row>
    <row r="320" spans="1:2" s="131" customFormat="1" ht="15" customHeight="1" x14ac:dyDescent="0.25">
      <c r="A320" s="156" t="s">
        <v>139</v>
      </c>
      <c r="B320" s="132">
        <v>26691.58</v>
      </c>
    </row>
    <row r="321" spans="1:2" s="131" customFormat="1" ht="15" customHeight="1" x14ac:dyDescent="0.25">
      <c r="A321" s="156" t="s">
        <v>139</v>
      </c>
      <c r="B321" s="132">
        <v>660.81</v>
      </c>
    </row>
    <row r="322" spans="1:2" s="131" customFormat="1" ht="15" customHeight="1" x14ac:dyDescent="0.25">
      <c r="A322" s="156" t="s">
        <v>139</v>
      </c>
      <c r="B322" s="132">
        <v>1854.44</v>
      </c>
    </row>
    <row r="323" spans="1:2" s="131" customFormat="1" ht="15" customHeight="1" x14ac:dyDescent="0.25">
      <c r="A323" s="156" t="s">
        <v>139</v>
      </c>
      <c r="B323" s="132">
        <v>914.53</v>
      </c>
    </row>
    <row r="324" spans="1:2" s="131" customFormat="1" ht="15" customHeight="1" x14ac:dyDescent="0.25">
      <c r="A324" s="156" t="s">
        <v>139</v>
      </c>
      <c r="B324" s="132">
        <v>327.08499999999998</v>
      </c>
    </row>
    <row r="325" spans="1:2" s="131" customFormat="1" ht="15" customHeight="1" x14ac:dyDescent="0.25">
      <c r="A325" s="156" t="s">
        <v>139</v>
      </c>
      <c r="B325" s="132">
        <v>85268.01</v>
      </c>
    </row>
    <row r="326" spans="1:2" s="131" customFormat="1" ht="15" customHeight="1" x14ac:dyDescent="0.25">
      <c r="A326" s="156" t="s">
        <v>139</v>
      </c>
      <c r="B326" s="132">
        <v>8249.49</v>
      </c>
    </row>
    <row r="327" spans="1:2" s="131" customFormat="1" ht="15" customHeight="1" x14ac:dyDescent="0.25">
      <c r="A327" s="156" t="s">
        <v>139</v>
      </c>
      <c r="B327" s="132">
        <v>532.32000000000005</v>
      </c>
    </row>
    <row r="328" spans="1:2" s="131" customFormat="1" ht="15" customHeight="1" x14ac:dyDescent="0.25">
      <c r="A328" s="156" t="s">
        <v>139</v>
      </c>
      <c r="B328" s="132">
        <v>5.0000000000000001E-3</v>
      </c>
    </row>
    <row r="329" spans="1:2" s="131" customFormat="1" ht="15" customHeight="1" x14ac:dyDescent="0.25">
      <c r="A329" s="156" t="s">
        <v>139</v>
      </c>
      <c r="B329" s="132">
        <v>5902.39</v>
      </c>
    </row>
    <row r="330" spans="1:2" s="131" customFormat="1" ht="15" customHeight="1" x14ac:dyDescent="0.25">
      <c r="A330" s="156" t="s">
        <v>139</v>
      </c>
      <c r="B330" s="132">
        <v>1678.3</v>
      </c>
    </row>
    <row r="331" spans="1:2" s="131" customFormat="1" ht="15" customHeight="1" x14ac:dyDescent="0.25">
      <c r="A331" s="156" t="s">
        <v>139</v>
      </c>
      <c r="B331" s="132">
        <v>65651.16</v>
      </c>
    </row>
    <row r="332" spans="1:2" s="131" customFormat="1" ht="15" customHeight="1" x14ac:dyDescent="0.25">
      <c r="A332" s="156" t="s">
        <v>139</v>
      </c>
      <c r="B332" s="132">
        <v>64997.99</v>
      </c>
    </row>
    <row r="333" spans="1:2" s="131" customFormat="1" ht="15" customHeight="1" x14ac:dyDescent="0.25">
      <c r="A333" s="156" t="s">
        <v>139</v>
      </c>
      <c r="B333" s="132">
        <v>3607.4349999999999</v>
      </c>
    </row>
    <row r="334" spans="1:2" s="131" customFormat="1" ht="15" customHeight="1" x14ac:dyDescent="0.25">
      <c r="A334" s="156" t="s">
        <v>139</v>
      </c>
      <c r="B334" s="132">
        <v>3566.32</v>
      </c>
    </row>
    <row r="335" spans="1:2" s="131" customFormat="1" ht="15" customHeight="1" x14ac:dyDescent="0.25">
      <c r="A335" s="156" t="s">
        <v>139</v>
      </c>
      <c r="B335" s="132">
        <v>14.945</v>
      </c>
    </row>
    <row r="336" spans="1:2" s="131" customFormat="1" ht="15" customHeight="1" x14ac:dyDescent="0.25">
      <c r="A336" s="156" t="s">
        <v>139</v>
      </c>
      <c r="B336" s="132">
        <v>980.56333333333328</v>
      </c>
    </row>
    <row r="337" spans="1:2" s="131" customFormat="1" ht="15" customHeight="1" x14ac:dyDescent="0.25">
      <c r="A337" s="156" t="s">
        <v>139</v>
      </c>
      <c r="B337" s="132">
        <v>187.43</v>
      </c>
    </row>
    <row r="338" spans="1:2" s="131" customFormat="1" ht="15" customHeight="1" x14ac:dyDescent="0.25">
      <c r="A338" s="156" t="s">
        <v>139</v>
      </c>
      <c r="B338" s="132">
        <v>1768.8</v>
      </c>
    </row>
    <row r="339" spans="1:2" s="131" customFormat="1" ht="15" customHeight="1" x14ac:dyDescent="0.25">
      <c r="A339" s="156" t="s">
        <v>139</v>
      </c>
      <c r="B339" s="132">
        <v>17590.47</v>
      </c>
    </row>
    <row r="340" spans="1:2" s="131" customFormat="1" ht="15" customHeight="1" x14ac:dyDescent="0.25">
      <c r="A340" s="156" t="s">
        <v>139</v>
      </c>
      <c r="B340" s="132">
        <v>17508.060000000001</v>
      </c>
    </row>
    <row r="341" spans="1:2" s="131" customFormat="1" ht="15" customHeight="1" x14ac:dyDescent="0.25">
      <c r="A341" s="156" t="s">
        <v>139</v>
      </c>
      <c r="B341" s="132">
        <v>18674.125</v>
      </c>
    </row>
    <row r="342" spans="1:2" s="131" customFormat="1" ht="15" customHeight="1" x14ac:dyDescent="0.25">
      <c r="A342" s="156" t="s">
        <v>139</v>
      </c>
      <c r="B342" s="132">
        <v>206.26</v>
      </c>
    </row>
    <row r="343" spans="1:2" s="131" customFormat="1" ht="15" customHeight="1" x14ac:dyDescent="0.25">
      <c r="A343" s="156" t="s">
        <v>139</v>
      </c>
      <c r="B343" s="132">
        <v>3288.88</v>
      </c>
    </row>
    <row r="344" spans="1:2" s="131" customFormat="1" ht="15" customHeight="1" x14ac:dyDescent="0.25">
      <c r="A344" s="156" t="s">
        <v>139</v>
      </c>
      <c r="B344" s="132">
        <v>56.875</v>
      </c>
    </row>
    <row r="345" spans="1:2" s="131" customFormat="1" ht="15" customHeight="1" x14ac:dyDescent="0.25">
      <c r="A345" s="156" t="s">
        <v>139</v>
      </c>
      <c r="B345" s="132">
        <v>820.71</v>
      </c>
    </row>
    <row r="346" spans="1:2" s="131" customFormat="1" ht="15" customHeight="1" x14ac:dyDescent="0.25">
      <c r="A346" s="156" t="s">
        <v>139</v>
      </c>
      <c r="B346" s="132">
        <v>430.91</v>
      </c>
    </row>
    <row r="347" spans="1:2" s="131" customFormat="1" ht="15" customHeight="1" x14ac:dyDescent="0.25">
      <c r="A347" s="156" t="s">
        <v>139</v>
      </c>
      <c r="B347" s="132">
        <v>1776.365</v>
      </c>
    </row>
    <row r="348" spans="1:2" s="131" customFormat="1" ht="15" customHeight="1" x14ac:dyDescent="0.25">
      <c r="A348" s="156" t="s">
        <v>139</v>
      </c>
      <c r="B348" s="132">
        <v>843.70749999999998</v>
      </c>
    </row>
    <row r="349" spans="1:2" s="131" customFormat="1" ht="15" customHeight="1" x14ac:dyDescent="0.25">
      <c r="A349" s="156" t="s">
        <v>139</v>
      </c>
      <c r="B349" s="132">
        <v>7095.28</v>
      </c>
    </row>
    <row r="350" spans="1:2" s="131" customFormat="1" ht="15" customHeight="1" x14ac:dyDescent="0.25">
      <c r="A350" s="156" t="s">
        <v>139</v>
      </c>
      <c r="B350" s="132">
        <v>0.52500000000000002</v>
      </c>
    </row>
    <row r="351" spans="1:2" s="131" customFormat="1" ht="15" customHeight="1" x14ac:dyDescent="0.25">
      <c r="A351" s="156" t="s">
        <v>139</v>
      </c>
      <c r="B351" s="132">
        <v>2.39</v>
      </c>
    </row>
    <row r="352" spans="1:2" s="131" customFormat="1" ht="15" customHeight="1" x14ac:dyDescent="0.25">
      <c r="A352" s="156" t="s">
        <v>139</v>
      </c>
      <c r="B352" s="132">
        <v>18858.45</v>
      </c>
    </row>
    <row r="353" spans="1:2" s="131" customFormat="1" ht="15" customHeight="1" x14ac:dyDescent="0.25">
      <c r="A353" s="156" t="s">
        <v>139</v>
      </c>
      <c r="B353" s="132">
        <v>2657.35</v>
      </c>
    </row>
    <row r="354" spans="1:2" s="131" customFormat="1" ht="15" customHeight="1" x14ac:dyDescent="0.25">
      <c r="A354" s="156" t="s">
        <v>139</v>
      </c>
      <c r="B354" s="132">
        <v>49961.56</v>
      </c>
    </row>
    <row r="355" spans="1:2" s="131" customFormat="1" ht="15" customHeight="1" x14ac:dyDescent="0.25">
      <c r="A355" s="156" t="s">
        <v>139</v>
      </c>
      <c r="B355" s="132">
        <v>7.5149999999999997</v>
      </c>
    </row>
    <row r="356" spans="1:2" s="131" customFormat="1" ht="15" customHeight="1" x14ac:dyDescent="0.25">
      <c r="A356" s="156" t="s">
        <v>139</v>
      </c>
      <c r="B356" s="132">
        <v>43.28</v>
      </c>
    </row>
    <row r="357" spans="1:2" s="131" customFormat="1" ht="15" customHeight="1" x14ac:dyDescent="0.25">
      <c r="A357" s="156" t="s">
        <v>139</v>
      </c>
      <c r="B357" s="132">
        <v>46076.68</v>
      </c>
    </row>
    <row r="358" spans="1:2" s="131" customFormat="1" ht="15" customHeight="1" x14ac:dyDescent="0.25">
      <c r="A358" s="156" t="s">
        <v>139</v>
      </c>
      <c r="B358" s="132">
        <v>16.12</v>
      </c>
    </row>
    <row r="359" spans="1:2" s="131" customFormat="1" ht="15" customHeight="1" x14ac:dyDescent="0.25">
      <c r="A359" s="156" t="s">
        <v>139</v>
      </c>
      <c r="B359" s="132">
        <v>1.31</v>
      </c>
    </row>
    <row r="360" spans="1:2" s="131" customFormat="1" ht="15" customHeight="1" x14ac:dyDescent="0.25">
      <c r="A360" s="156" t="s">
        <v>139</v>
      </c>
      <c r="B360" s="132">
        <v>5.5E-2</v>
      </c>
    </row>
    <row r="361" spans="1:2" s="131" customFormat="1" ht="15" customHeight="1" x14ac:dyDescent="0.25">
      <c r="A361" s="156" t="s">
        <v>139</v>
      </c>
      <c r="B361" s="132">
        <v>2169.63</v>
      </c>
    </row>
    <row r="362" spans="1:2" s="131" customFormat="1" ht="15" customHeight="1" x14ac:dyDescent="0.25">
      <c r="A362" s="156" t="s">
        <v>139</v>
      </c>
      <c r="B362" s="132">
        <v>24056.28</v>
      </c>
    </row>
    <row r="363" spans="1:2" s="131" customFormat="1" ht="15" customHeight="1" x14ac:dyDescent="0.25">
      <c r="A363" s="156" t="s">
        <v>139</v>
      </c>
      <c r="B363" s="132">
        <v>1140.49</v>
      </c>
    </row>
    <row r="364" spans="1:2" s="131" customFormat="1" ht="15" customHeight="1" x14ac:dyDescent="0.25">
      <c r="A364" s="156" t="s">
        <v>139</v>
      </c>
      <c r="B364" s="132">
        <v>75901.434999999998</v>
      </c>
    </row>
    <row r="365" spans="1:2" s="131" customFormat="1" ht="15" customHeight="1" x14ac:dyDescent="0.25">
      <c r="A365" s="156" t="s">
        <v>139</v>
      </c>
      <c r="B365" s="132">
        <v>311.20999999999998</v>
      </c>
    </row>
    <row r="366" spans="1:2" s="131" customFormat="1" ht="15" customHeight="1" x14ac:dyDescent="0.25">
      <c r="A366" s="156" t="s">
        <v>139</v>
      </c>
      <c r="B366" s="132">
        <v>0.3866666666666666</v>
      </c>
    </row>
    <row r="367" spans="1:2" s="131" customFormat="1" ht="15" customHeight="1" x14ac:dyDescent="0.25">
      <c r="A367" s="156" t="s">
        <v>139</v>
      </c>
      <c r="B367" s="132">
        <v>0.59499999999999997</v>
      </c>
    </row>
    <row r="368" spans="1:2" s="131" customFormat="1" ht="15" customHeight="1" x14ac:dyDescent="0.25">
      <c r="A368" s="156" t="s">
        <v>139</v>
      </c>
      <c r="B368" s="132">
        <v>504.58</v>
      </c>
    </row>
    <row r="369" spans="1:2" s="131" customFormat="1" ht="15" customHeight="1" x14ac:dyDescent="0.25">
      <c r="A369" s="156" t="s">
        <v>139</v>
      </c>
      <c r="B369" s="132">
        <v>8792.4</v>
      </c>
    </row>
    <row r="370" spans="1:2" s="131" customFormat="1" ht="15" customHeight="1" x14ac:dyDescent="0.25">
      <c r="A370" s="156" t="s">
        <v>139</v>
      </c>
      <c r="B370" s="132">
        <v>20932.52</v>
      </c>
    </row>
    <row r="371" spans="1:2" s="131" customFormat="1" ht="15" customHeight="1" x14ac:dyDescent="0.25">
      <c r="A371" s="156" t="s">
        <v>139</v>
      </c>
      <c r="B371" s="132">
        <v>5.0000000000000001E-3</v>
      </c>
    </row>
    <row r="372" spans="1:2" s="131" customFormat="1" ht="15" customHeight="1" x14ac:dyDescent="0.25">
      <c r="A372" s="156" t="s">
        <v>139</v>
      </c>
      <c r="B372" s="132">
        <v>547.56500000000005</v>
      </c>
    </row>
    <row r="373" spans="1:2" s="131" customFormat="1" ht="15" customHeight="1" x14ac:dyDescent="0.25">
      <c r="A373" s="156" t="s">
        <v>139</v>
      </c>
      <c r="B373" s="132">
        <v>10392.825000000001</v>
      </c>
    </row>
    <row r="374" spans="1:2" s="131" customFormat="1" ht="15" customHeight="1" x14ac:dyDescent="0.25">
      <c r="A374" s="156" t="s">
        <v>139</v>
      </c>
      <c r="B374" s="132">
        <v>2628.645</v>
      </c>
    </row>
    <row r="375" spans="1:2" s="131" customFormat="1" ht="15" customHeight="1" x14ac:dyDescent="0.25">
      <c r="A375" s="156" t="s">
        <v>139</v>
      </c>
      <c r="B375" s="132">
        <v>0.76749999999999996</v>
      </c>
    </row>
    <row r="376" spans="1:2" s="131" customFormat="1" ht="15" customHeight="1" x14ac:dyDescent="0.25">
      <c r="A376" s="156" t="s">
        <v>139</v>
      </c>
      <c r="B376" s="132">
        <v>1599.075</v>
      </c>
    </row>
    <row r="377" spans="1:2" s="131" customFormat="1" ht="15" customHeight="1" x14ac:dyDescent="0.25">
      <c r="A377" s="156" t="s">
        <v>139</v>
      </c>
      <c r="B377" s="132">
        <v>185.91499999999999</v>
      </c>
    </row>
    <row r="378" spans="1:2" s="131" customFormat="1" ht="15" customHeight="1" x14ac:dyDescent="0.25">
      <c r="A378" s="156" t="s">
        <v>139</v>
      </c>
      <c r="B378" s="132">
        <v>2099.31</v>
      </c>
    </row>
    <row r="379" spans="1:2" s="131" customFormat="1" ht="15" customHeight="1" x14ac:dyDescent="0.25">
      <c r="A379" s="156" t="s">
        <v>139</v>
      </c>
      <c r="B379" s="132">
        <v>152.4</v>
      </c>
    </row>
    <row r="380" spans="1:2" s="131" customFormat="1" ht="15" customHeight="1" x14ac:dyDescent="0.25">
      <c r="A380" s="156" t="s">
        <v>139</v>
      </c>
      <c r="B380" s="132">
        <v>20676.990000000002</v>
      </c>
    </row>
    <row r="381" spans="1:2" s="131" customFormat="1" ht="15" customHeight="1" x14ac:dyDescent="0.25">
      <c r="A381" s="156" t="s">
        <v>139</v>
      </c>
      <c r="B381" s="132">
        <v>12570.07</v>
      </c>
    </row>
    <row r="382" spans="1:2" s="131" customFormat="1" ht="15" customHeight="1" x14ac:dyDescent="0.25">
      <c r="A382" s="156" t="s">
        <v>139</v>
      </c>
      <c r="B382" s="132">
        <v>264.245</v>
      </c>
    </row>
    <row r="383" spans="1:2" s="131" customFormat="1" ht="15" customHeight="1" x14ac:dyDescent="0.25">
      <c r="A383" s="156" t="s">
        <v>139</v>
      </c>
      <c r="B383" s="132">
        <v>143.19999999999999</v>
      </c>
    </row>
    <row r="384" spans="1:2" s="131" customFormat="1" ht="15" customHeight="1" x14ac:dyDescent="0.25">
      <c r="A384" s="156" t="s">
        <v>139</v>
      </c>
      <c r="B384" s="132">
        <v>6.0000000000000001E-3</v>
      </c>
    </row>
    <row r="385" spans="1:2" s="131" customFormat="1" ht="15" customHeight="1" x14ac:dyDescent="0.25">
      <c r="A385" s="156" t="s">
        <v>139</v>
      </c>
      <c r="B385" s="132">
        <v>726.91</v>
      </c>
    </row>
    <row r="386" spans="1:2" s="131" customFormat="1" ht="15" customHeight="1" x14ac:dyDescent="0.25">
      <c r="A386" s="156" t="s">
        <v>139</v>
      </c>
      <c r="B386" s="132">
        <v>19.82</v>
      </c>
    </row>
    <row r="387" spans="1:2" s="131" customFormat="1" ht="15" customHeight="1" x14ac:dyDescent="0.25">
      <c r="A387" s="156" t="s">
        <v>139</v>
      </c>
      <c r="B387" s="132">
        <v>57528.6</v>
      </c>
    </row>
    <row r="388" spans="1:2" s="131" customFormat="1" ht="15" customHeight="1" x14ac:dyDescent="0.25">
      <c r="A388" s="156" t="s">
        <v>139</v>
      </c>
      <c r="B388" s="132">
        <v>808.12</v>
      </c>
    </row>
    <row r="389" spans="1:2" s="131" customFormat="1" ht="15" customHeight="1" x14ac:dyDescent="0.25">
      <c r="A389" s="156" t="s">
        <v>139</v>
      </c>
      <c r="B389" s="132">
        <v>199.18</v>
      </c>
    </row>
    <row r="390" spans="1:2" s="131" customFormat="1" ht="15" customHeight="1" x14ac:dyDescent="0.25">
      <c r="A390" s="156" t="s">
        <v>139</v>
      </c>
      <c r="B390" s="132">
        <v>4515.33</v>
      </c>
    </row>
    <row r="391" spans="1:2" s="131" customFormat="1" ht="15" customHeight="1" x14ac:dyDescent="0.25">
      <c r="A391" s="156" t="s">
        <v>139</v>
      </c>
      <c r="B391" s="132">
        <v>285.01499999999999</v>
      </c>
    </row>
    <row r="392" spans="1:2" s="131" customFormat="1" ht="15" customHeight="1" x14ac:dyDescent="0.25">
      <c r="A392" s="156" t="s">
        <v>139</v>
      </c>
      <c r="B392" s="132">
        <v>488.29500000000002</v>
      </c>
    </row>
    <row r="393" spans="1:2" s="131" customFormat="1" ht="15" customHeight="1" x14ac:dyDescent="0.25">
      <c r="A393" s="156" t="s">
        <v>139</v>
      </c>
      <c r="B393" s="132">
        <v>441.06</v>
      </c>
    </row>
    <row r="394" spans="1:2" s="131" customFormat="1" ht="15" customHeight="1" x14ac:dyDescent="0.25">
      <c r="A394" s="156" t="s">
        <v>139</v>
      </c>
      <c r="B394" s="132">
        <v>2752.43</v>
      </c>
    </row>
    <row r="395" spans="1:2" s="131" customFormat="1" ht="15" customHeight="1" x14ac:dyDescent="0.25">
      <c r="A395" s="156" t="s">
        <v>139</v>
      </c>
      <c r="B395" s="132">
        <v>66671.149999999994</v>
      </c>
    </row>
    <row r="396" spans="1:2" s="131" customFormat="1" ht="15" customHeight="1" x14ac:dyDescent="0.25">
      <c r="A396" s="156" t="s">
        <v>139</v>
      </c>
      <c r="B396" s="132">
        <v>327.88</v>
      </c>
    </row>
    <row r="397" spans="1:2" s="131" customFormat="1" ht="15" customHeight="1" x14ac:dyDescent="0.25">
      <c r="A397" s="156" t="s">
        <v>139</v>
      </c>
      <c r="B397" s="132">
        <v>11.26</v>
      </c>
    </row>
    <row r="398" spans="1:2" s="131" customFormat="1" ht="15" customHeight="1" x14ac:dyDescent="0.25">
      <c r="A398" s="156" t="s">
        <v>139</v>
      </c>
      <c r="B398" s="132">
        <v>52527.3</v>
      </c>
    </row>
    <row r="399" spans="1:2" s="131" customFormat="1" ht="15" customHeight="1" x14ac:dyDescent="0.25">
      <c r="A399" s="156" t="s">
        <v>139</v>
      </c>
      <c r="B399" s="132">
        <v>816.96</v>
      </c>
    </row>
    <row r="400" spans="1:2" s="131" customFormat="1" ht="15" customHeight="1" x14ac:dyDescent="0.25">
      <c r="A400" s="156" t="s">
        <v>139</v>
      </c>
      <c r="B400" s="132">
        <v>15804.05</v>
      </c>
    </row>
    <row r="401" spans="1:2" s="131" customFormat="1" ht="15" customHeight="1" x14ac:dyDescent="0.25">
      <c r="A401" s="156" t="s">
        <v>139</v>
      </c>
      <c r="B401" s="132">
        <v>3.76</v>
      </c>
    </row>
    <row r="402" spans="1:2" s="131" customFormat="1" ht="15" customHeight="1" x14ac:dyDescent="0.25">
      <c r="A402" s="156" t="s">
        <v>139</v>
      </c>
      <c r="B402" s="132">
        <v>12017.37</v>
      </c>
    </row>
    <row r="403" spans="1:2" s="131" customFormat="1" ht="15" customHeight="1" x14ac:dyDescent="0.25">
      <c r="A403" s="156" t="s">
        <v>139</v>
      </c>
      <c r="B403" s="132">
        <v>7936.1949999999997</v>
      </c>
    </row>
    <row r="404" spans="1:2" s="131" customFormat="1" ht="15" customHeight="1" x14ac:dyDescent="0.25">
      <c r="A404" s="156" t="s">
        <v>139</v>
      </c>
      <c r="B404" s="132">
        <v>3206.78</v>
      </c>
    </row>
    <row r="405" spans="1:2" s="131" customFormat="1" ht="15" customHeight="1" x14ac:dyDescent="0.25">
      <c r="A405" s="156" t="s">
        <v>139</v>
      </c>
      <c r="B405" s="132">
        <v>0.01</v>
      </c>
    </row>
    <row r="406" spans="1:2" s="131" customFormat="1" ht="15" customHeight="1" x14ac:dyDescent="0.25">
      <c r="A406" s="156" t="s">
        <v>139</v>
      </c>
      <c r="B406" s="132">
        <v>1.84</v>
      </c>
    </row>
    <row r="407" spans="1:2" s="131" customFormat="1" ht="15" customHeight="1" x14ac:dyDescent="0.25">
      <c r="A407" s="156" t="s">
        <v>139</v>
      </c>
      <c r="B407" s="132">
        <v>1.37</v>
      </c>
    </row>
    <row r="408" spans="1:2" s="131" customFormat="1" ht="15" customHeight="1" x14ac:dyDescent="0.25">
      <c r="A408" s="156" t="s">
        <v>139</v>
      </c>
      <c r="B408" s="132">
        <v>10.112500000000001</v>
      </c>
    </row>
    <row r="409" spans="1:2" s="131" customFormat="1" ht="15" customHeight="1" x14ac:dyDescent="0.25">
      <c r="A409" s="156" t="s">
        <v>139</v>
      </c>
      <c r="B409" s="132">
        <v>74.290000000000006</v>
      </c>
    </row>
    <row r="410" spans="1:2" s="131" customFormat="1" ht="15" customHeight="1" x14ac:dyDescent="0.25">
      <c r="A410" s="156" t="s">
        <v>139</v>
      </c>
      <c r="B410" s="132">
        <v>22560.06</v>
      </c>
    </row>
    <row r="411" spans="1:2" s="131" customFormat="1" ht="15" customHeight="1" x14ac:dyDescent="0.25">
      <c r="A411" s="156" t="s">
        <v>139</v>
      </c>
      <c r="B411" s="132">
        <v>19483.5</v>
      </c>
    </row>
    <row r="412" spans="1:2" s="131" customFormat="1" ht="15" customHeight="1" x14ac:dyDescent="0.25">
      <c r="A412" s="156" t="s">
        <v>139</v>
      </c>
      <c r="B412" s="132">
        <v>5.0000000000000001E-3</v>
      </c>
    </row>
    <row r="413" spans="1:2" s="131" customFormat="1" ht="15" customHeight="1" x14ac:dyDescent="0.25">
      <c r="A413" s="156" t="s">
        <v>139</v>
      </c>
      <c r="B413" s="132">
        <v>42148.55</v>
      </c>
    </row>
    <row r="414" spans="1:2" s="131" customFormat="1" ht="15" customHeight="1" x14ac:dyDescent="0.25">
      <c r="A414" s="156" t="s">
        <v>139</v>
      </c>
      <c r="B414" s="132">
        <v>48.283333333333331</v>
      </c>
    </row>
    <row r="415" spans="1:2" s="131" customFormat="1" ht="15" customHeight="1" x14ac:dyDescent="0.25">
      <c r="A415" s="156" t="s">
        <v>139</v>
      </c>
      <c r="B415" s="132">
        <v>263891.31</v>
      </c>
    </row>
    <row r="416" spans="1:2" s="131" customFormat="1" ht="15" customHeight="1" x14ac:dyDescent="0.25">
      <c r="A416" s="156" t="s">
        <v>139</v>
      </c>
      <c r="B416" s="132">
        <v>46078.720000000001</v>
      </c>
    </row>
    <row r="417" spans="1:2" s="131" customFormat="1" ht="15" customHeight="1" x14ac:dyDescent="0.25">
      <c r="A417" s="156" t="s">
        <v>139</v>
      </c>
      <c r="B417" s="132">
        <v>5.5E-2</v>
      </c>
    </row>
    <row r="418" spans="1:2" s="131" customFormat="1" ht="15" customHeight="1" x14ac:dyDescent="0.25">
      <c r="A418" s="156" t="s">
        <v>139</v>
      </c>
      <c r="B418" s="132">
        <v>70039.92</v>
      </c>
    </row>
    <row r="419" spans="1:2" s="131" customFormat="1" ht="15" customHeight="1" x14ac:dyDescent="0.25">
      <c r="A419" s="156" t="s">
        <v>139</v>
      </c>
      <c r="B419" s="132">
        <v>453.35500000000002</v>
      </c>
    </row>
    <row r="420" spans="1:2" s="131" customFormat="1" ht="15" customHeight="1" x14ac:dyDescent="0.25">
      <c r="A420" s="156" t="s">
        <v>139</v>
      </c>
      <c r="B420" s="132">
        <v>7.0274999999999999</v>
      </c>
    </row>
    <row r="421" spans="1:2" s="131" customFormat="1" ht="15" customHeight="1" x14ac:dyDescent="0.25">
      <c r="A421" s="156" t="s">
        <v>139</v>
      </c>
      <c r="B421" s="132">
        <v>460.39600000000002</v>
      </c>
    </row>
    <row r="422" spans="1:2" s="131" customFormat="1" ht="15" customHeight="1" x14ac:dyDescent="0.25">
      <c r="A422" s="156" t="s">
        <v>139</v>
      </c>
      <c r="B422" s="132">
        <v>0.86</v>
      </c>
    </row>
    <row r="423" spans="1:2" s="131" customFormat="1" ht="15" customHeight="1" x14ac:dyDescent="0.25">
      <c r="A423" s="156" t="s">
        <v>139</v>
      </c>
      <c r="B423" s="132">
        <v>27159.154999999999</v>
      </c>
    </row>
    <row r="424" spans="1:2" s="131" customFormat="1" ht="15" customHeight="1" x14ac:dyDescent="0.25">
      <c r="A424" s="156" t="s">
        <v>139</v>
      </c>
      <c r="B424" s="132">
        <v>2.125</v>
      </c>
    </row>
    <row r="425" spans="1:2" s="131" customFormat="1" ht="15" customHeight="1" x14ac:dyDescent="0.25">
      <c r="A425" s="156" t="s">
        <v>139</v>
      </c>
      <c r="B425" s="132">
        <v>1904.65</v>
      </c>
    </row>
    <row r="426" spans="1:2" s="131" customFormat="1" ht="15" customHeight="1" x14ac:dyDescent="0.25">
      <c r="A426" s="156" t="s">
        <v>139</v>
      </c>
      <c r="B426" s="132">
        <v>19322.439999999999</v>
      </c>
    </row>
    <row r="427" spans="1:2" s="131" customFormat="1" ht="15" customHeight="1" x14ac:dyDescent="0.25">
      <c r="A427" s="156" t="s">
        <v>139</v>
      </c>
      <c r="B427" s="132">
        <v>79.23</v>
      </c>
    </row>
    <row r="428" spans="1:2" s="131" customFormat="1" ht="15" customHeight="1" x14ac:dyDescent="0.25">
      <c r="A428" s="156" t="s">
        <v>139</v>
      </c>
      <c r="B428" s="132">
        <v>319869.33</v>
      </c>
    </row>
    <row r="429" spans="1:2" s="131" customFormat="1" ht="15" customHeight="1" x14ac:dyDescent="0.25">
      <c r="A429" s="156" t="s">
        <v>139</v>
      </c>
      <c r="B429" s="132">
        <v>190376.73499999999</v>
      </c>
    </row>
    <row r="430" spans="1:2" s="131" customFormat="1" ht="15" customHeight="1" x14ac:dyDescent="0.25">
      <c r="A430" s="156" t="s">
        <v>139</v>
      </c>
      <c r="B430" s="132">
        <v>23.743333333333332</v>
      </c>
    </row>
    <row r="431" spans="1:2" s="131" customFormat="1" ht="15" customHeight="1" x14ac:dyDescent="0.25">
      <c r="A431" s="156" t="s">
        <v>139</v>
      </c>
      <c r="B431" s="132">
        <v>191.64</v>
      </c>
    </row>
    <row r="432" spans="1:2" s="131" customFormat="1" ht="15" customHeight="1" x14ac:dyDescent="0.25">
      <c r="A432" s="156" t="s">
        <v>139</v>
      </c>
      <c r="B432" s="132">
        <v>284.63</v>
      </c>
    </row>
    <row r="433" spans="1:2" s="131" customFormat="1" ht="15" customHeight="1" x14ac:dyDescent="0.25">
      <c r="A433" s="156" t="s">
        <v>139</v>
      </c>
      <c r="B433" s="132">
        <v>1066.46</v>
      </c>
    </row>
    <row r="434" spans="1:2" s="131" customFormat="1" ht="15" customHeight="1" x14ac:dyDescent="0.25">
      <c r="A434" s="156" t="s">
        <v>139</v>
      </c>
      <c r="B434" s="132">
        <v>1061.3800000000001</v>
      </c>
    </row>
    <row r="435" spans="1:2" s="131" customFormat="1" ht="15" customHeight="1" x14ac:dyDescent="0.25">
      <c r="A435" s="156" t="s">
        <v>139</v>
      </c>
      <c r="B435" s="132">
        <v>2169.54</v>
      </c>
    </row>
    <row r="436" spans="1:2" s="131" customFormat="1" ht="15" customHeight="1" x14ac:dyDescent="0.25">
      <c r="A436" s="156" t="s">
        <v>139</v>
      </c>
      <c r="B436" s="132">
        <v>75.680000000000007</v>
      </c>
    </row>
    <row r="437" spans="1:2" s="131" customFormat="1" ht="15" customHeight="1" x14ac:dyDescent="0.25">
      <c r="A437" s="156" t="s">
        <v>139</v>
      </c>
      <c r="B437" s="132">
        <v>25857.03</v>
      </c>
    </row>
    <row r="438" spans="1:2" s="131" customFormat="1" ht="15" customHeight="1" x14ac:dyDescent="0.25">
      <c r="A438" s="156" t="s">
        <v>139</v>
      </c>
      <c r="B438" s="132">
        <v>0.02</v>
      </c>
    </row>
    <row r="439" spans="1:2" s="131" customFormat="1" ht="15" customHeight="1" x14ac:dyDescent="0.25">
      <c r="A439" s="156" t="s">
        <v>139</v>
      </c>
      <c r="B439" s="132">
        <v>11968.87</v>
      </c>
    </row>
    <row r="440" spans="1:2" s="131" customFormat="1" ht="15" customHeight="1" x14ac:dyDescent="0.25">
      <c r="A440" s="156" t="s">
        <v>139</v>
      </c>
      <c r="B440" s="132">
        <v>1.62</v>
      </c>
    </row>
    <row r="441" spans="1:2" s="131" customFormat="1" ht="15" customHeight="1" x14ac:dyDescent="0.25">
      <c r="A441" s="156" t="s">
        <v>139</v>
      </c>
      <c r="B441" s="132">
        <v>7382.83</v>
      </c>
    </row>
    <row r="442" spans="1:2" s="131" customFormat="1" ht="15" customHeight="1" x14ac:dyDescent="0.25">
      <c r="A442" s="156" t="s">
        <v>139</v>
      </c>
      <c r="B442" s="132">
        <v>1329.47</v>
      </c>
    </row>
    <row r="443" spans="1:2" s="131" customFormat="1" ht="15" customHeight="1" x14ac:dyDescent="0.25">
      <c r="A443" s="156" t="s">
        <v>139</v>
      </c>
      <c r="B443" s="132">
        <v>37912.720000000001</v>
      </c>
    </row>
    <row r="444" spans="1:2" s="131" customFormat="1" ht="15" customHeight="1" x14ac:dyDescent="0.25">
      <c r="A444" s="156" t="s">
        <v>139</v>
      </c>
      <c r="B444" s="132">
        <v>229.875</v>
      </c>
    </row>
    <row r="445" spans="1:2" s="131" customFormat="1" ht="15" customHeight="1" x14ac:dyDescent="0.25">
      <c r="A445" s="156" t="s">
        <v>139</v>
      </c>
      <c r="B445" s="132">
        <v>240.9</v>
      </c>
    </row>
    <row r="446" spans="1:2" s="131" customFormat="1" ht="15" customHeight="1" x14ac:dyDescent="0.25">
      <c r="A446" s="156" t="s">
        <v>139</v>
      </c>
      <c r="B446" s="132">
        <v>2007.84</v>
      </c>
    </row>
    <row r="447" spans="1:2" s="131" customFormat="1" ht="15" customHeight="1" x14ac:dyDescent="0.25">
      <c r="A447" s="156" t="s">
        <v>139</v>
      </c>
      <c r="B447" s="132">
        <v>139.15</v>
      </c>
    </row>
    <row r="448" spans="1:2" s="131" customFormat="1" ht="15" customHeight="1" x14ac:dyDescent="0.25">
      <c r="A448" s="156" t="s">
        <v>139</v>
      </c>
      <c r="B448" s="132">
        <v>2665.69</v>
      </c>
    </row>
    <row r="449" spans="1:2" s="131" customFormat="1" ht="15" customHeight="1" x14ac:dyDescent="0.25">
      <c r="A449" s="156" t="s">
        <v>139</v>
      </c>
      <c r="B449" s="132">
        <v>50860.35</v>
      </c>
    </row>
    <row r="450" spans="1:2" s="131" customFormat="1" ht="15" customHeight="1" x14ac:dyDescent="0.25">
      <c r="A450" s="156" t="s">
        <v>139</v>
      </c>
      <c r="B450" s="132">
        <v>1693.72</v>
      </c>
    </row>
    <row r="451" spans="1:2" s="131" customFormat="1" ht="15" customHeight="1" x14ac:dyDescent="0.25">
      <c r="A451" s="156" t="s">
        <v>139</v>
      </c>
      <c r="B451" s="132">
        <v>824.875</v>
      </c>
    </row>
    <row r="452" spans="1:2" s="131" customFormat="1" ht="15" customHeight="1" x14ac:dyDescent="0.25">
      <c r="A452" s="156" t="s">
        <v>139</v>
      </c>
      <c r="B452" s="132">
        <v>1585.645</v>
      </c>
    </row>
    <row r="453" spans="1:2" s="131" customFormat="1" ht="15" customHeight="1" x14ac:dyDescent="0.25">
      <c r="A453" s="156" t="s">
        <v>139</v>
      </c>
      <c r="B453" s="132">
        <v>130.16499999999999</v>
      </c>
    </row>
    <row r="454" spans="1:2" s="131" customFormat="1" ht="15" customHeight="1" x14ac:dyDescent="0.25">
      <c r="A454" s="156" t="s">
        <v>139</v>
      </c>
      <c r="B454" s="132">
        <v>37607.589999999997</v>
      </c>
    </row>
    <row r="455" spans="1:2" s="131" customFormat="1" ht="15" customHeight="1" x14ac:dyDescent="0.25">
      <c r="A455" s="156" t="s">
        <v>139</v>
      </c>
      <c r="B455" s="132">
        <v>9.1449999999999996</v>
      </c>
    </row>
    <row r="456" spans="1:2" s="131" customFormat="1" ht="15" customHeight="1" x14ac:dyDescent="0.25">
      <c r="A456" s="156" t="s">
        <v>139</v>
      </c>
      <c r="B456" s="132">
        <v>5005.5249999999996</v>
      </c>
    </row>
    <row r="457" spans="1:2" s="131" customFormat="1" ht="15" customHeight="1" x14ac:dyDescent="0.25">
      <c r="A457" s="156" t="s">
        <v>139</v>
      </c>
      <c r="B457" s="132">
        <v>3516.92</v>
      </c>
    </row>
    <row r="458" spans="1:2" s="131" customFormat="1" ht="15" customHeight="1" x14ac:dyDescent="0.25">
      <c r="A458" s="156" t="s">
        <v>139</v>
      </c>
      <c r="B458" s="132">
        <v>1075.45</v>
      </c>
    </row>
    <row r="459" spans="1:2" s="131" customFormat="1" ht="15" customHeight="1" x14ac:dyDescent="0.25">
      <c r="A459" s="156" t="s">
        <v>139</v>
      </c>
      <c r="B459" s="132">
        <v>5630.3339999999998</v>
      </c>
    </row>
    <row r="460" spans="1:2" s="131" customFormat="1" ht="15" customHeight="1" x14ac:dyDescent="0.25">
      <c r="A460" s="156" t="s">
        <v>139</v>
      </c>
      <c r="B460" s="132">
        <v>34.46</v>
      </c>
    </row>
    <row r="461" spans="1:2" s="131" customFormat="1" ht="15" customHeight="1" x14ac:dyDescent="0.25">
      <c r="A461" s="156" t="s">
        <v>139</v>
      </c>
      <c r="B461" s="132">
        <v>3601.25</v>
      </c>
    </row>
    <row r="462" spans="1:2" s="131" customFormat="1" ht="15" customHeight="1" x14ac:dyDescent="0.25">
      <c r="A462" s="156" t="s">
        <v>139</v>
      </c>
      <c r="B462" s="132">
        <v>318.27999999999997</v>
      </c>
    </row>
    <row r="463" spans="1:2" s="131" customFormat="1" ht="15" customHeight="1" x14ac:dyDescent="0.25">
      <c r="A463" s="156" t="s">
        <v>139</v>
      </c>
      <c r="B463" s="132">
        <v>40495.57</v>
      </c>
    </row>
    <row r="464" spans="1:2" s="131" customFormat="1" ht="15" customHeight="1" x14ac:dyDescent="0.25">
      <c r="A464" s="156" t="s">
        <v>139</v>
      </c>
      <c r="B464" s="132">
        <v>4464.3</v>
      </c>
    </row>
    <row r="465" spans="1:2" s="131" customFormat="1" ht="15" customHeight="1" x14ac:dyDescent="0.25">
      <c r="A465" s="156" t="s">
        <v>139</v>
      </c>
      <c r="B465" s="132">
        <v>141.065</v>
      </c>
    </row>
    <row r="466" spans="1:2" s="131" customFormat="1" ht="15" customHeight="1" x14ac:dyDescent="0.25">
      <c r="A466" s="156" t="s">
        <v>139</v>
      </c>
      <c r="B466" s="132">
        <v>9.19</v>
      </c>
    </row>
    <row r="467" spans="1:2" s="131" customFormat="1" ht="15" customHeight="1" x14ac:dyDescent="0.25">
      <c r="A467" s="156" t="s">
        <v>139</v>
      </c>
      <c r="B467" s="132">
        <v>5162.79</v>
      </c>
    </row>
    <row r="468" spans="1:2" s="131" customFormat="1" ht="15" customHeight="1" x14ac:dyDescent="0.25">
      <c r="A468" s="156" t="s">
        <v>139</v>
      </c>
      <c r="B468" s="132">
        <v>153.74</v>
      </c>
    </row>
    <row r="469" spans="1:2" s="131" customFormat="1" ht="15" customHeight="1" x14ac:dyDescent="0.25">
      <c r="A469" s="156" t="s">
        <v>139</v>
      </c>
      <c r="B469" s="132">
        <v>367.67</v>
      </c>
    </row>
    <row r="470" spans="1:2" s="131" customFormat="1" ht="15" customHeight="1" x14ac:dyDescent="0.25">
      <c r="A470" s="156" t="s">
        <v>139</v>
      </c>
      <c r="B470" s="132">
        <v>213.63</v>
      </c>
    </row>
    <row r="471" spans="1:2" s="131" customFormat="1" ht="15" customHeight="1" x14ac:dyDescent="0.25">
      <c r="A471" s="156" t="s">
        <v>139</v>
      </c>
      <c r="B471" s="132">
        <v>215.74</v>
      </c>
    </row>
    <row r="472" spans="1:2" s="131" customFormat="1" ht="15" customHeight="1" x14ac:dyDescent="0.25">
      <c r="A472" s="156" t="s">
        <v>139</v>
      </c>
      <c r="B472" s="132">
        <v>1463.92</v>
      </c>
    </row>
    <row r="473" spans="1:2" s="131" customFormat="1" ht="15" customHeight="1" x14ac:dyDescent="0.25">
      <c r="A473" s="156" t="s">
        <v>139</v>
      </c>
      <c r="B473" s="132">
        <v>650.30999999999995</v>
      </c>
    </row>
    <row r="474" spans="1:2" s="131" customFormat="1" ht="15" customHeight="1" x14ac:dyDescent="0.25">
      <c r="A474" s="156" t="s">
        <v>139</v>
      </c>
      <c r="B474" s="132">
        <v>88854.17</v>
      </c>
    </row>
    <row r="475" spans="1:2" s="131" customFormat="1" ht="15" customHeight="1" x14ac:dyDescent="0.25">
      <c r="A475" s="156" t="s">
        <v>139</v>
      </c>
      <c r="B475" s="132">
        <v>2.06</v>
      </c>
    </row>
    <row r="476" spans="1:2" s="131" customFormat="1" ht="15" customHeight="1" x14ac:dyDescent="0.25">
      <c r="A476" s="156" t="s">
        <v>139</v>
      </c>
      <c r="B476" s="132">
        <v>157299.10999999999</v>
      </c>
    </row>
    <row r="477" spans="1:2" s="131" customFormat="1" ht="15" customHeight="1" x14ac:dyDescent="0.25">
      <c r="A477" s="156" t="s">
        <v>139</v>
      </c>
      <c r="B477" s="132">
        <v>4.68</v>
      </c>
    </row>
    <row r="478" spans="1:2" s="131" customFormat="1" ht="15" customHeight="1" x14ac:dyDescent="0.25">
      <c r="A478" s="156" t="s">
        <v>139</v>
      </c>
      <c r="B478" s="132">
        <v>58.56</v>
      </c>
    </row>
    <row r="479" spans="1:2" s="131" customFormat="1" ht="15" customHeight="1" x14ac:dyDescent="0.25">
      <c r="A479" s="156" t="s">
        <v>139</v>
      </c>
      <c r="B479" s="132">
        <v>71.86</v>
      </c>
    </row>
    <row r="480" spans="1:2" s="131" customFormat="1" ht="15" customHeight="1" x14ac:dyDescent="0.25">
      <c r="A480" s="156" t="s">
        <v>139</v>
      </c>
      <c r="B480" s="132">
        <v>33.51</v>
      </c>
    </row>
    <row r="481" spans="1:2" s="131" customFormat="1" ht="15" customHeight="1" x14ac:dyDescent="0.25">
      <c r="A481" s="156" t="s">
        <v>139</v>
      </c>
      <c r="B481" s="132">
        <v>8836.26</v>
      </c>
    </row>
    <row r="482" spans="1:2" s="131" customFormat="1" ht="15" customHeight="1" x14ac:dyDescent="0.25">
      <c r="A482" s="156" t="s">
        <v>139</v>
      </c>
      <c r="B482" s="132">
        <v>0.52</v>
      </c>
    </row>
    <row r="483" spans="1:2" s="131" customFormat="1" ht="15" customHeight="1" x14ac:dyDescent="0.25">
      <c r="A483" s="156" t="s">
        <v>139</v>
      </c>
      <c r="B483" s="132">
        <v>12404.25</v>
      </c>
    </row>
    <row r="484" spans="1:2" s="131" customFormat="1" ht="15" customHeight="1" x14ac:dyDescent="0.25">
      <c r="A484" s="156" t="s">
        <v>139</v>
      </c>
      <c r="B484" s="132">
        <v>0.48499999999999999</v>
      </c>
    </row>
    <row r="485" spans="1:2" s="131" customFormat="1" ht="15" customHeight="1" x14ac:dyDescent="0.25">
      <c r="A485" s="156" t="s">
        <v>139</v>
      </c>
      <c r="B485" s="132">
        <v>1043.19</v>
      </c>
    </row>
    <row r="486" spans="1:2" s="131" customFormat="1" ht="15" customHeight="1" x14ac:dyDescent="0.25">
      <c r="A486" s="156" t="s">
        <v>139</v>
      </c>
      <c r="B486" s="132">
        <v>26781.755000000001</v>
      </c>
    </row>
    <row r="487" spans="1:2" s="131" customFormat="1" ht="15" customHeight="1" x14ac:dyDescent="0.25">
      <c r="A487" s="156" t="s">
        <v>139</v>
      </c>
      <c r="B487" s="132">
        <v>5.0000000000000001E-3</v>
      </c>
    </row>
    <row r="488" spans="1:2" s="131" customFormat="1" ht="15" customHeight="1" x14ac:dyDescent="0.25">
      <c r="A488" s="156" t="s">
        <v>139</v>
      </c>
      <c r="B488" s="132">
        <v>49554.14</v>
      </c>
    </row>
    <row r="489" spans="1:2" s="131" customFormat="1" ht="15" customHeight="1" x14ac:dyDescent="0.25">
      <c r="A489" s="156" t="s">
        <v>139</v>
      </c>
      <c r="B489" s="132">
        <v>1043.83</v>
      </c>
    </row>
    <row r="490" spans="1:2" s="131" customFormat="1" ht="15" customHeight="1" x14ac:dyDescent="0.25">
      <c r="A490" s="156" t="s">
        <v>139</v>
      </c>
      <c r="B490" s="132">
        <v>0.79500000000000004</v>
      </c>
    </row>
    <row r="491" spans="1:2" s="131" customFormat="1" ht="15" customHeight="1" x14ac:dyDescent="0.25">
      <c r="A491" s="156" t="s">
        <v>139</v>
      </c>
      <c r="B491" s="132">
        <v>700.4</v>
      </c>
    </row>
    <row r="492" spans="1:2" s="131" customFormat="1" ht="15" customHeight="1" x14ac:dyDescent="0.25">
      <c r="A492" s="156" t="s">
        <v>139</v>
      </c>
      <c r="B492" s="132">
        <v>0.105</v>
      </c>
    </row>
    <row r="493" spans="1:2" s="131" customFormat="1" ht="15" customHeight="1" x14ac:dyDescent="0.25">
      <c r="A493" s="156" t="s">
        <v>139</v>
      </c>
      <c r="B493" s="132">
        <v>241.01</v>
      </c>
    </row>
    <row r="494" spans="1:2" s="131" customFormat="1" ht="15" customHeight="1" x14ac:dyDescent="0.25">
      <c r="A494" s="156" t="s">
        <v>139</v>
      </c>
      <c r="B494" s="132">
        <v>136.57</v>
      </c>
    </row>
    <row r="495" spans="1:2" s="131" customFormat="1" ht="15" customHeight="1" x14ac:dyDescent="0.25">
      <c r="A495" s="156" t="s">
        <v>139</v>
      </c>
      <c r="B495" s="132">
        <v>24033.46</v>
      </c>
    </row>
    <row r="496" spans="1:2" s="131" customFormat="1" ht="15" customHeight="1" x14ac:dyDescent="0.25">
      <c r="A496" s="156" t="s">
        <v>139</v>
      </c>
      <c r="B496" s="132">
        <v>1.4999999999999999E-2</v>
      </c>
    </row>
    <row r="497" spans="1:2" s="131" customFormat="1" ht="15" customHeight="1" x14ac:dyDescent="0.25">
      <c r="A497" s="156" t="s">
        <v>139</v>
      </c>
      <c r="B497" s="132">
        <v>0.105</v>
      </c>
    </row>
    <row r="498" spans="1:2" s="131" customFormat="1" ht="15" customHeight="1" x14ac:dyDescent="0.25">
      <c r="A498" s="156" t="s">
        <v>139</v>
      </c>
      <c r="B498" s="132">
        <v>2.39</v>
      </c>
    </row>
    <row r="499" spans="1:2" s="131" customFormat="1" ht="15" customHeight="1" x14ac:dyDescent="0.25">
      <c r="A499" s="156" t="s">
        <v>139</v>
      </c>
      <c r="B499" s="132">
        <v>13114.97</v>
      </c>
    </row>
    <row r="500" spans="1:2" s="131" customFormat="1" ht="15" customHeight="1" x14ac:dyDescent="0.25">
      <c r="A500" s="156" t="s">
        <v>139</v>
      </c>
      <c r="B500" s="132">
        <v>41.25</v>
      </c>
    </row>
    <row r="501" spans="1:2" s="131" customFormat="1" ht="15" customHeight="1" x14ac:dyDescent="0.25">
      <c r="A501" s="156" t="s">
        <v>139</v>
      </c>
      <c r="B501" s="132">
        <v>460.92</v>
      </c>
    </row>
    <row r="502" spans="1:2" s="131" customFormat="1" ht="15" customHeight="1" x14ac:dyDescent="0.25">
      <c r="A502" s="156" t="s">
        <v>139</v>
      </c>
      <c r="B502" s="132">
        <v>4.1150000000000002</v>
      </c>
    </row>
    <row r="503" spans="1:2" s="131" customFormat="1" ht="15" customHeight="1" x14ac:dyDescent="0.25">
      <c r="A503" s="156" t="s">
        <v>139</v>
      </c>
      <c r="B503" s="132">
        <v>1787.39</v>
      </c>
    </row>
    <row r="504" spans="1:2" s="131" customFormat="1" ht="15" customHeight="1" x14ac:dyDescent="0.25">
      <c r="A504" s="156" t="s">
        <v>139</v>
      </c>
      <c r="B504" s="132">
        <v>43.47</v>
      </c>
    </row>
    <row r="505" spans="1:2" s="131" customFormat="1" ht="15" customHeight="1" x14ac:dyDescent="0.25">
      <c r="A505" s="156" t="s">
        <v>139</v>
      </c>
      <c r="B505" s="132">
        <v>344.76</v>
      </c>
    </row>
    <row r="506" spans="1:2" s="131" customFormat="1" ht="15" customHeight="1" x14ac:dyDescent="0.25">
      <c r="A506" s="156" t="s">
        <v>139</v>
      </c>
      <c r="B506" s="132">
        <v>92.775000000000006</v>
      </c>
    </row>
    <row r="507" spans="1:2" s="131" customFormat="1" ht="15" customHeight="1" x14ac:dyDescent="0.25">
      <c r="A507" s="156" t="s">
        <v>139</v>
      </c>
      <c r="B507" s="132">
        <v>273158.65000000002</v>
      </c>
    </row>
    <row r="508" spans="1:2" s="131" customFormat="1" ht="15" customHeight="1" x14ac:dyDescent="0.25">
      <c r="A508" s="156" t="s">
        <v>139</v>
      </c>
      <c r="B508" s="132">
        <v>217.59</v>
      </c>
    </row>
    <row r="509" spans="1:2" s="131" customFormat="1" ht="15" customHeight="1" x14ac:dyDescent="0.25">
      <c r="A509" s="156" t="s">
        <v>139</v>
      </c>
      <c r="B509" s="132">
        <v>273.02</v>
      </c>
    </row>
    <row r="510" spans="1:2" s="131" customFormat="1" ht="15" customHeight="1" x14ac:dyDescent="0.25">
      <c r="A510" s="156" t="s">
        <v>139</v>
      </c>
      <c r="B510" s="132">
        <v>785.26</v>
      </c>
    </row>
    <row r="511" spans="1:2" s="131" customFormat="1" ht="15" customHeight="1" x14ac:dyDescent="0.25">
      <c r="A511" s="156" t="s">
        <v>139</v>
      </c>
      <c r="B511" s="132">
        <v>29733.84</v>
      </c>
    </row>
    <row r="512" spans="1:2" s="131" customFormat="1" ht="15" customHeight="1" x14ac:dyDescent="0.25">
      <c r="A512" s="156" t="s">
        <v>139</v>
      </c>
      <c r="B512" s="132">
        <v>2150</v>
      </c>
    </row>
    <row r="513" spans="1:2" s="131" customFormat="1" ht="15" customHeight="1" x14ac:dyDescent="0.25">
      <c r="A513" s="156" t="s">
        <v>139</v>
      </c>
      <c r="B513" s="132">
        <v>2032.91</v>
      </c>
    </row>
    <row r="514" spans="1:2" s="131" customFormat="1" ht="15" customHeight="1" x14ac:dyDescent="0.25">
      <c r="A514" s="156" t="s">
        <v>139</v>
      </c>
      <c r="B514" s="132">
        <v>1450.31</v>
      </c>
    </row>
    <row r="515" spans="1:2" s="131" customFormat="1" ht="15" customHeight="1" x14ac:dyDescent="0.25">
      <c r="A515" s="156" t="s">
        <v>139</v>
      </c>
      <c r="B515" s="132">
        <v>65.875</v>
      </c>
    </row>
    <row r="516" spans="1:2" s="131" customFormat="1" ht="15" customHeight="1" x14ac:dyDescent="0.25">
      <c r="A516" s="156" t="s">
        <v>139</v>
      </c>
      <c r="B516" s="132">
        <v>15227.96</v>
      </c>
    </row>
    <row r="517" spans="1:2" s="131" customFormat="1" ht="15" customHeight="1" x14ac:dyDescent="0.25">
      <c r="A517" s="156" t="s">
        <v>139</v>
      </c>
      <c r="B517" s="132">
        <v>5487.37</v>
      </c>
    </row>
    <row r="518" spans="1:2" s="131" customFormat="1" ht="15" customHeight="1" x14ac:dyDescent="0.25">
      <c r="A518" s="156" t="s">
        <v>139</v>
      </c>
      <c r="B518" s="132">
        <v>47.93</v>
      </c>
    </row>
    <row r="519" spans="1:2" s="131" customFormat="1" ht="15" customHeight="1" x14ac:dyDescent="0.25">
      <c r="A519" s="156" t="s">
        <v>139</v>
      </c>
      <c r="B519" s="132">
        <v>57839.87</v>
      </c>
    </row>
    <row r="520" spans="1:2" s="131" customFormat="1" ht="15" customHeight="1" x14ac:dyDescent="0.25">
      <c r="A520" s="156" t="s">
        <v>139</v>
      </c>
      <c r="B520" s="132">
        <v>1215.6400000000001</v>
      </c>
    </row>
    <row r="521" spans="1:2" s="131" customFormat="1" ht="15" customHeight="1" x14ac:dyDescent="0.25">
      <c r="A521" s="156" t="s">
        <v>139</v>
      </c>
      <c r="B521" s="132">
        <v>1215.6400000000001</v>
      </c>
    </row>
    <row r="522" spans="1:2" s="131" customFormat="1" ht="15" customHeight="1" x14ac:dyDescent="0.25">
      <c r="A522" s="156" t="s">
        <v>139</v>
      </c>
      <c r="B522" s="132">
        <v>7.0250000000000004</v>
      </c>
    </row>
    <row r="523" spans="1:2" s="131" customFormat="1" ht="15" customHeight="1" x14ac:dyDescent="0.25">
      <c r="A523" s="156" t="s">
        <v>139</v>
      </c>
      <c r="B523" s="132">
        <v>41213.165000000001</v>
      </c>
    </row>
    <row r="524" spans="1:2" s="131" customFormat="1" ht="15" customHeight="1" x14ac:dyDescent="0.25">
      <c r="A524" s="156" t="s">
        <v>139</v>
      </c>
      <c r="B524" s="132">
        <v>18.899999999999999</v>
      </c>
    </row>
    <row r="525" spans="1:2" s="131" customFormat="1" ht="15" customHeight="1" x14ac:dyDescent="0.25">
      <c r="A525" s="156" t="s">
        <v>139</v>
      </c>
      <c r="B525" s="132">
        <v>3.7250000000000001</v>
      </c>
    </row>
    <row r="526" spans="1:2" s="131" customFormat="1" ht="15" customHeight="1" x14ac:dyDescent="0.25">
      <c r="A526" s="156" t="s">
        <v>139</v>
      </c>
      <c r="B526" s="132">
        <v>17.125</v>
      </c>
    </row>
    <row r="527" spans="1:2" s="131" customFormat="1" ht="15" customHeight="1" x14ac:dyDescent="0.25">
      <c r="A527" s="156" t="s">
        <v>139</v>
      </c>
      <c r="B527" s="132">
        <v>142.94999999999999</v>
      </c>
    </row>
    <row r="528" spans="1:2" s="131" customFormat="1" ht="15" customHeight="1" x14ac:dyDescent="0.25">
      <c r="A528" s="156" t="s">
        <v>139</v>
      </c>
      <c r="B528" s="132">
        <v>4772.4399999999996</v>
      </c>
    </row>
    <row r="529" spans="1:2" s="131" customFormat="1" ht="15" customHeight="1" x14ac:dyDescent="0.25">
      <c r="A529" s="156" t="s">
        <v>139</v>
      </c>
      <c r="B529" s="132">
        <v>56.59</v>
      </c>
    </row>
    <row r="530" spans="1:2" s="131" customFormat="1" ht="15" customHeight="1" x14ac:dyDescent="0.25">
      <c r="A530" s="156" t="s">
        <v>139</v>
      </c>
      <c r="B530" s="132">
        <v>507.87</v>
      </c>
    </row>
    <row r="531" spans="1:2" s="131" customFormat="1" ht="15" customHeight="1" x14ac:dyDescent="0.25">
      <c r="A531" s="156" t="s">
        <v>139</v>
      </c>
      <c r="B531" s="132">
        <v>546.75</v>
      </c>
    </row>
    <row r="532" spans="1:2" s="131" customFormat="1" ht="15" customHeight="1" x14ac:dyDescent="0.25">
      <c r="A532" s="156" t="s">
        <v>139</v>
      </c>
      <c r="B532" s="132">
        <v>23665.360000000001</v>
      </c>
    </row>
    <row r="533" spans="1:2" s="131" customFormat="1" ht="15" customHeight="1" x14ac:dyDescent="0.25">
      <c r="A533" s="156" t="s">
        <v>139</v>
      </c>
      <c r="B533" s="132">
        <v>2235.3199999999997</v>
      </c>
    </row>
    <row r="534" spans="1:2" s="131" customFormat="1" ht="15" customHeight="1" x14ac:dyDescent="0.25">
      <c r="A534" s="156" t="s">
        <v>139</v>
      </c>
      <c r="B534" s="132">
        <v>194.82499999999999</v>
      </c>
    </row>
    <row r="535" spans="1:2" s="131" customFormat="1" ht="15" customHeight="1" x14ac:dyDescent="0.25">
      <c r="A535" s="156" t="s">
        <v>139</v>
      </c>
      <c r="B535" s="132">
        <v>17373.32</v>
      </c>
    </row>
    <row r="536" spans="1:2" s="131" customFormat="1" ht="15" customHeight="1" x14ac:dyDescent="0.25">
      <c r="A536" s="156" t="s">
        <v>139</v>
      </c>
      <c r="B536" s="132">
        <v>4.5975000000000001</v>
      </c>
    </row>
    <row r="537" spans="1:2" s="131" customFormat="1" ht="15" customHeight="1" x14ac:dyDescent="0.25">
      <c r="A537" s="156" t="s">
        <v>139</v>
      </c>
      <c r="B537" s="132">
        <v>19336.78</v>
      </c>
    </row>
    <row r="538" spans="1:2" s="131" customFormat="1" ht="15" customHeight="1" x14ac:dyDescent="0.25">
      <c r="A538" s="156" t="s">
        <v>139</v>
      </c>
      <c r="B538" s="132">
        <v>684.69</v>
      </c>
    </row>
    <row r="539" spans="1:2" s="131" customFormat="1" ht="15" customHeight="1" x14ac:dyDescent="0.25">
      <c r="A539" s="156" t="s">
        <v>139</v>
      </c>
      <c r="B539" s="132">
        <v>159.715</v>
      </c>
    </row>
    <row r="540" spans="1:2" s="131" customFormat="1" ht="15" customHeight="1" x14ac:dyDescent="0.25">
      <c r="A540" s="156" t="s">
        <v>139</v>
      </c>
      <c r="B540" s="132">
        <v>15.324999999999999</v>
      </c>
    </row>
    <row r="541" spans="1:2" s="131" customFormat="1" ht="15" customHeight="1" x14ac:dyDescent="0.25">
      <c r="A541" s="156" t="s">
        <v>139</v>
      </c>
      <c r="B541" s="132">
        <v>57.55</v>
      </c>
    </row>
    <row r="542" spans="1:2" s="131" customFormat="1" ht="15" customHeight="1" x14ac:dyDescent="0.25">
      <c r="A542" s="156" t="s">
        <v>139</v>
      </c>
      <c r="B542" s="132">
        <v>1235.1500000000001</v>
      </c>
    </row>
    <row r="543" spans="1:2" s="131" customFormat="1" ht="15" customHeight="1" x14ac:dyDescent="0.25">
      <c r="A543" s="156" t="s">
        <v>139</v>
      </c>
      <c r="B543" s="132">
        <v>1007.9</v>
      </c>
    </row>
    <row r="544" spans="1:2" s="131" customFormat="1" ht="15" customHeight="1" x14ac:dyDescent="0.25">
      <c r="A544" s="156" t="s">
        <v>139</v>
      </c>
      <c r="B544" s="132">
        <v>1020.085</v>
      </c>
    </row>
    <row r="545" spans="1:2" s="131" customFormat="1" ht="15" customHeight="1" x14ac:dyDescent="0.25">
      <c r="A545" s="156" t="s">
        <v>139</v>
      </c>
      <c r="B545" s="132">
        <v>412.95</v>
      </c>
    </row>
    <row r="546" spans="1:2" s="131" customFormat="1" ht="15" customHeight="1" x14ac:dyDescent="0.25">
      <c r="A546" s="156" t="s">
        <v>139</v>
      </c>
      <c r="B546" s="132">
        <v>190.45</v>
      </c>
    </row>
    <row r="547" spans="1:2" s="131" customFormat="1" ht="15" customHeight="1" x14ac:dyDescent="0.25">
      <c r="A547" s="156" t="s">
        <v>139</v>
      </c>
      <c r="B547" s="132">
        <v>501.14</v>
      </c>
    </row>
    <row r="548" spans="1:2" s="131" customFormat="1" ht="15" customHeight="1" x14ac:dyDescent="0.25">
      <c r="A548" s="156" t="s">
        <v>139</v>
      </c>
      <c r="B548" s="132">
        <v>7152.21</v>
      </c>
    </row>
    <row r="549" spans="1:2" s="131" customFormat="1" ht="15" customHeight="1" x14ac:dyDescent="0.25">
      <c r="A549" s="156" t="s">
        <v>139</v>
      </c>
      <c r="B549" s="132">
        <v>252.81</v>
      </c>
    </row>
    <row r="550" spans="1:2" s="131" customFormat="1" ht="15" customHeight="1" x14ac:dyDescent="0.25">
      <c r="A550" s="156" t="s">
        <v>139</v>
      </c>
      <c r="B550" s="132">
        <v>3615.99</v>
      </c>
    </row>
    <row r="551" spans="1:2" s="131" customFormat="1" ht="15" customHeight="1" x14ac:dyDescent="0.25">
      <c r="A551" s="156" t="s">
        <v>139</v>
      </c>
      <c r="B551" s="132">
        <v>15959.63</v>
      </c>
    </row>
    <row r="552" spans="1:2" s="131" customFormat="1" ht="15" customHeight="1" x14ac:dyDescent="0.25">
      <c r="A552" s="156" t="s">
        <v>139</v>
      </c>
      <c r="B552" s="132">
        <v>444.27</v>
      </c>
    </row>
    <row r="553" spans="1:2" s="131" customFormat="1" ht="15" customHeight="1" x14ac:dyDescent="0.25">
      <c r="A553" s="156" t="s">
        <v>139</v>
      </c>
      <c r="B553" s="132">
        <v>1021.495</v>
      </c>
    </row>
    <row r="554" spans="1:2" s="131" customFormat="1" ht="15" customHeight="1" x14ac:dyDescent="0.25">
      <c r="A554" s="156" t="s">
        <v>139</v>
      </c>
      <c r="B554" s="132">
        <v>65.680000000000007</v>
      </c>
    </row>
    <row r="555" spans="1:2" s="131" customFormat="1" ht="15" customHeight="1" x14ac:dyDescent="0.25">
      <c r="A555" s="156" t="s">
        <v>139</v>
      </c>
      <c r="B555" s="132">
        <v>115.47499999999999</v>
      </c>
    </row>
    <row r="556" spans="1:2" s="131" customFormat="1" ht="15" customHeight="1" x14ac:dyDescent="0.25">
      <c r="A556" s="156" t="s">
        <v>139</v>
      </c>
      <c r="B556" s="132">
        <v>265.11500000000001</v>
      </c>
    </row>
    <row r="557" spans="1:2" s="131" customFormat="1" ht="15" customHeight="1" x14ac:dyDescent="0.25">
      <c r="A557" s="156" t="s">
        <v>139</v>
      </c>
      <c r="B557" s="132">
        <v>52.44</v>
      </c>
    </row>
    <row r="558" spans="1:2" s="131" customFormat="1" ht="15" customHeight="1" x14ac:dyDescent="0.25">
      <c r="A558" s="156" t="s">
        <v>139</v>
      </c>
      <c r="B558" s="132">
        <v>856.03</v>
      </c>
    </row>
    <row r="559" spans="1:2" s="131" customFormat="1" ht="15" customHeight="1" x14ac:dyDescent="0.25">
      <c r="A559" s="156" t="s">
        <v>139</v>
      </c>
      <c r="B559" s="132">
        <v>63.734999999999999</v>
      </c>
    </row>
    <row r="560" spans="1:2" s="131" customFormat="1" ht="15" customHeight="1" x14ac:dyDescent="0.25">
      <c r="A560" s="156" t="s">
        <v>139</v>
      </c>
      <c r="B560" s="132">
        <v>1053.2</v>
      </c>
    </row>
    <row r="561" spans="1:2" s="131" customFormat="1" ht="15" customHeight="1" x14ac:dyDescent="0.25">
      <c r="A561" s="156" t="s">
        <v>139</v>
      </c>
      <c r="B561" s="132">
        <v>4106.2349999999997</v>
      </c>
    </row>
    <row r="562" spans="1:2" s="131" customFormat="1" ht="15" customHeight="1" x14ac:dyDescent="0.25">
      <c r="A562" s="156" t="s">
        <v>139</v>
      </c>
      <c r="B562" s="132">
        <v>12.734999999999999</v>
      </c>
    </row>
    <row r="563" spans="1:2" s="131" customFormat="1" ht="15" customHeight="1" x14ac:dyDescent="0.25">
      <c r="A563" s="156" t="s">
        <v>139</v>
      </c>
      <c r="B563" s="132">
        <v>171.97800000000001</v>
      </c>
    </row>
    <row r="564" spans="1:2" s="131" customFormat="1" ht="15" customHeight="1" x14ac:dyDescent="0.25">
      <c r="A564" s="156" t="s">
        <v>139</v>
      </c>
      <c r="B564" s="132">
        <v>522.41499999999996</v>
      </c>
    </row>
    <row r="565" spans="1:2" s="131" customFormat="1" ht="15" customHeight="1" x14ac:dyDescent="0.25">
      <c r="A565" s="156" t="s">
        <v>139</v>
      </c>
      <c r="B565" s="132">
        <v>201.15</v>
      </c>
    </row>
    <row r="566" spans="1:2" s="131" customFormat="1" ht="15" customHeight="1" x14ac:dyDescent="0.25">
      <c r="A566" s="156" t="s">
        <v>139</v>
      </c>
      <c r="B566" s="132">
        <v>207.29</v>
      </c>
    </row>
    <row r="567" spans="1:2" s="131" customFormat="1" ht="15" customHeight="1" x14ac:dyDescent="0.25">
      <c r="A567" s="156" t="s">
        <v>139</v>
      </c>
      <c r="B567" s="132">
        <v>207.79</v>
      </c>
    </row>
    <row r="568" spans="1:2" s="131" customFormat="1" ht="15" customHeight="1" x14ac:dyDescent="0.25">
      <c r="A568" s="156" t="s">
        <v>139</v>
      </c>
      <c r="B568" s="132">
        <v>212.15</v>
      </c>
    </row>
    <row r="569" spans="1:2" s="131" customFormat="1" ht="15" customHeight="1" x14ac:dyDescent="0.25">
      <c r="A569" s="156" t="s">
        <v>139</v>
      </c>
      <c r="B569" s="132">
        <v>405</v>
      </c>
    </row>
    <row r="570" spans="1:2" s="131" customFormat="1" ht="15" customHeight="1" x14ac:dyDescent="0.25">
      <c r="A570" s="156" t="s">
        <v>139</v>
      </c>
      <c r="B570" s="132">
        <v>71.709999999999994</v>
      </c>
    </row>
    <row r="571" spans="1:2" s="131" customFormat="1" ht="15" customHeight="1" x14ac:dyDescent="0.25">
      <c r="A571" s="156" t="s">
        <v>139</v>
      </c>
      <c r="B571" s="132">
        <v>0.38</v>
      </c>
    </row>
    <row r="572" spans="1:2" s="131" customFormat="1" ht="15" customHeight="1" x14ac:dyDescent="0.25">
      <c r="A572" s="156" t="s">
        <v>139</v>
      </c>
      <c r="B572" s="132">
        <v>94.94</v>
      </c>
    </row>
    <row r="573" spans="1:2" s="131" customFormat="1" ht="15" customHeight="1" x14ac:dyDescent="0.25">
      <c r="A573" s="156" t="s">
        <v>139</v>
      </c>
      <c r="B573" s="132">
        <v>231.9</v>
      </c>
    </row>
    <row r="574" spans="1:2" s="131" customFormat="1" ht="15" customHeight="1" x14ac:dyDescent="0.25">
      <c r="A574" s="156" t="s">
        <v>139</v>
      </c>
      <c r="B574" s="132">
        <v>2184.9499999999998</v>
      </c>
    </row>
    <row r="575" spans="1:2" s="131" customFormat="1" ht="15" customHeight="1" x14ac:dyDescent="0.25">
      <c r="A575" s="156" t="s">
        <v>139</v>
      </c>
      <c r="B575" s="132">
        <v>69026.240000000005</v>
      </c>
    </row>
    <row r="576" spans="1:2" s="131" customFormat="1" ht="15" customHeight="1" x14ac:dyDescent="0.25">
      <c r="A576" s="156" t="s">
        <v>139</v>
      </c>
      <c r="B576" s="132">
        <v>230.79</v>
      </c>
    </row>
    <row r="577" spans="1:2" s="131" customFormat="1" ht="15" customHeight="1" x14ac:dyDescent="0.25">
      <c r="A577" s="156" t="s">
        <v>139</v>
      </c>
      <c r="B577" s="132">
        <v>98.67</v>
      </c>
    </row>
    <row r="578" spans="1:2" s="131" customFormat="1" ht="15" customHeight="1" x14ac:dyDescent="0.25">
      <c r="A578" s="156" t="s">
        <v>139</v>
      </c>
      <c r="B578" s="132">
        <v>2120.9499999999998</v>
      </c>
    </row>
    <row r="579" spans="1:2" s="131" customFormat="1" ht="15" customHeight="1" x14ac:dyDescent="0.25">
      <c r="A579" s="156" t="s">
        <v>139</v>
      </c>
      <c r="B579" s="132">
        <v>2025.3</v>
      </c>
    </row>
    <row r="580" spans="1:2" s="131" customFormat="1" ht="15" customHeight="1" x14ac:dyDescent="0.25">
      <c r="A580" s="156" t="s">
        <v>139</v>
      </c>
      <c r="B580" s="132">
        <v>378.71</v>
      </c>
    </row>
    <row r="581" spans="1:2" s="131" customFormat="1" ht="15" customHeight="1" x14ac:dyDescent="0.25">
      <c r="A581" s="156" t="s">
        <v>139</v>
      </c>
      <c r="B581" s="132">
        <v>3157.69</v>
      </c>
    </row>
    <row r="582" spans="1:2" s="131" customFormat="1" ht="15" customHeight="1" x14ac:dyDescent="0.25">
      <c r="A582" s="156" t="s">
        <v>139</v>
      </c>
      <c r="B582" s="132">
        <v>158.15</v>
      </c>
    </row>
    <row r="583" spans="1:2" s="131" customFormat="1" ht="15" customHeight="1" x14ac:dyDescent="0.25">
      <c r="A583" s="156" t="s">
        <v>139</v>
      </c>
      <c r="B583" s="132">
        <v>83.682500000000005</v>
      </c>
    </row>
    <row r="584" spans="1:2" s="131" customFormat="1" ht="15" customHeight="1" x14ac:dyDescent="0.25">
      <c r="A584" s="156" t="s">
        <v>139</v>
      </c>
      <c r="B584" s="132">
        <v>73.075000000000003</v>
      </c>
    </row>
    <row r="585" spans="1:2" s="131" customFormat="1" ht="15" customHeight="1" x14ac:dyDescent="0.25">
      <c r="A585" s="156" t="s">
        <v>139</v>
      </c>
      <c r="B585" s="132">
        <v>347.495</v>
      </c>
    </row>
    <row r="586" spans="1:2" s="131" customFormat="1" ht="15" customHeight="1" x14ac:dyDescent="0.25">
      <c r="A586" s="156" t="s">
        <v>139</v>
      </c>
      <c r="B586" s="132">
        <v>143.96</v>
      </c>
    </row>
    <row r="587" spans="1:2" s="131" customFormat="1" ht="15" customHeight="1" x14ac:dyDescent="0.25">
      <c r="A587" s="156" t="s">
        <v>139</v>
      </c>
      <c r="B587" s="132">
        <v>2945.22</v>
      </c>
    </row>
    <row r="588" spans="1:2" s="131" customFormat="1" ht="15" customHeight="1" x14ac:dyDescent="0.25">
      <c r="A588" s="156" t="s">
        <v>139</v>
      </c>
      <c r="B588" s="132">
        <v>894.49</v>
      </c>
    </row>
    <row r="589" spans="1:2" s="131" customFormat="1" ht="15" customHeight="1" x14ac:dyDescent="0.25">
      <c r="A589" s="156" t="s">
        <v>139</v>
      </c>
      <c r="B589" s="132">
        <v>7826.92</v>
      </c>
    </row>
    <row r="590" spans="1:2" s="131" customFormat="1" ht="15" customHeight="1" x14ac:dyDescent="0.25">
      <c r="A590" s="156" t="s">
        <v>139</v>
      </c>
      <c r="B590" s="132">
        <v>727.72</v>
      </c>
    </row>
    <row r="591" spans="1:2" s="131" customFormat="1" ht="15" customHeight="1" x14ac:dyDescent="0.25">
      <c r="A591" s="156" t="s">
        <v>139</v>
      </c>
      <c r="B591" s="132">
        <v>203.56</v>
      </c>
    </row>
    <row r="592" spans="1:2" s="131" customFormat="1" ht="15" customHeight="1" x14ac:dyDescent="0.25">
      <c r="A592" s="156" t="s">
        <v>139</v>
      </c>
      <c r="B592" s="132">
        <v>1894.69</v>
      </c>
    </row>
    <row r="593" spans="1:2" s="131" customFormat="1" ht="15" customHeight="1" x14ac:dyDescent="0.25">
      <c r="A593" s="156" t="s">
        <v>139</v>
      </c>
      <c r="B593" s="132">
        <v>7020</v>
      </c>
    </row>
    <row r="594" spans="1:2" s="131" customFormat="1" ht="15" customHeight="1" x14ac:dyDescent="0.25">
      <c r="A594" s="156" t="s">
        <v>139</v>
      </c>
      <c r="B594" s="132">
        <v>907.04</v>
      </c>
    </row>
    <row r="595" spans="1:2" s="131" customFormat="1" ht="15" customHeight="1" x14ac:dyDescent="0.25">
      <c r="A595" s="156" t="s">
        <v>139</v>
      </c>
      <c r="B595" s="132">
        <v>818.46</v>
      </c>
    </row>
    <row r="596" spans="1:2" s="131" customFormat="1" ht="15" customHeight="1" x14ac:dyDescent="0.25">
      <c r="A596" s="156" t="s">
        <v>139</v>
      </c>
      <c r="B596" s="132">
        <v>62.354999999999997</v>
      </c>
    </row>
    <row r="597" spans="1:2" s="131" customFormat="1" ht="15" customHeight="1" x14ac:dyDescent="0.25">
      <c r="A597" s="156" t="s">
        <v>139</v>
      </c>
      <c r="B597" s="132">
        <v>19663.884999999998</v>
      </c>
    </row>
    <row r="598" spans="1:2" s="131" customFormat="1" ht="15" customHeight="1" x14ac:dyDescent="0.25">
      <c r="A598" s="156" t="s">
        <v>139</v>
      </c>
      <c r="B598" s="132">
        <v>47.125</v>
      </c>
    </row>
    <row r="599" spans="1:2" s="131" customFormat="1" ht="15" customHeight="1" x14ac:dyDescent="0.25">
      <c r="A599" s="156" t="s">
        <v>139</v>
      </c>
      <c r="B599" s="132">
        <v>3069.39</v>
      </c>
    </row>
    <row r="600" spans="1:2" s="131" customFormat="1" ht="15" customHeight="1" x14ac:dyDescent="0.25">
      <c r="A600" s="156" t="s">
        <v>139</v>
      </c>
      <c r="B600" s="132">
        <v>8.666666666666667E-2</v>
      </c>
    </row>
    <row r="601" spans="1:2" s="131" customFormat="1" ht="15" customHeight="1" x14ac:dyDescent="0.25">
      <c r="A601" s="156" t="s">
        <v>139</v>
      </c>
      <c r="B601" s="132">
        <v>620.20000000000005</v>
      </c>
    </row>
    <row r="602" spans="1:2" s="131" customFormat="1" ht="15" customHeight="1" x14ac:dyDescent="0.25">
      <c r="A602" s="156" t="s">
        <v>139</v>
      </c>
      <c r="B602" s="132">
        <v>8636.57</v>
      </c>
    </row>
    <row r="603" spans="1:2" s="131" customFormat="1" ht="15" customHeight="1" x14ac:dyDescent="0.25">
      <c r="A603" s="156" t="s">
        <v>139</v>
      </c>
      <c r="B603" s="132">
        <v>3.72</v>
      </c>
    </row>
    <row r="604" spans="1:2" s="131" customFormat="1" ht="15" customHeight="1" x14ac:dyDescent="0.25">
      <c r="A604" s="156" t="s">
        <v>139</v>
      </c>
      <c r="B604" s="132">
        <v>984.68</v>
      </c>
    </row>
    <row r="605" spans="1:2" s="131" customFormat="1" ht="15" customHeight="1" x14ac:dyDescent="0.25">
      <c r="A605" s="156" t="s">
        <v>139</v>
      </c>
      <c r="B605" s="132">
        <v>8936.2999999999993</v>
      </c>
    </row>
    <row r="606" spans="1:2" s="131" customFormat="1" ht="15" customHeight="1" x14ac:dyDescent="0.25">
      <c r="A606" s="156" t="s">
        <v>139</v>
      </c>
      <c r="B606" s="132">
        <v>2.1549999999999998</v>
      </c>
    </row>
    <row r="607" spans="1:2" s="131" customFormat="1" ht="15" customHeight="1" x14ac:dyDescent="0.25">
      <c r="A607" s="156" t="s">
        <v>139</v>
      </c>
      <c r="B607" s="132">
        <v>1192.1199999999999</v>
      </c>
    </row>
    <row r="608" spans="1:2" s="131" customFormat="1" ht="15" customHeight="1" x14ac:dyDescent="0.25">
      <c r="A608" s="156" t="s">
        <v>139</v>
      </c>
      <c r="B608" s="132">
        <v>37.295000000000002</v>
      </c>
    </row>
    <row r="609" spans="1:2" s="131" customFormat="1" ht="15" customHeight="1" x14ac:dyDescent="0.25">
      <c r="A609" s="156" t="s">
        <v>138</v>
      </c>
      <c r="B609" s="132">
        <v>14.477499999999999</v>
      </c>
    </row>
    <row r="610" spans="1:2" s="131" customFormat="1" ht="15" customHeight="1" x14ac:dyDescent="0.25">
      <c r="A610" s="156" t="s">
        <v>138</v>
      </c>
      <c r="B610" s="132">
        <v>153.625</v>
      </c>
    </row>
    <row r="611" spans="1:2" s="131" customFormat="1" ht="15" customHeight="1" x14ac:dyDescent="0.25">
      <c r="A611" s="156" t="s">
        <v>138</v>
      </c>
      <c r="B611" s="132">
        <v>333.88</v>
      </c>
    </row>
    <row r="612" spans="1:2" s="131" customFormat="1" ht="15" customHeight="1" x14ac:dyDescent="0.25">
      <c r="A612" s="156" t="s">
        <v>138</v>
      </c>
      <c r="B612" s="132">
        <v>0</v>
      </c>
    </row>
    <row r="613" spans="1:2" s="131" customFormat="1" ht="15" customHeight="1" x14ac:dyDescent="0.25">
      <c r="A613" s="156" t="s">
        <v>138</v>
      </c>
      <c r="B613" s="132">
        <v>5908.02</v>
      </c>
    </row>
    <row r="614" spans="1:2" s="131" customFormat="1" ht="15" customHeight="1" x14ac:dyDescent="0.25">
      <c r="A614" s="156" t="s">
        <v>138</v>
      </c>
      <c r="B614" s="132">
        <v>4334.8450000000003</v>
      </c>
    </row>
    <row r="615" spans="1:2" s="131" customFormat="1" ht="15" customHeight="1" x14ac:dyDescent="0.25">
      <c r="A615" s="156" t="s">
        <v>138</v>
      </c>
      <c r="B615" s="132">
        <v>5683.02</v>
      </c>
    </row>
    <row r="616" spans="1:2" s="131" customFormat="1" ht="15" customHeight="1" x14ac:dyDescent="0.25">
      <c r="A616" s="156" t="s">
        <v>138</v>
      </c>
      <c r="B616" s="132">
        <v>847.34749999999997</v>
      </c>
    </row>
    <row r="617" spans="1:2" s="131" customFormat="1" ht="15" customHeight="1" x14ac:dyDescent="0.25">
      <c r="A617" s="156" t="s">
        <v>138</v>
      </c>
      <c r="B617" s="132">
        <v>3076.7</v>
      </c>
    </row>
    <row r="618" spans="1:2" s="131" customFormat="1" ht="15" customHeight="1" x14ac:dyDescent="0.25">
      <c r="A618" s="156" t="s">
        <v>138</v>
      </c>
      <c r="B618" s="132">
        <v>2527.44</v>
      </c>
    </row>
    <row r="619" spans="1:2" s="131" customFormat="1" ht="15" customHeight="1" x14ac:dyDescent="0.25">
      <c r="A619" s="156" t="s">
        <v>138</v>
      </c>
      <c r="B619" s="132">
        <v>265.70999999999998</v>
      </c>
    </row>
    <row r="620" spans="1:2" s="131" customFormat="1" ht="15" customHeight="1" x14ac:dyDescent="0.25">
      <c r="A620" s="156" t="s">
        <v>138</v>
      </c>
      <c r="B620" s="132">
        <v>112905.1</v>
      </c>
    </row>
    <row r="621" spans="1:2" s="131" customFormat="1" ht="15" customHeight="1" x14ac:dyDescent="0.25">
      <c r="A621" s="156" t="s">
        <v>138</v>
      </c>
      <c r="B621" s="132">
        <v>7.1999999999999995E-2</v>
      </c>
    </row>
    <row r="622" spans="1:2" s="131" customFormat="1" ht="15" customHeight="1" x14ac:dyDescent="0.25">
      <c r="A622" s="156" t="s">
        <v>138</v>
      </c>
      <c r="B622" s="132">
        <v>825.44500000000005</v>
      </c>
    </row>
    <row r="623" spans="1:2" s="131" customFormat="1" ht="15" customHeight="1" x14ac:dyDescent="0.25">
      <c r="A623" s="156" t="s">
        <v>138</v>
      </c>
      <c r="B623" s="132">
        <v>647.91999999999996</v>
      </c>
    </row>
    <row r="624" spans="1:2" s="131" customFormat="1" ht="15" customHeight="1" x14ac:dyDescent="0.25">
      <c r="A624" s="156" t="s">
        <v>138</v>
      </c>
      <c r="B624" s="132">
        <v>2511.06</v>
      </c>
    </row>
    <row r="625" spans="1:2" s="131" customFormat="1" ht="15" customHeight="1" x14ac:dyDescent="0.25">
      <c r="A625" s="156" t="s">
        <v>138</v>
      </c>
      <c r="B625" s="132">
        <v>735.02499999999998</v>
      </c>
    </row>
    <row r="626" spans="1:2" s="131" customFormat="1" ht="15" customHeight="1" x14ac:dyDescent="0.25">
      <c r="A626" s="156" t="s">
        <v>138</v>
      </c>
      <c r="B626" s="132">
        <v>2588.67</v>
      </c>
    </row>
    <row r="627" spans="1:2" s="131" customFormat="1" ht="15" customHeight="1" x14ac:dyDescent="0.25">
      <c r="A627" s="156" t="s">
        <v>138</v>
      </c>
      <c r="B627" s="132">
        <v>29.475000000000001</v>
      </c>
    </row>
    <row r="628" spans="1:2" s="131" customFormat="1" ht="15" customHeight="1" x14ac:dyDescent="0.25">
      <c r="A628" s="156" t="s">
        <v>138</v>
      </c>
      <c r="B628" s="132">
        <v>56.545000000000002</v>
      </c>
    </row>
    <row r="629" spans="1:2" s="131" customFormat="1" ht="15" customHeight="1" x14ac:dyDescent="0.25">
      <c r="A629" s="156" t="s">
        <v>138</v>
      </c>
      <c r="B629" s="132">
        <v>234.59</v>
      </c>
    </row>
    <row r="630" spans="1:2" s="131" customFormat="1" ht="15" customHeight="1" x14ac:dyDescent="0.25">
      <c r="A630" s="156" t="s">
        <v>138</v>
      </c>
      <c r="B630" s="132">
        <v>33.93</v>
      </c>
    </row>
    <row r="631" spans="1:2" s="131" customFormat="1" ht="15" customHeight="1" x14ac:dyDescent="0.25">
      <c r="A631" s="156" t="s">
        <v>138</v>
      </c>
      <c r="B631" s="132">
        <v>5.0000000000000001E-3</v>
      </c>
    </row>
    <row r="632" spans="1:2" s="131" customFormat="1" ht="15" customHeight="1" x14ac:dyDescent="0.25">
      <c r="A632" s="156" t="s">
        <v>138</v>
      </c>
      <c r="B632" s="132">
        <v>6.1366666666666667</v>
      </c>
    </row>
    <row r="633" spans="1:2" s="131" customFormat="1" ht="15" customHeight="1" x14ac:dyDescent="0.25">
      <c r="A633" s="156" t="s">
        <v>138</v>
      </c>
      <c r="B633" s="132">
        <v>1543.93</v>
      </c>
    </row>
    <row r="634" spans="1:2" s="131" customFormat="1" ht="15" customHeight="1" x14ac:dyDescent="0.25">
      <c r="A634" s="156" t="s">
        <v>138</v>
      </c>
      <c r="B634" s="132">
        <v>2643.28</v>
      </c>
    </row>
    <row r="635" spans="1:2" s="131" customFormat="1" ht="15" customHeight="1" x14ac:dyDescent="0.25">
      <c r="A635" s="156" t="s">
        <v>138</v>
      </c>
      <c r="B635" s="132">
        <v>35036.35</v>
      </c>
    </row>
    <row r="636" spans="1:2" s="131" customFormat="1" ht="15" customHeight="1" x14ac:dyDescent="0.25">
      <c r="A636" s="156" t="s">
        <v>138</v>
      </c>
      <c r="B636" s="132">
        <v>59.75</v>
      </c>
    </row>
    <row r="637" spans="1:2" s="131" customFormat="1" ht="15" customHeight="1" x14ac:dyDescent="0.25">
      <c r="A637" s="156" t="s">
        <v>138</v>
      </c>
      <c r="B637" s="132">
        <v>4015.2366666666662</v>
      </c>
    </row>
    <row r="638" spans="1:2" s="131" customFormat="1" ht="15" customHeight="1" x14ac:dyDescent="0.25">
      <c r="A638" s="156" t="s">
        <v>138</v>
      </c>
      <c r="B638" s="132">
        <v>105.505</v>
      </c>
    </row>
    <row r="639" spans="1:2" s="131" customFormat="1" ht="15" customHeight="1" x14ac:dyDescent="0.25">
      <c r="A639" s="156" t="s">
        <v>138</v>
      </c>
      <c r="B639" s="132">
        <v>1.0049999999999999</v>
      </c>
    </row>
    <row r="640" spans="1:2" s="131" customFormat="1" ht="15" customHeight="1" x14ac:dyDescent="0.25">
      <c r="A640" s="156" t="s">
        <v>138</v>
      </c>
      <c r="B640" s="132">
        <v>2092.9542857142856</v>
      </c>
    </row>
    <row r="641" spans="1:2" s="131" customFormat="1" ht="15" customHeight="1" x14ac:dyDescent="0.25">
      <c r="A641" s="156" t="s">
        <v>138</v>
      </c>
      <c r="B641" s="132">
        <v>675.35500000000002</v>
      </c>
    </row>
    <row r="642" spans="1:2" s="131" customFormat="1" ht="15" customHeight="1" x14ac:dyDescent="0.25">
      <c r="A642" s="156" t="s">
        <v>138</v>
      </c>
      <c r="B642" s="132">
        <v>402.65</v>
      </c>
    </row>
    <row r="643" spans="1:2" s="131" customFormat="1" ht="15" customHeight="1" x14ac:dyDescent="0.25">
      <c r="A643" s="156" t="s">
        <v>138</v>
      </c>
      <c r="B643" s="132">
        <v>0.13</v>
      </c>
    </row>
    <row r="644" spans="1:2" s="131" customFormat="1" ht="15" customHeight="1" x14ac:dyDescent="0.25">
      <c r="A644" s="156" t="s">
        <v>138</v>
      </c>
      <c r="B644" s="132">
        <v>4575.9350000000004</v>
      </c>
    </row>
    <row r="645" spans="1:2" s="131" customFormat="1" ht="15" customHeight="1" x14ac:dyDescent="0.25">
      <c r="A645" s="156" t="s">
        <v>138</v>
      </c>
      <c r="B645" s="132">
        <v>72.14</v>
      </c>
    </row>
    <row r="646" spans="1:2" s="131" customFormat="1" ht="15" customHeight="1" x14ac:dyDescent="0.25">
      <c r="A646" s="156" t="s">
        <v>138</v>
      </c>
      <c r="B646" s="132">
        <v>1.7050000000000001</v>
      </c>
    </row>
    <row r="647" spans="1:2" s="131" customFormat="1" ht="15" customHeight="1" x14ac:dyDescent="0.25">
      <c r="A647" s="156" t="s">
        <v>138</v>
      </c>
      <c r="B647" s="132">
        <v>34480.019999999997</v>
      </c>
    </row>
    <row r="648" spans="1:2" s="131" customFormat="1" ht="15" customHeight="1" x14ac:dyDescent="0.25">
      <c r="A648" s="156" t="s">
        <v>138</v>
      </c>
      <c r="B648" s="132">
        <v>62.54</v>
      </c>
    </row>
    <row r="649" spans="1:2" s="131" customFormat="1" ht="15" customHeight="1" x14ac:dyDescent="0.25">
      <c r="A649" s="156" t="s">
        <v>138</v>
      </c>
      <c r="B649" s="132">
        <v>1.65</v>
      </c>
    </row>
    <row r="650" spans="1:2" s="131" customFormat="1" ht="15" customHeight="1" x14ac:dyDescent="0.25">
      <c r="A650" s="156" t="s">
        <v>138</v>
      </c>
      <c r="B650" s="132">
        <v>7511.7</v>
      </c>
    </row>
    <row r="651" spans="1:2" s="131" customFormat="1" ht="15" customHeight="1" x14ac:dyDescent="0.25">
      <c r="A651" s="156" t="s">
        <v>138</v>
      </c>
      <c r="B651" s="132">
        <v>2350</v>
      </c>
    </row>
    <row r="652" spans="1:2" s="131" customFormat="1" ht="15" customHeight="1" x14ac:dyDescent="0.25">
      <c r="A652" s="156" t="s">
        <v>138</v>
      </c>
      <c r="B652" s="132">
        <v>177.7</v>
      </c>
    </row>
    <row r="653" spans="1:2" s="131" customFormat="1" ht="15" customHeight="1" x14ac:dyDescent="0.25">
      <c r="A653" s="156" t="s">
        <v>138</v>
      </c>
      <c r="B653" s="132">
        <v>1569.3466666666666</v>
      </c>
    </row>
    <row r="654" spans="1:2" s="131" customFormat="1" ht="15" customHeight="1" x14ac:dyDescent="0.25">
      <c r="A654" s="156" t="s">
        <v>138</v>
      </c>
      <c r="B654" s="132">
        <v>531.13</v>
      </c>
    </row>
    <row r="655" spans="1:2" s="131" customFormat="1" ht="15" customHeight="1" x14ac:dyDescent="0.25">
      <c r="A655" s="156" t="s">
        <v>138</v>
      </c>
      <c r="B655" s="132">
        <v>12.275</v>
      </c>
    </row>
    <row r="656" spans="1:2" s="131" customFormat="1" ht="15" customHeight="1" x14ac:dyDescent="0.25">
      <c r="A656" s="156" t="s">
        <v>138</v>
      </c>
      <c r="B656" s="132">
        <v>6195.8549999999996</v>
      </c>
    </row>
    <row r="657" spans="1:2" s="131" customFormat="1" ht="15" customHeight="1" x14ac:dyDescent="0.25">
      <c r="A657" s="156" t="s">
        <v>138</v>
      </c>
      <c r="B657" s="132">
        <v>3082.69</v>
      </c>
    </row>
    <row r="658" spans="1:2" s="131" customFormat="1" ht="15" customHeight="1" x14ac:dyDescent="0.25">
      <c r="A658" s="156" t="s">
        <v>138</v>
      </c>
      <c r="B658" s="132">
        <v>408.48</v>
      </c>
    </row>
    <row r="659" spans="1:2" s="131" customFormat="1" ht="15" customHeight="1" x14ac:dyDescent="0.25">
      <c r="A659" s="156" t="s">
        <v>138</v>
      </c>
      <c r="B659" s="132">
        <v>18771.91</v>
      </c>
    </row>
    <row r="660" spans="1:2" s="131" customFormat="1" ht="15" customHeight="1" x14ac:dyDescent="0.25">
      <c r="A660" s="156" t="s">
        <v>138</v>
      </c>
      <c r="B660" s="132">
        <v>10976.9</v>
      </c>
    </row>
    <row r="661" spans="1:2" s="131" customFormat="1" ht="15" customHeight="1" x14ac:dyDescent="0.25">
      <c r="A661" s="156" t="s">
        <v>138</v>
      </c>
      <c r="B661" s="132">
        <v>2007.39</v>
      </c>
    </row>
    <row r="662" spans="1:2" s="131" customFormat="1" ht="15" customHeight="1" x14ac:dyDescent="0.25">
      <c r="A662" s="156" t="s">
        <v>138</v>
      </c>
      <c r="B662" s="132">
        <v>2021.08</v>
      </c>
    </row>
    <row r="663" spans="1:2" s="131" customFormat="1" ht="15" customHeight="1" x14ac:dyDescent="0.25">
      <c r="A663" s="156" t="s">
        <v>138</v>
      </c>
      <c r="B663" s="132">
        <v>9.0850000000000009</v>
      </c>
    </row>
    <row r="664" spans="1:2" s="131" customFormat="1" ht="15" customHeight="1" x14ac:dyDescent="0.25">
      <c r="A664" s="156" t="s">
        <v>138</v>
      </c>
      <c r="B664" s="132">
        <v>0.01</v>
      </c>
    </row>
    <row r="665" spans="1:2" s="131" customFormat="1" ht="15" customHeight="1" x14ac:dyDescent="0.25">
      <c r="A665" s="156" t="s">
        <v>138</v>
      </c>
      <c r="B665" s="132">
        <v>4.22</v>
      </c>
    </row>
    <row r="666" spans="1:2" s="131" customFormat="1" ht="15" customHeight="1" x14ac:dyDescent="0.25">
      <c r="A666" s="156" t="s">
        <v>138</v>
      </c>
      <c r="B666" s="132">
        <v>640.19000000000005</v>
      </c>
    </row>
    <row r="667" spans="1:2" s="131" customFormat="1" ht="15" customHeight="1" x14ac:dyDescent="0.25">
      <c r="A667" s="156" t="s">
        <v>138</v>
      </c>
      <c r="B667" s="132">
        <v>144.06</v>
      </c>
    </row>
    <row r="668" spans="1:2" s="131" customFormat="1" ht="15" customHeight="1" x14ac:dyDescent="0.25">
      <c r="A668" s="156" t="s">
        <v>138</v>
      </c>
      <c r="B668" s="132">
        <v>1502.94</v>
      </c>
    </row>
    <row r="669" spans="1:2" s="131" customFormat="1" ht="15" customHeight="1" x14ac:dyDescent="0.25">
      <c r="A669" s="156" t="s">
        <v>138</v>
      </c>
      <c r="B669" s="132">
        <v>2725.48</v>
      </c>
    </row>
    <row r="670" spans="1:2" s="131" customFormat="1" ht="15" customHeight="1" x14ac:dyDescent="0.25">
      <c r="A670" s="156" t="s">
        <v>138</v>
      </c>
      <c r="B670" s="132">
        <v>103215.25</v>
      </c>
    </row>
    <row r="671" spans="1:2" s="131" customFormat="1" ht="15" customHeight="1" x14ac:dyDescent="0.25">
      <c r="A671" s="156" t="s">
        <v>138</v>
      </c>
      <c r="B671" s="132">
        <v>13.03</v>
      </c>
    </row>
    <row r="672" spans="1:2" s="131" customFormat="1" ht="15" customHeight="1" x14ac:dyDescent="0.25">
      <c r="A672" s="156" t="s">
        <v>138</v>
      </c>
      <c r="B672" s="132">
        <v>2.5000000000000001E-3</v>
      </c>
    </row>
    <row r="673" spans="1:2" s="131" customFormat="1" ht="15" customHeight="1" x14ac:dyDescent="0.25">
      <c r="A673" s="156" t="s">
        <v>138</v>
      </c>
      <c r="B673" s="132">
        <v>984.54</v>
      </c>
    </row>
    <row r="674" spans="1:2" s="131" customFormat="1" ht="15" customHeight="1" x14ac:dyDescent="0.25">
      <c r="A674" s="156" t="s">
        <v>138</v>
      </c>
      <c r="B674" s="132">
        <v>42.52</v>
      </c>
    </row>
    <row r="675" spans="1:2" s="131" customFormat="1" ht="15" customHeight="1" x14ac:dyDescent="0.25">
      <c r="A675" s="156" t="s">
        <v>138</v>
      </c>
      <c r="B675" s="132">
        <v>68.84</v>
      </c>
    </row>
    <row r="676" spans="1:2" s="131" customFormat="1" ht="15" customHeight="1" x14ac:dyDescent="0.25">
      <c r="A676" s="156" t="s">
        <v>138</v>
      </c>
      <c r="B676" s="132">
        <v>650.26</v>
      </c>
    </row>
    <row r="677" spans="1:2" s="131" customFormat="1" ht="15" customHeight="1" x14ac:dyDescent="0.25">
      <c r="A677" s="156" t="s">
        <v>138</v>
      </c>
      <c r="B677" s="132">
        <v>9.5299999999999994</v>
      </c>
    </row>
    <row r="678" spans="1:2" s="131" customFormat="1" ht="15" customHeight="1" x14ac:dyDescent="0.25">
      <c r="A678" s="156" t="s">
        <v>138</v>
      </c>
      <c r="B678" s="132">
        <v>8561.9850000000006</v>
      </c>
    </row>
    <row r="679" spans="1:2" s="131" customFormat="1" ht="15" customHeight="1" x14ac:dyDescent="0.25">
      <c r="A679" s="156" t="s">
        <v>138</v>
      </c>
      <c r="B679" s="132">
        <v>198404.71</v>
      </c>
    </row>
    <row r="680" spans="1:2" s="131" customFormat="1" ht="15" customHeight="1" x14ac:dyDescent="0.25">
      <c r="A680" s="156" t="s">
        <v>138</v>
      </c>
      <c r="B680" s="132">
        <v>2625.12</v>
      </c>
    </row>
    <row r="681" spans="1:2" s="131" customFormat="1" ht="15" customHeight="1" x14ac:dyDescent="0.25">
      <c r="A681" s="156" t="s">
        <v>138</v>
      </c>
      <c r="B681" s="132">
        <v>24329.41</v>
      </c>
    </row>
    <row r="682" spans="1:2" s="131" customFormat="1" ht="15" customHeight="1" x14ac:dyDescent="0.25">
      <c r="A682" s="156" t="s">
        <v>138</v>
      </c>
      <c r="B682" s="132">
        <v>9.1549999999999994</v>
      </c>
    </row>
    <row r="683" spans="1:2" s="131" customFormat="1" ht="15" customHeight="1" x14ac:dyDescent="0.25">
      <c r="A683" s="156" t="s">
        <v>138</v>
      </c>
      <c r="B683" s="132">
        <v>58.35</v>
      </c>
    </row>
    <row r="684" spans="1:2" s="131" customFormat="1" ht="15" customHeight="1" x14ac:dyDescent="0.25">
      <c r="A684" s="156" t="s">
        <v>138</v>
      </c>
      <c r="B684" s="132">
        <v>878.32500000000005</v>
      </c>
    </row>
    <row r="685" spans="1:2" s="131" customFormat="1" ht="15" customHeight="1" x14ac:dyDescent="0.25">
      <c r="A685" s="156" t="s">
        <v>138</v>
      </c>
      <c r="B685" s="132">
        <v>0.75</v>
      </c>
    </row>
    <row r="686" spans="1:2" s="131" customFormat="1" ht="15" customHeight="1" x14ac:dyDescent="0.25">
      <c r="A686" s="156" t="s">
        <v>138</v>
      </c>
      <c r="B686" s="132">
        <v>3.165</v>
      </c>
    </row>
    <row r="687" spans="1:2" s="131" customFormat="1" ht="15" customHeight="1" x14ac:dyDescent="0.25">
      <c r="A687" s="156" t="s">
        <v>138</v>
      </c>
      <c r="B687" s="132">
        <v>951.43</v>
      </c>
    </row>
    <row r="688" spans="1:2" s="131" customFormat="1" ht="15" customHeight="1" x14ac:dyDescent="0.25">
      <c r="A688" s="156" t="s">
        <v>138</v>
      </c>
      <c r="B688" s="132">
        <v>57649.49</v>
      </c>
    </row>
    <row r="689" spans="1:2" s="131" customFormat="1" ht="15" customHeight="1" x14ac:dyDescent="0.25">
      <c r="A689" s="156" t="s">
        <v>138</v>
      </c>
      <c r="B689" s="132">
        <v>146.14500000000001</v>
      </c>
    </row>
    <row r="690" spans="1:2" s="131" customFormat="1" ht="15" customHeight="1" x14ac:dyDescent="0.25">
      <c r="A690" s="156" t="s">
        <v>138</v>
      </c>
      <c r="B690" s="132">
        <v>29.96</v>
      </c>
    </row>
    <row r="691" spans="1:2" s="131" customFormat="1" ht="15" customHeight="1" x14ac:dyDescent="0.25">
      <c r="A691" s="156" t="s">
        <v>138</v>
      </c>
      <c r="B691" s="132">
        <v>3.84</v>
      </c>
    </row>
    <row r="692" spans="1:2" s="131" customFormat="1" ht="15" customHeight="1" x14ac:dyDescent="0.25">
      <c r="A692" s="156" t="s">
        <v>138</v>
      </c>
      <c r="B692" s="132">
        <v>495.52</v>
      </c>
    </row>
    <row r="693" spans="1:2" s="131" customFormat="1" ht="15" customHeight="1" x14ac:dyDescent="0.25">
      <c r="A693" s="156" t="s">
        <v>138</v>
      </c>
      <c r="B693" s="132">
        <v>52.25</v>
      </c>
    </row>
    <row r="694" spans="1:2" s="131" customFormat="1" ht="15" customHeight="1" x14ac:dyDescent="0.25">
      <c r="A694" s="156" t="s">
        <v>138</v>
      </c>
      <c r="B694" s="132">
        <v>1978.385</v>
      </c>
    </row>
    <row r="695" spans="1:2" s="131" customFormat="1" ht="15" customHeight="1" x14ac:dyDescent="0.25">
      <c r="A695" s="156" t="s">
        <v>138</v>
      </c>
      <c r="B695" s="132">
        <v>19787.169999999998</v>
      </c>
    </row>
    <row r="696" spans="1:2" s="131" customFormat="1" ht="15" customHeight="1" x14ac:dyDescent="0.25">
      <c r="A696" s="156" t="s">
        <v>138</v>
      </c>
      <c r="B696" s="132">
        <v>1777.15</v>
      </c>
    </row>
    <row r="697" spans="1:2" s="131" customFormat="1" ht="15" customHeight="1" x14ac:dyDescent="0.25">
      <c r="A697" s="156" t="s">
        <v>138</v>
      </c>
      <c r="B697" s="132">
        <v>440.63499999999999</v>
      </c>
    </row>
    <row r="698" spans="1:2" s="131" customFormat="1" ht="15" customHeight="1" x14ac:dyDescent="0.25">
      <c r="A698" s="156" t="s">
        <v>138</v>
      </c>
      <c r="B698" s="132">
        <v>103010.57</v>
      </c>
    </row>
    <row r="699" spans="1:2" s="131" customFormat="1" ht="15" customHeight="1" x14ac:dyDescent="0.25">
      <c r="A699" s="156" t="s">
        <v>138</v>
      </c>
      <c r="B699" s="132">
        <v>177353.25</v>
      </c>
    </row>
    <row r="700" spans="1:2" s="131" customFormat="1" ht="15" customHeight="1" x14ac:dyDescent="0.25">
      <c r="A700" s="156" t="s">
        <v>138</v>
      </c>
      <c r="B700" s="132">
        <v>61.744999999999997</v>
      </c>
    </row>
    <row r="701" spans="1:2" s="131" customFormat="1" ht="15" customHeight="1" x14ac:dyDescent="0.25">
      <c r="A701" s="156" t="s">
        <v>138</v>
      </c>
      <c r="B701" s="132">
        <v>12792.83</v>
      </c>
    </row>
    <row r="702" spans="1:2" s="131" customFormat="1" ht="15" customHeight="1" x14ac:dyDescent="0.25">
      <c r="A702" s="156" t="s">
        <v>138</v>
      </c>
      <c r="B702" s="132">
        <v>8415.9</v>
      </c>
    </row>
    <row r="703" spans="1:2" s="131" customFormat="1" ht="15" customHeight="1" x14ac:dyDescent="0.25">
      <c r="A703" s="156" t="s">
        <v>138</v>
      </c>
      <c r="B703" s="132">
        <v>102136.27</v>
      </c>
    </row>
    <row r="704" spans="1:2" s="131" customFormat="1" ht="15" customHeight="1" x14ac:dyDescent="0.25">
      <c r="A704" s="156" t="s">
        <v>138</v>
      </c>
      <c r="B704" s="132">
        <v>5.0000000000000001E-3</v>
      </c>
    </row>
    <row r="705" spans="1:2" s="131" customFormat="1" ht="15" customHeight="1" x14ac:dyDescent="0.25">
      <c r="A705" s="156" t="s">
        <v>138</v>
      </c>
      <c r="B705" s="132">
        <v>422.255</v>
      </c>
    </row>
    <row r="706" spans="1:2" s="131" customFormat="1" ht="15" customHeight="1" x14ac:dyDescent="0.25">
      <c r="A706" s="156" t="s">
        <v>138</v>
      </c>
      <c r="B706" s="132">
        <v>2225.5299999999997</v>
      </c>
    </row>
    <row r="707" spans="1:2" s="131" customFormat="1" ht="15" customHeight="1" x14ac:dyDescent="0.25">
      <c r="A707" s="156" t="s">
        <v>138</v>
      </c>
      <c r="B707" s="132">
        <v>0.57499999999999996</v>
      </c>
    </row>
    <row r="708" spans="1:2" s="131" customFormat="1" ht="15" customHeight="1" x14ac:dyDescent="0.25">
      <c r="A708" s="156" t="s">
        <v>138</v>
      </c>
      <c r="B708" s="132">
        <v>1095.6099999999999</v>
      </c>
    </row>
    <row r="709" spans="1:2" s="131" customFormat="1" ht="15" customHeight="1" x14ac:dyDescent="0.25">
      <c r="A709" s="156" t="s">
        <v>138</v>
      </c>
      <c r="B709" s="132">
        <v>11628.77</v>
      </c>
    </row>
    <row r="710" spans="1:2" s="131" customFormat="1" ht="15" customHeight="1" x14ac:dyDescent="0.25">
      <c r="A710" s="156" t="s">
        <v>138</v>
      </c>
      <c r="B710" s="132">
        <v>31180.080000000002</v>
      </c>
    </row>
    <row r="711" spans="1:2" s="131" customFormat="1" ht="15" customHeight="1" x14ac:dyDescent="0.25">
      <c r="A711" s="156" t="s">
        <v>138</v>
      </c>
      <c r="B711" s="132">
        <v>91.02</v>
      </c>
    </row>
    <row r="712" spans="1:2" s="131" customFormat="1" ht="15" customHeight="1" x14ac:dyDescent="0.25">
      <c r="A712" s="156" t="s">
        <v>138</v>
      </c>
      <c r="B712" s="132">
        <v>432.88</v>
      </c>
    </row>
    <row r="713" spans="1:2" s="131" customFormat="1" ht="15" customHeight="1" x14ac:dyDescent="0.25">
      <c r="A713" s="156" t="s">
        <v>138</v>
      </c>
      <c r="B713" s="132">
        <v>0.22500000000000001</v>
      </c>
    </row>
    <row r="714" spans="1:2" s="131" customFormat="1" ht="15" customHeight="1" x14ac:dyDescent="0.25">
      <c r="A714" s="156" t="s">
        <v>138</v>
      </c>
      <c r="B714" s="132">
        <v>3430.36</v>
      </c>
    </row>
    <row r="715" spans="1:2" s="131" customFormat="1" ht="15" customHeight="1" x14ac:dyDescent="0.25">
      <c r="A715" s="156" t="s">
        <v>138</v>
      </c>
      <c r="B715" s="132">
        <v>49399.13</v>
      </c>
    </row>
    <row r="716" spans="1:2" s="131" customFormat="1" ht="15" customHeight="1" x14ac:dyDescent="0.25">
      <c r="A716" s="156" t="s">
        <v>138</v>
      </c>
      <c r="B716" s="132">
        <v>50204.84</v>
      </c>
    </row>
    <row r="717" spans="1:2" s="131" customFormat="1" ht="15" customHeight="1" x14ac:dyDescent="0.25">
      <c r="A717" s="156" t="s">
        <v>138</v>
      </c>
      <c r="B717" s="132">
        <v>11.865</v>
      </c>
    </row>
    <row r="718" spans="1:2" s="131" customFormat="1" ht="15" customHeight="1" x14ac:dyDescent="0.25">
      <c r="A718" s="156" t="s">
        <v>138</v>
      </c>
      <c r="B718" s="132">
        <v>29220.01</v>
      </c>
    </row>
    <row r="719" spans="1:2" s="131" customFormat="1" ht="15" customHeight="1" x14ac:dyDescent="0.25">
      <c r="A719" s="156" t="s">
        <v>138</v>
      </c>
      <c r="B719" s="132">
        <v>2696.18</v>
      </c>
    </row>
    <row r="720" spans="1:2" s="131" customFormat="1" ht="15" customHeight="1" x14ac:dyDescent="0.25">
      <c r="A720" s="156" t="s">
        <v>138</v>
      </c>
      <c r="B720" s="132">
        <v>7.23</v>
      </c>
    </row>
    <row r="721" spans="1:2" s="131" customFormat="1" ht="15" customHeight="1" x14ac:dyDescent="0.25">
      <c r="A721" s="156" t="s">
        <v>138</v>
      </c>
      <c r="B721" s="132">
        <v>5734.3850000000002</v>
      </c>
    </row>
    <row r="722" spans="1:2" s="131" customFormat="1" ht="15" customHeight="1" x14ac:dyDescent="0.25">
      <c r="A722" s="156" t="s">
        <v>138</v>
      </c>
      <c r="B722" s="132">
        <v>1196.5999999999999</v>
      </c>
    </row>
    <row r="723" spans="1:2" s="131" customFormat="1" ht="15" customHeight="1" x14ac:dyDescent="0.25">
      <c r="A723" s="156" t="s">
        <v>138</v>
      </c>
      <c r="B723" s="132">
        <v>16751.48</v>
      </c>
    </row>
    <row r="724" spans="1:2" s="131" customFormat="1" ht="15" customHeight="1" x14ac:dyDescent="0.25">
      <c r="A724" s="156" t="s">
        <v>138</v>
      </c>
      <c r="B724" s="132">
        <v>6970.6</v>
      </c>
    </row>
    <row r="725" spans="1:2" s="131" customFormat="1" ht="15" customHeight="1" x14ac:dyDescent="0.25">
      <c r="A725" s="156" t="s">
        <v>138</v>
      </c>
      <c r="B725" s="132">
        <v>7.4649999999999999</v>
      </c>
    </row>
    <row r="726" spans="1:2" s="131" customFormat="1" ht="15" customHeight="1" x14ac:dyDescent="0.25">
      <c r="A726" s="156" t="s">
        <v>138</v>
      </c>
      <c r="B726" s="132">
        <v>120.18571428571427</v>
      </c>
    </row>
    <row r="727" spans="1:2" s="131" customFormat="1" ht="15" customHeight="1" x14ac:dyDescent="0.25">
      <c r="A727" s="156" t="s">
        <v>138</v>
      </c>
      <c r="B727" s="132">
        <v>2428.08</v>
      </c>
    </row>
    <row r="728" spans="1:2" s="131" customFormat="1" ht="15" customHeight="1" x14ac:dyDescent="0.25">
      <c r="A728" s="156" t="s">
        <v>138</v>
      </c>
      <c r="B728" s="132">
        <v>141414.47</v>
      </c>
    </row>
    <row r="729" spans="1:2" s="131" customFormat="1" ht="15" customHeight="1" x14ac:dyDescent="0.25">
      <c r="A729" s="156" t="s">
        <v>138</v>
      </c>
      <c r="B729" s="132">
        <v>309.60000000000002</v>
      </c>
    </row>
    <row r="730" spans="1:2" s="131" customFormat="1" ht="15" customHeight="1" x14ac:dyDescent="0.25">
      <c r="A730" s="156" t="s">
        <v>138</v>
      </c>
      <c r="B730" s="132">
        <v>13950.673333333332</v>
      </c>
    </row>
    <row r="731" spans="1:2" s="131" customFormat="1" ht="15" customHeight="1" x14ac:dyDescent="0.25">
      <c r="A731" s="156" t="s">
        <v>138</v>
      </c>
      <c r="B731" s="132">
        <v>1747.12</v>
      </c>
    </row>
    <row r="732" spans="1:2" s="131" customFormat="1" ht="15" customHeight="1" x14ac:dyDescent="0.25">
      <c r="A732" s="156" t="s">
        <v>138</v>
      </c>
      <c r="B732" s="132">
        <v>21.148</v>
      </c>
    </row>
    <row r="733" spans="1:2" s="131" customFormat="1" ht="15" customHeight="1" x14ac:dyDescent="0.25">
      <c r="A733" s="156" t="s">
        <v>138</v>
      </c>
      <c r="B733" s="132">
        <v>2090.14</v>
      </c>
    </row>
    <row r="734" spans="1:2" s="131" customFormat="1" ht="15" customHeight="1" x14ac:dyDescent="0.25">
      <c r="A734" s="156" t="s">
        <v>138</v>
      </c>
      <c r="B734" s="132">
        <v>0.56999999999999995</v>
      </c>
    </row>
    <row r="735" spans="1:2" s="131" customFormat="1" ht="15" customHeight="1" x14ac:dyDescent="0.25">
      <c r="A735" s="156" t="s">
        <v>138</v>
      </c>
      <c r="B735" s="132">
        <v>1199.6099999999999</v>
      </c>
    </row>
    <row r="736" spans="1:2" s="131" customFormat="1" ht="15" customHeight="1" x14ac:dyDescent="0.25">
      <c r="A736" s="156" t="s">
        <v>138</v>
      </c>
      <c r="B736" s="132">
        <v>673.24</v>
      </c>
    </row>
    <row r="737" spans="1:2" s="131" customFormat="1" ht="15" customHeight="1" x14ac:dyDescent="0.25">
      <c r="A737" s="156" t="s">
        <v>138</v>
      </c>
      <c r="B737" s="132">
        <v>132500.56</v>
      </c>
    </row>
    <row r="738" spans="1:2" s="131" customFormat="1" ht="15" customHeight="1" x14ac:dyDescent="0.25">
      <c r="A738" s="156" t="s">
        <v>138</v>
      </c>
      <c r="B738" s="132">
        <v>0</v>
      </c>
    </row>
    <row r="739" spans="1:2" s="131" customFormat="1" ht="15" customHeight="1" x14ac:dyDescent="0.25">
      <c r="A739" s="156" t="s">
        <v>138</v>
      </c>
      <c r="B739" s="132">
        <v>782.06</v>
      </c>
    </row>
    <row r="740" spans="1:2" s="131" customFormat="1" ht="15" customHeight="1" x14ac:dyDescent="0.25">
      <c r="A740" s="156" t="s">
        <v>138</v>
      </c>
      <c r="B740" s="132">
        <v>2024.93</v>
      </c>
    </row>
    <row r="741" spans="1:2" s="131" customFormat="1" ht="15" customHeight="1" x14ac:dyDescent="0.25">
      <c r="A741" s="156" t="s">
        <v>138</v>
      </c>
      <c r="B741" s="132">
        <v>2155.11</v>
      </c>
    </row>
    <row r="742" spans="1:2" s="131" customFormat="1" ht="15" customHeight="1" x14ac:dyDescent="0.25">
      <c r="A742" s="156" t="s">
        <v>138</v>
      </c>
      <c r="B742" s="132">
        <v>333.5</v>
      </c>
    </row>
    <row r="743" spans="1:2" s="131" customFormat="1" ht="15" customHeight="1" x14ac:dyDescent="0.25">
      <c r="A743" s="156" t="s">
        <v>138</v>
      </c>
      <c r="B743" s="132">
        <v>2584.14</v>
      </c>
    </row>
    <row r="744" spans="1:2" s="131" customFormat="1" ht="15" customHeight="1" x14ac:dyDescent="0.25">
      <c r="A744" s="156" t="s">
        <v>138</v>
      </c>
      <c r="B744" s="132">
        <v>2418.65</v>
      </c>
    </row>
    <row r="745" spans="1:2" s="131" customFormat="1" ht="15" customHeight="1" x14ac:dyDescent="0.25">
      <c r="A745" s="156" t="s">
        <v>138</v>
      </c>
      <c r="B745" s="132">
        <v>763.9</v>
      </c>
    </row>
    <row r="746" spans="1:2" s="131" customFormat="1" ht="15" customHeight="1" x14ac:dyDescent="0.25">
      <c r="A746" s="156" t="s">
        <v>138</v>
      </c>
      <c r="B746" s="132">
        <v>5.0000000000000001E-3</v>
      </c>
    </row>
    <row r="747" spans="1:2" s="131" customFormat="1" ht="15" customHeight="1" x14ac:dyDescent="0.25">
      <c r="A747" s="156" t="s">
        <v>138</v>
      </c>
      <c r="B747" s="132">
        <v>36925.870000000003</v>
      </c>
    </row>
    <row r="748" spans="1:2" s="131" customFormat="1" ht="15" customHeight="1" x14ac:dyDescent="0.25">
      <c r="A748" s="156" t="s">
        <v>138</v>
      </c>
      <c r="B748" s="132">
        <v>112987.13</v>
      </c>
    </row>
    <row r="749" spans="1:2" s="131" customFormat="1" ht="15" customHeight="1" x14ac:dyDescent="0.25">
      <c r="A749" s="156" t="s">
        <v>138</v>
      </c>
      <c r="B749" s="132">
        <v>6195.5050000000001</v>
      </c>
    </row>
    <row r="750" spans="1:2" s="131" customFormat="1" ht="15" customHeight="1" x14ac:dyDescent="0.25">
      <c r="A750" s="156" t="s">
        <v>138</v>
      </c>
      <c r="B750" s="132">
        <v>294566.71999999997</v>
      </c>
    </row>
    <row r="751" spans="1:2" s="131" customFormat="1" ht="15" customHeight="1" x14ac:dyDescent="0.25">
      <c r="A751" s="156" t="s">
        <v>138</v>
      </c>
      <c r="B751" s="132">
        <v>1058.03</v>
      </c>
    </row>
    <row r="752" spans="1:2" s="131" customFormat="1" ht="15" customHeight="1" x14ac:dyDescent="0.25">
      <c r="A752" s="156" t="s">
        <v>138</v>
      </c>
      <c r="B752" s="132">
        <v>65619.274999999994</v>
      </c>
    </row>
    <row r="753" spans="1:2" s="131" customFormat="1" ht="15" customHeight="1" x14ac:dyDescent="0.25">
      <c r="A753" s="156" t="s">
        <v>138</v>
      </c>
      <c r="B753" s="132">
        <v>78234.509999999995</v>
      </c>
    </row>
    <row r="754" spans="1:2" s="131" customFormat="1" ht="15" customHeight="1" x14ac:dyDescent="0.25">
      <c r="A754" s="156" t="s">
        <v>138</v>
      </c>
      <c r="B754" s="132">
        <v>105.07</v>
      </c>
    </row>
    <row r="755" spans="1:2" s="131" customFormat="1" ht="15" customHeight="1" x14ac:dyDescent="0.25">
      <c r="A755" s="156" t="s">
        <v>138</v>
      </c>
      <c r="B755" s="132">
        <v>26725.05</v>
      </c>
    </row>
    <row r="756" spans="1:2" s="131" customFormat="1" ht="15" customHeight="1" x14ac:dyDescent="0.25">
      <c r="A756" s="156" t="s">
        <v>138</v>
      </c>
      <c r="B756" s="132">
        <v>378.04</v>
      </c>
    </row>
    <row r="757" spans="1:2" s="131" customFormat="1" ht="15" customHeight="1" x14ac:dyDescent="0.25">
      <c r="A757" s="156" t="s">
        <v>138</v>
      </c>
      <c r="B757" s="132">
        <v>4695.72</v>
      </c>
    </row>
    <row r="758" spans="1:2" s="131" customFormat="1" ht="15" customHeight="1" x14ac:dyDescent="0.25">
      <c r="A758" s="156" t="s">
        <v>138</v>
      </c>
      <c r="B758" s="132">
        <v>0</v>
      </c>
    </row>
    <row r="759" spans="1:2" s="131" customFormat="1" ht="15" customHeight="1" x14ac:dyDescent="0.25">
      <c r="A759" s="156" t="s">
        <v>138</v>
      </c>
      <c r="B759" s="132">
        <v>88051.9</v>
      </c>
    </row>
    <row r="760" spans="1:2" s="131" customFormat="1" ht="15" customHeight="1" x14ac:dyDescent="0.25">
      <c r="A760" s="156" t="s">
        <v>138</v>
      </c>
      <c r="B760" s="132">
        <v>0</v>
      </c>
    </row>
    <row r="761" spans="1:2" s="131" customFormat="1" ht="15" customHeight="1" x14ac:dyDescent="0.25">
      <c r="A761" s="156" t="s">
        <v>138</v>
      </c>
      <c r="B761" s="132">
        <v>106508.84</v>
      </c>
    </row>
    <row r="762" spans="1:2" s="131" customFormat="1" ht="15" customHeight="1" x14ac:dyDescent="0.25">
      <c r="A762" s="156" t="s">
        <v>138</v>
      </c>
      <c r="B762" s="132">
        <v>0</v>
      </c>
    </row>
    <row r="763" spans="1:2" s="131" customFormat="1" ht="15" customHeight="1" x14ac:dyDescent="0.25">
      <c r="A763" s="156" t="s">
        <v>138</v>
      </c>
      <c r="B763" s="132">
        <v>307.08999999999997</v>
      </c>
    </row>
    <row r="764" spans="1:2" s="131" customFormat="1" ht="15" customHeight="1" x14ac:dyDescent="0.25">
      <c r="A764" s="156" t="s">
        <v>138</v>
      </c>
      <c r="B764" s="132">
        <v>81.650000000000006</v>
      </c>
    </row>
    <row r="765" spans="1:2" s="131" customFormat="1" ht="15" customHeight="1" x14ac:dyDescent="0.25">
      <c r="A765" s="156" t="s">
        <v>138</v>
      </c>
      <c r="B765" s="132">
        <v>406.48</v>
      </c>
    </row>
    <row r="766" spans="1:2" s="131" customFormat="1" ht="15" customHeight="1" x14ac:dyDescent="0.25">
      <c r="A766" s="156" t="s">
        <v>138</v>
      </c>
      <c r="B766" s="132">
        <v>377.47500000000002</v>
      </c>
    </row>
    <row r="767" spans="1:2" s="131" customFormat="1" ht="15" customHeight="1" x14ac:dyDescent="0.25">
      <c r="A767" s="156" t="s">
        <v>138</v>
      </c>
      <c r="B767" s="132">
        <v>164.80500000000001</v>
      </c>
    </row>
    <row r="768" spans="1:2" s="131" customFormat="1" ht="15" customHeight="1" x14ac:dyDescent="0.25">
      <c r="A768" s="156" t="s">
        <v>138</v>
      </c>
      <c r="B768" s="132">
        <v>458.16500000000002</v>
      </c>
    </row>
    <row r="769" spans="1:2" s="131" customFormat="1" ht="15" customHeight="1" x14ac:dyDescent="0.25">
      <c r="A769" s="156" t="s">
        <v>138</v>
      </c>
      <c r="B769" s="132">
        <v>8476.4150000000009</v>
      </c>
    </row>
    <row r="770" spans="1:2" s="131" customFormat="1" ht="15" customHeight="1" x14ac:dyDescent="0.25">
      <c r="A770" s="156" t="s">
        <v>138</v>
      </c>
      <c r="B770" s="132">
        <v>23018.5</v>
      </c>
    </row>
    <row r="771" spans="1:2" s="131" customFormat="1" ht="15" customHeight="1" x14ac:dyDescent="0.25">
      <c r="A771" s="156" t="s">
        <v>138</v>
      </c>
      <c r="B771" s="132">
        <v>27371.7</v>
      </c>
    </row>
    <row r="772" spans="1:2" s="131" customFormat="1" ht="15" customHeight="1" x14ac:dyDescent="0.25">
      <c r="A772" s="156" t="s">
        <v>138</v>
      </c>
      <c r="B772" s="132">
        <v>24412.73</v>
      </c>
    </row>
    <row r="773" spans="1:2" s="131" customFormat="1" ht="15" customHeight="1" x14ac:dyDescent="0.25">
      <c r="A773" s="156" t="s">
        <v>138</v>
      </c>
      <c r="B773" s="132">
        <v>243.66</v>
      </c>
    </row>
    <row r="774" spans="1:2" s="131" customFormat="1" ht="15" customHeight="1" x14ac:dyDescent="0.25">
      <c r="A774" s="156" t="s">
        <v>138</v>
      </c>
      <c r="B774" s="132">
        <v>0.93</v>
      </c>
    </row>
    <row r="775" spans="1:2" s="131" customFormat="1" ht="15" customHeight="1" x14ac:dyDescent="0.25">
      <c r="A775" s="156" t="s">
        <v>138</v>
      </c>
      <c r="B775" s="132">
        <v>0</v>
      </c>
    </row>
    <row r="776" spans="1:2" s="131" customFormat="1" ht="15" customHeight="1" x14ac:dyDescent="0.25">
      <c r="A776" s="156" t="s">
        <v>138</v>
      </c>
      <c r="B776" s="132">
        <v>15.64</v>
      </c>
    </row>
    <row r="777" spans="1:2" s="131" customFormat="1" ht="15" customHeight="1" x14ac:dyDescent="0.25">
      <c r="A777" s="156" t="s">
        <v>138</v>
      </c>
      <c r="B777" s="132">
        <v>27.754999999999999</v>
      </c>
    </row>
    <row r="778" spans="1:2" s="131" customFormat="1" ht="15" customHeight="1" x14ac:dyDescent="0.25">
      <c r="A778" s="156" t="s">
        <v>138</v>
      </c>
      <c r="B778" s="132">
        <v>10125.1</v>
      </c>
    </row>
    <row r="779" spans="1:2" s="131" customFormat="1" ht="15" customHeight="1" x14ac:dyDescent="0.25">
      <c r="A779" s="156" t="s">
        <v>138</v>
      </c>
      <c r="B779" s="132">
        <v>24.08</v>
      </c>
    </row>
    <row r="780" spans="1:2" s="131" customFormat="1" ht="15" customHeight="1" x14ac:dyDescent="0.25">
      <c r="A780" s="156" t="s">
        <v>138</v>
      </c>
      <c r="B780" s="132">
        <v>0</v>
      </c>
    </row>
    <row r="781" spans="1:2" s="131" customFormat="1" ht="15" customHeight="1" x14ac:dyDescent="0.25">
      <c r="A781" s="156" t="s">
        <v>138</v>
      </c>
      <c r="B781" s="132">
        <v>0</v>
      </c>
    </row>
    <row r="782" spans="1:2" s="131" customFormat="1" ht="15" customHeight="1" x14ac:dyDescent="0.25">
      <c r="A782" s="156" t="s">
        <v>138</v>
      </c>
      <c r="B782" s="132">
        <v>0</v>
      </c>
    </row>
    <row r="783" spans="1:2" s="131" customFormat="1" ht="15" customHeight="1" x14ac:dyDescent="0.25">
      <c r="A783" s="156" t="s">
        <v>138</v>
      </c>
      <c r="B783" s="132">
        <v>934.36</v>
      </c>
    </row>
    <row r="784" spans="1:2" s="131" customFormat="1" ht="15" customHeight="1" x14ac:dyDescent="0.25">
      <c r="A784" s="156" t="s">
        <v>138</v>
      </c>
      <c r="B784" s="132">
        <v>5363.17</v>
      </c>
    </row>
    <row r="785" spans="1:2" s="131" customFormat="1" ht="15" customHeight="1" x14ac:dyDescent="0.25">
      <c r="A785" s="156" t="s">
        <v>138</v>
      </c>
      <c r="B785" s="132">
        <v>805.18</v>
      </c>
    </row>
    <row r="786" spans="1:2" s="131" customFormat="1" ht="15" customHeight="1" x14ac:dyDescent="0.25">
      <c r="A786" s="156" t="s">
        <v>138</v>
      </c>
      <c r="B786" s="132">
        <v>6.6349999999999998</v>
      </c>
    </row>
    <row r="787" spans="1:2" s="131" customFormat="1" ht="15" customHeight="1" x14ac:dyDescent="0.25">
      <c r="A787" s="156" t="s">
        <v>138</v>
      </c>
      <c r="B787" s="132">
        <v>7236.42</v>
      </c>
    </row>
    <row r="788" spans="1:2" s="131" customFormat="1" ht="15" customHeight="1" x14ac:dyDescent="0.25">
      <c r="A788" s="156" t="s">
        <v>138</v>
      </c>
      <c r="B788" s="132">
        <v>11165.6</v>
      </c>
    </row>
    <row r="789" spans="1:2" s="131" customFormat="1" ht="15" customHeight="1" x14ac:dyDescent="0.25">
      <c r="A789" s="156" t="s">
        <v>138</v>
      </c>
      <c r="B789" s="132">
        <v>5.0000000000000001E-3</v>
      </c>
    </row>
    <row r="790" spans="1:2" s="131" customFormat="1" ht="15" customHeight="1" x14ac:dyDescent="0.25">
      <c r="A790" s="156" t="s">
        <v>138</v>
      </c>
      <c r="B790" s="132">
        <v>43435.55</v>
      </c>
    </row>
    <row r="791" spans="1:2" s="131" customFormat="1" ht="15" customHeight="1" x14ac:dyDescent="0.25">
      <c r="A791" s="156" t="s">
        <v>138</v>
      </c>
      <c r="B791" s="132">
        <v>516.58000000000004</v>
      </c>
    </row>
    <row r="792" spans="1:2" s="131" customFormat="1" ht="15" customHeight="1" x14ac:dyDescent="0.25">
      <c r="A792" s="156" t="s">
        <v>138</v>
      </c>
      <c r="B792" s="132">
        <v>6456.49</v>
      </c>
    </row>
    <row r="793" spans="1:2" s="131" customFormat="1" ht="15" customHeight="1" x14ac:dyDescent="0.25">
      <c r="A793" s="156" t="s">
        <v>138</v>
      </c>
      <c r="B793" s="132">
        <v>1225.67</v>
      </c>
    </row>
    <row r="794" spans="1:2" s="131" customFormat="1" ht="15" customHeight="1" x14ac:dyDescent="0.25">
      <c r="A794" s="156" t="s">
        <v>138</v>
      </c>
      <c r="B794" s="132">
        <v>1109.08</v>
      </c>
    </row>
    <row r="795" spans="1:2" s="131" customFormat="1" ht="15" customHeight="1" x14ac:dyDescent="0.25">
      <c r="A795" s="156" t="s">
        <v>138</v>
      </c>
      <c r="B795" s="132">
        <v>814.08</v>
      </c>
    </row>
    <row r="796" spans="1:2" s="131" customFormat="1" ht="15" customHeight="1" x14ac:dyDescent="0.25">
      <c r="A796" s="156" t="s">
        <v>138</v>
      </c>
      <c r="B796" s="132">
        <v>977.53</v>
      </c>
    </row>
    <row r="797" spans="1:2" s="131" customFormat="1" ht="15" customHeight="1" x14ac:dyDescent="0.25">
      <c r="A797" s="156" t="s">
        <v>138</v>
      </c>
      <c r="B797" s="132">
        <v>1292.7</v>
      </c>
    </row>
    <row r="798" spans="1:2" s="131" customFormat="1" ht="15" customHeight="1" x14ac:dyDescent="0.25">
      <c r="A798" s="156" t="s">
        <v>138</v>
      </c>
      <c r="B798" s="132">
        <v>706.74</v>
      </c>
    </row>
    <row r="799" spans="1:2" s="131" customFormat="1" ht="15" customHeight="1" x14ac:dyDescent="0.25">
      <c r="A799" s="156" t="s">
        <v>138</v>
      </c>
      <c r="B799" s="132">
        <v>0</v>
      </c>
    </row>
    <row r="800" spans="1:2" s="131" customFormat="1" ht="15" customHeight="1" x14ac:dyDescent="0.25">
      <c r="A800" s="156" t="s">
        <v>138</v>
      </c>
      <c r="B800" s="132">
        <v>144.41999999999999</v>
      </c>
    </row>
    <row r="801" spans="1:2" s="131" customFormat="1" ht="15" customHeight="1" x14ac:dyDescent="0.25">
      <c r="A801" s="156" t="s">
        <v>138</v>
      </c>
      <c r="B801" s="132">
        <v>17096.79</v>
      </c>
    </row>
    <row r="802" spans="1:2" s="131" customFormat="1" ht="15" customHeight="1" x14ac:dyDescent="0.25">
      <c r="A802" s="156" t="s">
        <v>138</v>
      </c>
      <c r="B802" s="132">
        <v>5322.91</v>
      </c>
    </row>
    <row r="803" spans="1:2" s="131" customFormat="1" ht="15" customHeight="1" x14ac:dyDescent="0.25">
      <c r="A803" s="156" t="s">
        <v>138</v>
      </c>
      <c r="B803" s="132">
        <v>14448.03</v>
      </c>
    </row>
    <row r="804" spans="1:2" s="131" customFormat="1" ht="15" customHeight="1" x14ac:dyDescent="0.25">
      <c r="A804" s="156" t="s">
        <v>138</v>
      </c>
      <c r="B804" s="132">
        <v>2618.65</v>
      </c>
    </row>
    <row r="805" spans="1:2" s="131" customFormat="1" ht="15" customHeight="1" x14ac:dyDescent="0.25">
      <c r="A805" s="156" t="s">
        <v>138</v>
      </c>
      <c r="B805" s="132">
        <v>20593.73</v>
      </c>
    </row>
    <row r="806" spans="1:2" s="131" customFormat="1" ht="15" customHeight="1" x14ac:dyDescent="0.25">
      <c r="A806" s="156" t="s">
        <v>138</v>
      </c>
      <c r="B806" s="132">
        <v>1333.61</v>
      </c>
    </row>
    <row r="807" spans="1:2" s="131" customFormat="1" ht="15" customHeight="1" x14ac:dyDescent="0.25">
      <c r="A807" s="156" t="s">
        <v>138</v>
      </c>
      <c r="B807" s="132">
        <v>11711.825000000001</v>
      </c>
    </row>
    <row r="808" spans="1:2" s="131" customFormat="1" ht="15" customHeight="1" x14ac:dyDescent="0.25">
      <c r="A808" s="156" t="s">
        <v>138</v>
      </c>
      <c r="B808" s="132">
        <v>1757.68</v>
      </c>
    </row>
    <row r="809" spans="1:2" s="131" customFormat="1" ht="15" customHeight="1" x14ac:dyDescent="0.25">
      <c r="A809" s="156" t="s">
        <v>138</v>
      </c>
      <c r="B809" s="132">
        <v>10.76</v>
      </c>
    </row>
    <row r="810" spans="1:2" s="131" customFormat="1" ht="15" customHeight="1" x14ac:dyDescent="0.25">
      <c r="A810" s="156" t="s">
        <v>138</v>
      </c>
      <c r="B810" s="132">
        <v>1652.59</v>
      </c>
    </row>
    <row r="811" spans="1:2" s="131" customFormat="1" ht="15" customHeight="1" x14ac:dyDescent="0.25">
      <c r="A811" s="156" t="s">
        <v>138</v>
      </c>
      <c r="B811" s="132">
        <v>664.75</v>
      </c>
    </row>
    <row r="812" spans="1:2" s="131" customFormat="1" ht="15" customHeight="1" x14ac:dyDescent="0.25">
      <c r="A812" s="156" t="s">
        <v>138</v>
      </c>
      <c r="B812" s="132">
        <v>1798.77</v>
      </c>
    </row>
    <row r="813" spans="1:2" s="131" customFormat="1" ht="15" customHeight="1" x14ac:dyDescent="0.25">
      <c r="A813" s="156" t="s">
        <v>138</v>
      </c>
      <c r="B813" s="132">
        <v>5639.9</v>
      </c>
    </row>
    <row r="814" spans="1:2" s="131" customFormat="1" ht="15" customHeight="1" x14ac:dyDescent="0.25">
      <c r="A814" s="156" t="s">
        <v>138</v>
      </c>
      <c r="B814" s="132">
        <v>5.0000000000000001E-3</v>
      </c>
    </row>
    <row r="815" spans="1:2" s="131" customFormat="1" ht="15" customHeight="1" x14ac:dyDescent="0.25">
      <c r="A815" s="156" t="s">
        <v>138</v>
      </c>
      <c r="B815" s="132">
        <v>1259.28</v>
      </c>
    </row>
    <row r="816" spans="1:2" s="131" customFormat="1" ht="15" customHeight="1" x14ac:dyDescent="0.25">
      <c r="A816" s="156" t="s">
        <v>138</v>
      </c>
      <c r="B816" s="132">
        <v>3697.7950000000001</v>
      </c>
    </row>
    <row r="817" spans="1:2" s="131" customFormat="1" ht="15" customHeight="1" x14ac:dyDescent="0.25">
      <c r="A817" s="156" t="s">
        <v>138</v>
      </c>
      <c r="B817" s="132">
        <v>2.2650000000000001</v>
      </c>
    </row>
    <row r="818" spans="1:2" s="131" customFormat="1" ht="15" customHeight="1" x14ac:dyDescent="0.25">
      <c r="A818" s="156" t="s">
        <v>138</v>
      </c>
      <c r="B818" s="132">
        <v>35321.769999999997</v>
      </c>
    </row>
    <row r="819" spans="1:2" s="131" customFormat="1" ht="15" customHeight="1" x14ac:dyDescent="0.25">
      <c r="A819" s="156" t="s">
        <v>138</v>
      </c>
      <c r="B819" s="132">
        <v>3920.49</v>
      </c>
    </row>
    <row r="820" spans="1:2" s="131" customFormat="1" ht="15" customHeight="1" x14ac:dyDescent="0.25">
      <c r="A820" s="156" t="s">
        <v>138</v>
      </c>
      <c r="B820" s="132">
        <v>8335.5450000000001</v>
      </c>
    </row>
    <row r="821" spans="1:2" s="131" customFormat="1" ht="15" customHeight="1" x14ac:dyDescent="0.25">
      <c r="A821" s="156" t="s">
        <v>138</v>
      </c>
      <c r="B821" s="132">
        <v>4863.57</v>
      </c>
    </row>
    <row r="822" spans="1:2" s="131" customFormat="1" ht="15" customHeight="1" x14ac:dyDescent="0.25">
      <c r="A822" s="156" t="s">
        <v>138</v>
      </c>
      <c r="B822" s="132">
        <v>37797.64</v>
      </c>
    </row>
    <row r="823" spans="1:2" s="131" customFormat="1" ht="15" customHeight="1" x14ac:dyDescent="0.25">
      <c r="A823" s="156" t="s">
        <v>138</v>
      </c>
      <c r="B823" s="132">
        <v>937.9</v>
      </c>
    </row>
    <row r="824" spans="1:2" s="131" customFormat="1" ht="15" customHeight="1" x14ac:dyDescent="0.25">
      <c r="A824" s="156" t="s">
        <v>138</v>
      </c>
      <c r="B824" s="132">
        <v>5464.87</v>
      </c>
    </row>
    <row r="825" spans="1:2" s="131" customFormat="1" ht="15" customHeight="1" x14ac:dyDescent="0.25">
      <c r="A825" s="156" t="s">
        <v>138</v>
      </c>
      <c r="B825" s="132">
        <v>130138.13</v>
      </c>
    </row>
    <row r="826" spans="1:2" s="131" customFormat="1" ht="15" customHeight="1" x14ac:dyDescent="0.25">
      <c r="A826" s="156" t="s">
        <v>138</v>
      </c>
      <c r="B826" s="132">
        <v>1842.22</v>
      </c>
    </row>
    <row r="827" spans="1:2" s="131" customFormat="1" ht="15" customHeight="1" x14ac:dyDescent="0.25">
      <c r="A827" s="156" t="s">
        <v>138</v>
      </c>
      <c r="B827" s="132">
        <v>61.15</v>
      </c>
    </row>
    <row r="828" spans="1:2" s="131" customFormat="1" ht="15" customHeight="1" x14ac:dyDescent="0.25">
      <c r="A828" s="156" t="s">
        <v>138</v>
      </c>
      <c r="B828" s="132">
        <v>134.11000000000001</v>
      </c>
    </row>
    <row r="829" spans="1:2" s="131" customFormat="1" ht="15" customHeight="1" x14ac:dyDescent="0.25">
      <c r="A829" s="156" t="s">
        <v>138</v>
      </c>
      <c r="B829" s="132">
        <v>5783.94</v>
      </c>
    </row>
    <row r="830" spans="1:2" s="131" customFormat="1" ht="15" customHeight="1" x14ac:dyDescent="0.25">
      <c r="A830" s="156" t="s">
        <v>138</v>
      </c>
      <c r="B830" s="132">
        <v>32818.53</v>
      </c>
    </row>
    <row r="831" spans="1:2" s="131" customFormat="1" ht="15" customHeight="1" x14ac:dyDescent="0.25">
      <c r="A831" s="156" t="s">
        <v>138</v>
      </c>
      <c r="B831" s="132">
        <v>0.73</v>
      </c>
    </row>
    <row r="832" spans="1:2" s="131" customFormat="1" ht="15" customHeight="1" x14ac:dyDescent="0.25">
      <c r="A832" s="156" t="s">
        <v>138</v>
      </c>
      <c r="B832" s="132">
        <v>0.76</v>
      </c>
    </row>
    <row r="833" spans="1:2" s="131" customFormat="1" ht="15" customHeight="1" x14ac:dyDescent="0.25">
      <c r="A833" s="156" t="s">
        <v>138</v>
      </c>
      <c r="B833" s="132">
        <v>191.36</v>
      </c>
    </row>
    <row r="834" spans="1:2" s="131" customFormat="1" ht="15" customHeight="1" x14ac:dyDescent="0.25">
      <c r="A834" s="156" t="s">
        <v>138</v>
      </c>
      <c r="B834" s="132">
        <v>403.34</v>
      </c>
    </row>
    <row r="835" spans="1:2" s="131" customFormat="1" ht="15" customHeight="1" x14ac:dyDescent="0.25">
      <c r="A835" s="156" t="s">
        <v>138</v>
      </c>
      <c r="B835" s="132">
        <v>1.46</v>
      </c>
    </row>
    <row r="836" spans="1:2" s="131" customFormat="1" ht="15" customHeight="1" x14ac:dyDescent="0.25">
      <c r="A836" s="156" t="s">
        <v>138</v>
      </c>
      <c r="B836" s="132">
        <v>4133.0200000000004</v>
      </c>
    </row>
    <row r="837" spans="1:2" s="131" customFormat="1" ht="15" customHeight="1" x14ac:dyDescent="0.25">
      <c r="A837" s="156" t="s">
        <v>138</v>
      </c>
      <c r="B837" s="132">
        <v>3.0249999999999999</v>
      </c>
    </row>
    <row r="838" spans="1:2" s="131" customFormat="1" ht="15" customHeight="1" x14ac:dyDescent="0.25">
      <c r="A838" s="156" t="s">
        <v>138</v>
      </c>
      <c r="B838" s="132">
        <v>3296.76</v>
      </c>
    </row>
    <row r="839" spans="1:2" s="131" customFormat="1" ht="15" customHeight="1" x14ac:dyDescent="0.25">
      <c r="A839" s="156" t="s">
        <v>138</v>
      </c>
      <c r="B839" s="132">
        <v>0.13</v>
      </c>
    </row>
    <row r="840" spans="1:2" s="131" customFormat="1" ht="15" customHeight="1" x14ac:dyDescent="0.25">
      <c r="A840" s="156" t="s">
        <v>138</v>
      </c>
      <c r="B840" s="132">
        <v>69.825000000000003</v>
      </c>
    </row>
    <row r="841" spans="1:2" s="131" customFormat="1" ht="15" customHeight="1" x14ac:dyDescent="0.25">
      <c r="A841" s="156" t="s">
        <v>138</v>
      </c>
      <c r="B841" s="132">
        <v>360.52</v>
      </c>
    </row>
    <row r="842" spans="1:2" s="131" customFormat="1" ht="15" customHeight="1" x14ac:dyDescent="0.25">
      <c r="A842" s="156" t="s">
        <v>138</v>
      </c>
      <c r="B842" s="132">
        <v>1784.53</v>
      </c>
    </row>
    <row r="843" spans="1:2" s="131" customFormat="1" ht="15" customHeight="1" x14ac:dyDescent="0.25">
      <c r="A843" s="156" t="s">
        <v>138</v>
      </c>
      <c r="B843" s="132">
        <v>650.88</v>
      </c>
    </row>
    <row r="844" spans="1:2" s="131" customFormat="1" ht="15" customHeight="1" x14ac:dyDescent="0.25">
      <c r="A844" s="156" t="s">
        <v>138</v>
      </c>
      <c r="B844" s="132">
        <v>4912.4399999999996</v>
      </c>
    </row>
    <row r="845" spans="1:2" s="131" customFormat="1" ht="15" customHeight="1" x14ac:dyDescent="0.25">
      <c r="A845" s="156" t="s">
        <v>138</v>
      </c>
      <c r="B845" s="132">
        <v>0.105</v>
      </c>
    </row>
    <row r="846" spans="1:2" s="131" customFormat="1" ht="15" customHeight="1" x14ac:dyDescent="0.25">
      <c r="A846" s="156" t="s">
        <v>138</v>
      </c>
      <c r="B846" s="132">
        <v>1.46</v>
      </c>
    </row>
    <row r="847" spans="1:2" s="131" customFormat="1" ht="15" customHeight="1" x14ac:dyDescent="0.25">
      <c r="A847" s="156" t="s">
        <v>138</v>
      </c>
      <c r="B847" s="132">
        <v>45837.4</v>
      </c>
    </row>
    <row r="848" spans="1:2" s="131" customFormat="1" ht="15" customHeight="1" x14ac:dyDescent="0.25">
      <c r="A848" s="156" t="s">
        <v>138</v>
      </c>
      <c r="B848" s="132">
        <v>807.42</v>
      </c>
    </row>
    <row r="849" spans="1:2" s="131" customFormat="1" ht="15" customHeight="1" x14ac:dyDescent="0.25">
      <c r="A849" s="156" t="s">
        <v>138</v>
      </c>
      <c r="B849" s="132">
        <v>667.56</v>
      </c>
    </row>
    <row r="850" spans="1:2" s="131" customFormat="1" ht="15" customHeight="1" x14ac:dyDescent="0.25">
      <c r="A850" s="156" t="s">
        <v>138</v>
      </c>
      <c r="B850" s="132">
        <v>7.7350000000000003</v>
      </c>
    </row>
    <row r="851" spans="1:2" s="131" customFormat="1" ht="15" customHeight="1" x14ac:dyDescent="0.25">
      <c r="A851" s="156" t="s">
        <v>138</v>
      </c>
      <c r="B851" s="132">
        <v>13.43</v>
      </c>
    </row>
    <row r="852" spans="1:2" s="131" customFormat="1" ht="15" customHeight="1" x14ac:dyDescent="0.25">
      <c r="A852" s="156" t="s">
        <v>138</v>
      </c>
      <c r="B852" s="132">
        <v>1350.59</v>
      </c>
    </row>
    <row r="853" spans="1:2" s="131" customFormat="1" ht="15" customHeight="1" x14ac:dyDescent="0.25">
      <c r="A853" s="156" t="s">
        <v>138</v>
      </c>
      <c r="B853" s="132">
        <v>3.04</v>
      </c>
    </row>
    <row r="854" spans="1:2" s="131" customFormat="1" ht="15" customHeight="1" x14ac:dyDescent="0.25">
      <c r="A854" s="156" t="s">
        <v>138</v>
      </c>
      <c r="B854" s="132">
        <v>0.24</v>
      </c>
    </row>
    <row r="855" spans="1:2" s="131" customFormat="1" ht="15" customHeight="1" x14ac:dyDescent="0.25">
      <c r="A855" s="156" t="s">
        <v>138</v>
      </c>
      <c r="B855" s="132">
        <v>193.56</v>
      </c>
    </row>
    <row r="856" spans="1:2" s="131" customFormat="1" ht="15" customHeight="1" x14ac:dyDescent="0.25">
      <c r="A856" s="156" t="s">
        <v>138</v>
      </c>
      <c r="B856" s="132">
        <v>163.29499999999999</v>
      </c>
    </row>
    <row r="857" spans="1:2" s="131" customFormat="1" ht="15" customHeight="1" x14ac:dyDescent="0.25">
      <c r="A857" s="156" t="s">
        <v>138</v>
      </c>
      <c r="B857" s="132">
        <v>39.65</v>
      </c>
    </row>
    <row r="858" spans="1:2" s="131" customFormat="1" ht="15" customHeight="1" x14ac:dyDescent="0.25">
      <c r="A858" s="156" t="s">
        <v>138</v>
      </c>
      <c r="B858" s="132">
        <v>3783.06</v>
      </c>
    </row>
    <row r="859" spans="1:2" s="131" customFormat="1" ht="15" customHeight="1" x14ac:dyDescent="0.25">
      <c r="A859" s="156" t="s">
        <v>138</v>
      </c>
      <c r="B859" s="132">
        <v>25.234999999999999</v>
      </c>
    </row>
    <row r="860" spans="1:2" s="131" customFormat="1" ht="15" customHeight="1" x14ac:dyDescent="0.25">
      <c r="A860" s="156" t="s">
        <v>138</v>
      </c>
      <c r="B860" s="132">
        <v>64668.32</v>
      </c>
    </row>
    <row r="861" spans="1:2" s="131" customFormat="1" ht="15" customHeight="1" x14ac:dyDescent="0.25">
      <c r="A861" s="156" t="s">
        <v>138</v>
      </c>
      <c r="B861" s="132">
        <v>120.705</v>
      </c>
    </row>
    <row r="862" spans="1:2" s="131" customFormat="1" ht="15" customHeight="1" x14ac:dyDescent="0.25">
      <c r="A862" s="156" t="s">
        <v>138</v>
      </c>
      <c r="B862" s="132">
        <v>14842.795</v>
      </c>
    </row>
    <row r="863" spans="1:2" s="131" customFormat="1" ht="15" customHeight="1" x14ac:dyDescent="0.25">
      <c r="A863" s="156" t="s">
        <v>138</v>
      </c>
      <c r="B863" s="132">
        <v>1155.69</v>
      </c>
    </row>
    <row r="864" spans="1:2" s="131" customFormat="1" ht="15" customHeight="1" x14ac:dyDescent="0.25">
      <c r="A864" s="156" t="s">
        <v>138</v>
      </c>
      <c r="B864" s="132">
        <v>14358.125</v>
      </c>
    </row>
    <row r="865" spans="1:2" s="131" customFormat="1" ht="15" customHeight="1" x14ac:dyDescent="0.25">
      <c r="A865" s="156" t="s">
        <v>138</v>
      </c>
      <c r="B865" s="132">
        <v>518.33000000000004</v>
      </c>
    </row>
    <row r="866" spans="1:2" s="131" customFormat="1" ht="15" customHeight="1" x14ac:dyDescent="0.25">
      <c r="A866" s="156" t="s">
        <v>138</v>
      </c>
      <c r="B866" s="132">
        <v>171634.82</v>
      </c>
    </row>
    <row r="867" spans="1:2" s="131" customFormat="1" ht="15" customHeight="1" x14ac:dyDescent="0.25">
      <c r="A867" s="156" t="s">
        <v>138</v>
      </c>
      <c r="B867" s="132">
        <v>387.53</v>
      </c>
    </row>
    <row r="868" spans="1:2" s="131" customFormat="1" ht="15" customHeight="1" x14ac:dyDescent="0.25">
      <c r="A868" s="156" t="s">
        <v>138</v>
      </c>
      <c r="B868" s="132">
        <v>3815.91</v>
      </c>
    </row>
    <row r="869" spans="1:2" s="131" customFormat="1" ht="15" customHeight="1" x14ac:dyDescent="0.25">
      <c r="A869" s="156" t="s">
        <v>138</v>
      </c>
      <c r="B869" s="132">
        <v>1416.8666666666668</v>
      </c>
    </row>
    <row r="870" spans="1:2" s="131" customFormat="1" ht="15" customHeight="1" x14ac:dyDescent="0.25">
      <c r="A870" s="156" t="s">
        <v>138</v>
      </c>
      <c r="B870" s="132">
        <v>13642.73</v>
      </c>
    </row>
    <row r="871" spans="1:2" s="131" customFormat="1" ht="15" customHeight="1" x14ac:dyDescent="0.25">
      <c r="A871" s="156" t="s">
        <v>138</v>
      </c>
      <c r="B871" s="132">
        <v>1107.06</v>
      </c>
    </row>
    <row r="872" spans="1:2" s="131" customFormat="1" ht="15" customHeight="1" x14ac:dyDescent="0.25">
      <c r="A872" s="156" t="s">
        <v>138</v>
      </c>
      <c r="B872" s="132">
        <v>12408.12</v>
      </c>
    </row>
    <row r="873" spans="1:2" s="131" customFormat="1" ht="15" customHeight="1" x14ac:dyDescent="0.25">
      <c r="A873" s="156" t="s">
        <v>138</v>
      </c>
      <c r="B873" s="132">
        <v>5.7050000000000001</v>
      </c>
    </row>
    <row r="874" spans="1:2" s="131" customFormat="1" ht="15" customHeight="1" x14ac:dyDescent="0.25">
      <c r="A874" s="156" t="s">
        <v>138</v>
      </c>
      <c r="B874" s="132">
        <v>938.52666666666664</v>
      </c>
    </row>
    <row r="875" spans="1:2" s="131" customFormat="1" ht="15" customHeight="1" x14ac:dyDescent="0.25">
      <c r="A875" s="156" t="s">
        <v>138</v>
      </c>
      <c r="B875" s="132">
        <v>6.28</v>
      </c>
    </row>
    <row r="876" spans="1:2" s="131" customFormat="1" ht="15" customHeight="1" x14ac:dyDescent="0.25">
      <c r="A876" s="156" t="s">
        <v>138</v>
      </c>
      <c r="B876" s="132">
        <v>811.3</v>
      </c>
    </row>
    <row r="877" spans="1:2" s="131" customFormat="1" ht="15" customHeight="1" x14ac:dyDescent="0.25">
      <c r="A877" s="156" t="s">
        <v>138</v>
      </c>
      <c r="B877" s="132">
        <v>6020.57</v>
      </c>
    </row>
    <row r="878" spans="1:2" s="131" customFormat="1" ht="15" customHeight="1" x14ac:dyDescent="0.25">
      <c r="A878" s="156" t="s">
        <v>138</v>
      </c>
      <c r="B878" s="132">
        <v>2508.56</v>
      </c>
    </row>
    <row r="879" spans="1:2" s="131" customFormat="1" ht="15" customHeight="1" x14ac:dyDescent="0.25">
      <c r="A879" s="156" t="s">
        <v>138</v>
      </c>
      <c r="B879" s="132">
        <v>20366.18</v>
      </c>
    </row>
    <row r="880" spans="1:2" s="131" customFormat="1" ht="15" customHeight="1" x14ac:dyDescent="0.25">
      <c r="A880" s="156" t="s">
        <v>138</v>
      </c>
      <c r="B880" s="132">
        <v>329.24333333333334</v>
      </c>
    </row>
    <row r="881" spans="1:2" s="131" customFormat="1" ht="15" customHeight="1" x14ac:dyDescent="0.25">
      <c r="A881" s="156" t="s">
        <v>138</v>
      </c>
      <c r="B881" s="132">
        <v>281.45999999999998</v>
      </c>
    </row>
    <row r="882" spans="1:2" s="131" customFormat="1" ht="15" customHeight="1" x14ac:dyDescent="0.25">
      <c r="A882" s="156" t="s">
        <v>138</v>
      </c>
      <c r="B882" s="132">
        <v>63.75</v>
      </c>
    </row>
    <row r="883" spans="1:2" s="131" customFormat="1" ht="15" customHeight="1" x14ac:dyDescent="0.25">
      <c r="A883" s="156" t="s">
        <v>138</v>
      </c>
      <c r="B883" s="132">
        <v>559.69500000000005</v>
      </c>
    </row>
    <row r="884" spans="1:2" s="131" customFormat="1" ht="15" customHeight="1" x14ac:dyDescent="0.25">
      <c r="A884" s="156" t="s">
        <v>138</v>
      </c>
      <c r="B884" s="132">
        <v>704.38</v>
      </c>
    </row>
    <row r="885" spans="1:2" s="131" customFormat="1" ht="15" customHeight="1" x14ac:dyDescent="0.25">
      <c r="A885" s="156" t="s">
        <v>138</v>
      </c>
      <c r="B885" s="132">
        <v>3.895</v>
      </c>
    </row>
    <row r="886" spans="1:2" s="131" customFormat="1" ht="15" customHeight="1" x14ac:dyDescent="0.25">
      <c r="A886" s="156" t="s">
        <v>138</v>
      </c>
      <c r="B886" s="132">
        <v>3214.07</v>
      </c>
    </row>
    <row r="887" spans="1:2" s="131" customFormat="1" ht="15" customHeight="1" x14ac:dyDescent="0.25">
      <c r="A887" s="156" t="s">
        <v>138</v>
      </c>
      <c r="B887" s="132">
        <v>4629.625</v>
      </c>
    </row>
    <row r="888" spans="1:2" s="131" customFormat="1" ht="15" customHeight="1" x14ac:dyDescent="0.25">
      <c r="A888" s="156" t="s">
        <v>138</v>
      </c>
      <c r="B888" s="132">
        <v>378.76</v>
      </c>
    </row>
    <row r="889" spans="1:2" s="131" customFormat="1" ht="15" customHeight="1" x14ac:dyDescent="0.25">
      <c r="A889" s="156" t="s">
        <v>138</v>
      </c>
      <c r="B889" s="132">
        <v>52629.24</v>
      </c>
    </row>
    <row r="890" spans="1:2" s="131" customFormat="1" ht="15" customHeight="1" x14ac:dyDescent="0.25">
      <c r="A890" s="156" t="s">
        <v>138</v>
      </c>
      <c r="B890" s="132">
        <v>21909.58</v>
      </c>
    </row>
    <row r="891" spans="1:2" s="131" customFormat="1" ht="15" customHeight="1" x14ac:dyDescent="0.25">
      <c r="A891" s="156" t="s">
        <v>138</v>
      </c>
      <c r="B891" s="132">
        <v>65.724999999999994</v>
      </c>
    </row>
    <row r="892" spans="1:2" s="131" customFormat="1" ht="15" customHeight="1" x14ac:dyDescent="0.25">
      <c r="A892" s="156" t="s">
        <v>138</v>
      </c>
      <c r="B892" s="132">
        <v>1926.19</v>
      </c>
    </row>
    <row r="893" spans="1:2" s="131" customFormat="1" ht="15" customHeight="1" x14ac:dyDescent="0.25">
      <c r="A893" s="156" t="s">
        <v>138</v>
      </c>
      <c r="B893" s="132">
        <v>2658.38</v>
      </c>
    </row>
    <row r="894" spans="1:2" s="131" customFormat="1" ht="15" customHeight="1" x14ac:dyDescent="0.25">
      <c r="A894" s="156" t="s">
        <v>138</v>
      </c>
      <c r="B894" s="132">
        <v>592.30999999999995</v>
      </c>
    </row>
    <row r="895" spans="1:2" s="131" customFormat="1" ht="15" customHeight="1" x14ac:dyDescent="0.25">
      <c r="A895" s="156" t="s">
        <v>138</v>
      </c>
      <c r="B895" s="132">
        <v>18198.195</v>
      </c>
    </row>
    <row r="896" spans="1:2" s="131" customFormat="1" ht="15" customHeight="1" x14ac:dyDescent="0.25">
      <c r="A896" s="156" t="s">
        <v>138</v>
      </c>
      <c r="B896" s="132">
        <v>53.85</v>
      </c>
    </row>
    <row r="897" spans="1:2" s="131" customFormat="1" ht="15" customHeight="1" x14ac:dyDescent="0.25">
      <c r="A897" s="156" t="s">
        <v>138</v>
      </c>
      <c r="B897" s="132">
        <v>1207.4100000000001</v>
      </c>
    </row>
    <row r="898" spans="1:2" s="131" customFormat="1" ht="15" customHeight="1" x14ac:dyDescent="0.25">
      <c r="A898" s="156" t="s">
        <v>138</v>
      </c>
      <c r="B898" s="132">
        <v>51984.86</v>
      </c>
    </row>
    <row r="899" spans="1:2" s="131" customFormat="1" ht="15" customHeight="1" x14ac:dyDescent="0.25">
      <c r="A899" s="156" t="s">
        <v>138</v>
      </c>
      <c r="B899" s="132">
        <v>6149.32</v>
      </c>
    </row>
    <row r="900" spans="1:2" s="131" customFormat="1" ht="15" customHeight="1" x14ac:dyDescent="0.25">
      <c r="A900" s="156" t="s">
        <v>138</v>
      </c>
      <c r="B900" s="132">
        <v>731.21</v>
      </c>
    </row>
    <row r="901" spans="1:2" s="131" customFormat="1" ht="15" customHeight="1" x14ac:dyDescent="0.25">
      <c r="A901" s="156" t="s">
        <v>138</v>
      </c>
      <c r="B901" s="132">
        <v>149.91999999999999</v>
      </c>
    </row>
    <row r="902" spans="1:2" s="131" customFormat="1" ht="15" customHeight="1" x14ac:dyDescent="0.25">
      <c r="A902" s="156" t="s">
        <v>138</v>
      </c>
      <c r="B902" s="132">
        <v>25.355</v>
      </c>
    </row>
    <row r="903" spans="1:2" s="131" customFormat="1" ht="15" customHeight="1" x14ac:dyDescent="0.25">
      <c r="A903" s="156" t="s">
        <v>138</v>
      </c>
      <c r="B903" s="132">
        <v>121.41</v>
      </c>
    </row>
    <row r="904" spans="1:2" s="131" customFormat="1" ht="15" customHeight="1" x14ac:dyDescent="0.25">
      <c r="A904" s="156" t="s">
        <v>138</v>
      </c>
      <c r="B904" s="132">
        <v>1509.39</v>
      </c>
    </row>
    <row r="905" spans="1:2" s="131" customFormat="1" ht="15" customHeight="1" x14ac:dyDescent="0.25">
      <c r="A905" s="156" t="s">
        <v>138</v>
      </c>
      <c r="B905" s="132">
        <v>6045.15</v>
      </c>
    </row>
    <row r="906" spans="1:2" s="131" customFormat="1" ht="15" customHeight="1" x14ac:dyDescent="0.25">
      <c r="A906" s="156" t="s">
        <v>138</v>
      </c>
      <c r="B906" s="132">
        <v>39.03</v>
      </c>
    </row>
    <row r="907" spans="1:2" s="131" customFormat="1" ht="15" customHeight="1" x14ac:dyDescent="0.25">
      <c r="A907" s="156" t="s">
        <v>138</v>
      </c>
      <c r="B907" s="132">
        <v>384.685</v>
      </c>
    </row>
    <row r="908" spans="1:2" s="131" customFormat="1" ht="15" customHeight="1" x14ac:dyDescent="0.25">
      <c r="A908" s="156" t="s">
        <v>138</v>
      </c>
      <c r="B908" s="132">
        <v>33.765000000000001</v>
      </c>
    </row>
    <row r="909" spans="1:2" s="131" customFormat="1" ht="15" customHeight="1" x14ac:dyDescent="0.25">
      <c r="A909" s="156" t="s">
        <v>138</v>
      </c>
      <c r="B909" s="132">
        <v>5111.63</v>
      </c>
    </row>
    <row r="910" spans="1:2" s="131" customFormat="1" ht="15" customHeight="1" x14ac:dyDescent="0.25">
      <c r="A910" s="156" t="s">
        <v>138</v>
      </c>
      <c r="B910" s="132">
        <v>128.29499999999999</v>
      </c>
    </row>
    <row r="911" spans="1:2" s="131" customFormat="1" ht="15" customHeight="1" x14ac:dyDescent="0.25">
      <c r="A911" s="156" t="s">
        <v>138</v>
      </c>
      <c r="B911" s="132">
        <v>0.625</v>
      </c>
    </row>
    <row r="912" spans="1:2" s="131" customFormat="1" ht="15" customHeight="1" x14ac:dyDescent="0.25">
      <c r="A912" s="156" t="s">
        <v>138</v>
      </c>
      <c r="B912" s="132">
        <v>349.44</v>
      </c>
    </row>
    <row r="913" spans="1:2" s="131" customFormat="1" ht="15" customHeight="1" x14ac:dyDescent="0.25">
      <c r="A913" s="156" t="s">
        <v>138</v>
      </c>
      <c r="B913" s="132">
        <v>657.13</v>
      </c>
    </row>
    <row r="914" spans="1:2" s="131" customFormat="1" ht="15" customHeight="1" x14ac:dyDescent="0.25">
      <c r="A914" s="156" t="s">
        <v>138</v>
      </c>
      <c r="B914" s="132">
        <v>855698.62</v>
      </c>
    </row>
    <row r="915" spans="1:2" s="131" customFormat="1" ht="15" customHeight="1" x14ac:dyDescent="0.25">
      <c r="A915" s="156" t="s">
        <v>138</v>
      </c>
      <c r="B915" s="132">
        <v>781.39</v>
      </c>
    </row>
    <row r="916" spans="1:2" s="131" customFormat="1" ht="15" customHeight="1" x14ac:dyDescent="0.25">
      <c r="A916" s="156" t="s">
        <v>138</v>
      </c>
      <c r="B916" s="132">
        <v>1019.82</v>
      </c>
    </row>
    <row r="917" spans="1:2" s="131" customFormat="1" ht="15" customHeight="1" x14ac:dyDescent="0.25">
      <c r="A917" s="156" t="s">
        <v>138</v>
      </c>
      <c r="B917" s="132">
        <v>4509.63</v>
      </c>
    </row>
    <row r="918" spans="1:2" s="131" customFormat="1" ht="15" customHeight="1" x14ac:dyDescent="0.25">
      <c r="A918" s="156" t="s">
        <v>138</v>
      </c>
      <c r="B918" s="132">
        <v>1560.59</v>
      </c>
    </row>
    <row r="919" spans="1:2" s="131" customFormat="1" ht="15" customHeight="1" x14ac:dyDescent="0.25">
      <c r="A919" s="156" t="s">
        <v>138</v>
      </c>
      <c r="B919" s="132">
        <v>1465.62</v>
      </c>
    </row>
    <row r="920" spans="1:2" s="131" customFormat="1" ht="15" customHeight="1" x14ac:dyDescent="0.25">
      <c r="A920" s="156" t="s">
        <v>138</v>
      </c>
      <c r="B920" s="132">
        <v>8159.05</v>
      </c>
    </row>
    <row r="921" spans="1:2" s="131" customFormat="1" ht="15" customHeight="1" x14ac:dyDescent="0.25">
      <c r="A921" s="156" t="s">
        <v>138</v>
      </c>
      <c r="B921" s="132">
        <v>7622.95</v>
      </c>
    </row>
    <row r="922" spans="1:2" s="131" customFormat="1" ht="15" customHeight="1" x14ac:dyDescent="0.25">
      <c r="A922" s="156" t="s">
        <v>138</v>
      </c>
      <c r="B922" s="132">
        <v>248</v>
      </c>
    </row>
    <row r="923" spans="1:2" s="131" customFormat="1" ht="15" customHeight="1" x14ac:dyDescent="0.25">
      <c r="A923" s="156" t="s">
        <v>138</v>
      </c>
      <c r="B923" s="132">
        <v>21.66</v>
      </c>
    </row>
    <row r="924" spans="1:2" s="131" customFormat="1" ht="15" customHeight="1" x14ac:dyDescent="0.25">
      <c r="A924" s="156" t="s">
        <v>138</v>
      </c>
      <c r="B924" s="132">
        <v>983.08500000000004</v>
      </c>
    </row>
    <row r="925" spans="1:2" s="131" customFormat="1" ht="15" customHeight="1" x14ac:dyDescent="0.25">
      <c r="A925" s="156" t="s">
        <v>138</v>
      </c>
      <c r="B925" s="132">
        <v>3140.85</v>
      </c>
    </row>
    <row r="926" spans="1:2" s="131" customFormat="1" ht="15" customHeight="1" x14ac:dyDescent="0.25">
      <c r="A926" s="156" t="s">
        <v>138</v>
      </c>
      <c r="B926" s="132">
        <v>5.0000000000000001E-3</v>
      </c>
    </row>
    <row r="927" spans="1:2" s="131" customFormat="1" ht="15" customHeight="1" x14ac:dyDescent="0.25">
      <c r="A927" s="156" t="s">
        <v>138</v>
      </c>
      <c r="B927" s="132">
        <v>508.91</v>
      </c>
    </row>
    <row r="928" spans="1:2" s="131" customFormat="1" ht="15" customHeight="1" x14ac:dyDescent="0.25">
      <c r="A928" s="156" t="s">
        <v>138</v>
      </c>
      <c r="B928" s="132">
        <v>29782.59</v>
      </c>
    </row>
    <row r="929" spans="1:2" s="131" customFormat="1" ht="15" customHeight="1" x14ac:dyDescent="0.25">
      <c r="A929" s="156" t="s">
        <v>138</v>
      </c>
      <c r="B929" s="132">
        <v>8190.2866666666669</v>
      </c>
    </row>
    <row r="930" spans="1:2" s="131" customFormat="1" ht="15" customHeight="1" x14ac:dyDescent="0.25">
      <c r="A930" s="156" t="s">
        <v>138</v>
      </c>
      <c r="B930" s="132">
        <v>374768.07</v>
      </c>
    </row>
    <row r="931" spans="1:2" s="131" customFormat="1" ht="15" customHeight="1" x14ac:dyDescent="0.25">
      <c r="A931" s="156" t="s">
        <v>138</v>
      </c>
      <c r="B931" s="132">
        <v>373953.6</v>
      </c>
    </row>
    <row r="932" spans="1:2" s="131" customFormat="1" ht="15" customHeight="1" x14ac:dyDescent="0.25">
      <c r="A932" s="156" t="s">
        <v>138</v>
      </c>
      <c r="B932" s="132">
        <v>4856.5550000000003</v>
      </c>
    </row>
    <row r="933" spans="1:2" s="131" customFormat="1" ht="15" customHeight="1" x14ac:dyDescent="0.25">
      <c r="A933" s="156" t="s">
        <v>138</v>
      </c>
      <c r="B933" s="132">
        <v>853.75</v>
      </c>
    </row>
    <row r="934" spans="1:2" s="131" customFormat="1" ht="15" customHeight="1" x14ac:dyDescent="0.25">
      <c r="A934" s="156" t="s">
        <v>138</v>
      </c>
      <c r="B934" s="132">
        <v>20963.3</v>
      </c>
    </row>
    <row r="935" spans="1:2" s="131" customFormat="1" ht="15" customHeight="1" x14ac:dyDescent="0.25">
      <c r="A935" s="156" t="s">
        <v>138</v>
      </c>
      <c r="B935" s="132">
        <v>1122.0999999999999</v>
      </c>
    </row>
    <row r="936" spans="1:2" s="131" customFormat="1" ht="15" customHeight="1" x14ac:dyDescent="0.25">
      <c r="A936" s="156" t="s">
        <v>138</v>
      </c>
      <c r="B936" s="132">
        <v>100627.71</v>
      </c>
    </row>
    <row r="937" spans="1:2" s="131" customFormat="1" ht="15" customHeight="1" x14ac:dyDescent="0.25">
      <c r="A937" s="156" t="s">
        <v>138</v>
      </c>
      <c r="B937" s="132">
        <v>3495.45</v>
      </c>
    </row>
    <row r="938" spans="1:2" s="131" customFormat="1" ht="15" customHeight="1" x14ac:dyDescent="0.25">
      <c r="A938" s="156" t="s">
        <v>138</v>
      </c>
      <c r="B938" s="132">
        <v>0.46500000000000002</v>
      </c>
    </row>
    <row r="939" spans="1:2" s="131" customFormat="1" ht="15" customHeight="1" x14ac:dyDescent="0.25">
      <c r="A939" s="156" t="s">
        <v>138</v>
      </c>
      <c r="B939" s="132">
        <v>2.7225000000000001</v>
      </c>
    </row>
    <row r="940" spans="1:2" s="131" customFormat="1" ht="15" customHeight="1" x14ac:dyDescent="0.25">
      <c r="A940" s="156" t="s">
        <v>138</v>
      </c>
      <c r="B940" s="132">
        <v>21086.14</v>
      </c>
    </row>
    <row r="941" spans="1:2" s="131" customFormat="1" ht="15" customHeight="1" x14ac:dyDescent="0.25">
      <c r="A941" s="156" t="s">
        <v>138</v>
      </c>
      <c r="B941" s="132">
        <v>587.81500000000005</v>
      </c>
    </row>
    <row r="942" spans="1:2" s="131" customFormat="1" ht="15" customHeight="1" x14ac:dyDescent="0.25">
      <c r="A942" s="156" t="s">
        <v>138</v>
      </c>
      <c r="B942" s="132">
        <v>114843.87</v>
      </c>
    </row>
    <row r="943" spans="1:2" s="131" customFormat="1" ht="15" customHeight="1" x14ac:dyDescent="0.25">
      <c r="A943" s="156" t="s">
        <v>138</v>
      </c>
      <c r="B943" s="132">
        <v>11248.41</v>
      </c>
    </row>
    <row r="944" spans="1:2" s="131" customFormat="1" ht="15" customHeight="1" x14ac:dyDescent="0.25">
      <c r="A944" s="156" t="s">
        <v>138</v>
      </c>
      <c r="B944" s="132">
        <v>1520.9</v>
      </c>
    </row>
    <row r="945" spans="1:2" s="131" customFormat="1" ht="15" customHeight="1" x14ac:dyDescent="0.25">
      <c r="A945" s="156" t="s">
        <v>138</v>
      </c>
      <c r="B945" s="132">
        <v>10151.61</v>
      </c>
    </row>
    <row r="946" spans="1:2" s="131" customFormat="1" ht="15" customHeight="1" x14ac:dyDescent="0.25">
      <c r="A946" s="156" t="s">
        <v>138</v>
      </c>
      <c r="B946" s="132">
        <v>5497.3</v>
      </c>
    </row>
    <row r="947" spans="1:2" s="131" customFormat="1" ht="15" customHeight="1" x14ac:dyDescent="0.25">
      <c r="A947" s="156" t="s">
        <v>138</v>
      </c>
      <c r="B947" s="132">
        <v>2538.46</v>
      </c>
    </row>
    <row r="948" spans="1:2" s="131" customFormat="1" ht="15" customHeight="1" x14ac:dyDescent="0.25">
      <c r="A948" s="156" t="s">
        <v>138</v>
      </c>
      <c r="B948" s="132">
        <v>231.91</v>
      </c>
    </row>
    <row r="949" spans="1:2" s="131" customFormat="1" ht="15" customHeight="1" x14ac:dyDescent="0.25">
      <c r="A949" s="156" t="s">
        <v>138</v>
      </c>
      <c r="B949" s="132">
        <v>5848.79</v>
      </c>
    </row>
    <row r="950" spans="1:2" s="131" customFormat="1" ht="15" customHeight="1" x14ac:dyDescent="0.25">
      <c r="A950" s="156" t="s">
        <v>138</v>
      </c>
      <c r="B950" s="132">
        <v>2.105</v>
      </c>
    </row>
    <row r="951" spans="1:2" s="131" customFormat="1" ht="15" customHeight="1" x14ac:dyDescent="0.25">
      <c r="A951" s="156" t="s">
        <v>138</v>
      </c>
      <c r="B951" s="132">
        <v>1064.3699999999999</v>
      </c>
    </row>
    <row r="952" spans="1:2" s="131" customFormat="1" ht="15" customHeight="1" x14ac:dyDescent="0.25">
      <c r="A952" s="156" t="s">
        <v>138</v>
      </c>
      <c r="B952" s="132">
        <v>1520.91</v>
      </c>
    </row>
    <row r="953" spans="1:2" s="131" customFormat="1" ht="15" customHeight="1" x14ac:dyDescent="0.25">
      <c r="A953" s="156" t="s">
        <v>138</v>
      </c>
      <c r="B953" s="132">
        <v>3.73</v>
      </c>
    </row>
    <row r="954" spans="1:2" s="131" customFormat="1" ht="15" customHeight="1" x14ac:dyDescent="0.25">
      <c r="A954" s="156" t="s">
        <v>138</v>
      </c>
      <c r="B954" s="132">
        <v>162244.07</v>
      </c>
    </row>
    <row r="955" spans="1:2" s="131" customFormat="1" ht="15" customHeight="1" x14ac:dyDescent="0.25">
      <c r="A955" s="156" t="s">
        <v>138</v>
      </c>
      <c r="B955" s="132">
        <v>6998.37</v>
      </c>
    </row>
    <row r="956" spans="1:2" s="131" customFormat="1" ht="15" customHeight="1" x14ac:dyDescent="0.25">
      <c r="A956" s="156" t="s">
        <v>138</v>
      </c>
      <c r="B956" s="132">
        <v>2659.5020000000004</v>
      </c>
    </row>
    <row r="957" spans="1:2" s="131" customFormat="1" ht="15" customHeight="1" x14ac:dyDescent="0.25">
      <c r="A957" s="156" t="s">
        <v>138</v>
      </c>
      <c r="B957" s="132">
        <v>1175.05</v>
      </c>
    </row>
    <row r="958" spans="1:2" s="131" customFormat="1" ht="15" customHeight="1" x14ac:dyDescent="0.25">
      <c r="A958" s="156" t="s">
        <v>138</v>
      </c>
      <c r="B958" s="132">
        <v>43395.445</v>
      </c>
    </row>
    <row r="959" spans="1:2" s="131" customFormat="1" ht="15" customHeight="1" x14ac:dyDescent="0.25">
      <c r="A959" s="156" t="s">
        <v>138</v>
      </c>
      <c r="B959" s="132">
        <v>3650.43</v>
      </c>
    </row>
    <row r="960" spans="1:2" s="131" customFormat="1" ht="15" customHeight="1" x14ac:dyDescent="0.25">
      <c r="A960" s="156" t="s">
        <v>138</v>
      </c>
      <c r="B960" s="132">
        <v>14477.254999999999</v>
      </c>
    </row>
    <row r="961" spans="1:2" s="131" customFormat="1" ht="15" customHeight="1" x14ac:dyDescent="0.25">
      <c r="A961" s="156" t="s">
        <v>138</v>
      </c>
      <c r="B961" s="132">
        <v>4788.0524999999998</v>
      </c>
    </row>
    <row r="962" spans="1:2" s="131" customFormat="1" ht="15" customHeight="1" x14ac:dyDescent="0.25">
      <c r="A962" s="156" t="s">
        <v>138</v>
      </c>
      <c r="B962" s="132">
        <v>2015.17</v>
      </c>
    </row>
    <row r="963" spans="1:2" s="131" customFormat="1" ht="15" customHeight="1" x14ac:dyDescent="0.25">
      <c r="A963" s="156" t="s">
        <v>138</v>
      </c>
      <c r="B963" s="132">
        <v>932.86</v>
      </c>
    </row>
    <row r="964" spans="1:2" s="131" customFormat="1" ht="15" customHeight="1" x14ac:dyDescent="0.25">
      <c r="A964" s="156" t="s">
        <v>138</v>
      </c>
      <c r="B964" s="132">
        <v>23.716666666666669</v>
      </c>
    </row>
    <row r="965" spans="1:2" s="131" customFormat="1" ht="15" customHeight="1" x14ac:dyDescent="0.25">
      <c r="A965" s="156" t="s">
        <v>138</v>
      </c>
      <c r="B965" s="132">
        <v>746.96</v>
      </c>
    </row>
    <row r="966" spans="1:2" s="131" customFormat="1" ht="15" customHeight="1" x14ac:dyDescent="0.25">
      <c r="A966" s="156" t="s">
        <v>138</v>
      </c>
      <c r="B966" s="132">
        <v>2158.7399999999998</v>
      </c>
    </row>
    <row r="967" spans="1:2" s="131" customFormat="1" ht="15" customHeight="1" x14ac:dyDescent="0.25">
      <c r="A967" s="156" t="s">
        <v>138</v>
      </c>
      <c r="B967" s="132">
        <v>5.4333333333333336</v>
      </c>
    </row>
    <row r="968" spans="1:2" s="131" customFormat="1" ht="15" customHeight="1" x14ac:dyDescent="0.25">
      <c r="A968" s="156" t="s">
        <v>138</v>
      </c>
      <c r="B968" s="132">
        <v>5116.13</v>
      </c>
    </row>
    <row r="969" spans="1:2" s="131" customFormat="1" ht="15" customHeight="1" x14ac:dyDescent="0.25">
      <c r="A969" s="156" t="s">
        <v>138</v>
      </c>
      <c r="B969" s="132">
        <v>600.91999999999996</v>
      </c>
    </row>
    <row r="970" spans="1:2" s="131" customFormat="1" ht="15" customHeight="1" x14ac:dyDescent="0.25">
      <c r="A970" s="156" t="s">
        <v>138</v>
      </c>
      <c r="B970" s="132">
        <v>10.199999999999999</v>
      </c>
    </row>
    <row r="971" spans="1:2" s="131" customFormat="1" ht="15" customHeight="1" x14ac:dyDescent="0.25">
      <c r="A971" s="156" t="s">
        <v>138</v>
      </c>
      <c r="B971" s="132">
        <v>228.27500000000001</v>
      </c>
    </row>
    <row r="972" spans="1:2" s="131" customFormat="1" ht="15" customHeight="1" x14ac:dyDescent="0.25">
      <c r="A972" s="156" t="s">
        <v>138</v>
      </c>
      <c r="B972" s="132">
        <v>95.69</v>
      </c>
    </row>
    <row r="973" spans="1:2" s="131" customFormat="1" ht="15" customHeight="1" x14ac:dyDescent="0.25">
      <c r="A973" s="156" t="s">
        <v>138</v>
      </c>
      <c r="B973" s="132">
        <v>1033.95</v>
      </c>
    </row>
    <row r="974" spans="1:2" s="131" customFormat="1" ht="15" customHeight="1" x14ac:dyDescent="0.25">
      <c r="A974" s="156" t="s">
        <v>138</v>
      </c>
      <c r="B974" s="132">
        <v>4510.38</v>
      </c>
    </row>
    <row r="975" spans="1:2" s="131" customFormat="1" ht="15" customHeight="1" x14ac:dyDescent="0.25">
      <c r="A975" s="156" t="s">
        <v>138</v>
      </c>
      <c r="B975" s="132">
        <v>8287.5849999999991</v>
      </c>
    </row>
    <row r="976" spans="1:2" s="131" customFormat="1" ht="15" customHeight="1" x14ac:dyDescent="0.25">
      <c r="A976" s="156" t="s">
        <v>138</v>
      </c>
      <c r="B976" s="132">
        <v>18.84</v>
      </c>
    </row>
    <row r="977" spans="1:2" s="131" customFormat="1" ht="15" customHeight="1" x14ac:dyDescent="0.25">
      <c r="A977" s="156" t="s">
        <v>138</v>
      </c>
      <c r="B977" s="132">
        <v>2099.4</v>
      </c>
    </row>
    <row r="978" spans="1:2" s="131" customFormat="1" ht="15" customHeight="1" x14ac:dyDescent="0.25">
      <c r="A978" s="156" t="s">
        <v>138</v>
      </c>
      <c r="B978" s="132">
        <v>5060.8599999999997</v>
      </c>
    </row>
    <row r="979" spans="1:2" s="131" customFormat="1" ht="15" customHeight="1" x14ac:dyDescent="0.25">
      <c r="A979" s="156" t="s">
        <v>138</v>
      </c>
      <c r="B979" s="132">
        <v>3.91</v>
      </c>
    </row>
    <row r="980" spans="1:2" s="131" customFormat="1" ht="15" customHeight="1" x14ac:dyDescent="0.25">
      <c r="A980" s="156" t="s">
        <v>138</v>
      </c>
      <c r="B980" s="132">
        <v>1083.155</v>
      </c>
    </row>
    <row r="981" spans="1:2" s="131" customFormat="1" ht="15" customHeight="1" x14ac:dyDescent="0.25">
      <c r="A981" s="156" t="s">
        <v>138</v>
      </c>
      <c r="B981" s="132">
        <v>1413.27</v>
      </c>
    </row>
    <row r="982" spans="1:2" s="131" customFormat="1" ht="15" customHeight="1" x14ac:dyDescent="0.25">
      <c r="A982" s="156" t="s">
        <v>138</v>
      </c>
      <c r="B982" s="132">
        <v>2295.5100000000002</v>
      </c>
    </row>
    <row r="983" spans="1:2" s="131" customFormat="1" ht="15" customHeight="1" x14ac:dyDescent="0.25">
      <c r="A983" s="156" t="s">
        <v>138</v>
      </c>
      <c r="B983" s="132">
        <v>3443.27</v>
      </c>
    </row>
    <row r="984" spans="1:2" s="131" customFormat="1" ht="15" customHeight="1" x14ac:dyDescent="0.25">
      <c r="A984" s="156" t="s">
        <v>138</v>
      </c>
      <c r="B984" s="132">
        <v>9.5000000000000001E-2</v>
      </c>
    </row>
    <row r="985" spans="1:2" s="131" customFormat="1" ht="15" customHeight="1" x14ac:dyDescent="0.25">
      <c r="A985" s="156" t="s">
        <v>138</v>
      </c>
      <c r="B985" s="132">
        <v>429.46</v>
      </c>
    </row>
    <row r="986" spans="1:2" s="131" customFormat="1" ht="15" customHeight="1" x14ac:dyDescent="0.25">
      <c r="A986" s="156" t="s">
        <v>138</v>
      </c>
      <c r="B986" s="132">
        <v>2500</v>
      </c>
    </row>
    <row r="987" spans="1:2" s="131" customFormat="1" ht="15" customHeight="1" x14ac:dyDescent="0.25">
      <c r="A987" s="156" t="s">
        <v>138</v>
      </c>
      <c r="B987" s="132">
        <v>9.44</v>
      </c>
    </row>
    <row r="988" spans="1:2" s="131" customFormat="1" ht="15" customHeight="1" x14ac:dyDescent="0.25">
      <c r="A988" s="156" t="s">
        <v>138</v>
      </c>
      <c r="B988" s="132">
        <v>90282.48</v>
      </c>
    </row>
    <row r="989" spans="1:2" s="131" customFormat="1" ht="15" customHeight="1" x14ac:dyDescent="0.25">
      <c r="A989" s="156" t="s">
        <v>138</v>
      </c>
      <c r="B989" s="132">
        <v>26516.23</v>
      </c>
    </row>
    <row r="990" spans="1:2" s="131" customFormat="1" ht="15" customHeight="1" x14ac:dyDescent="0.25">
      <c r="A990" s="156" t="s">
        <v>138</v>
      </c>
      <c r="B990" s="132">
        <v>90282.48</v>
      </c>
    </row>
    <row r="991" spans="1:2" s="131" customFormat="1" ht="15" customHeight="1" x14ac:dyDescent="0.25">
      <c r="A991" s="156" t="s">
        <v>138</v>
      </c>
      <c r="B991" s="132">
        <v>440.43</v>
      </c>
    </row>
    <row r="992" spans="1:2" s="131" customFormat="1" ht="15" customHeight="1" x14ac:dyDescent="0.25">
      <c r="A992" s="156" t="s">
        <v>138</v>
      </c>
      <c r="B992" s="132">
        <v>15109.115</v>
      </c>
    </row>
    <row r="993" spans="1:2" s="131" customFormat="1" ht="15" customHeight="1" x14ac:dyDescent="0.25">
      <c r="A993" s="156" t="s">
        <v>138</v>
      </c>
      <c r="B993" s="132">
        <v>30815.044999999998</v>
      </c>
    </row>
    <row r="994" spans="1:2" s="131" customFormat="1" ht="15" customHeight="1" x14ac:dyDescent="0.25">
      <c r="A994" s="156" t="s">
        <v>138</v>
      </c>
      <c r="B994" s="132">
        <v>10926.86</v>
      </c>
    </row>
    <row r="995" spans="1:2" s="131" customFormat="1" ht="15" customHeight="1" x14ac:dyDescent="0.25">
      <c r="A995" s="156" t="s">
        <v>138</v>
      </c>
      <c r="B995" s="132">
        <v>22449.8</v>
      </c>
    </row>
    <row r="996" spans="1:2" s="131" customFormat="1" ht="15" customHeight="1" x14ac:dyDescent="0.25">
      <c r="A996" s="156" t="s">
        <v>138</v>
      </c>
      <c r="B996" s="132">
        <v>28499.66</v>
      </c>
    </row>
    <row r="997" spans="1:2" s="131" customFormat="1" ht="15" customHeight="1" x14ac:dyDescent="0.25">
      <c r="A997" s="156" t="s">
        <v>138</v>
      </c>
      <c r="B997" s="132">
        <v>113.63</v>
      </c>
    </row>
    <row r="998" spans="1:2" s="131" customFormat="1" ht="15" customHeight="1" x14ac:dyDescent="0.25">
      <c r="A998" s="156" t="s">
        <v>138</v>
      </c>
      <c r="B998" s="132">
        <v>2527.3000000000002</v>
      </c>
    </row>
    <row r="999" spans="1:2" s="131" customFormat="1" ht="15" customHeight="1" x14ac:dyDescent="0.25">
      <c r="A999" s="156" t="s">
        <v>138</v>
      </c>
      <c r="B999" s="132">
        <v>141.82499999999999</v>
      </c>
    </row>
    <row r="1000" spans="1:2" s="131" customFormat="1" ht="15" customHeight="1" x14ac:dyDescent="0.25">
      <c r="A1000" s="156" t="s">
        <v>138</v>
      </c>
      <c r="B1000" s="132">
        <v>15233.36</v>
      </c>
    </row>
    <row r="1001" spans="1:2" s="131" customFormat="1" ht="15" customHeight="1" x14ac:dyDescent="0.25">
      <c r="A1001" s="156" t="s">
        <v>138</v>
      </c>
      <c r="B1001" s="132">
        <v>67.5</v>
      </c>
    </row>
    <row r="1002" spans="1:2" s="131" customFormat="1" ht="15" customHeight="1" x14ac:dyDescent="0.25">
      <c r="A1002" s="156" t="s">
        <v>138</v>
      </c>
      <c r="B1002" s="132">
        <v>32.33</v>
      </c>
    </row>
    <row r="1003" spans="1:2" s="131" customFormat="1" ht="15" customHeight="1" x14ac:dyDescent="0.25">
      <c r="A1003" s="156" t="s">
        <v>138</v>
      </c>
      <c r="B1003" s="132">
        <v>11.73</v>
      </c>
    </row>
    <row r="1004" spans="1:2" s="131" customFormat="1" ht="15" customHeight="1" x14ac:dyDescent="0.25">
      <c r="A1004" s="156" t="s">
        <v>138</v>
      </c>
      <c r="B1004" s="132">
        <v>21799.55</v>
      </c>
    </row>
    <row r="1005" spans="1:2" s="131" customFormat="1" ht="15" customHeight="1" x14ac:dyDescent="0.25">
      <c r="A1005" s="156" t="s">
        <v>138</v>
      </c>
      <c r="B1005" s="132">
        <v>2592.56</v>
      </c>
    </row>
    <row r="1006" spans="1:2" s="131" customFormat="1" ht="15" customHeight="1" x14ac:dyDescent="0.25">
      <c r="A1006" s="156" t="s">
        <v>138</v>
      </c>
      <c r="B1006" s="132">
        <v>0.29499999999999998</v>
      </c>
    </row>
    <row r="1007" spans="1:2" s="131" customFormat="1" ht="15" customHeight="1" x14ac:dyDescent="0.25">
      <c r="A1007" s="156" t="s">
        <v>138</v>
      </c>
      <c r="B1007" s="132">
        <v>676.17</v>
      </c>
    </row>
    <row r="1008" spans="1:2" s="131" customFormat="1" ht="15" customHeight="1" x14ac:dyDescent="0.25">
      <c r="A1008" s="156" t="s">
        <v>138</v>
      </c>
      <c r="B1008" s="132">
        <v>52356.24</v>
      </c>
    </row>
    <row r="1009" spans="1:2" s="131" customFormat="1" ht="15" customHeight="1" x14ac:dyDescent="0.25">
      <c r="A1009" s="156" t="s">
        <v>138</v>
      </c>
      <c r="B1009" s="132">
        <v>612.78</v>
      </c>
    </row>
    <row r="1010" spans="1:2" s="131" customFormat="1" ht="15" customHeight="1" x14ac:dyDescent="0.25">
      <c r="A1010" s="156" t="s">
        <v>138</v>
      </c>
      <c r="B1010" s="132">
        <v>2175.87</v>
      </c>
    </row>
    <row r="1011" spans="1:2" s="131" customFormat="1" ht="15" customHeight="1" x14ac:dyDescent="0.25">
      <c r="A1011" s="156" t="s">
        <v>138</v>
      </c>
      <c r="B1011" s="132">
        <v>21970.59</v>
      </c>
    </row>
    <row r="1012" spans="1:2" s="131" customFormat="1" ht="15" customHeight="1" x14ac:dyDescent="0.25">
      <c r="A1012" s="156" t="s">
        <v>138</v>
      </c>
      <c r="B1012" s="132">
        <v>5.5549999999999997</v>
      </c>
    </row>
    <row r="1013" spans="1:2" s="131" customFormat="1" ht="15" customHeight="1" x14ac:dyDescent="0.25">
      <c r="A1013" s="156" t="s">
        <v>138</v>
      </c>
      <c r="B1013" s="132">
        <v>2.3650000000000002</v>
      </c>
    </row>
    <row r="1014" spans="1:2" s="131" customFormat="1" ht="15" customHeight="1" x14ac:dyDescent="0.25">
      <c r="A1014" s="156" t="s">
        <v>138</v>
      </c>
      <c r="B1014" s="132">
        <v>626.73</v>
      </c>
    </row>
    <row r="1015" spans="1:2" s="131" customFormat="1" ht="15" customHeight="1" x14ac:dyDescent="0.25">
      <c r="A1015" s="156" t="s">
        <v>138</v>
      </c>
      <c r="B1015" s="132">
        <v>2760.98</v>
      </c>
    </row>
    <row r="1016" spans="1:2" s="131" customFormat="1" ht="15" customHeight="1" x14ac:dyDescent="0.25">
      <c r="A1016" s="156" t="s">
        <v>138</v>
      </c>
      <c r="B1016" s="132">
        <v>284.06</v>
      </c>
    </row>
    <row r="1017" spans="1:2" s="131" customFormat="1" ht="15" customHeight="1" x14ac:dyDescent="0.25">
      <c r="A1017" s="156" t="s">
        <v>138</v>
      </c>
      <c r="B1017" s="132">
        <v>911.35</v>
      </c>
    </row>
    <row r="1018" spans="1:2" s="131" customFormat="1" ht="15" customHeight="1" x14ac:dyDescent="0.25">
      <c r="A1018" s="156" t="s">
        <v>138</v>
      </c>
      <c r="B1018" s="132">
        <v>1.36</v>
      </c>
    </row>
    <row r="1019" spans="1:2" s="131" customFormat="1" ht="15" customHeight="1" x14ac:dyDescent="0.25">
      <c r="A1019" s="156" t="s">
        <v>138</v>
      </c>
      <c r="B1019" s="132">
        <v>748.59</v>
      </c>
    </row>
    <row r="1020" spans="1:2" s="131" customFormat="1" ht="15" customHeight="1" x14ac:dyDescent="0.25">
      <c r="A1020" s="156" t="s">
        <v>138</v>
      </c>
      <c r="B1020" s="132">
        <v>2464.75</v>
      </c>
    </row>
    <row r="1021" spans="1:2" s="131" customFormat="1" ht="15" customHeight="1" x14ac:dyDescent="0.25">
      <c r="A1021" s="156" t="s">
        <v>138</v>
      </c>
      <c r="B1021" s="132">
        <v>2070.8000000000002</v>
      </c>
    </row>
    <row r="1022" spans="1:2" s="131" customFormat="1" ht="15" customHeight="1" x14ac:dyDescent="0.25">
      <c r="A1022" s="156" t="s">
        <v>138</v>
      </c>
      <c r="B1022" s="132">
        <v>0.01</v>
      </c>
    </row>
    <row r="1023" spans="1:2" s="131" customFormat="1" ht="15" customHeight="1" x14ac:dyDescent="0.25">
      <c r="A1023" s="156" t="s">
        <v>138</v>
      </c>
      <c r="B1023" s="132">
        <v>7.0000000000000007E-2</v>
      </c>
    </row>
    <row r="1024" spans="1:2" s="131" customFormat="1" ht="15" customHeight="1" x14ac:dyDescent="0.25">
      <c r="A1024" s="156" t="s">
        <v>138</v>
      </c>
      <c r="B1024" s="132">
        <v>294.47000000000003</v>
      </c>
    </row>
    <row r="1025" spans="1:2" s="131" customFormat="1" ht="15" customHeight="1" x14ac:dyDescent="0.25">
      <c r="A1025" s="156" t="s">
        <v>138</v>
      </c>
      <c r="B1025" s="132">
        <v>195.58</v>
      </c>
    </row>
    <row r="1026" spans="1:2" s="131" customFormat="1" ht="15" customHeight="1" x14ac:dyDescent="0.25">
      <c r="A1026" s="156" t="s">
        <v>138</v>
      </c>
      <c r="B1026" s="132">
        <v>21.004999999999999</v>
      </c>
    </row>
    <row r="1027" spans="1:2" s="131" customFormat="1" ht="15" customHeight="1" x14ac:dyDescent="0.25">
      <c r="A1027" s="156" t="s">
        <v>138</v>
      </c>
      <c r="B1027" s="132">
        <v>926.23</v>
      </c>
    </row>
    <row r="1028" spans="1:2" s="131" customFormat="1" ht="15" customHeight="1" x14ac:dyDescent="0.25">
      <c r="A1028" s="156" t="s">
        <v>138</v>
      </c>
      <c r="B1028" s="132">
        <v>4307.76</v>
      </c>
    </row>
    <row r="1029" spans="1:2" s="131" customFormat="1" ht="15" customHeight="1" x14ac:dyDescent="0.25">
      <c r="A1029" s="156" t="s">
        <v>138</v>
      </c>
      <c r="B1029" s="132">
        <v>0.13500000000000001</v>
      </c>
    </row>
    <row r="1030" spans="1:2" s="131" customFormat="1" ht="15" customHeight="1" x14ac:dyDescent="0.25">
      <c r="A1030" s="156" t="s">
        <v>138</v>
      </c>
      <c r="B1030" s="132">
        <v>1229</v>
      </c>
    </row>
    <row r="1031" spans="1:2" s="131" customFormat="1" ht="15" customHeight="1" x14ac:dyDescent="0.25">
      <c r="A1031" s="156" t="s">
        <v>138</v>
      </c>
      <c r="B1031" s="132">
        <v>615.73333333333335</v>
      </c>
    </row>
    <row r="1032" spans="1:2" s="131" customFormat="1" ht="15" customHeight="1" x14ac:dyDescent="0.25">
      <c r="A1032" s="156" t="s">
        <v>138</v>
      </c>
      <c r="B1032" s="132">
        <v>257384.4</v>
      </c>
    </row>
    <row r="1033" spans="1:2" s="131" customFormat="1" ht="15" customHeight="1" x14ac:dyDescent="0.25">
      <c r="A1033" s="156" t="s">
        <v>138</v>
      </c>
      <c r="B1033" s="132">
        <v>3300.0149999999999</v>
      </c>
    </row>
    <row r="1034" spans="1:2" s="131" customFormat="1" ht="15" customHeight="1" x14ac:dyDescent="0.25">
      <c r="A1034" s="156" t="s">
        <v>138</v>
      </c>
      <c r="B1034" s="132">
        <v>1517.56</v>
      </c>
    </row>
    <row r="1035" spans="1:2" s="131" customFormat="1" ht="15" customHeight="1" x14ac:dyDescent="0.25">
      <c r="A1035" s="156" t="s">
        <v>138</v>
      </c>
      <c r="B1035" s="132">
        <v>136.75</v>
      </c>
    </row>
    <row r="1036" spans="1:2" s="131" customFormat="1" ht="15" customHeight="1" x14ac:dyDescent="0.25">
      <c r="A1036" s="156" t="s">
        <v>138</v>
      </c>
      <c r="B1036" s="132">
        <v>111.605</v>
      </c>
    </row>
    <row r="1037" spans="1:2" s="131" customFormat="1" ht="15" customHeight="1" x14ac:dyDescent="0.25">
      <c r="A1037" s="156" t="s">
        <v>138</v>
      </c>
      <c r="B1037" s="132">
        <v>1841.39</v>
      </c>
    </row>
    <row r="1038" spans="1:2" s="131" customFormat="1" ht="15" customHeight="1" x14ac:dyDescent="0.25">
      <c r="A1038" s="156" t="s">
        <v>138</v>
      </c>
      <c r="B1038" s="132">
        <v>91.06</v>
      </c>
    </row>
    <row r="1039" spans="1:2" s="131" customFormat="1" ht="15" customHeight="1" x14ac:dyDescent="0.25">
      <c r="A1039" s="156" t="s">
        <v>138</v>
      </c>
      <c r="B1039" s="132">
        <v>59.526000000000003</v>
      </c>
    </row>
    <row r="1040" spans="1:2" s="131" customFormat="1" ht="15" customHeight="1" x14ac:dyDescent="0.25">
      <c r="A1040" s="156" t="s">
        <v>138</v>
      </c>
      <c r="B1040" s="132">
        <v>1695.75</v>
      </c>
    </row>
    <row r="1041" spans="1:2" s="131" customFormat="1" ht="15" customHeight="1" x14ac:dyDescent="0.25">
      <c r="A1041" s="156" t="s">
        <v>138</v>
      </c>
      <c r="B1041" s="132">
        <v>1.0649999999999999</v>
      </c>
    </row>
    <row r="1042" spans="1:2" s="131" customFormat="1" ht="15" customHeight="1" x14ac:dyDescent="0.25">
      <c r="A1042" s="156" t="s">
        <v>138</v>
      </c>
      <c r="B1042" s="132">
        <v>7679.5349999999999</v>
      </c>
    </row>
    <row r="1043" spans="1:2" s="131" customFormat="1" ht="15" customHeight="1" x14ac:dyDescent="0.25">
      <c r="A1043" s="156" t="s">
        <v>138</v>
      </c>
      <c r="B1043" s="132">
        <v>0.04</v>
      </c>
    </row>
    <row r="1044" spans="1:2" s="131" customFormat="1" ht="15" customHeight="1" x14ac:dyDescent="0.25">
      <c r="A1044" s="156" t="s">
        <v>138</v>
      </c>
      <c r="B1044" s="132">
        <v>19540.16</v>
      </c>
    </row>
    <row r="1045" spans="1:2" s="131" customFormat="1" ht="15" customHeight="1" x14ac:dyDescent="0.25">
      <c r="A1045" s="156" t="s">
        <v>138</v>
      </c>
      <c r="B1045" s="132">
        <v>6.72</v>
      </c>
    </row>
    <row r="1046" spans="1:2" s="131" customFormat="1" ht="15" customHeight="1" x14ac:dyDescent="0.25">
      <c r="A1046" s="156" t="s">
        <v>138</v>
      </c>
      <c r="B1046" s="132">
        <v>9444.9599999999991</v>
      </c>
    </row>
    <row r="1047" spans="1:2" s="131" customFormat="1" ht="15" customHeight="1" x14ac:dyDescent="0.25">
      <c r="A1047" s="156" t="s">
        <v>138</v>
      </c>
      <c r="B1047" s="132">
        <v>0.01</v>
      </c>
    </row>
    <row r="1048" spans="1:2" s="131" customFormat="1" ht="15" customHeight="1" x14ac:dyDescent="0.25">
      <c r="A1048" s="156" t="s">
        <v>138</v>
      </c>
      <c r="B1048" s="132">
        <v>0.22</v>
      </c>
    </row>
    <row r="1049" spans="1:2" s="131" customFormat="1" ht="15" customHeight="1" x14ac:dyDescent="0.25">
      <c r="A1049" s="156" t="s">
        <v>138</v>
      </c>
      <c r="B1049" s="132">
        <v>3414.42</v>
      </c>
    </row>
    <row r="1050" spans="1:2" s="131" customFormat="1" ht="15" customHeight="1" x14ac:dyDescent="0.25">
      <c r="A1050" s="156" t="s">
        <v>138</v>
      </c>
      <c r="B1050" s="132">
        <v>1941.36</v>
      </c>
    </row>
    <row r="1051" spans="1:2" s="131" customFormat="1" ht="15" customHeight="1" x14ac:dyDescent="0.25">
      <c r="A1051" s="156" t="s">
        <v>138</v>
      </c>
      <c r="B1051" s="132">
        <v>1134.82</v>
      </c>
    </row>
    <row r="1052" spans="1:2" s="131" customFormat="1" ht="15" customHeight="1" x14ac:dyDescent="0.25">
      <c r="A1052" s="156" t="s">
        <v>138</v>
      </c>
      <c r="B1052" s="132">
        <v>5043.8999999999996</v>
      </c>
    </row>
    <row r="1053" spans="1:2" s="131" customFormat="1" ht="15" customHeight="1" x14ac:dyDescent="0.25">
      <c r="A1053" s="156" t="s">
        <v>138</v>
      </c>
      <c r="B1053" s="132">
        <v>1076.52</v>
      </c>
    </row>
    <row r="1054" spans="1:2" s="131" customFormat="1" ht="15" customHeight="1" x14ac:dyDescent="0.25">
      <c r="A1054" s="156" t="s">
        <v>138</v>
      </c>
      <c r="B1054" s="132">
        <v>158.69999999999999</v>
      </c>
    </row>
    <row r="1055" spans="1:2" s="131" customFormat="1" ht="15" customHeight="1" x14ac:dyDescent="0.25">
      <c r="A1055" s="156" t="s">
        <v>138</v>
      </c>
      <c r="B1055" s="132">
        <v>6.78</v>
      </c>
    </row>
    <row r="1056" spans="1:2" s="131" customFormat="1" ht="15" customHeight="1" x14ac:dyDescent="0.25">
      <c r="A1056" s="156" t="s">
        <v>138</v>
      </c>
      <c r="B1056" s="132">
        <v>182071.81</v>
      </c>
    </row>
    <row r="1057" spans="1:2" s="131" customFormat="1" ht="15" customHeight="1" x14ac:dyDescent="0.25">
      <c r="A1057" s="156" t="s">
        <v>138</v>
      </c>
      <c r="B1057" s="132">
        <v>138</v>
      </c>
    </row>
    <row r="1058" spans="1:2" s="131" customFormat="1" ht="15" customHeight="1" x14ac:dyDescent="0.25">
      <c r="A1058" s="156" t="s">
        <v>138</v>
      </c>
      <c r="B1058" s="132">
        <v>3107.5</v>
      </c>
    </row>
    <row r="1059" spans="1:2" s="131" customFormat="1" ht="15" customHeight="1" x14ac:dyDescent="0.25">
      <c r="A1059" s="156" t="s">
        <v>138</v>
      </c>
      <c r="B1059" s="132">
        <v>10842.775</v>
      </c>
    </row>
    <row r="1060" spans="1:2" s="131" customFormat="1" ht="15" customHeight="1" x14ac:dyDescent="0.25">
      <c r="A1060" s="156" t="s">
        <v>138</v>
      </c>
      <c r="B1060" s="132">
        <v>1336.6849999999999</v>
      </c>
    </row>
    <row r="1061" spans="1:2" s="131" customFormat="1" ht="15" customHeight="1" x14ac:dyDescent="0.25">
      <c r="A1061" s="156" t="s">
        <v>138</v>
      </c>
      <c r="B1061" s="132">
        <v>1086.05</v>
      </c>
    </row>
    <row r="1062" spans="1:2" s="131" customFormat="1" ht="15" customHeight="1" x14ac:dyDescent="0.25">
      <c r="A1062" s="156" t="s">
        <v>138</v>
      </c>
      <c r="B1062" s="132">
        <v>173.10499999999999</v>
      </c>
    </row>
    <row r="1063" spans="1:2" s="131" customFormat="1" ht="15" customHeight="1" x14ac:dyDescent="0.25">
      <c r="A1063" s="156" t="s">
        <v>138</v>
      </c>
      <c r="B1063" s="132">
        <v>927.69</v>
      </c>
    </row>
    <row r="1064" spans="1:2" s="131" customFormat="1" ht="15" customHeight="1" x14ac:dyDescent="0.25">
      <c r="A1064" s="156" t="s">
        <v>138</v>
      </c>
      <c r="B1064" s="132">
        <v>55818.23</v>
      </c>
    </row>
    <row r="1065" spans="1:2" s="131" customFormat="1" ht="15" customHeight="1" x14ac:dyDescent="0.25">
      <c r="A1065" s="156" t="s">
        <v>138</v>
      </c>
      <c r="B1065" s="132">
        <v>158.04666666666665</v>
      </c>
    </row>
    <row r="1066" spans="1:2" s="131" customFormat="1" ht="15" customHeight="1" x14ac:dyDescent="0.25">
      <c r="A1066" s="156" t="s">
        <v>138</v>
      </c>
      <c r="B1066" s="132">
        <v>5581.95</v>
      </c>
    </row>
    <row r="1067" spans="1:2" s="131" customFormat="1" ht="15" customHeight="1" x14ac:dyDescent="0.25">
      <c r="A1067" s="156" t="s">
        <v>138</v>
      </c>
      <c r="B1067" s="132">
        <v>158642.16500000001</v>
      </c>
    </row>
    <row r="1068" spans="1:2" s="131" customFormat="1" ht="15" customHeight="1" x14ac:dyDescent="0.25">
      <c r="A1068" s="156" t="s">
        <v>138</v>
      </c>
      <c r="B1068" s="132">
        <v>2734.28</v>
      </c>
    </row>
    <row r="1069" spans="1:2" s="131" customFormat="1" ht="15" customHeight="1" x14ac:dyDescent="0.25">
      <c r="A1069" s="156" t="s">
        <v>138</v>
      </c>
      <c r="B1069" s="132">
        <v>2006.85</v>
      </c>
    </row>
    <row r="1070" spans="1:2" s="131" customFormat="1" ht="15" customHeight="1" x14ac:dyDescent="0.25">
      <c r="A1070" s="156" t="s">
        <v>138</v>
      </c>
      <c r="B1070" s="132">
        <v>2275.7800000000002</v>
      </c>
    </row>
    <row r="1071" spans="1:2" s="131" customFormat="1" ht="15" customHeight="1" x14ac:dyDescent="0.25">
      <c r="A1071" s="156" t="s">
        <v>138</v>
      </c>
      <c r="B1071" s="132">
        <v>4.4450000000000003</v>
      </c>
    </row>
    <row r="1072" spans="1:2" s="131" customFormat="1" ht="15" customHeight="1" x14ac:dyDescent="0.25">
      <c r="A1072" s="156" t="s">
        <v>138</v>
      </c>
      <c r="B1072" s="132">
        <v>4454.16</v>
      </c>
    </row>
    <row r="1073" spans="1:2" s="131" customFormat="1" ht="15" customHeight="1" x14ac:dyDescent="0.25">
      <c r="A1073" s="156" t="s">
        <v>138</v>
      </c>
      <c r="B1073" s="132">
        <v>6912.04</v>
      </c>
    </row>
    <row r="1074" spans="1:2" s="131" customFormat="1" ht="15" customHeight="1" x14ac:dyDescent="0.25">
      <c r="A1074" s="156" t="s">
        <v>138</v>
      </c>
      <c r="B1074" s="132">
        <v>1890.55</v>
      </c>
    </row>
    <row r="1075" spans="1:2" s="131" customFormat="1" ht="15" customHeight="1" x14ac:dyDescent="0.25">
      <c r="A1075" s="156" t="s">
        <v>138</v>
      </c>
      <c r="B1075" s="132">
        <v>876.02</v>
      </c>
    </row>
    <row r="1076" spans="1:2" s="131" customFormat="1" ht="15" customHeight="1" x14ac:dyDescent="0.25">
      <c r="A1076" s="156" t="s">
        <v>138</v>
      </c>
      <c r="B1076" s="132">
        <v>113.17</v>
      </c>
    </row>
    <row r="1077" spans="1:2" s="131" customFormat="1" ht="15" customHeight="1" x14ac:dyDescent="0.25">
      <c r="A1077" s="156" t="s">
        <v>138</v>
      </c>
      <c r="B1077" s="132">
        <v>960.2</v>
      </c>
    </row>
    <row r="1078" spans="1:2" s="131" customFormat="1" ht="15" customHeight="1" x14ac:dyDescent="0.25">
      <c r="A1078" s="156" t="s">
        <v>138</v>
      </c>
      <c r="B1078" s="132">
        <v>18247.240000000002</v>
      </c>
    </row>
    <row r="1079" spans="1:2" s="131" customFormat="1" ht="15" customHeight="1" x14ac:dyDescent="0.25">
      <c r="A1079" s="156" t="s">
        <v>138</v>
      </c>
      <c r="B1079" s="132">
        <v>11.975</v>
      </c>
    </row>
    <row r="1080" spans="1:2" s="131" customFormat="1" ht="15" customHeight="1" x14ac:dyDescent="0.25">
      <c r="A1080" s="156" t="s">
        <v>138</v>
      </c>
      <c r="B1080" s="132">
        <v>898.37</v>
      </c>
    </row>
    <row r="1081" spans="1:2" s="131" customFormat="1" ht="15" customHeight="1" x14ac:dyDescent="0.25">
      <c r="A1081" s="156" t="s">
        <v>138</v>
      </c>
      <c r="B1081" s="132">
        <v>14.09</v>
      </c>
    </row>
    <row r="1082" spans="1:2" s="131" customFormat="1" ht="15" customHeight="1" x14ac:dyDescent="0.25">
      <c r="A1082" s="156" t="s">
        <v>138</v>
      </c>
      <c r="B1082" s="132">
        <v>8546.67</v>
      </c>
    </row>
    <row r="1083" spans="1:2" s="131" customFormat="1" ht="15" customHeight="1" x14ac:dyDescent="0.25">
      <c r="A1083" s="156" t="s">
        <v>138</v>
      </c>
      <c r="B1083" s="132">
        <v>19392.150000000001</v>
      </c>
    </row>
    <row r="1084" spans="1:2" s="131" customFormat="1" ht="15" customHeight="1" x14ac:dyDescent="0.25">
      <c r="A1084" s="156" t="s">
        <v>138</v>
      </c>
      <c r="B1084" s="132">
        <v>880</v>
      </c>
    </row>
    <row r="1085" spans="1:2" s="131" customFormat="1" ht="15" customHeight="1" x14ac:dyDescent="0.25">
      <c r="A1085" s="156" t="s">
        <v>138</v>
      </c>
      <c r="B1085" s="132">
        <v>5.95</v>
      </c>
    </row>
    <row r="1086" spans="1:2" s="131" customFormat="1" ht="15" customHeight="1" x14ac:dyDescent="0.25">
      <c r="A1086" s="156" t="s">
        <v>138</v>
      </c>
      <c r="B1086" s="132">
        <v>0.63</v>
      </c>
    </row>
    <row r="1087" spans="1:2" s="131" customFormat="1" ht="15" customHeight="1" x14ac:dyDescent="0.25">
      <c r="A1087" s="156" t="s">
        <v>138</v>
      </c>
      <c r="B1087" s="132">
        <v>0.01</v>
      </c>
    </row>
    <row r="1088" spans="1:2" s="131" customFormat="1" ht="15" customHeight="1" x14ac:dyDescent="0.25">
      <c r="A1088" s="156" t="s">
        <v>138</v>
      </c>
      <c r="B1088" s="132">
        <v>2570.64</v>
      </c>
    </row>
    <row r="1089" spans="1:2" s="131" customFormat="1" ht="15" customHeight="1" x14ac:dyDescent="0.25">
      <c r="A1089" s="156" t="s">
        <v>138</v>
      </c>
      <c r="B1089" s="132">
        <v>260222</v>
      </c>
    </row>
    <row r="1090" spans="1:2" s="131" customFormat="1" ht="15" customHeight="1" x14ac:dyDescent="0.25">
      <c r="A1090" s="156" t="s">
        <v>138</v>
      </c>
      <c r="B1090" s="132">
        <v>72.819999999999993</v>
      </c>
    </row>
    <row r="1091" spans="1:2" s="131" customFormat="1" ht="15" customHeight="1" x14ac:dyDescent="0.25">
      <c r="A1091" s="156" t="s">
        <v>138</v>
      </c>
      <c r="B1091" s="132">
        <v>2157</v>
      </c>
    </row>
    <row r="1092" spans="1:2" s="131" customFormat="1" ht="15" customHeight="1" x14ac:dyDescent="0.25">
      <c r="A1092" s="156" t="s">
        <v>138</v>
      </c>
      <c r="B1092" s="132">
        <v>1718.26</v>
      </c>
    </row>
    <row r="1093" spans="1:2" s="131" customFormat="1" ht="15" customHeight="1" x14ac:dyDescent="0.25">
      <c r="A1093" s="156" t="s">
        <v>138</v>
      </c>
      <c r="B1093" s="132">
        <v>30066.04</v>
      </c>
    </row>
    <row r="1094" spans="1:2" s="131" customFormat="1" ht="15" customHeight="1" x14ac:dyDescent="0.25">
      <c r="A1094" s="156" t="s">
        <v>138</v>
      </c>
      <c r="B1094" s="132">
        <v>1.4999999999999999E-2</v>
      </c>
    </row>
    <row r="1095" spans="1:2" s="131" customFormat="1" ht="15" customHeight="1" x14ac:dyDescent="0.25">
      <c r="A1095" s="156" t="s">
        <v>138</v>
      </c>
      <c r="B1095" s="132">
        <v>3567.27</v>
      </c>
    </row>
    <row r="1096" spans="1:2" s="131" customFormat="1" ht="15" customHeight="1" x14ac:dyDescent="0.25">
      <c r="A1096" s="156" t="s">
        <v>138</v>
      </c>
      <c r="B1096" s="132">
        <v>445.17</v>
      </c>
    </row>
    <row r="1097" spans="1:2" s="131" customFormat="1" ht="15" customHeight="1" x14ac:dyDescent="0.25">
      <c r="A1097" s="156" t="s">
        <v>138</v>
      </c>
      <c r="B1097" s="132">
        <v>263.96499999999997</v>
      </c>
    </row>
    <row r="1098" spans="1:2" s="131" customFormat="1" ht="15" customHeight="1" x14ac:dyDescent="0.25">
      <c r="A1098" s="156" t="s">
        <v>138</v>
      </c>
      <c r="B1098" s="132">
        <v>27663.91</v>
      </c>
    </row>
    <row r="1099" spans="1:2" s="131" customFormat="1" ht="15" customHeight="1" x14ac:dyDescent="0.25">
      <c r="A1099" s="156" t="s">
        <v>138</v>
      </c>
      <c r="B1099" s="132">
        <v>2578.7766666666666</v>
      </c>
    </row>
    <row r="1100" spans="1:2" s="131" customFormat="1" ht="15" customHeight="1" x14ac:dyDescent="0.25">
      <c r="A1100" s="156" t="s">
        <v>138</v>
      </c>
      <c r="B1100" s="132">
        <v>4358.93</v>
      </c>
    </row>
    <row r="1101" spans="1:2" s="131" customFormat="1" ht="15" customHeight="1" x14ac:dyDescent="0.25">
      <c r="A1101" s="156" t="s">
        <v>138</v>
      </c>
      <c r="B1101" s="132">
        <v>1839.75</v>
      </c>
    </row>
    <row r="1102" spans="1:2" s="131" customFormat="1" ht="15" customHeight="1" x14ac:dyDescent="0.25">
      <c r="A1102" s="156" t="s">
        <v>138</v>
      </c>
      <c r="B1102" s="132">
        <v>20314.814999999999</v>
      </c>
    </row>
    <row r="1103" spans="1:2" s="131" customFormat="1" ht="15" customHeight="1" x14ac:dyDescent="0.25">
      <c r="A1103" s="156" t="s">
        <v>138</v>
      </c>
      <c r="B1103" s="132">
        <v>2878.39</v>
      </c>
    </row>
    <row r="1104" spans="1:2" s="131" customFormat="1" ht="15" customHeight="1" x14ac:dyDescent="0.25">
      <c r="A1104" s="156" t="s">
        <v>138</v>
      </c>
      <c r="B1104" s="132">
        <v>60.96</v>
      </c>
    </row>
    <row r="1105" spans="1:2" s="131" customFormat="1" ht="15" customHeight="1" x14ac:dyDescent="0.25">
      <c r="A1105" s="156" t="s">
        <v>138</v>
      </c>
      <c r="B1105" s="132">
        <v>1538.67</v>
      </c>
    </row>
    <row r="1106" spans="1:2" s="131" customFormat="1" ht="15" customHeight="1" x14ac:dyDescent="0.25">
      <c r="A1106" s="156" t="s">
        <v>138</v>
      </c>
      <c r="B1106" s="132">
        <v>396.87</v>
      </c>
    </row>
    <row r="1107" spans="1:2" s="131" customFormat="1" ht="15" customHeight="1" x14ac:dyDescent="0.25">
      <c r="A1107" s="156" t="s">
        <v>138</v>
      </c>
      <c r="B1107" s="132">
        <v>36992.74</v>
      </c>
    </row>
    <row r="1108" spans="1:2" s="131" customFormat="1" ht="15" customHeight="1" x14ac:dyDescent="0.25">
      <c r="A1108" s="156" t="s">
        <v>138</v>
      </c>
      <c r="B1108" s="132">
        <v>16.399999999999999</v>
      </c>
    </row>
    <row r="1109" spans="1:2" s="131" customFormat="1" ht="15" customHeight="1" x14ac:dyDescent="0.25">
      <c r="A1109" s="156" t="s">
        <v>138</v>
      </c>
      <c r="B1109" s="132">
        <v>307.95499999999998</v>
      </c>
    </row>
    <row r="1110" spans="1:2" s="131" customFormat="1" ht="15" customHeight="1" x14ac:dyDescent="0.25">
      <c r="A1110" s="156" t="s">
        <v>138</v>
      </c>
      <c r="B1110" s="132">
        <v>19875.61</v>
      </c>
    </row>
    <row r="1111" spans="1:2" s="131" customFormat="1" ht="15" customHeight="1" x14ac:dyDescent="0.25">
      <c r="A1111" s="156" t="s">
        <v>138</v>
      </c>
      <c r="B1111" s="132">
        <v>2419.7449999999999</v>
      </c>
    </row>
    <row r="1112" spans="1:2" s="131" customFormat="1" ht="15" customHeight="1" x14ac:dyDescent="0.25">
      <c r="A1112" s="156" t="s">
        <v>138</v>
      </c>
      <c r="B1112" s="132">
        <v>77432.2</v>
      </c>
    </row>
    <row r="1113" spans="1:2" s="131" customFormat="1" ht="15" customHeight="1" x14ac:dyDescent="0.25">
      <c r="A1113" s="156" t="s">
        <v>138</v>
      </c>
      <c r="B1113" s="132">
        <v>260.55</v>
      </c>
    </row>
    <row r="1114" spans="1:2" s="131" customFormat="1" ht="15" customHeight="1" x14ac:dyDescent="0.25">
      <c r="A1114" s="156" t="s">
        <v>138</v>
      </c>
      <c r="B1114" s="132">
        <v>352.36</v>
      </c>
    </row>
    <row r="1115" spans="1:2" s="131" customFormat="1" ht="15" customHeight="1" x14ac:dyDescent="0.25">
      <c r="A1115" s="156" t="s">
        <v>138</v>
      </c>
      <c r="B1115" s="132">
        <v>67.239999999999995</v>
      </c>
    </row>
    <row r="1116" spans="1:2" s="131" customFormat="1" ht="15" customHeight="1" x14ac:dyDescent="0.25">
      <c r="A1116" s="156" t="s">
        <v>138</v>
      </c>
      <c r="B1116" s="132">
        <v>76.954999999999998</v>
      </c>
    </row>
    <row r="1117" spans="1:2" s="131" customFormat="1" ht="15" customHeight="1" x14ac:dyDescent="0.25">
      <c r="A1117" s="156" t="s">
        <v>138</v>
      </c>
      <c r="B1117" s="132">
        <v>1295.0899999999999</v>
      </c>
    </row>
    <row r="1118" spans="1:2" s="131" customFormat="1" ht="15" customHeight="1" x14ac:dyDescent="0.25">
      <c r="A1118" s="156" t="s">
        <v>138</v>
      </c>
      <c r="B1118" s="132">
        <v>1588.49</v>
      </c>
    </row>
    <row r="1119" spans="1:2" s="131" customFormat="1" ht="15" customHeight="1" x14ac:dyDescent="0.25">
      <c r="A1119" s="156" t="s">
        <v>138</v>
      </c>
      <c r="B1119" s="132">
        <v>131.13499999999999</v>
      </c>
    </row>
    <row r="1120" spans="1:2" s="131" customFormat="1" ht="15" customHeight="1" x14ac:dyDescent="0.25">
      <c r="A1120" s="156" t="s">
        <v>138</v>
      </c>
      <c r="B1120" s="132">
        <v>912762.83</v>
      </c>
    </row>
    <row r="1121" spans="1:2" s="131" customFormat="1" ht="15" customHeight="1" x14ac:dyDescent="0.25">
      <c r="A1121" s="156" t="s">
        <v>138</v>
      </c>
      <c r="B1121" s="132">
        <v>22045.985000000001</v>
      </c>
    </row>
    <row r="1122" spans="1:2" s="131" customFormat="1" ht="15" customHeight="1" x14ac:dyDescent="0.25">
      <c r="A1122" s="156" t="s">
        <v>138</v>
      </c>
      <c r="B1122" s="132">
        <v>0.13500000000000001</v>
      </c>
    </row>
    <row r="1123" spans="1:2" s="131" customFormat="1" ht="15" customHeight="1" x14ac:dyDescent="0.25">
      <c r="A1123" s="156" t="s">
        <v>138</v>
      </c>
      <c r="B1123" s="132">
        <v>36069.695</v>
      </c>
    </row>
    <row r="1124" spans="1:2" s="131" customFormat="1" ht="15" customHeight="1" x14ac:dyDescent="0.25">
      <c r="A1124" s="156" t="s">
        <v>138</v>
      </c>
      <c r="B1124" s="132">
        <v>294.625</v>
      </c>
    </row>
    <row r="1125" spans="1:2" s="131" customFormat="1" ht="15" customHeight="1" x14ac:dyDescent="0.25">
      <c r="A1125" s="156" t="s">
        <v>138</v>
      </c>
      <c r="B1125" s="132">
        <v>74.167500000000004</v>
      </c>
    </row>
    <row r="1126" spans="1:2" s="131" customFormat="1" ht="15" customHeight="1" x14ac:dyDescent="0.25">
      <c r="A1126" s="156" t="s">
        <v>138</v>
      </c>
      <c r="B1126" s="132">
        <v>676.78</v>
      </c>
    </row>
    <row r="1127" spans="1:2" s="131" customFormat="1" ht="15" customHeight="1" x14ac:dyDescent="0.25">
      <c r="A1127" s="156" t="s">
        <v>138</v>
      </c>
      <c r="B1127" s="132">
        <v>1.6666666666666666E-3</v>
      </c>
    </row>
    <row r="1128" spans="1:2" s="131" customFormat="1" ht="15" customHeight="1" x14ac:dyDescent="0.25">
      <c r="A1128" s="156" t="s">
        <v>138</v>
      </c>
      <c r="B1128" s="132">
        <v>666.3</v>
      </c>
    </row>
    <row r="1129" spans="1:2" s="131" customFormat="1" ht="15" customHeight="1" x14ac:dyDescent="0.25">
      <c r="A1129" s="156" t="s">
        <v>138</v>
      </c>
      <c r="B1129" s="132">
        <v>24.16</v>
      </c>
    </row>
    <row r="1130" spans="1:2" s="131" customFormat="1" ht="15" customHeight="1" x14ac:dyDescent="0.25">
      <c r="A1130" s="156" t="s">
        <v>138</v>
      </c>
      <c r="B1130" s="132">
        <v>0.79500000000000004</v>
      </c>
    </row>
    <row r="1131" spans="1:2" s="131" customFormat="1" ht="15" customHeight="1" x14ac:dyDescent="0.25">
      <c r="A1131" s="156" t="s">
        <v>138</v>
      </c>
      <c r="B1131" s="132">
        <v>1494.64</v>
      </c>
    </row>
    <row r="1132" spans="1:2" s="131" customFormat="1" ht="15" customHeight="1" x14ac:dyDescent="0.25">
      <c r="A1132" s="156" t="s">
        <v>138</v>
      </c>
      <c r="B1132" s="132">
        <v>1246.55</v>
      </c>
    </row>
    <row r="1133" spans="1:2" s="131" customFormat="1" ht="15" customHeight="1" x14ac:dyDescent="0.25">
      <c r="A1133" s="156" t="s">
        <v>138</v>
      </c>
      <c r="B1133" s="132">
        <v>1701.8779999999999</v>
      </c>
    </row>
    <row r="1134" spans="1:2" s="131" customFormat="1" ht="15" customHeight="1" x14ac:dyDescent="0.25">
      <c r="A1134" s="156" t="s">
        <v>138</v>
      </c>
      <c r="B1134" s="132">
        <v>0.94499999999999995</v>
      </c>
    </row>
    <row r="1135" spans="1:2" s="131" customFormat="1" ht="15" customHeight="1" x14ac:dyDescent="0.25">
      <c r="A1135" s="156" t="s">
        <v>138</v>
      </c>
      <c r="B1135" s="132">
        <v>31993.66</v>
      </c>
    </row>
    <row r="1136" spans="1:2" s="131" customFormat="1" ht="15" customHeight="1" x14ac:dyDescent="0.25">
      <c r="A1136" s="156" t="s">
        <v>138</v>
      </c>
      <c r="B1136" s="132">
        <v>1037.05</v>
      </c>
    </row>
    <row r="1137" spans="1:2" s="131" customFormat="1" ht="15" customHeight="1" x14ac:dyDescent="0.25">
      <c r="A1137" s="156" t="s">
        <v>138</v>
      </c>
      <c r="B1137" s="132">
        <v>49407.02</v>
      </c>
    </row>
    <row r="1138" spans="1:2" s="131" customFormat="1" ht="15" customHeight="1" x14ac:dyDescent="0.25">
      <c r="A1138" s="156" t="s">
        <v>138</v>
      </c>
      <c r="B1138" s="132">
        <v>1642.8</v>
      </c>
    </row>
    <row r="1139" spans="1:2" s="131" customFormat="1" ht="15" customHeight="1" x14ac:dyDescent="0.25">
      <c r="A1139" s="156" t="s">
        <v>138</v>
      </c>
      <c r="B1139" s="132">
        <v>1833.2366666666667</v>
      </c>
    </row>
    <row r="1140" spans="1:2" s="131" customFormat="1" ht="15" customHeight="1" x14ac:dyDescent="0.25">
      <c r="A1140" s="156" t="s">
        <v>138</v>
      </c>
      <c r="B1140" s="132">
        <v>0</v>
      </c>
    </row>
    <row r="1141" spans="1:2" s="131" customFormat="1" ht="15" customHeight="1" x14ac:dyDescent="0.25">
      <c r="A1141" s="156" t="s">
        <v>138</v>
      </c>
      <c r="B1141" s="132">
        <v>684.28</v>
      </c>
    </row>
    <row r="1142" spans="1:2" s="131" customFormat="1" ht="15" customHeight="1" x14ac:dyDescent="0.25">
      <c r="A1142" s="156" t="s">
        <v>138</v>
      </c>
      <c r="B1142" s="132">
        <v>497.97</v>
      </c>
    </row>
    <row r="1143" spans="1:2" s="131" customFormat="1" ht="15" customHeight="1" x14ac:dyDescent="0.25">
      <c r="A1143" s="156" t="s">
        <v>138</v>
      </c>
      <c r="B1143" s="132">
        <v>7465.98</v>
      </c>
    </row>
    <row r="1144" spans="1:2" s="131" customFormat="1" ht="15" customHeight="1" x14ac:dyDescent="0.25">
      <c r="A1144" s="156" t="s">
        <v>138</v>
      </c>
      <c r="B1144" s="132">
        <v>5000</v>
      </c>
    </row>
    <row r="1145" spans="1:2" s="131" customFormat="1" ht="15" customHeight="1" x14ac:dyDescent="0.25">
      <c r="A1145" s="156" t="s">
        <v>138</v>
      </c>
      <c r="B1145" s="132">
        <v>17691.985000000001</v>
      </c>
    </row>
    <row r="1146" spans="1:2" s="131" customFormat="1" ht="15" customHeight="1" x14ac:dyDescent="0.25">
      <c r="A1146" s="156" t="s">
        <v>138</v>
      </c>
      <c r="B1146" s="132">
        <v>12.16</v>
      </c>
    </row>
    <row r="1147" spans="1:2" s="131" customFormat="1" ht="15" customHeight="1" x14ac:dyDescent="0.25">
      <c r="A1147" s="156" t="s">
        <v>138</v>
      </c>
      <c r="B1147" s="132">
        <v>8730.9549999999999</v>
      </c>
    </row>
    <row r="1148" spans="1:2" s="131" customFormat="1" ht="15" customHeight="1" x14ac:dyDescent="0.25">
      <c r="A1148" s="156" t="s">
        <v>138</v>
      </c>
      <c r="B1148" s="132">
        <v>653.73500000000001</v>
      </c>
    </row>
    <row r="1149" spans="1:2" s="131" customFormat="1" ht="15" customHeight="1" x14ac:dyDescent="0.25">
      <c r="A1149" s="156" t="s">
        <v>138</v>
      </c>
      <c r="B1149" s="132">
        <v>16786.25</v>
      </c>
    </row>
    <row r="1150" spans="1:2" s="131" customFormat="1" ht="15" customHeight="1" x14ac:dyDescent="0.25">
      <c r="A1150" s="156" t="s">
        <v>138</v>
      </c>
      <c r="B1150" s="132">
        <v>6.08</v>
      </c>
    </row>
    <row r="1151" spans="1:2" s="131" customFormat="1" ht="15" customHeight="1" x14ac:dyDescent="0.25">
      <c r="A1151" s="156" t="s">
        <v>138</v>
      </c>
      <c r="B1151" s="132">
        <v>30.614999999999998</v>
      </c>
    </row>
    <row r="1152" spans="1:2" s="131" customFormat="1" ht="15" customHeight="1" x14ac:dyDescent="0.25">
      <c r="A1152" s="156" t="s">
        <v>138</v>
      </c>
      <c r="B1152" s="132">
        <v>1536.19</v>
      </c>
    </row>
    <row r="1153" spans="1:2" s="131" customFormat="1" ht="15" customHeight="1" x14ac:dyDescent="0.25">
      <c r="A1153" s="156" t="s">
        <v>138</v>
      </c>
      <c r="B1153" s="132">
        <v>1126.04</v>
      </c>
    </row>
    <row r="1154" spans="1:2" s="131" customFormat="1" ht="15" customHeight="1" x14ac:dyDescent="0.25">
      <c r="A1154" s="156" t="s">
        <v>138</v>
      </c>
      <c r="B1154" s="132">
        <v>635.5</v>
      </c>
    </row>
    <row r="1155" spans="1:2" s="131" customFormat="1" ht="15" customHeight="1" x14ac:dyDescent="0.25">
      <c r="A1155" s="156" t="s">
        <v>138</v>
      </c>
      <c r="B1155" s="132">
        <v>4059.0349999999999</v>
      </c>
    </row>
    <row r="1156" spans="1:2" s="131" customFormat="1" ht="15" customHeight="1" x14ac:dyDescent="0.25">
      <c r="A1156" s="156" t="s">
        <v>138</v>
      </c>
      <c r="B1156" s="132">
        <v>12.25</v>
      </c>
    </row>
    <row r="1157" spans="1:2" s="131" customFormat="1" ht="15" customHeight="1" x14ac:dyDescent="0.25">
      <c r="A1157" s="156" t="s">
        <v>138</v>
      </c>
      <c r="B1157" s="132">
        <v>5734.15</v>
      </c>
    </row>
    <row r="1158" spans="1:2" s="131" customFormat="1" ht="15" customHeight="1" x14ac:dyDescent="0.25">
      <c r="A1158" s="156" t="s">
        <v>138</v>
      </c>
      <c r="B1158" s="132">
        <v>7281.25</v>
      </c>
    </row>
    <row r="1159" spans="1:2" s="131" customFormat="1" ht="15" customHeight="1" x14ac:dyDescent="0.25">
      <c r="A1159" s="156" t="s">
        <v>138</v>
      </c>
      <c r="B1159" s="132">
        <v>22271.439999999999</v>
      </c>
    </row>
    <row r="1160" spans="1:2" s="131" customFormat="1" ht="15" customHeight="1" x14ac:dyDescent="0.25">
      <c r="A1160" s="156" t="s">
        <v>138</v>
      </c>
      <c r="B1160" s="132">
        <v>1849.51</v>
      </c>
    </row>
    <row r="1161" spans="1:2" s="131" customFormat="1" ht="15" customHeight="1" x14ac:dyDescent="0.25">
      <c r="A1161" s="156" t="s">
        <v>138</v>
      </c>
      <c r="B1161" s="132">
        <v>2835.81</v>
      </c>
    </row>
    <row r="1162" spans="1:2" s="131" customFormat="1" ht="15" customHeight="1" x14ac:dyDescent="0.25">
      <c r="A1162" s="156" t="s">
        <v>138</v>
      </c>
      <c r="B1162" s="132">
        <v>1840.19</v>
      </c>
    </row>
    <row r="1163" spans="1:2" s="131" customFormat="1" ht="15" customHeight="1" x14ac:dyDescent="0.25">
      <c r="A1163" s="156" t="s">
        <v>138</v>
      </c>
      <c r="B1163" s="132">
        <v>2450.7199999999998</v>
      </c>
    </row>
    <row r="1164" spans="1:2" s="131" customFormat="1" ht="15" customHeight="1" x14ac:dyDescent="0.25">
      <c r="A1164" s="156" t="s">
        <v>138</v>
      </c>
      <c r="B1164" s="132">
        <v>2507.16</v>
      </c>
    </row>
    <row r="1165" spans="1:2" s="131" customFormat="1" ht="15" customHeight="1" x14ac:dyDescent="0.25">
      <c r="A1165" s="156" t="s">
        <v>138</v>
      </c>
      <c r="B1165" s="132">
        <v>3499.99</v>
      </c>
    </row>
    <row r="1166" spans="1:2" s="131" customFormat="1" ht="15" customHeight="1" x14ac:dyDescent="0.25">
      <c r="A1166" s="156" t="s">
        <v>138</v>
      </c>
      <c r="B1166" s="132">
        <v>94633.65</v>
      </c>
    </row>
    <row r="1167" spans="1:2" s="131" customFormat="1" ht="15" customHeight="1" x14ac:dyDescent="0.25">
      <c r="A1167" s="156" t="s">
        <v>138</v>
      </c>
      <c r="B1167" s="132">
        <v>50045.75</v>
      </c>
    </row>
    <row r="1168" spans="1:2" s="131" customFormat="1" ht="15" customHeight="1" x14ac:dyDescent="0.25">
      <c r="A1168" s="156" t="s">
        <v>138</v>
      </c>
      <c r="B1168" s="132">
        <v>4.8250000000000002</v>
      </c>
    </row>
    <row r="1169" spans="1:2" s="131" customFormat="1" ht="15" customHeight="1" x14ac:dyDescent="0.25">
      <c r="A1169" s="156" t="s">
        <v>138</v>
      </c>
      <c r="B1169" s="132">
        <v>8999.5650000000005</v>
      </c>
    </row>
    <row r="1170" spans="1:2" s="131" customFormat="1" ht="15" customHeight="1" x14ac:dyDescent="0.25">
      <c r="A1170" s="156" t="s">
        <v>138</v>
      </c>
      <c r="B1170" s="132">
        <v>2832.66</v>
      </c>
    </row>
    <row r="1171" spans="1:2" s="131" customFormat="1" ht="15" customHeight="1" x14ac:dyDescent="0.25">
      <c r="A1171" s="156" t="s">
        <v>138</v>
      </c>
      <c r="B1171" s="132">
        <v>44587.02</v>
      </c>
    </row>
    <row r="1172" spans="1:2" s="131" customFormat="1" ht="15" customHeight="1" x14ac:dyDescent="0.25">
      <c r="A1172" s="156" t="s">
        <v>138</v>
      </c>
      <c r="B1172" s="132">
        <v>9653.35</v>
      </c>
    </row>
    <row r="1173" spans="1:2" s="131" customFormat="1" ht="15" customHeight="1" x14ac:dyDescent="0.25">
      <c r="A1173" s="156" t="s">
        <v>138</v>
      </c>
      <c r="B1173" s="132">
        <v>125.13500000000001</v>
      </c>
    </row>
    <row r="1174" spans="1:2" s="131" customFormat="1" ht="15" customHeight="1" x14ac:dyDescent="0.25">
      <c r="A1174" s="156" t="s">
        <v>138</v>
      </c>
      <c r="B1174" s="132">
        <v>5.0000000000000001E-3</v>
      </c>
    </row>
    <row r="1175" spans="1:2" s="131" customFormat="1" ht="15" customHeight="1" x14ac:dyDescent="0.25">
      <c r="A1175" s="156" t="s">
        <v>138</v>
      </c>
      <c r="B1175" s="132">
        <v>522.41499999999996</v>
      </c>
    </row>
    <row r="1176" spans="1:2" s="131" customFormat="1" ht="15" customHeight="1" x14ac:dyDescent="0.25">
      <c r="A1176" s="156" t="s">
        <v>138</v>
      </c>
      <c r="B1176" s="132">
        <v>329.24333333333334</v>
      </c>
    </row>
    <row r="1177" spans="1:2" s="131" customFormat="1" ht="15" customHeight="1" x14ac:dyDescent="0.25">
      <c r="A1177" s="156" t="s">
        <v>138</v>
      </c>
      <c r="B1177" s="132">
        <v>1064.3699999999999</v>
      </c>
    </row>
    <row r="1178" spans="1:2" s="131" customFormat="1" ht="15" customHeight="1" x14ac:dyDescent="0.25">
      <c r="A1178" s="156" t="s">
        <v>138</v>
      </c>
      <c r="B1178" s="132">
        <v>59.526000000000003</v>
      </c>
    </row>
    <row r="1179" spans="1:2" s="131" customFormat="1" ht="15" customHeight="1" x14ac:dyDescent="0.25">
      <c r="A1179" s="156" t="s">
        <v>138</v>
      </c>
      <c r="B1179" s="132">
        <v>14.09</v>
      </c>
    </row>
    <row r="1180" spans="1:2" s="131" customFormat="1" ht="15" customHeight="1" x14ac:dyDescent="0.25">
      <c r="A1180" s="156" t="s">
        <v>138</v>
      </c>
      <c r="B1180" s="132">
        <v>63.32</v>
      </c>
    </row>
    <row r="1181" spans="1:2" s="131" customFormat="1" ht="15" customHeight="1" x14ac:dyDescent="0.25">
      <c r="A1181" s="156" t="s">
        <v>138</v>
      </c>
      <c r="B1181" s="132">
        <v>348155.11499999999</v>
      </c>
    </row>
    <row r="1182" spans="1:2" s="131" customFormat="1" ht="15" customHeight="1" x14ac:dyDescent="0.25">
      <c r="A1182" s="156" t="s">
        <v>138</v>
      </c>
      <c r="B1182" s="132">
        <v>7.0000000000000007E-2</v>
      </c>
    </row>
    <row r="1183" spans="1:2" s="131" customFormat="1" ht="15" customHeight="1" x14ac:dyDescent="0.25">
      <c r="A1183" s="156" t="s">
        <v>138</v>
      </c>
      <c r="B1183" s="132">
        <v>0.01</v>
      </c>
    </row>
    <row r="1184" spans="1:2" s="131" customFormat="1" ht="15" customHeight="1" x14ac:dyDescent="0.25">
      <c r="A1184" s="156" t="s">
        <v>138</v>
      </c>
      <c r="B1184" s="132">
        <v>0.13500000000000001</v>
      </c>
    </row>
    <row r="1185" spans="1:2" s="131" customFormat="1" ht="15" customHeight="1" x14ac:dyDescent="0.25">
      <c r="A1185" s="156" t="s">
        <v>138</v>
      </c>
      <c r="B1185" s="132">
        <v>1.65</v>
      </c>
    </row>
    <row r="1186" spans="1:2" s="131" customFormat="1" ht="15" customHeight="1" x14ac:dyDescent="0.25">
      <c r="A1186" s="156" t="s">
        <v>138</v>
      </c>
      <c r="B1186" s="132">
        <v>0.59499999999999997</v>
      </c>
    </row>
    <row r="1187" spans="1:2" s="131" customFormat="1" ht="15" customHeight="1" x14ac:dyDescent="0.25">
      <c r="A1187" s="156" t="s">
        <v>138</v>
      </c>
      <c r="B1187" s="132">
        <v>0.3866666666666666</v>
      </c>
    </row>
    <row r="1188" spans="1:2" s="131" customFormat="1" ht="15" customHeight="1" x14ac:dyDescent="0.25">
      <c r="A1188" s="156" t="s">
        <v>138</v>
      </c>
      <c r="B1188" s="132">
        <v>378.71</v>
      </c>
    </row>
    <row r="1189" spans="1:2" s="131" customFormat="1" ht="15" customHeight="1" x14ac:dyDescent="0.25">
      <c r="A1189" s="156" t="s">
        <v>138</v>
      </c>
      <c r="B1189" s="132">
        <v>62.54</v>
      </c>
    </row>
    <row r="1190" spans="1:2" s="131" customFormat="1" ht="15" customHeight="1" x14ac:dyDescent="0.25">
      <c r="A1190" s="156" t="s">
        <v>138</v>
      </c>
      <c r="B1190" s="132">
        <v>2.06</v>
      </c>
    </row>
    <row r="1191" spans="1:2" s="131" customFormat="1" ht="15" customHeight="1" x14ac:dyDescent="0.25">
      <c r="A1191" s="156" t="s">
        <v>138</v>
      </c>
      <c r="B1191" s="132">
        <v>1.25</v>
      </c>
    </row>
    <row r="1192" spans="1:2" s="131" customFormat="1" ht="15" customHeight="1" x14ac:dyDescent="0.25">
      <c r="A1192" s="156" t="s">
        <v>138</v>
      </c>
      <c r="B1192" s="132">
        <v>2.395</v>
      </c>
    </row>
    <row r="1193" spans="1:2" s="131" customFormat="1" ht="15" customHeight="1" x14ac:dyDescent="0.25">
      <c r="A1193" s="156" t="s">
        <v>138</v>
      </c>
      <c r="B1193" s="132">
        <v>18674.125</v>
      </c>
    </row>
    <row r="1194" spans="1:2" s="131" customFormat="1" ht="15" customHeight="1" x14ac:dyDescent="0.25">
      <c r="A1194" s="156" t="s">
        <v>138</v>
      </c>
      <c r="B1194" s="132">
        <v>1839.75</v>
      </c>
    </row>
    <row r="1195" spans="1:2" s="131" customFormat="1" ht="15" customHeight="1" x14ac:dyDescent="0.25">
      <c r="A1195" s="156" t="s">
        <v>138</v>
      </c>
      <c r="B1195" s="132">
        <v>547.56500000000005</v>
      </c>
    </row>
    <row r="1196" spans="1:2" s="131" customFormat="1" ht="15" customHeight="1" x14ac:dyDescent="0.25">
      <c r="A1196" s="156" t="s">
        <v>138</v>
      </c>
      <c r="B1196" s="132">
        <v>63.784999999999997</v>
      </c>
    </row>
    <row r="1197" spans="1:2" s="131" customFormat="1" ht="15" customHeight="1" x14ac:dyDescent="0.25">
      <c r="A1197" s="156" t="s">
        <v>138</v>
      </c>
      <c r="B1197" s="132">
        <v>16212.86</v>
      </c>
    </row>
    <row r="1198" spans="1:2" s="131" customFormat="1" ht="15" customHeight="1" x14ac:dyDescent="0.25">
      <c r="A1198" s="156" t="s">
        <v>138</v>
      </c>
      <c r="B1198" s="132">
        <v>48.283333333333331</v>
      </c>
    </row>
    <row r="1199" spans="1:2" s="131" customFormat="1" ht="15" customHeight="1" x14ac:dyDescent="0.25">
      <c r="A1199" s="156" t="s">
        <v>138</v>
      </c>
      <c r="B1199" s="132">
        <v>1622.415</v>
      </c>
    </row>
    <row r="1200" spans="1:2" s="131" customFormat="1" ht="15" customHeight="1" x14ac:dyDescent="0.25">
      <c r="A1200" s="156" t="s">
        <v>138</v>
      </c>
      <c r="B1200" s="132">
        <v>4076.7</v>
      </c>
    </row>
    <row r="1201" spans="1:2" s="131" customFormat="1" ht="15" customHeight="1" x14ac:dyDescent="0.25">
      <c r="A1201" s="156" t="s">
        <v>138</v>
      </c>
      <c r="B1201" s="132">
        <v>1616.5</v>
      </c>
    </row>
    <row r="1202" spans="1:2" s="131" customFormat="1" ht="15" customHeight="1" x14ac:dyDescent="0.25">
      <c r="A1202" s="156" t="s">
        <v>138</v>
      </c>
      <c r="B1202" s="132">
        <v>24.08</v>
      </c>
    </row>
    <row r="1203" spans="1:2" s="131" customFormat="1" ht="15" customHeight="1" x14ac:dyDescent="0.25">
      <c r="A1203" s="156" t="s">
        <v>138</v>
      </c>
      <c r="B1203" s="132">
        <v>206.27</v>
      </c>
    </row>
    <row r="1204" spans="1:2" s="131" customFormat="1" ht="15" customHeight="1" x14ac:dyDescent="0.25">
      <c r="A1204" s="156" t="s">
        <v>138</v>
      </c>
      <c r="B1204" s="132">
        <v>205.97</v>
      </c>
    </row>
    <row r="1205" spans="1:2" s="131" customFormat="1" ht="15" customHeight="1" x14ac:dyDescent="0.25">
      <c r="A1205" s="156" t="s">
        <v>138</v>
      </c>
      <c r="B1205" s="132">
        <v>865.4325</v>
      </c>
    </row>
    <row r="1206" spans="1:2" s="131" customFormat="1" ht="15" customHeight="1" x14ac:dyDescent="0.25">
      <c r="A1206" s="156" t="s">
        <v>138</v>
      </c>
      <c r="B1206" s="132">
        <v>121.21333333333332</v>
      </c>
    </row>
    <row r="1207" spans="1:2" s="131" customFormat="1" ht="15" customHeight="1" x14ac:dyDescent="0.25">
      <c r="A1207" s="156" t="s">
        <v>138</v>
      </c>
      <c r="B1207" s="132">
        <v>497.04333333333335</v>
      </c>
    </row>
    <row r="1208" spans="1:2" s="131" customFormat="1" ht="15" customHeight="1" x14ac:dyDescent="0.25">
      <c r="A1208" s="156" t="s">
        <v>138</v>
      </c>
      <c r="B1208" s="132">
        <v>9611.7150000000001</v>
      </c>
    </row>
    <row r="1209" spans="1:2" s="131" customFormat="1" ht="15" customHeight="1" x14ac:dyDescent="0.25">
      <c r="A1209" s="156" t="s">
        <v>138</v>
      </c>
      <c r="B1209" s="132">
        <v>206.54666666666665</v>
      </c>
    </row>
    <row r="1210" spans="1:2" s="131" customFormat="1" ht="15" customHeight="1" x14ac:dyDescent="0.25">
      <c r="A1210" s="156" t="s">
        <v>138</v>
      </c>
      <c r="B1210" s="132">
        <v>36929.4</v>
      </c>
    </row>
    <row r="1211" spans="1:2" s="131" customFormat="1" ht="15" customHeight="1" x14ac:dyDescent="0.25">
      <c r="A1211" s="156" t="s">
        <v>138</v>
      </c>
      <c r="B1211" s="132">
        <v>798.69166666666661</v>
      </c>
    </row>
    <row r="1212" spans="1:2" s="131" customFormat="1" ht="15" customHeight="1" x14ac:dyDescent="0.25">
      <c r="A1212" s="156" t="s">
        <v>138</v>
      </c>
      <c r="B1212" s="132">
        <v>240.16499999999999</v>
      </c>
    </row>
    <row r="1213" spans="1:2" s="131" customFormat="1" ht="15" customHeight="1" x14ac:dyDescent="0.25">
      <c r="A1213" s="156" t="s">
        <v>138</v>
      </c>
      <c r="B1213" s="132">
        <v>20.545000000000002</v>
      </c>
    </row>
    <row r="1214" spans="1:2" s="131" customFormat="1" ht="15" customHeight="1" x14ac:dyDescent="0.25">
      <c r="A1214" s="156" t="s">
        <v>138</v>
      </c>
      <c r="B1214" s="132">
        <v>5369.8549999999996</v>
      </c>
    </row>
    <row r="1215" spans="1:2" s="131" customFormat="1" ht="15" customHeight="1" x14ac:dyDescent="0.25">
      <c r="A1215" s="156" t="s">
        <v>138</v>
      </c>
      <c r="B1215" s="132">
        <v>4746.335</v>
      </c>
    </row>
    <row r="1216" spans="1:2" s="131" customFormat="1" ht="15" customHeight="1" x14ac:dyDescent="0.25">
      <c r="A1216" s="156" t="s">
        <v>138</v>
      </c>
      <c r="B1216" s="132">
        <v>544.19333333333327</v>
      </c>
    </row>
    <row r="1217" spans="1:2" s="131" customFormat="1" ht="15" customHeight="1" x14ac:dyDescent="0.25">
      <c r="A1217" s="156" t="s">
        <v>138</v>
      </c>
      <c r="B1217" s="132">
        <v>1086.48</v>
      </c>
    </row>
    <row r="1218" spans="1:2" s="131" customFormat="1" ht="15" customHeight="1" x14ac:dyDescent="0.25">
      <c r="A1218" s="156" t="s">
        <v>138</v>
      </c>
      <c r="B1218" s="132">
        <v>1546.7550000000001</v>
      </c>
    </row>
    <row r="1219" spans="1:2" s="131" customFormat="1" ht="15" customHeight="1" x14ac:dyDescent="0.25">
      <c r="A1219" s="156" t="s">
        <v>138</v>
      </c>
      <c r="B1219" s="132">
        <v>0.76500000000000001</v>
      </c>
    </row>
    <row r="1220" spans="1:2" s="131" customFormat="1" ht="15" customHeight="1" x14ac:dyDescent="0.25">
      <c r="A1220" s="156" t="s">
        <v>138</v>
      </c>
      <c r="B1220" s="132">
        <v>224.07</v>
      </c>
    </row>
    <row r="1221" spans="1:2" s="131" customFormat="1" ht="15" customHeight="1" x14ac:dyDescent="0.25">
      <c r="A1221" s="156" t="s">
        <v>138</v>
      </c>
      <c r="B1221" s="132">
        <v>327.08499999999998</v>
      </c>
    </row>
    <row r="1222" spans="1:2" s="131" customFormat="1" ht="15" customHeight="1" x14ac:dyDescent="0.25">
      <c r="A1222" s="156" t="s">
        <v>138</v>
      </c>
      <c r="B1222" s="132">
        <v>5.0000000000000001E-3</v>
      </c>
    </row>
    <row r="1223" spans="1:2" s="131" customFormat="1" ht="15" customHeight="1" x14ac:dyDescent="0.25">
      <c r="A1223" s="156" t="s">
        <v>138</v>
      </c>
      <c r="B1223" s="132">
        <v>843.70749999999998</v>
      </c>
    </row>
    <row r="1224" spans="1:2" s="131" customFormat="1" ht="15" customHeight="1" x14ac:dyDescent="0.25">
      <c r="A1224" s="156" t="s">
        <v>138</v>
      </c>
      <c r="B1224" s="132">
        <v>185.91499999999999</v>
      </c>
    </row>
    <row r="1225" spans="1:2" s="131" customFormat="1" ht="15" customHeight="1" x14ac:dyDescent="0.25">
      <c r="A1225" s="156" t="s">
        <v>138</v>
      </c>
      <c r="B1225" s="132">
        <v>7936.1949999999997</v>
      </c>
    </row>
    <row r="1226" spans="1:2" s="131" customFormat="1" ht="15" customHeight="1" x14ac:dyDescent="0.25">
      <c r="A1226" s="156" t="s">
        <v>138</v>
      </c>
      <c r="B1226" s="132">
        <v>10.112500000000001</v>
      </c>
    </row>
    <row r="1227" spans="1:2" s="131" customFormat="1" ht="15" customHeight="1" x14ac:dyDescent="0.25">
      <c r="A1227" s="156" t="s">
        <v>138</v>
      </c>
      <c r="B1227" s="132">
        <v>453.35500000000002</v>
      </c>
    </row>
    <row r="1228" spans="1:2" s="131" customFormat="1" ht="15" customHeight="1" x14ac:dyDescent="0.25">
      <c r="A1228" s="156" t="s">
        <v>138</v>
      </c>
      <c r="B1228" s="132">
        <v>2007.84</v>
      </c>
    </row>
    <row r="1229" spans="1:2" s="131" customFormat="1" ht="15" customHeight="1" x14ac:dyDescent="0.25">
      <c r="A1229" s="156" t="s">
        <v>138</v>
      </c>
      <c r="B1229" s="132">
        <v>824.875</v>
      </c>
    </row>
    <row r="1230" spans="1:2" s="131" customFormat="1" ht="15" customHeight="1" x14ac:dyDescent="0.25">
      <c r="A1230" s="156" t="s">
        <v>138</v>
      </c>
      <c r="B1230" s="132">
        <v>5630.3339999999998</v>
      </c>
    </row>
    <row r="1231" spans="1:2" s="131" customFormat="1" ht="15" customHeight="1" x14ac:dyDescent="0.25">
      <c r="A1231" s="156" t="s">
        <v>138</v>
      </c>
      <c r="B1231" s="132">
        <v>1043.83</v>
      </c>
    </row>
    <row r="1232" spans="1:2" s="131" customFormat="1" ht="15" customHeight="1" x14ac:dyDescent="0.25">
      <c r="A1232" s="156" t="s">
        <v>138</v>
      </c>
      <c r="B1232" s="132">
        <v>2.39</v>
      </c>
    </row>
    <row r="1233" spans="1:2" s="131" customFormat="1" ht="15" customHeight="1" x14ac:dyDescent="0.25">
      <c r="A1233" s="156" t="s">
        <v>138</v>
      </c>
      <c r="B1233" s="132">
        <v>1450.31</v>
      </c>
    </row>
    <row r="1234" spans="1:2" s="131" customFormat="1" ht="15" customHeight="1" x14ac:dyDescent="0.25">
      <c r="A1234" s="156" t="s">
        <v>138</v>
      </c>
      <c r="B1234" s="132">
        <v>7.0250000000000004</v>
      </c>
    </row>
    <row r="1235" spans="1:2" s="131" customFormat="1" ht="15" customHeight="1" x14ac:dyDescent="0.25">
      <c r="A1235" s="156" t="s">
        <v>138</v>
      </c>
      <c r="B1235" s="132">
        <v>2235.3199999999997</v>
      </c>
    </row>
    <row r="1236" spans="1:2" s="131" customFormat="1" ht="15" customHeight="1" x14ac:dyDescent="0.25">
      <c r="A1236" s="156" t="s">
        <v>138</v>
      </c>
      <c r="B1236" s="132">
        <v>4.5975000000000001</v>
      </c>
    </row>
    <row r="1237" spans="1:2" s="131" customFormat="1" ht="15" customHeight="1" x14ac:dyDescent="0.25">
      <c r="A1237" s="156" t="s">
        <v>138</v>
      </c>
      <c r="B1237" s="132">
        <v>159.715</v>
      </c>
    </row>
    <row r="1238" spans="1:2" s="131" customFormat="1" ht="15" customHeight="1" x14ac:dyDescent="0.25">
      <c r="A1238" s="156" t="s">
        <v>138</v>
      </c>
      <c r="B1238" s="132">
        <v>15.324999999999999</v>
      </c>
    </row>
    <row r="1239" spans="1:2" s="131" customFormat="1" ht="15" customHeight="1" x14ac:dyDescent="0.25">
      <c r="A1239" s="156" t="s">
        <v>138</v>
      </c>
      <c r="B1239" s="132">
        <v>190.45</v>
      </c>
    </row>
    <row r="1240" spans="1:2" s="131" customFormat="1" ht="15" customHeight="1" x14ac:dyDescent="0.25">
      <c r="A1240" s="156" t="s">
        <v>138</v>
      </c>
      <c r="B1240" s="132">
        <v>1021.495</v>
      </c>
    </row>
    <row r="1241" spans="1:2" s="131" customFormat="1" ht="15" customHeight="1" x14ac:dyDescent="0.25">
      <c r="A1241" s="156" t="s">
        <v>138</v>
      </c>
      <c r="B1241" s="132">
        <v>265.11500000000001</v>
      </c>
    </row>
    <row r="1242" spans="1:2" s="131" customFormat="1" ht="15" customHeight="1" x14ac:dyDescent="0.25">
      <c r="A1242" s="156" t="s">
        <v>138</v>
      </c>
      <c r="B1242" s="132">
        <v>1053.2</v>
      </c>
    </row>
    <row r="1243" spans="1:2" s="131" customFormat="1" ht="15" customHeight="1" x14ac:dyDescent="0.25">
      <c r="A1243" s="156" t="s">
        <v>138</v>
      </c>
      <c r="B1243" s="132">
        <v>12.734999999999999</v>
      </c>
    </row>
    <row r="1244" spans="1:2" s="131" customFormat="1" ht="15" customHeight="1" x14ac:dyDescent="0.25">
      <c r="A1244" s="156" t="s">
        <v>138</v>
      </c>
      <c r="B1244" s="132">
        <v>171.97800000000001</v>
      </c>
    </row>
    <row r="1245" spans="1:2" s="131" customFormat="1" ht="15" customHeight="1" x14ac:dyDescent="0.25">
      <c r="A1245" s="156" t="s">
        <v>138</v>
      </c>
      <c r="B1245" s="132">
        <v>83.682500000000005</v>
      </c>
    </row>
    <row r="1246" spans="1:2" s="131" customFormat="1" ht="15" customHeight="1" x14ac:dyDescent="0.25">
      <c r="A1246" s="156" t="s">
        <v>138</v>
      </c>
      <c r="B1246" s="132">
        <v>347.495</v>
      </c>
    </row>
    <row r="1247" spans="1:2" s="131" customFormat="1" ht="15" customHeight="1" x14ac:dyDescent="0.25">
      <c r="A1247" s="156" t="s">
        <v>138</v>
      </c>
      <c r="B1247" s="132">
        <v>4334.8450000000003</v>
      </c>
    </row>
    <row r="1248" spans="1:2" s="131" customFormat="1" ht="15" customHeight="1" x14ac:dyDescent="0.25">
      <c r="A1248" s="156" t="s">
        <v>138</v>
      </c>
      <c r="B1248" s="132">
        <v>847.34749999999997</v>
      </c>
    </row>
    <row r="1249" spans="1:2" s="131" customFormat="1" ht="15" customHeight="1" x14ac:dyDescent="0.25">
      <c r="A1249" s="156" t="s">
        <v>138</v>
      </c>
      <c r="B1249" s="132">
        <v>675.35500000000002</v>
      </c>
    </row>
    <row r="1250" spans="1:2" s="131" customFormat="1" ht="15" customHeight="1" x14ac:dyDescent="0.25">
      <c r="A1250" s="156" t="s">
        <v>138</v>
      </c>
      <c r="B1250" s="132">
        <v>12.275</v>
      </c>
    </row>
    <row r="1251" spans="1:2" s="131" customFormat="1" ht="15" customHeight="1" x14ac:dyDescent="0.25">
      <c r="A1251" s="156" t="s">
        <v>138</v>
      </c>
      <c r="B1251" s="132">
        <v>6195.8549999999996</v>
      </c>
    </row>
    <row r="1252" spans="1:2" s="131" customFormat="1" ht="15" customHeight="1" x14ac:dyDescent="0.25">
      <c r="A1252" s="156" t="s">
        <v>138</v>
      </c>
      <c r="B1252" s="132">
        <v>68.84</v>
      </c>
    </row>
    <row r="1253" spans="1:2" s="131" customFormat="1" ht="15" customHeight="1" x14ac:dyDescent="0.25">
      <c r="A1253" s="156" t="s">
        <v>138</v>
      </c>
      <c r="B1253" s="132">
        <v>5734.3850000000002</v>
      </c>
    </row>
    <row r="1254" spans="1:2" s="131" customFormat="1" ht="15" customHeight="1" x14ac:dyDescent="0.25">
      <c r="A1254" s="156" t="s">
        <v>138</v>
      </c>
      <c r="B1254" s="132">
        <v>2428.08</v>
      </c>
    </row>
    <row r="1255" spans="1:2" s="131" customFormat="1" ht="15" customHeight="1" x14ac:dyDescent="0.25">
      <c r="A1255" s="156" t="s">
        <v>138</v>
      </c>
      <c r="B1255" s="132">
        <v>65619.274999999994</v>
      </c>
    </row>
    <row r="1256" spans="1:2" s="131" customFormat="1" ht="15" customHeight="1" x14ac:dyDescent="0.25">
      <c r="A1256" s="156" t="s">
        <v>138</v>
      </c>
      <c r="B1256" s="132">
        <v>307.08999999999997</v>
      </c>
    </row>
    <row r="1257" spans="1:2" s="131" customFormat="1" ht="15" customHeight="1" x14ac:dyDescent="0.25">
      <c r="A1257" s="156" t="s">
        <v>124</v>
      </c>
      <c r="B1257" s="132">
        <v>377.47500000000002</v>
      </c>
    </row>
    <row r="1258" spans="1:2" s="131" customFormat="1" ht="15" customHeight="1" x14ac:dyDescent="0.25">
      <c r="A1258" s="156" t="s">
        <v>124</v>
      </c>
      <c r="B1258" s="132">
        <v>706.74</v>
      </c>
    </row>
    <row r="1259" spans="1:2" s="131" customFormat="1" ht="15" customHeight="1" x14ac:dyDescent="0.25">
      <c r="A1259" s="156" t="s">
        <v>124</v>
      </c>
      <c r="B1259" s="132">
        <v>8335.5450000000001</v>
      </c>
    </row>
    <row r="1260" spans="1:2" s="131" customFormat="1" ht="15" customHeight="1" x14ac:dyDescent="0.25">
      <c r="A1260" s="156" t="s">
        <v>124</v>
      </c>
      <c r="B1260" s="132">
        <v>193.56</v>
      </c>
    </row>
    <row r="1261" spans="1:2" s="131" customFormat="1" ht="15" customHeight="1" x14ac:dyDescent="0.25">
      <c r="A1261" s="156" t="s">
        <v>124</v>
      </c>
      <c r="B1261" s="132">
        <v>163.29499999999999</v>
      </c>
    </row>
    <row r="1262" spans="1:2" s="131" customFormat="1" ht="15" customHeight="1" x14ac:dyDescent="0.25">
      <c r="A1262" s="156" t="s">
        <v>124</v>
      </c>
      <c r="B1262" s="132">
        <v>39.65</v>
      </c>
    </row>
    <row r="1263" spans="1:2" s="131" customFormat="1" ht="15" customHeight="1" x14ac:dyDescent="0.25">
      <c r="A1263" s="156" t="s">
        <v>124</v>
      </c>
      <c r="B1263" s="132">
        <v>14358.125</v>
      </c>
    </row>
    <row r="1264" spans="1:2" s="131" customFormat="1" ht="15" customHeight="1" x14ac:dyDescent="0.25">
      <c r="A1264" s="156" t="s">
        <v>124</v>
      </c>
      <c r="B1264" s="132">
        <v>33.765000000000001</v>
      </c>
    </row>
    <row r="1265" spans="1:2" s="131" customFormat="1" ht="15" customHeight="1" x14ac:dyDescent="0.25">
      <c r="A1265" s="156" t="s">
        <v>124</v>
      </c>
      <c r="B1265" s="132">
        <v>231.91</v>
      </c>
    </row>
    <row r="1266" spans="1:2" s="131" customFormat="1" ht="15" customHeight="1" x14ac:dyDescent="0.25">
      <c r="A1266" s="156" t="s">
        <v>124</v>
      </c>
      <c r="B1266" s="132">
        <v>5848.79</v>
      </c>
    </row>
    <row r="1267" spans="1:2" s="131" customFormat="1" ht="15" customHeight="1" x14ac:dyDescent="0.25">
      <c r="A1267" s="156" t="s">
        <v>124</v>
      </c>
      <c r="B1267" s="132">
        <v>3.73</v>
      </c>
    </row>
    <row r="1268" spans="1:2" s="131" customFormat="1" ht="15" customHeight="1" x14ac:dyDescent="0.25">
      <c r="A1268" s="156" t="s">
        <v>124</v>
      </c>
      <c r="B1268" s="132">
        <v>6998.37</v>
      </c>
    </row>
    <row r="1269" spans="1:2" s="131" customFormat="1" ht="15" customHeight="1" x14ac:dyDescent="0.25">
      <c r="A1269" s="156" t="s">
        <v>124</v>
      </c>
      <c r="B1269" s="132">
        <v>2659.5020000000004</v>
      </c>
    </row>
    <row r="1270" spans="1:2" s="131" customFormat="1" ht="15" customHeight="1" x14ac:dyDescent="0.25">
      <c r="A1270" s="156" t="s">
        <v>124</v>
      </c>
      <c r="B1270" s="132">
        <v>43395.445</v>
      </c>
    </row>
    <row r="1271" spans="1:2" s="131" customFormat="1" ht="15" customHeight="1" x14ac:dyDescent="0.25">
      <c r="A1271" s="156" t="s">
        <v>124</v>
      </c>
      <c r="B1271" s="132">
        <v>228.27500000000001</v>
      </c>
    </row>
    <row r="1272" spans="1:2" s="131" customFormat="1" ht="15" customHeight="1" x14ac:dyDescent="0.25">
      <c r="A1272" s="156" t="s">
        <v>124</v>
      </c>
      <c r="B1272" s="132">
        <v>4510.38</v>
      </c>
    </row>
    <row r="1273" spans="1:2" s="131" customFormat="1" ht="15" customHeight="1" x14ac:dyDescent="0.25">
      <c r="A1273" s="156" t="s">
        <v>124</v>
      </c>
      <c r="B1273" s="132">
        <v>3.91</v>
      </c>
    </row>
    <row r="1274" spans="1:2" s="131" customFormat="1" ht="15" customHeight="1" x14ac:dyDescent="0.25">
      <c r="A1274" s="156" t="s">
        <v>124</v>
      </c>
      <c r="B1274" s="132">
        <v>612.78</v>
      </c>
    </row>
    <row r="1275" spans="1:2" s="131" customFormat="1" ht="15" customHeight="1" x14ac:dyDescent="0.25">
      <c r="A1275" s="156" t="s">
        <v>124</v>
      </c>
      <c r="B1275" s="132">
        <v>1086.05</v>
      </c>
    </row>
    <row r="1276" spans="1:2" s="131" customFormat="1" ht="15" customHeight="1" x14ac:dyDescent="0.25">
      <c r="A1276" s="156" t="s">
        <v>124</v>
      </c>
      <c r="B1276" s="132">
        <v>4.4450000000000003</v>
      </c>
    </row>
    <row r="1277" spans="1:2" s="131" customFormat="1" ht="15" customHeight="1" x14ac:dyDescent="0.25">
      <c r="A1277" s="156" t="s">
        <v>124</v>
      </c>
      <c r="B1277" s="132">
        <v>2578.7766666666666</v>
      </c>
    </row>
    <row r="1278" spans="1:2" s="131" customFormat="1" ht="15" customHeight="1" x14ac:dyDescent="0.25">
      <c r="A1278" s="156" t="s">
        <v>124</v>
      </c>
      <c r="B1278" s="132">
        <v>1295.0899999999999</v>
      </c>
    </row>
    <row r="1279" spans="1:2" s="131" customFormat="1" ht="15" customHeight="1" x14ac:dyDescent="0.25">
      <c r="A1279" s="156" t="s">
        <v>124</v>
      </c>
      <c r="B1279" s="132">
        <v>74.167500000000004</v>
      </c>
    </row>
    <row r="1280" spans="1:2" s="131" customFormat="1" ht="15" customHeight="1" x14ac:dyDescent="0.25">
      <c r="A1280" s="156" t="s">
        <v>124</v>
      </c>
      <c r="B1280" s="132">
        <v>17691.985000000001</v>
      </c>
    </row>
    <row r="1281" spans="1:2" s="131" customFormat="1" ht="15" customHeight="1" x14ac:dyDescent="0.25">
      <c r="A1281" s="156" t="s">
        <v>124</v>
      </c>
      <c r="B1281" s="132">
        <v>5734.15</v>
      </c>
    </row>
    <row r="1282" spans="1:2" s="131" customFormat="1" ht="15" customHeight="1" x14ac:dyDescent="0.25">
      <c r="A1282" s="156" t="s">
        <v>124</v>
      </c>
      <c r="B1282" s="132">
        <v>1820.43</v>
      </c>
    </row>
    <row r="1283" spans="1:2" s="131" customFormat="1" ht="15" customHeight="1" x14ac:dyDescent="0.25">
      <c r="A1283" s="156" t="s">
        <v>124</v>
      </c>
      <c r="B1283" s="132">
        <v>1.62</v>
      </c>
    </row>
    <row r="1284" spans="1:2" s="131" customFormat="1" ht="15" customHeight="1" x14ac:dyDescent="0.25">
      <c r="A1284" s="156" t="s">
        <v>124</v>
      </c>
      <c r="B1284" s="132">
        <v>0.01</v>
      </c>
    </row>
    <row r="1285" spans="1:2" s="131" customFormat="1" ht="15" customHeight="1" x14ac:dyDescent="0.25">
      <c r="A1285" s="156" t="s">
        <v>124</v>
      </c>
      <c r="B1285" s="132">
        <v>1109.08</v>
      </c>
    </row>
    <row r="1286" spans="1:2" s="131" customFormat="1" ht="15" customHeight="1" x14ac:dyDescent="0.25">
      <c r="A1286" s="156" t="s">
        <v>124</v>
      </c>
      <c r="B1286" s="132">
        <v>5.0000000000000001E-3</v>
      </c>
    </row>
    <row r="1287" spans="1:2" s="131" customFormat="1" ht="15" customHeight="1" x14ac:dyDescent="0.25">
      <c r="A1287" s="156" t="s">
        <v>124</v>
      </c>
      <c r="B1287" s="132">
        <v>7.1999999999999995E-2</v>
      </c>
    </row>
    <row r="1288" spans="1:2" s="131" customFormat="1" ht="15" customHeight="1" x14ac:dyDescent="0.25">
      <c r="A1288" s="156" t="s">
        <v>124</v>
      </c>
      <c r="B1288" s="132">
        <v>3.0249999999999999</v>
      </c>
    </row>
    <row r="1289" spans="1:2" s="131" customFormat="1" ht="15" customHeight="1" x14ac:dyDescent="0.25">
      <c r="A1289" s="156" t="s">
        <v>124</v>
      </c>
      <c r="B1289" s="132">
        <v>1.31</v>
      </c>
    </row>
    <row r="1290" spans="1:2" s="131" customFormat="1" ht="15" customHeight="1" x14ac:dyDescent="0.25">
      <c r="A1290" s="156" t="s">
        <v>124</v>
      </c>
      <c r="B1290" s="132">
        <v>5.7050000000000001</v>
      </c>
    </row>
    <row r="1291" spans="1:2" s="131" customFormat="1" ht="15" customHeight="1" x14ac:dyDescent="0.25">
      <c r="A1291" s="156" t="s">
        <v>124</v>
      </c>
      <c r="B1291" s="132">
        <v>268.82499999999999</v>
      </c>
    </row>
    <row r="1292" spans="1:2" s="131" customFormat="1" ht="15" customHeight="1" x14ac:dyDescent="0.25">
      <c r="A1292" s="156" t="s">
        <v>124</v>
      </c>
      <c r="B1292" s="132">
        <v>0.08</v>
      </c>
    </row>
    <row r="1293" spans="1:2" s="131" customFormat="1" ht="15" customHeight="1" x14ac:dyDescent="0.25">
      <c r="A1293" s="156" t="s">
        <v>124</v>
      </c>
      <c r="B1293" s="132">
        <v>14.945</v>
      </c>
    </row>
    <row r="1294" spans="1:2" s="131" customFormat="1" ht="15" customHeight="1" x14ac:dyDescent="0.25">
      <c r="A1294" s="156" t="s">
        <v>124</v>
      </c>
      <c r="B1294" s="132">
        <v>9.19</v>
      </c>
    </row>
    <row r="1295" spans="1:2" s="131" customFormat="1" ht="15" customHeight="1" x14ac:dyDescent="0.25">
      <c r="A1295" s="156" t="s">
        <v>124</v>
      </c>
      <c r="B1295" s="132">
        <v>71.86</v>
      </c>
    </row>
    <row r="1296" spans="1:2" s="131" customFormat="1" ht="15" customHeight="1" x14ac:dyDescent="0.25">
      <c r="A1296" s="156" t="s">
        <v>124</v>
      </c>
      <c r="B1296" s="132">
        <v>273.02</v>
      </c>
    </row>
    <row r="1297" spans="1:2" s="131" customFormat="1" ht="15" customHeight="1" x14ac:dyDescent="0.25">
      <c r="A1297" s="156" t="s">
        <v>124</v>
      </c>
      <c r="B1297" s="132">
        <v>65.875</v>
      </c>
    </row>
    <row r="1298" spans="1:2" s="131" customFormat="1" ht="15" customHeight="1" x14ac:dyDescent="0.25">
      <c r="A1298" s="156" t="s">
        <v>124</v>
      </c>
      <c r="B1298" s="132">
        <v>61.744999999999997</v>
      </c>
    </row>
    <row r="1299" spans="1:2" s="131" customFormat="1" ht="15" customHeight="1" x14ac:dyDescent="0.25">
      <c r="A1299" s="156" t="s">
        <v>124</v>
      </c>
      <c r="B1299" s="132">
        <v>0.22500000000000001</v>
      </c>
    </row>
    <row r="1300" spans="1:2" s="131" customFormat="1" ht="15" customHeight="1" x14ac:dyDescent="0.25">
      <c r="A1300" s="156" t="s">
        <v>124</v>
      </c>
      <c r="B1300" s="132">
        <v>333.5</v>
      </c>
    </row>
    <row r="1301" spans="1:2" s="131" customFormat="1" ht="15" customHeight="1" x14ac:dyDescent="0.25">
      <c r="A1301" s="156" t="s">
        <v>124</v>
      </c>
      <c r="B1301" s="132">
        <v>1.46</v>
      </c>
    </row>
    <row r="1302" spans="1:2" s="131" customFormat="1" ht="15" customHeight="1" x14ac:dyDescent="0.25">
      <c r="A1302" s="156" t="s">
        <v>124</v>
      </c>
      <c r="B1302" s="132">
        <v>158.69999999999999</v>
      </c>
    </row>
    <row r="1303" spans="1:2" s="131" customFormat="1" ht="15" customHeight="1" x14ac:dyDescent="0.25">
      <c r="A1303" s="156" t="s">
        <v>124</v>
      </c>
      <c r="B1303" s="132">
        <v>782.06</v>
      </c>
    </row>
    <row r="1304" spans="1:2" s="131" customFormat="1" ht="15" customHeight="1" x14ac:dyDescent="0.25">
      <c r="A1304" s="156" t="s">
        <v>124</v>
      </c>
      <c r="B1304" s="132">
        <v>4629.625</v>
      </c>
    </row>
    <row r="1305" spans="1:2" s="131" customFormat="1" ht="15" customHeight="1" x14ac:dyDescent="0.25">
      <c r="A1305" s="156" t="s">
        <v>124</v>
      </c>
      <c r="B1305" s="132">
        <v>1083.155</v>
      </c>
    </row>
    <row r="1306" spans="1:2" s="131" customFormat="1" ht="15" customHeight="1" x14ac:dyDescent="0.25">
      <c r="A1306" s="156" t="s">
        <v>124</v>
      </c>
      <c r="B1306" s="132">
        <v>22045.985000000001</v>
      </c>
    </row>
    <row r="1307" spans="1:2" s="131" customFormat="1" ht="15" customHeight="1" x14ac:dyDescent="0.25">
      <c r="A1307" s="156" t="s">
        <v>124</v>
      </c>
      <c r="B1307" s="132">
        <v>460.39600000000002</v>
      </c>
    </row>
    <row r="1308" spans="1:2" s="131" customFormat="1" ht="15" customHeight="1" x14ac:dyDescent="0.25">
      <c r="A1308" s="156" t="s">
        <v>124</v>
      </c>
      <c r="B1308" s="132">
        <v>460.92</v>
      </c>
    </row>
    <row r="1309" spans="1:2" s="131" customFormat="1" ht="15" customHeight="1" x14ac:dyDescent="0.25">
      <c r="A1309" s="156" t="s">
        <v>124</v>
      </c>
      <c r="B1309" s="132">
        <v>1701.8779999999999</v>
      </c>
    </row>
    <row r="1310" spans="1:2" s="131" customFormat="1" ht="15" customHeight="1" x14ac:dyDescent="0.25">
      <c r="A1310" s="156" t="s">
        <v>124</v>
      </c>
      <c r="B1310" s="132">
        <v>264.245</v>
      </c>
    </row>
    <row r="1311" spans="1:2" s="131" customFormat="1" ht="15" customHeight="1" x14ac:dyDescent="0.25">
      <c r="A1311" s="156" t="s">
        <v>124</v>
      </c>
      <c r="B1311" s="132">
        <v>27159.154999999999</v>
      </c>
    </row>
    <row r="1312" spans="1:2" s="131" customFormat="1" ht="15" customHeight="1" x14ac:dyDescent="0.25">
      <c r="A1312" s="156" t="s">
        <v>124</v>
      </c>
      <c r="B1312" s="132">
        <v>1978.385</v>
      </c>
    </row>
    <row r="1313" spans="1:2" s="131" customFormat="1" ht="15" customHeight="1" x14ac:dyDescent="0.25">
      <c r="A1313" s="156" t="s">
        <v>124</v>
      </c>
      <c r="B1313" s="132">
        <v>145.17500000000001</v>
      </c>
    </row>
    <row r="1314" spans="1:2" s="131" customFormat="1" ht="15" customHeight="1" x14ac:dyDescent="0.25">
      <c r="A1314" s="156" t="s">
        <v>124</v>
      </c>
      <c r="B1314" s="132">
        <v>357.4</v>
      </c>
    </row>
    <row r="1315" spans="1:2" s="131" customFormat="1" ht="15" customHeight="1" x14ac:dyDescent="0.25">
      <c r="A1315" s="156" t="s">
        <v>124</v>
      </c>
      <c r="B1315" s="132">
        <v>34.655000000000001</v>
      </c>
    </row>
    <row r="1316" spans="1:2" s="131" customFormat="1" ht="15" customHeight="1" x14ac:dyDescent="0.25">
      <c r="A1316" s="156" t="s">
        <v>124</v>
      </c>
      <c r="B1316" s="132">
        <v>2027.4849999999999</v>
      </c>
    </row>
    <row r="1317" spans="1:2" s="131" customFormat="1" ht="15" customHeight="1" x14ac:dyDescent="0.25">
      <c r="A1317" s="156" t="s">
        <v>124</v>
      </c>
      <c r="B1317" s="132">
        <v>1200.7249999999999</v>
      </c>
    </row>
    <row r="1318" spans="1:2" s="131" customFormat="1" ht="15" customHeight="1" x14ac:dyDescent="0.25">
      <c r="A1318" s="156" t="s">
        <v>124</v>
      </c>
      <c r="B1318" s="132">
        <v>40.225000000000001</v>
      </c>
    </row>
    <row r="1319" spans="1:2" s="131" customFormat="1" ht="15" customHeight="1" x14ac:dyDescent="0.25">
      <c r="A1319" s="156" t="s">
        <v>124</v>
      </c>
      <c r="B1319" s="132">
        <v>19.155000000000001</v>
      </c>
    </row>
    <row r="1320" spans="1:2" s="131" customFormat="1" ht="15" customHeight="1" x14ac:dyDescent="0.25">
      <c r="A1320" s="156" t="s">
        <v>124</v>
      </c>
      <c r="B1320" s="132">
        <v>229.875</v>
      </c>
    </row>
    <row r="1321" spans="1:2" s="131" customFormat="1" ht="15" customHeight="1" x14ac:dyDescent="0.25">
      <c r="A1321" s="156" t="s">
        <v>124</v>
      </c>
      <c r="B1321" s="132">
        <v>333.88</v>
      </c>
    </row>
    <row r="1322" spans="1:2" s="131" customFormat="1" ht="15" customHeight="1" x14ac:dyDescent="0.25">
      <c r="A1322" s="156" t="s">
        <v>124</v>
      </c>
      <c r="B1322" s="132">
        <v>458.16500000000002</v>
      </c>
    </row>
    <row r="1323" spans="1:2" s="131" customFormat="1" ht="15" customHeight="1" x14ac:dyDescent="0.25">
      <c r="A1323" s="156" t="s">
        <v>124</v>
      </c>
      <c r="B1323" s="132">
        <v>4059.0349999999999</v>
      </c>
    </row>
    <row r="1324" spans="1:2" s="131" customFormat="1" ht="15" customHeight="1" x14ac:dyDescent="0.25">
      <c r="A1324" s="156" t="s">
        <v>124</v>
      </c>
      <c r="B1324" s="132">
        <v>71.734999999999999</v>
      </c>
    </row>
    <row r="1325" spans="1:2" s="131" customFormat="1" ht="15" customHeight="1" x14ac:dyDescent="0.25">
      <c r="A1325" s="156" t="s">
        <v>124</v>
      </c>
      <c r="B1325" s="132">
        <v>0.48499999999999999</v>
      </c>
    </row>
    <row r="1326" spans="1:2" s="131" customFormat="1" ht="15" customHeight="1" x14ac:dyDescent="0.25">
      <c r="A1326" s="156" t="s">
        <v>124</v>
      </c>
      <c r="B1326" s="132">
        <v>0.105</v>
      </c>
    </row>
    <row r="1327" spans="1:2" s="131" customFormat="1" ht="15" customHeight="1" x14ac:dyDescent="0.25">
      <c r="A1327" s="156" t="s">
        <v>124</v>
      </c>
      <c r="B1327" s="132">
        <v>37.295000000000002</v>
      </c>
    </row>
    <row r="1328" spans="1:2" s="131" customFormat="1" ht="15" customHeight="1" x14ac:dyDescent="0.25">
      <c r="A1328" s="156" t="s">
        <v>124</v>
      </c>
      <c r="B1328" s="132">
        <v>559.69500000000005</v>
      </c>
    </row>
    <row r="1329" spans="1:2" s="131" customFormat="1" ht="15" customHeight="1" x14ac:dyDescent="0.25">
      <c r="A1329" s="156" t="s">
        <v>124</v>
      </c>
      <c r="B1329" s="132">
        <v>1560.59</v>
      </c>
    </row>
    <row r="1330" spans="1:2" s="131" customFormat="1" ht="15" customHeight="1" x14ac:dyDescent="0.25">
      <c r="A1330" s="156" t="s">
        <v>124</v>
      </c>
      <c r="B1330" s="132">
        <v>666.3</v>
      </c>
    </row>
    <row r="1331" spans="1:2" s="131" customFormat="1" ht="15" customHeight="1" x14ac:dyDescent="0.25">
      <c r="A1331" s="156" t="s">
        <v>124</v>
      </c>
      <c r="B1331" s="132">
        <v>0.52500000000000002</v>
      </c>
    </row>
    <row r="1332" spans="1:2" s="131" customFormat="1" ht="15" customHeight="1" x14ac:dyDescent="0.25">
      <c r="A1332" s="156" t="s">
        <v>124</v>
      </c>
      <c r="B1332" s="132">
        <v>27.754999999999999</v>
      </c>
    </row>
    <row r="1333" spans="1:2" s="131" customFormat="1" ht="15" customHeight="1" x14ac:dyDescent="0.25">
      <c r="A1333" s="156" t="s">
        <v>124</v>
      </c>
      <c r="B1333" s="132">
        <v>531.41</v>
      </c>
    </row>
    <row r="1334" spans="1:2" s="131" customFormat="1" ht="15" customHeight="1" x14ac:dyDescent="0.25">
      <c r="A1334" s="156" t="s">
        <v>124</v>
      </c>
      <c r="B1334" s="132">
        <v>65.680000000000007</v>
      </c>
    </row>
    <row r="1335" spans="1:2" s="131" customFormat="1" ht="15" customHeight="1" x14ac:dyDescent="0.25">
      <c r="A1335" s="156" t="s">
        <v>124</v>
      </c>
      <c r="B1335" s="132">
        <v>0.75</v>
      </c>
    </row>
    <row r="1336" spans="1:2" s="131" customFormat="1" ht="15" customHeight="1" x14ac:dyDescent="0.25">
      <c r="A1336" s="156" t="s">
        <v>124</v>
      </c>
      <c r="B1336" s="132">
        <v>5.0000000000000001E-3</v>
      </c>
    </row>
    <row r="1337" spans="1:2" s="131" customFormat="1" ht="15" customHeight="1" x14ac:dyDescent="0.25">
      <c r="A1337" s="156" t="s">
        <v>124</v>
      </c>
      <c r="B1337" s="132">
        <v>5.5549999999999997</v>
      </c>
    </row>
    <row r="1338" spans="1:2" s="131" customFormat="1" ht="15" customHeight="1" x14ac:dyDescent="0.25">
      <c r="A1338" s="156" t="s">
        <v>124</v>
      </c>
      <c r="B1338" s="132">
        <v>1.36</v>
      </c>
    </row>
    <row r="1339" spans="1:2" s="131" customFormat="1" ht="15" customHeight="1" x14ac:dyDescent="0.25">
      <c r="A1339" s="156" t="s">
        <v>124</v>
      </c>
      <c r="B1339" s="132">
        <v>6.08</v>
      </c>
    </row>
    <row r="1340" spans="1:2" s="131" customFormat="1" ht="15" customHeight="1" x14ac:dyDescent="0.25">
      <c r="A1340" s="156" t="s">
        <v>124</v>
      </c>
      <c r="B1340" s="132">
        <v>256.42500000000001</v>
      </c>
    </row>
    <row r="1341" spans="1:2" s="131" customFormat="1" ht="15" customHeight="1" x14ac:dyDescent="0.25">
      <c r="A1341" s="156" t="s">
        <v>124</v>
      </c>
      <c r="B1341" s="132">
        <v>0.82</v>
      </c>
    </row>
    <row r="1342" spans="1:2" s="131" customFormat="1" ht="15" customHeight="1" x14ac:dyDescent="0.25">
      <c r="A1342" s="156" t="s">
        <v>124</v>
      </c>
      <c r="B1342" s="132">
        <v>4106.2349999999997</v>
      </c>
    </row>
    <row r="1343" spans="1:2" s="131" customFormat="1" ht="15" customHeight="1" x14ac:dyDescent="0.25">
      <c r="A1343" s="156" t="s">
        <v>124</v>
      </c>
      <c r="B1343" s="132">
        <v>11.975</v>
      </c>
    </row>
    <row r="1344" spans="1:2" s="131" customFormat="1" ht="15" customHeight="1" x14ac:dyDescent="0.25">
      <c r="A1344" s="156" t="s">
        <v>124</v>
      </c>
      <c r="B1344" s="132">
        <v>1625.655</v>
      </c>
    </row>
    <row r="1345" spans="1:2" s="131" customFormat="1" ht="15" customHeight="1" x14ac:dyDescent="0.25">
      <c r="A1345" s="156" t="s">
        <v>124</v>
      </c>
      <c r="B1345" s="132">
        <v>8200.5</v>
      </c>
    </row>
    <row r="1346" spans="1:2" s="131" customFormat="1" ht="15" customHeight="1" x14ac:dyDescent="0.25">
      <c r="A1346" s="156" t="s">
        <v>124</v>
      </c>
      <c r="B1346" s="132">
        <v>980.56333333333328</v>
      </c>
    </row>
    <row r="1347" spans="1:2" s="131" customFormat="1" ht="15" customHeight="1" x14ac:dyDescent="0.25">
      <c r="A1347" s="156" t="s">
        <v>124</v>
      </c>
      <c r="B1347" s="132">
        <v>5.0000000000000001E-3</v>
      </c>
    </row>
    <row r="1348" spans="1:2" s="131" customFormat="1" ht="15" customHeight="1" x14ac:dyDescent="0.25">
      <c r="A1348" s="156" t="s">
        <v>124</v>
      </c>
      <c r="B1348" s="132">
        <v>34.46</v>
      </c>
    </row>
    <row r="1349" spans="1:2" s="131" customFormat="1" ht="15" customHeight="1" x14ac:dyDescent="0.25">
      <c r="A1349" s="156" t="s">
        <v>124</v>
      </c>
      <c r="B1349" s="132">
        <v>0.105</v>
      </c>
    </row>
    <row r="1350" spans="1:2" s="131" customFormat="1" ht="15" customHeight="1" x14ac:dyDescent="0.25">
      <c r="A1350" s="156" t="s">
        <v>124</v>
      </c>
      <c r="B1350" s="132">
        <v>1787.39</v>
      </c>
    </row>
    <row r="1351" spans="1:2" s="131" customFormat="1" ht="15" customHeight="1" x14ac:dyDescent="0.25">
      <c r="A1351" s="156" t="s">
        <v>124</v>
      </c>
      <c r="B1351" s="132">
        <v>507.87</v>
      </c>
    </row>
    <row r="1352" spans="1:2" s="131" customFormat="1" ht="15" customHeight="1" x14ac:dyDescent="0.25">
      <c r="A1352" s="156" t="s">
        <v>124</v>
      </c>
      <c r="B1352" s="132">
        <v>194.82499999999999</v>
      </c>
    </row>
    <row r="1353" spans="1:2" s="131" customFormat="1" ht="15" customHeight="1" x14ac:dyDescent="0.25">
      <c r="A1353" s="156" t="s">
        <v>124</v>
      </c>
      <c r="B1353" s="132">
        <v>2120.9499999999998</v>
      </c>
    </row>
    <row r="1354" spans="1:2" s="131" customFormat="1" ht="15" customHeight="1" x14ac:dyDescent="0.25">
      <c r="A1354" s="156" t="s">
        <v>124</v>
      </c>
      <c r="B1354" s="132">
        <v>984.68</v>
      </c>
    </row>
    <row r="1355" spans="1:2" s="131" customFormat="1" ht="15" customHeight="1" x14ac:dyDescent="0.25">
      <c r="A1355" s="156" t="s">
        <v>124</v>
      </c>
      <c r="B1355" s="132">
        <v>4015.2366666666662</v>
      </c>
    </row>
    <row r="1356" spans="1:2" s="131" customFormat="1" ht="15" customHeight="1" x14ac:dyDescent="0.25">
      <c r="A1356" s="156" t="s">
        <v>124</v>
      </c>
      <c r="B1356" s="132">
        <v>2092.9542857142856</v>
      </c>
    </row>
    <row r="1357" spans="1:2" s="131" customFormat="1" ht="15" customHeight="1" x14ac:dyDescent="0.25">
      <c r="A1357" s="156" t="s">
        <v>124</v>
      </c>
      <c r="B1357" s="132">
        <v>146.14500000000001</v>
      </c>
    </row>
    <row r="1358" spans="1:2" s="131" customFormat="1" ht="15" customHeight="1" x14ac:dyDescent="0.25">
      <c r="A1358" s="156" t="s">
        <v>124</v>
      </c>
      <c r="B1358" s="132">
        <v>29.96</v>
      </c>
    </row>
    <row r="1359" spans="1:2" s="131" customFormat="1" ht="15" customHeight="1" x14ac:dyDescent="0.25">
      <c r="A1359" s="156" t="s">
        <v>124</v>
      </c>
      <c r="B1359" s="132">
        <v>2225.5299999999997</v>
      </c>
    </row>
    <row r="1360" spans="1:2" s="131" customFormat="1" ht="15" customHeight="1" x14ac:dyDescent="0.25">
      <c r="A1360" s="156" t="s">
        <v>124</v>
      </c>
      <c r="B1360" s="132">
        <v>120.18571428571427</v>
      </c>
    </row>
    <row r="1361" spans="1:2" s="131" customFormat="1" ht="15" customHeight="1" x14ac:dyDescent="0.25">
      <c r="A1361" s="156" t="s">
        <v>124</v>
      </c>
      <c r="B1361" s="132">
        <v>2156.7199999999998</v>
      </c>
    </row>
    <row r="1362" spans="1:2" s="131" customFormat="1" ht="15" customHeight="1" x14ac:dyDescent="0.25">
      <c r="A1362" s="156" t="s">
        <v>124</v>
      </c>
      <c r="B1362" s="132">
        <v>164.80500000000001</v>
      </c>
    </row>
    <row r="1363" spans="1:2" s="131" customFormat="1" ht="15" customHeight="1" x14ac:dyDescent="0.25">
      <c r="A1363" s="156" t="s">
        <v>124</v>
      </c>
      <c r="B1363" s="132">
        <v>977.53</v>
      </c>
    </row>
    <row r="1364" spans="1:2" s="131" customFormat="1" ht="15" customHeight="1" x14ac:dyDescent="0.25">
      <c r="A1364" s="156" t="s">
        <v>124</v>
      </c>
      <c r="B1364" s="132">
        <v>5.0000000000000001E-3</v>
      </c>
    </row>
    <row r="1365" spans="1:2" s="131" customFormat="1" ht="15" customHeight="1" x14ac:dyDescent="0.25">
      <c r="A1365" s="156" t="s">
        <v>124</v>
      </c>
      <c r="B1365" s="132">
        <v>3697.7950000000001</v>
      </c>
    </row>
    <row r="1366" spans="1:2" s="131" customFormat="1" ht="15" customHeight="1" x14ac:dyDescent="0.25">
      <c r="A1366" s="156" t="s">
        <v>124</v>
      </c>
      <c r="B1366" s="132">
        <v>3.04</v>
      </c>
    </row>
    <row r="1367" spans="1:2" s="131" customFormat="1" ht="15" customHeight="1" x14ac:dyDescent="0.25">
      <c r="A1367" s="156" t="s">
        <v>124</v>
      </c>
      <c r="B1367" s="132">
        <v>781.39</v>
      </c>
    </row>
    <row r="1368" spans="1:2" s="131" customFormat="1" ht="15" customHeight="1" x14ac:dyDescent="0.25">
      <c r="A1368" s="156" t="s">
        <v>124</v>
      </c>
      <c r="B1368" s="132">
        <v>1076.52</v>
      </c>
    </row>
    <row r="1369" spans="1:2" s="131" customFormat="1" ht="15" customHeight="1" x14ac:dyDescent="0.25">
      <c r="A1369" s="156" t="s">
        <v>124</v>
      </c>
      <c r="B1369" s="132">
        <v>1.6666666666666666E-3</v>
      </c>
    </row>
    <row r="1370" spans="1:2" s="131" customFormat="1" ht="15" customHeight="1" x14ac:dyDescent="0.25">
      <c r="A1370" s="156" t="s">
        <v>124</v>
      </c>
      <c r="B1370" s="132">
        <v>8060.87</v>
      </c>
    </row>
    <row r="1371" spans="1:2" s="131" customFormat="1" ht="15" customHeight="1" x14ac:dyDescent="0.25">
      <c r="A1371" s="156" t="s">
        <v>124</v>
      </c>
      <c r="B1371" s="132">
        <v>75901.434999999998</v>
      </c>
    </row>
    <row r="1372" spans="1:2" s="131" customFormat="1" ht="15" customHeight="1" x14ac:dyDescent="0.25">
      <c r="A1372" s="156" t="s">
        <v>124</v>
      </c>
      <c r="B1372" s="132">
        <v>5.0000000000000001E-3</v>
      </c>
    </row>
    <row r="1373" spans="1:2" s="131" customFormat="1" ht="15" customHeight="1" x14ac:dyDescent="0.25">
      <c r="A1373" s="156" t="s">
        <v>124</v>
      </c>
      <c r="B1373" s="132">
        <v>422.255</v>
      </c>
    </row>
    <row r="1374" spans="1:2" s="131" customFormat="1" ht="15" customHeight="1" x14ac:dyDescent="0.25">
      <c r="A1374" s="156" t="s">
        <v>124</v>
      </c>
      <c r="B1374" s="132">
        <v>144.41999999999999</v>
      </c>
    </row>
    <row r="1375" spans="1:2" s="131" customFormat="1" ht="15" customHeight="1" x14ac:dyDescent="0.25">
      <c r="A1375" s="156" t="s">
        <v>124</v>
      </c>
      <c r="B1375" s="132">
        <v>3707.5549999999998</v>
      </c>
    </row>
    <row r="1376" spans="1:2" s="131" customFormat="1" ht="15" customHeight="1" x14ac:dyDescent="0.25">
      <c r="A1376" s="156" t="s">
        <v>124</v>
      </c>
      <c r="B1376" s="132">
        <v>39184.815000000002</v>
      </c>
    </row>
    <row r="1377" spans="1:2" s="131" customFormat="1" ht="15" customHeight="1" x14ac:dyDescent="0.25">
      <c r="A1377" s="156" t="s">
        <v>124</v>
      </c>
      <c r="B1377" s="132">
        <v>929.63499999999999</v>
      </c>
    </row>
    <row r="1378" spans="1:2" s="131" customFormat="1" ht="15" customHeight="1" x14ac:dyDescent="0.25">
      <c r="A1378" s="156" t="s">
        <v>124</v>
      </c>
      <c r="B1378" s="132">
        <v>4777.3549999999996</v>
      </c>
    </row>
    <row r="1379" spans="1:2" s="131" customFormat="1" ht="15" customHeight="1" x14ac:dyDescent="0.25">
      <c r="A1379" s="156" t="s">
        <v>124</v>
      </c>
      <c r="B1379" s="132">
        <v>8109.55</v>
      </c>
    </row>
    <row r="1380" spans="1:2" s="131" customFormat="1" ht="15" customHeight="1" x14ac:dyDescent="0.25">
      <c r="A1380" s="156" t="s">
        <v>124</v>
      </c>
      <c r="B1380" s="132">
        <v>163.04</v>
      </c>
    </row>
    <row r="1381" spans="1:2" s="131" customFormat="1" ht="15" customHeight="1" x14ac:dyDescent="0.25">
      <c r="A1381" s="156" t="s">
        <v>124</v>
      </c>
      <c r="B1381" s="132">
        <v>17829.906666666666</v>
      </c>
    </row>
    <row r="1382" spans="1:2" s="131" customFormat="1" ht="15" customHeight="1" x14ac:dyDescent="0.25">
      <c r="A1382" s="156" t="s">
        <v>124</v>
      </c>
      <c r="B1382" s="132">
        <v>1349.87</v>
      </c>
    </row>
    <row r="1383" spans="1:2" s="131" customFormat="1" ht="15" customHeight="1" x14ac:dyDescent="0.25">
      <c r="A1383" s="156" t="s">
        <v>124</v>
      </c>
      <c r="B1383" s="132">
        <v>180.42500000000001</v>
      </c>
    </row>
    <row r="1384" spans="1:2" s="131" customFormat="1" ht="15" customHeight="1" x14ac:dyDescent="0.25">
      <c r="A1384" s="156" t="s">
        <v>124</v>
      </c>
      <c r="B1384" s="132">
        <v>4445.6499999999996</v>
      </c>
    </row>
    <row r="1385" spans="1:2" s="131" customFormat="1" ht="15" customHeight="1" x14ac:dyDescent="0.25">
      <c r="A1385" s="156" t="s">
        <v>124</v>
      </c>
      <c r="B1385" s="132">
        <v>0.77500000000000002</v>
      </c>
    </row>
    <row r="1386" spans="1:2" s="131" customFormat="1" ht="15" customHeight="1" x14ac:dyDescent="0.25">
      <c r="A1386" s="156" t="s">
        <v>124</v>
      </c>
      <c r="B1386" s="132">
        <v>7045.04</v>
      </c>
    </row>
    <row r="1387" spans="1:2" s="131" customFormat="1" ht="15" customHeight="1" x14ac:dyDescent="0.25">
      <c r="A1387" s="156" t="s">
        <v>124</v>
      </c>
      <c r="B1387" s="132">
        <v>2625.12</v>
      </c>
    </row>
    <row r="1388" spans="1:2" s="131" customFormat="1" ht="15" customHeight="1" x14ac:dyDescent="0.25">
      <c r="A1388" s="156" t="s">
        <v>124</v>
      </c>
      <c r="B1388" s="132">
        <v>1833.2366666666667</v>
      </c>
    </row>
    <row r="1389" spans="1:2" s="131" customFormat="1" ht="15" customHeight="1" x14ac:dyDescent="0.25">
      <c r="A1389" s="156" t="s">
        <v>124</v>
      </c>
      <c r="B1389" s="132">
        <v>9083.8549999999996</v>
      </c>
    </row>
    <row r="1390" spans="1:2" s="131" customFormat="1" ht="15" customHeight="1" x14ac:dyDescent="0.25">
      <c r="A1390" s="156" t="s">
        <v>124</v>
      </c>
      <c r="B1390" s="132">
        <v>190376.73499999999</v>
      </c>
    </row>
    <row r="1391" spans="1:2" s="131" customFormat="1" ht="15" customHeight="1" x14ac:dyDescent="0.25">
      <c r="A1391" s="156" t="s">
        <v>124</v>
      </c>
      <c r="B1391" s="132">
        <v>2169.54</v>
      </c>
    </row>
    <row r="1392" spans="1:2" s="131" customFormat="1" ht="15" customHeight="1" x14ac:dyDescent="0.25">
      <c r="A1392" s="156" t="s">
        <v>124</v>
      </c>
      <c r="B1392" s="132">
        <v>106508.84</v>
      </c>
    </row>
    <row r="1393" spans="1:2" s="131" customFormat="1" ht="15" customHeight="1" x14ac:dyDescent="0.25">
      <c r="A1393" s="156" t="s">
        <v>124</v>
      </c>
      <c r="B1393" s="132">
        <v>8476.4150000000009</v>
      </c>
    </row>
    <row r="1394" spans="1:2" s="131" customFormat="1" ht="15" customHeight="1" x14ac:dyDescent="0.25">
      <c r="A1394" s="156" t="s">
        <v>124</v>
      </c>
      <c r="B1394" s="132">
        <v>2.3650000000000002</v>
      </c>
    </row>
    <row r="1395" spans="1:2" s="131" customFormat="1" ht="15" customHeight="1" x14ac:dyDescent="0.25">
      <c r="A1395" s="156" t="s">
        <v>124</v>
      </c>
      <c r="B1395" s="132">
        <v>9.5000000000000001E-2</v>
      </c>
    </row>
    <row r="1396" spans="1:2" s="131" customFormat="1" ht="15" customHeight="1" x14ac:dyDescent="0.25">
      <c r="A1396" s="156" t="s">
        <v>124</v>
      </c>
      <c r="B1396" s="132">
        <v>14842.795</v>
      </c>
    </row>
    <row r="1397" spans="1:2" s="131" customFormat="1" ht="15" customHeight="1" x14ac:dyDescent="0.25">
      <c r="A1397" s="156" t="s">
        <v>124</v>
      </c>
      <c r="B1397" s="132">
        <v>285.01499999999999</v>
      </c>
    </row>
    <row r="1398" spans="1:2" s="131" customFormat="1" ht="15" customHeight="1" x14ac:dyDescent="0.25">
      <c r="A1398" s="156" t="s">
        <v>124</v>
      </c>
      <c r="B1398" s="132">
        <v>412.95</v>
      </c>
    </row>
    <row r="1399" spans="1:2" s="131" customFormat="1" ht="15" customHeight="1" x14ac:dyDescent="0.25">
      <c r="A1399" s="156" t="s">
        <v>124</v>
      </c>
      <c r="B1399" s="132">
        <v>9.6199999999999992</v>
      </c>
    </row>
    <row r="1400" spans="1:2" s="131" customFormat="1" ht="15" customHeight="1" x14ac:dyDescent="0.25">
      <c r="A1400" s="156" t="s">
        <v>124</v>
      </c>
      <c r="B1400" s="132">
        <v>217.59</v>
      </c>
    </row>
    <row r="1401" spans="1:2" s="131" customFormat="1" ht="15" customHeight="1" x14ac:dyDescent="0.25">
      <c r="A1401" s="156" t="s">
        <v>124</v>
      </c>
      <c r="B1401" s="132">
        <v>826.51499999999999</v>
      </c>
    </row>
    <row r="1402" spans="1:2" s="131" customFormat="1" ht="15" customHeight="1" x14ac:dyDescent="0.25">
      <c r="A1402" s="156" t="s">
        <v>124</v>
      </c>
      <c r="B1402" s="132">
        <v>9.5299999999999994</v>
      </c>
    </row>
    <row r="1403" spans="1:2" s="131" customFormat="1" ht="15" customHeight="1" x14ac:dyDescent="0.25">
      <c r="A1403" s="156" t="s">
        <v>124</v>
      </c>
      <c r="B1403" s="132">
        <v>4.4000000000000004</v>
      </c>
    </row>
    <row r="1404" spans="1:2" s="131" customFormat="1" ht="15" customHeight="1" x14ac:dyDescent="0.25">
      <c r="A1404" s="156" t="s">
        <v>124</v>
      </c>
      <c r="B1404" s="132">
        <v>5443.0950000000003</v>
      </c>
    </row>
    <row r="1405" spans="1:2" s="131" customFormat="1" ht="15" customHeight="1" x14ac:dyDescent="0.25">
      <c r="A1405" s="156" t="s">
        <v>124</v>
      </c>
      <c r="B1405" s="132">
        <v>0.02</v>
      </c>
    </row>
    <row r="1406" spans="1:2" s="131" customFormat="1" ht="15" customHeight="1" x14ac:dyDescent="0.25">
      <c r="A1406" s="156" t="s">
        <v>124</v>
      </c>
      <c r="B1406" s="132">
        <v>735.02499999999998</v>
      </c>
    </row>
    <row r="1407" spans="1:2" s="131" customFormat="1" ht="15" customHeight="1" x14ac:dyDescent="0.25">
      <c r="A1407" s="156" t="s">
        <v>124</v>
      </c>
      <c r="B1407" s="132">
        <v>6.1366666666666667</v>
      </c>
    </row>
    <row r="1408" spans="1:2" s="131" customFormat="1" ht="15" customHeight="1" x14ac:dyDescent="0.25">
      <c r="A1408" s="156" t="s">
        <v>124</v>
      </c>
      <c r="B1408" s="132">
        <v>6195.5050000000001</v>
      </c>
    </row>
    <row r="1409" spans="1:2" s="131" customFormat="1" ht="15" customHeight="1" x14ac:dyDescent="0.25">
      <c r="A1409" s="156" t="s">
        <v>124</v>
      </c>
      <c r="B1409" s="132">
        <v>8999.5650000000005</v>
      </c>
    </row>
    <row r="1410" spans="1:2" s="131" customFormat="1" ht="15" customHeight="1" x14ac:dyDescent="0.25">
      <c r="A1410" s="156" t="s">
        <v>124</v>
      </c>
      <c r="B1410" s="132">
        <v>25.234999999999999</v>
      </c>
    </row>
    <row r="1411" spans="1:2" s="131" customFormat="1" ht="15" customHeight="1" x14ac:dyDescent="0.25">
      <c r="A1411" s="156" t="s">
        <v>124</v>
      </c>
      <c r="B1411" s="132">
        <v>10.199999999999999</v>
      </c>
    </row>
    <row r="1412" spans="1:2" s="131" customFormat="1" ht="15" customHeight="1" x14ac:dyDescent="0.25">
      <c r="A1412" s="156" t="s">
        <v>124</v>
      </c>
      <c r="B1412" s="132">
        <v>4307.76</v>
      </c>
    </row>
    <row r="1413" spans="1:2" s="131" customFormat="1" ht="15" customHeight="1" x14ac:dyDescent="0.25">
      <c r="A1413" s="156" t="s">
        <v>124</v>
      </c>
      <c r="B1413" s="132">
        <v>4491.9049999999997</v>
      </c>
    </row>
    <row r="1414" spans="1:2" s="131" customFormat="1" ht="15" customHeight="1" x14ac:dyDescent="0.25">
      <c r="A1414" s="156" t="s">
        <v>124</v>
      </c>
      <c r="B1414" s="132">
        <v>1.8666666666666665</v>
      </c>
    </row>
    <row r="1415" spans="1:2" s="131" customFormat="1" ht="15" customHeight="1" x14ac:dyDescent="0.25">
      <c r="A1415" s="156" t="s">
        <v>124</v>
      </c>
      <c r="B1415" s="132">
        <v>336.8</v>
      </c>
    </row>
    <row r="1416" spans="1:2" s="131" customFormat="1" ht="15" customHeight="1" x14ac:dyDescent="0.25">
      <c r="A1416" s="156" t="s">
        <v>124</v>
      </c>
      <c r="B1416" s="132">
        <v>17086.895</v>
      </c>
    </row>
    <row r="1417" spans="1:2" s="131" customFormat="1" ht="15" customHeight="1" x14ac:dyDescent="0.25">
      <c r="A1417" s="156" t="s">
        <v>124</v>
      </c>
      <c r="B1417" s="132">
        <v>20605.025000000001</v>
      </c>
    </row>
    <row r="1418" spans="1:2" s="131" customFormat="1" ht="15" customHeight="1" x14ac:dyDescent="0.25">
      <c r="A1418" s="156" t="s">
        <v>124</v>
      </c>
      <c r="B1418" s="132">
        <v>3.98</v>
      </c>
    </row>
    <row r="1419" spans="1:2" s="131" customFormat="1" ht="15" customHeight="1" x14ac:dyDescent="0.25">
      <c r="A1419" s="156" t="s">
        <v>124</v>
      </c>
      <c r="B1419" s="132">
        <v>1008.5650000000001</v>
      </c>
    </row>
    <row r="1420" spans="1:2" s="131" customFormat="1" ht="15" customHeight="1" x14ac:dyDescent="0.25">
      <c r="A1420" s="156" t="s">
        <v>124</v>
      </c>
      <c r="B1420" s="132">
        <v>0.54500000000000004</v>
      </c>
    </row>
    <row r="1421" spans="1:2" s="131" customFormat="1" ht="15" customHeight="1" x14ac:dyDescent="0.25">
      <c r="A1421" s="156" t="s">
        <v>124</v>
      </c>
      <c r="B1421" s="132">
        <v>95.784999999999997</v>
      </c>
    </row>
    <row r="1422" spans="1:2" s="131" customFormat="1" ht="15" customHeight="1" x14ac:dyDescent="0.25">
      <c r="A1422" s="156" t="s">
        <v>124</v>
      </c>
      <c r="B1422" s="132">
        <v>0</v>
      </c>
    </row>
    <row r="1423" spans="1:2" s="131" customFormat="1" ht="15" customHeight="1" x14ac:dyDescent="0.25">
      <c r="A1423" s="156" t="s">
        <v>124</v>
      </c>
      <c r="B1423" s="132">
        <v>5902.39</v>
      </c>
    </row>
    <row r="1424" spans="1:2" s="131" customFormat="1" ht="15" customHeight="1" x14ac:dyDescent="0.25">
      <c r="A1424" s="156" t="s">
        <v>124</v>
      </c>
      <c r="B1424" s="132">
        <v>3607.4349999999999</v>
      </c>
    </row>
    <row r="1425" spans="1:2" s="131" customFormat="1" ht="15" customHeight="1" x14ac:dyDescent="0.25">
      <c r="A1425" s="156" t="s">
        <v>124</v>
      </c>
      <c r="B1425" s="132">
        <v>187.43</v>
      </c>
    </row>
    <row r="1426" spans="1:2" s="131" customFormat="1" ht="15" customHeight="1" x14ac:dyDescent="0.25">
      <c r="A1426" s="156" t="s">
        <v>124</v>
      </c>
      <c r="B1426" s="132">
        <v>56.875</v>
      </c>
    </row>
    <row r="1427" spans="1:2" s="131" customFormat="1" ht="15" customHeight="1" x14ac:dyDescent="0.25">
      <c r="A1427" s="156" t="s">
        <v>124</v>
      </c>
      <c r="B1427" s="132">
        <v>820.71</v>
      </c>
    </row>
    <row r="1428" spans="1:2" s="131" customFormat="1" ht="15" customHeight="1" x14ac:dyDescent="0.25">
      <c r="A1428" s="156" t="s">
        <v>124</v>
      </c>
      <c r="B1428" s="132">
        <v>1776.365</v>
      </c>
    </row>
    <row r="1429" spans="1:2" s="131" customFormat="1" ht="15" customHeight="1" x14ac:dyDescent="0.25">
      <c r="A1429" s="156" t="s">
        <v>124</v>
      </c>
      <c r="B1429" s="132">
        <v>2.39</v>
      </c>
    </row>
    <row r="1430" spans="1:2" s="131" customFormat="1" ht="15" customHeight="1" x14ac:dyDescent="0.25">
      <c r="A1430" s="156" t="s">
        <v>124</v>
      </c>
      <c r="B1430" s="132">
        <v>7.5149999999999997</v>
      </c>
    </row>
    <row r="1431" spans="1:2" s="131" customFormat="1" ht="15" customHeight="1" x14ac:dyDescent="0.25">
      <c r="A1431" s="156" t="s">
        <v>124</v>
      </c>
      <c r="B1431" s="132">
        <v>43.28</v>
      </c>
    </row>
    <row r="1432" spans="1:2" s="131" customFormat="1" ht="15" customHeight="1" x14ac:dyDescent="0.25">
      <c r="A1432" s="156" t="s">
        <v>124</v>
      </c>
      <c r="B1432" s="132">
        <v>16.12</v>
      </c>
    </row>
    <row r="1433" spans="1:2" s="131" customFormat="1" ht="15" customHeight="1" x14ac:dyDescent="0.25">
      <c r="A1433" s="156" t="s">
        <v>124</v>
      </c>
      <c r="B1433" s="132">
        <v>5.5E-2</v>
      </c>
    </row>
    <row r="1434" spans="1:2" s="131" customFormat="1" ht="15" customHeight="1" x14ac:dyDescent="0.25">
      <c r="A1434" s="156" t="s">
        <v>124</v>
      </c>
      <c r="B1434" s="132">
        <v>1599.075</v>
      </c>
    </row>
    <row r="1435" spans="1:2" s="131" customFormat="1" ht="15" customHeight="1" x14ac:dyDescent="0.25">
      <c r="A1435" s="156" t="s">
        <v>124</v>
      </c>
      <c r="B1435" s="132">
        <v>6.0000000000000001E-3</v>
      </c>
    </row>
    <row r="1436" spans="1:2" s="131" customFormat="1" ht="15" customHeight="1" x14ac:dyDescent="0.25">
      <c r="A1436" s="156" t="s">
        <v>124</v>
      </c>
      <c r="B1436" s="132">
        <v>19.82</v>
      </c>
    </row>
    <row r="1437" spans="1:2" s="131" customFormat="1" ht="15" customHeight="1" x14ac:dyDescent="0.25">
      <c r="A1437" s="156" t="s">
        <v>124</v>
      </c>
      <c r="B1437" s="132">
        <v>4515.33</v>
      </c>
    </row>
    <row r="1438" spans="1:2" s="131" customFormat="1" ht="15" customHeight="1" x14ac:dyDescent="0.25">
      <c r="A1438" s="156" t="s">
        <v>124</v>
      </c>
      <c r="B1438" s="132">
        <v>488.29500000000002</v>
      </c>
    </row>
    <row r="1439" spans="1:2" s="131" customFormat="1" ht="15" customHeight="1" x14ac:dyDescent="0.25">
      <c r="A1439" s="156" t="s">
        <v>124</v>
      </c>
      <c r="B1439" s="132">
        <v>3.76</v>
      </c>
    </row>
    <row r="1440" spans="1:2" s="131" customFormat="1" ht="15" customHeight="1" x14ac:dyDescent="0.25">
      <c r="A1440" s="156" t="s">
        <v>124</v>
      </c>
      <c r="B1440" s="132">
        <v>0.01</v>
      </c>
    </row>
    <row r="1441" spans="1:2" s="131" customFormat="1" ht="15" customHeight="1" x14ac:dyDescent="0.25">
      <c r="A1441" s="156" t="s">
        <v>124</v>
      </c>
      <c r="B1441" s="132">
        <v>5.5E-2</v>
      </c>
    </row>
    <row r="1442" spans="1:2" s="131" customFormat="1" ht="15" customHeight="1" x14ac:dyDescent="0.25">
      <c r="A1442" s="156" t="s">
        <v>124</v>
      </c>
      <c r="B1442" s="132">
        <v>7.0274999999999999</v>
      </c>
    </row>
    <row r="1443" spans="1:2" s="131" customFormat="1" ht="15" customHeight="1" x14ac:dyDescent="0.25">
      <c r="A1443" s="156" t="s">
        <v>124</v>
      </c>
      <c r="B1443" s="132">
        <v>0.86</v>
      </c>
    </row>
    <row r="1444" spans="1:2" s="131" customFormat="1" ht="15" customHeight="1" x14ac:dyDescent="0.25">
      <c r="A1444" s="156" t="s">
        <v>124</v>
      </c>
      <c r="B1444" s="132">
        <v>79.23</v>
      </c>
    </row>
    <row r="1445" spans="1:2" s="131" customFormat="1" ht="15" customHeight="1" x14ac:dyDescent="0.25">
      <c r="A1445" s="156" t="s">
        <v>124</v>
      </c>
      <c r="B1445" s="132">
        <v>23.743333333333332</v>
      </c>
    </row>
    <row r="1446" spans="1:2" s="131" customFormat="1" ht="15" customHeight="1" x14ac:dyDescent="0.25">
      <c r="A1446" s="156" t="s">
        <v>124</v>
      </c>
      <c r="B1446" s="132">
        <v>75.680000000000007</v>
      </c>
    </row>
    <row r="1447" spans="1:2" s="131" customFormat="1" ht="15" customHeight="1" x14ac:dyDescent="0.25">
      <c r="A1447" s="156" t="s">
        <v>124</v>
      </c>
      <c r="B1447" s="132">
        <v>139.15</v>
      </c>
    </row>
    <row r="1448" spans="1:2" s="131" customFormat="1" ht="15" customHeight="1" x14ac:dyDescent="0.25">
      <c r="A1448" s="156" t="s">
        <v>124</v>
      </c>
      <c r="B1448" s="132">
        <v>130.16499999999999</v>
      </c>
    </row>
    <row r="1449" spans="1:2" s="131" customFormat="1" ht="15" customHeight="1" x14ac:dyDescent="0.25">
      <c r="A1449" s="156" t="s">
        <v>124</v>
      </c>
      <c r="B1449" s="132">
        <v>9.1449999999999996</v>
      </c>
    </row>
    <row r="1450" spans="1:2" s="131" customFormat="1" ht="15" customHeight="1" x14ac:dyDescent="0.25">
      <c r="A1450" s="156" t="s">
        <v>124</v>
      </c>
      <c r="B1450" s="132">
        <v>5005.5249999999996</v>
      </c>
    </row>
    <row r="1451" spans="1:2" s="131" customFormat="1" ht="15" customHeight="1" x14ac:dyDescent="0.25">
      <c r="A1451" s="156" t="s">
        <v>124</v>
      </c>
      <c r="B1451" s="132">
        <v>141.065</v>
      </c>
    </row>
    <row r="1452" spans="1:2" s="131" customFormat="1" ht="15" customHeight="1" x14ac:dyDescent="0.25">
      <c r="A1452" s="156" t="s">
        <v>124</v>
      </c>
      <c r="B1452" s="132">
        <v>58.56</v>
      </c>
    </row>
    <row r="1453" spans="1:2" s="131" customFormat="1" ht="15" customHeight="1" x14ac:dyDescent="0.25">
      <c r="A1453" s="156" t="s">
        <v>124</v>
      </c>
      <c r="B1453" s="132">
        <v>0.52</v>
      </c>
    </row>
    <row r="1454" spans="1:2" s="131" customFormat="1" ht="15" customHeight="1" x14ac:dyDescent="0.25">
      <c r="A1454" s="156" t="s">
        <v>124</v>
      </c>
      <c r="B1454" s="132">
        <v>26781.755000000001</v>
      </c>
    </row>
    <row r="1455" spans="1:2" s="131" customFormat="1" ht="15" customHeight="1" x14ac:dyDescent="0.25">
      <c r="A1455" s="156" t="s">
        <v>124</v>
      </c>
      <c r="B1455" s="132">
        <v>1.4999999999999999E-2</v>
      </c>
    </row>
    <row r="1456" spans="1:2" s="131" customFormat="1" ht="15" customHeight="1" x14ac:dyDescent="0.25">
      <c r="A1456" s="156" t="s">
        <v>124</v>
      </c>
      <c r="B1456" s="132">
        <v>4.1150000000000002</v>
      </c>
    </row>
    <row r="1457" spans="1:2" s="131" customFormat="1" ht="15" customHeight="1" x14ac:dyDescent="0.25">
      <c r="A1457" s="156" t="s">
        <v>124</v>
      </c>
      <c r="B1457" s="132">
        <v>43.47</v>
      </c>
    </row>
    <row r="1458" spans="1:2" s="131" customFormat="1" ht="15" customHeight="1" x14ac:dyDescent="0.25">
      <c r="A1458" s="156" t="s">
        <v>124</v>
      </c>
      <c r="B1458" s="132">
        <v>41213.165000000001</v>
      </c>
    </row>
    <row r="1459" spans="1:2" s="131" customFormat="1" ht="15" customHeight="1" x14ac:dyDescent="0.25">
      <c r="A1459" s="156" t="s">
        <v>124</v>
      </c>
      <c r="B1459" s="132">
        <v>3.7250000000000001</v>
      </c>
    </row>
    <row r="1460" spans="1:2" s="131" customFormat="1" ht="15" customHeight="1" x14ac:dyDescent="0.25">
      <c r="A1460" s="156" t="s">
        <v>124</v>
      </c>
      <c r="B1460" s="132">
        <v>17.125</v>
      </c>
    </row>
    <row r="1461" spans="1:2" s="131" customFormat="1" ht="15" customHeight="1" x14ac:dyDescent="0.25">
      <c r="A1461" s="156" t="s">
        <v>124</v>
      </c>
      <c r="B1461" s="132">
        <v>142.94999999999999</v>
      </c>
    </row>
    <row r="1462" spans="1:2" s="131" customFormat="1" ht="15" customHeight="1" x14ac:dyDescent="0.25">
      <c r="A1462" s="156" t="s">
        <v>124</v>
      </c>
      <c r="B1462" s="132">
        <v>57.55</v>
      </c>
    </row>
    <row r="1463" spans="1:2" s="131" customFormat="1" ht="15" customHeight="1" x14ac:dyDescent="0.25">
      <c r="A1463" s="156" t="s">
        <v>124</v>
      </c>
      <c r="B1463" s="132">
        <v>1020.085</v>
      </c>
    </row>
    <row r="1464" spans="1:2" s="131" customFormat="1" ht="15" customHeight="1" x14ac:dyDescent="0.25">
      <c r="A1464" s="156" t="s">
        <v>124</v>
      </c>
      <c r="B1464" s="132">
        <v>115.47499999999999</v>
      </c>
    </row>
    <row r="1465" spans="1:2" s="131" customFormat="1" ht="15" customHeight="1" x14ac:dyDescent="0.25">
      <c r="A1465" s="156" t="s">
        <v>124</v>
      </c>
      <c r="B1465" s="132">
        <v>63.734999999999999</v>
      </c>
    </row>
    <row r="1466" spans="1:2" s="131" customFormat="1" ht="15" customHeight="1" x14ac:dyDescent="0.25">
      <c r="A1466" s="156" t="s">
        <v>124</v>
      </c>
      <c r="B1466" s="132">
        <v>71.709999999999994</v>
      </c>
    </row>
    <row r="1467" spans="1:2" s="131" customFormat="1" ht="15" customHeight="1" x14ac:dyDescent="0.25">
      <c r="A1467" s="156" t="s">
        <v>124</v>
      </c>
      <c r="B1467" s="132">
        <v>0.38</v>
      </c>
    </row>
    <row r="1468" spans="1:2" s="131" customFormat="1" ht="15" customHeight="1" x14ac:dyDescent="0.25">
      <c r="A1468" s="156" t="s">
        <v>124</v>
      </c>
      <c r="B1468" s="132">
        <v>94.94</v>
      </c>
    </row>
    <row r="1469" spans="1:2" s="131" customFormat="1" ht="15" customHeight="1" x14ac:dyDescent="0.25">
      <c r="A1469" s="156" t="s">
        <v>124</v>
      </c>
      <c r="B1469" s="132">
        <v>231.9</v>
      </c>
    </row>
    <row r="1470" spans="1:2" s="131" customFormat="1" ht="15" customHeight="1" x14ac:dyDescent="0.25">
      <c r="A1470" s="156" t="s">
        <v>124</v>
      </c>
      <c r="B1470" s="132">
        <v>98.67</v>
      </c>
    </row>
    <row r="1471" spans="1:2" s="131" customFormat="1" ht="15" customHeight="1" x14ac:dyDescent="0.25">
      <c r="A1471" s="156" t="s">
        <v>124</v>
      </c>
      <c r="B1471" s="132">
        <v>2945.22</v>
      </c>
    </row>
    <row r="1472" spans="1:2" s="131" customFormat="1" ht="15" customHeight="1" x14ac:dyDescent="0.25">
      <c r="A1472" s="156" t="s">
        <v>124</v>
      </c>
      <c r="B1472" s="132">
        <v>19663.884999999998</v>
      </c>
    </row>
    <row r="1473" spans="1:2" s="131" customFormat="1" ht="15" customHeight="1" x14ac:dyDescent="0.25">
      <c r="A1473" s="156" t="s">
        <v>124</v>
      </c>
      <c r="B1473" s="132">
        <v>62.354999999999997</v>
      </c>
    </row>
    <row r="1474" spans="1:2" s="131" customFormat="1" ht="15" customHeight="1" x14ac:dyDescent="0.25">
      <c r="A1474" s="156" t="s">
        <v>124</v>
      </c>
      <c r="B1474" s="132">
        <v>47.125</v>
      </c>
    </row>
    <row r="1475" spans="1:2" s="131" customFormat="1" ht="15" customHeight="1" x14ac:dyDescent="0.25">
      <c r="A1475" s="156" t="s">
        <v>124</v>
      </c>
      <c r="B1475" s="132">
        <v>8.666666666666667E-2</v>
      </c>
    </row>
    <row r="1476" spans="1:2" s="131" customFormat="1" ht="15" customHeight="1" x14ac:dyDescent="0.25">
      <c r="A1476" s="156" t="s">
        <v>124</v>
      </c>
      <c r="B1476" s="132">
        <v>3.72</v>
      </c>
    </row>
    <row r="1477" spans="1:2" s="131" customFormat="1" ht="15" customHeight="1" x14ac:dyDescent="0.25">
      <c r="A1477" s="156" t="s">
        <v>124</v>
      </c>
      <c r="B1477" s="132">
        <v>2.1549999999999998</v>
      </c>
    </row>
    <row r="1478" spans="1:2" s="131" customFormat="1" ht="15" customHeight="1" x14ac:dyDescent="0.25">
      <c r="A1478" s="156" t="s">
        <v>124</v>
      </c>
      <c r="B1478" s="132">
        <v>14.477499999999999</v>
      </c>
    </row>
    <row r="1479" spans="1:2" s="131" customFormat="1" ht="15" customHeight="1" x14ac:dyDescent="0.25">
      <c r="A1479" s="156" t="s">
        <v>124</v>
      </c>
      <c r="B1479" s="132">
        <v>825.44500000000005</v>
      </c>
    </row>
    <row r="1480" spans="1:2" s="131" customFormat="1" ht="15" customHeight="1" x14ac:dyDescent="0.25">
      <c r="A1480" s="156" t="s">
        <v>124</v>
      </c>
      <c r="B1480" s="132">
        <v>29.475000000000001</v>
      </c>
    </row>
    <row r="1481" spans="1:2" s="131" customFormat="1" ht="15" customHeight="1" x14ac:dyDescent="0.25">
      <c r="A1481" s="156" t="s">
        <v>124</v>
      </c>
      <c r="B1481" s="132">
        <v>56.545000000000002</v>
      </c>
    </row>
    <row r="1482" spans="1:2" s="131" customFormat="1" ht="15" customHeight="1" x14ac:dyDescent="0.25">
      <c r="A1482" s="156" t="s">
        <v>124</v>
      </c>
      <c r="B1482" s="132">
        <v>5.0000000000000001E-3</v>
      </c>
    </row>
    <row r="1483" spans="1:2" s="131" customFormat="1" ht="15" customHeight="1" x14ac:dyDescent="0.25">
      <c r="A1483" s="156" t="s">
        <v>124</v>
      </c>
      <c r="B1483" s="132">
        <v>105.505</v>
      </c>
    </row>
    <row r="1484" spans="1:2" s="131" customFormat="1" ht="15" customHeight="1" x14ac:dyDescent="0.25">
      <c r="A1484" s="156" t="s">
        <v>124</v>
      </c>
      <c r="B1484" s="132">
        <v>1.0049999999999999</v>
      </c>
    </row>
    <row r="1485" spans="1:2" s="131" customFormat="1" ht="15" customHeight="1" x14ac:dyDescent="0.25">
      <c r="A1485" s="156" t="s">
        <v>124</v>
      </c>
      <c r="B1485" s="132">
        <v>0.13</v>
      </c>
    </row>
    <row r="1486" spans="1:2" s="131" customFormat="1" ht="15" customHeight="1" x14ac:dyDescent="0.25">
      <c r="A1486" s="156" t="s">
        <v>124</v>
      </c>
      <c r="B1486" s="132">
        <v>72.14</v>
      </c>
    </row>
    <row r="1487" spans="1:2" s="131" customFormat="1" ht="15" customHeight="1" x14ac:dyDescent="0.25">
      <c r="A1487" s="156" t="s">
        <v>124</v>
      </c>
      <c r="B1487" s="132">
        <v>1.7050000000000001</v>
      </c>
    </row>
    <row r="1488" spans="1:2" s="131" customFormat="1" ht="15" customHeight="1" x14ac:dyDescent="0.25">
      <c r="A1488" s="156" t="s">
        <v>124</v>
      </c>
      <c r="B1488" s="132">
        <v>177.7</v>
      </c>
    </row>
    <row r="1489" spans="1:2" s="131" customFormat="1" ht="15" customHeight="1" x14ac:dyDescent="0.25">
      <c r="A1489" s="156" t="s">
        <v>124</v>
      </c>
      <c r="B1489" s="132">
        <v>1569.3466666666666</v>
      </c>
    </row>
    <row r="1490" spans="1:2" s="131" customFormat="1" ht="15" customHeight="1" x14ac:dyDescent="0.25">
      <c r="A1490" s="156" t="s">
        <v>124</v>
      </c>
      <c r="B1490" s="132">
        <v>531.13</v>
      </c>
    </row>
    <row r="1491" spans="1:2" s="131" customFormat="1" ht="15" customHeight="1" x14ac:dyDescent="0.25">
      <c r="A1491" s="156" t="s">
        <v>124</v>
      </c>
      <c r="B1491" s="132">
        <v>4.22</v>
      </c>
    </row>
    <row r="1492" spans="1:2" s="131" customFormat="1" ht="15" customHeight="1" x14ac:dyDescent="0.25">
      <c r="A1492" s="156" t="s">
        <v>124</v>
      </c>
      <c r="B1492" s="132">
        <v>640.19000000000005</v>
      </c>
    </row>
    <row r="1493" spans="1:2" s="131" customFormat="1" ht="15" customHeight="1" x14ac:dyDescent="0.25">
      <c r="A1493" s="156" t="s">
        <v>124</v>
      </c>
      <c r="B1493" s="132">
        <v>13.03</v>
      </c>
    </row>
    <row r="1494" spans="1:2" s="131" customFormat="1" ht="15" customHeight="1" x14ac:dyDescent="0.25">
      <c r="A1494" s="156" t="s">
        <v>124</v>
      </c>
      <c r="B1494" s="132">
        <v>2.5000000000000001E-3</v>
      </c>
    </row>
    <row r="1495" spans="1:2" s="131" customFormat="1" ht="15" customHeight="1" x14ac:dyDescent="0.25">
      <c r="A1495" s="156" t="s">
        <v>124</v>
      </c>
      <c r="B1495" s="132">
        <v>984.54</v>
      </c>
    </row>
    <row r="1496" spans="1:2" s="131" customFormat="1" ht="15" customHeight="1" x14ac:dyDescent="0.25">
      <c r="A1496" s="156" t="s">
        <v>124</v>
      </c>
      <c r="B1496" s="132">
        <v>9.1549999999999994</v>
      </c>
    </row>
    <row r="1497" spans="1:2" s="131" customFormat="1" ht="15" customHeight="1" x14ac:dyDescent="0.25">
      <c r="A1497" s="156" t="s">
        <v>124</v>
      </c>
      <c r="B1497" s="132">
        <v>878.32500000000005</v>
      </c>
    </row>
    <row r="1498" spans="1:2" s="131" customFormat="1" ht="15" customHeight="1" x14ac:dyDescent="0.25">
      <c r="A1498" s="156" t="s">
        <v>124</v>
      </c>
      <c r="B1498" s="132">
        <v>3.165</v>
      </c>
    </row>
    <row r="1499" spans="1:2" s="131" customFormat="1" ht="15" customHeight="1" x14ac:dyDescent="0.25">
      <c r="A1499" s="156" t="s">
        <v>124</v>
      </c>
      <c r="B1499" s="132">
        <v>495.52</v>
      </c>
    </row>
    <row r="1500" spans="1:2" s="131" customFormat="1" ht="15" customHeight="1" x14ac:dyDescent="0.25">
      <c r="A1500" s="156" t="s">
        <v>124</v>
      </c>
      <c r="B1500" s="132">
        <v>440.63499999999999</v>
      </c>
    </row>
    <row r="1501" spans="1:2" s="131" customFormat="1" ht="15" customHeight="1" x14ac:dyDescent="0.25">
      <c r="A1501" s="156" t="s">
        <v>124</v>
      </c>
      <c r="B1501" s="132">
        <v>5.0000000000000001E-3</v>
      </c>
    </row>
    <row r="1502" spans="1:2" s="131" customFormat="1" ht="15" customHeight="1" x14ac:dyDescent="0.25">
      <c r="A1502" s="156" t="s">
        <v>124</v>
      </c>
      <c r="B1502" s="132">
        <v>91.02</v>
      </c>
    </row>
    <row r="1503" spans="1:2" s="131" customFormat="1" ht="15" customHeight="1" x14ac:dyDescent="0.25">
      <c r="A1503" s="156" t="s">
        <v>124</v>
      </c>
      <c r="B1503" s="132">
        <v>50204.84</v>
      </c>
    </row>
    <row r="1504" spans="1:2" s="131" customFormat="1" ht="15" customHeight="1" x14ac:dyDescent="0.25">
      <c r="A1504" s="156" t="s">
        <v>124</v>
      </c>
      <c r="B1504" s="132">
        <v>11.865</v>
      </c>
    </row>
    <row r="1505" spans="1:2" s="131" customFormat="1" ht="15" customHeight="1" x14ac:dyDescent="0.25">
      <c r="A1505" s="156" t="s">
        <v>124</v>
      </c>
      <c r="B1505" s="132">
        <v>7.23</v>
      </c>
    </row>
    <row r="1506" spans="1:2" s="131" customFormat="1" ht="15" customHeight="1" x14ac:dyDescent="0.25">
      <c r="A1506" s="156" t="s">
        <v>124</v>
      </c>
      <c r="B1506" s="132">
        <v>1196.5999999999999</v>
      </c>
    </row>
    <row r="1507" spans="1:2" s="131" customFormat="1" ht="15" customHeight="1" x14ac:dyDescent="0.25">
      <c r="A1507" s="156" t="s">
        <v>124</v>
      </c>
      <c r="B1507" s="132">
        <v>5.68</v>
      </c>
    </row>
    <row r="1508" spans="1:2" s="131" customFormat="1" ht="15" customHeight="1" x14ac:dyDescent="0.25">
      <c r="A1508" s="156" t="s">
        <v>124</v>
      </c>
      <c r="B1508" s="132">
        <v>76.954999999999998</v>
      </c>
    </row>
    <row r="1509" spans="1:2" s="131" customFormat="1" ht="15" customHeight="1" x14ac:dyDescent="0.25">
      <c r="A1509" s="156" t="s">
        <v>124</v>
      </c>
      <c r="B1509" s="132">
        <v>139.405</v>
      </c>
    </row>
    <row r="1510" spans="1:2" s="131" customFormat="1" ht="15" customHeight="1" x14ac:dyDescent="0.25">
      <c r="A1510" s="156" t="s">
        <v>124</v>
      </c>
      <c r="B1510" s="132">
        <v>381.45666666666659</v>
      </c>
    </row>
    <row r="1511" spans="1:2" s="131" customFormat="1" ht="15" customHeight="1" x14ac:dyDescent="0.25">
      <c r="A1511" s="156" t="s">
        <v>124</v>
      </c>
      <c r="B1511" s="132">
        <v>2646.97</v>
      </c>
    </row>
    <row r="1512" spans="1:2" s="131" customFormat="1" ht="15" customHeight="1" x14ac:dyDescent="0.25">
      <c r="A1512" s="156" t="s">
        <v>124</v>
      </c>
      <c r="B1512" s="132">
        <v>153.625</v>
      </c>
    </row>
    <row r="1513" spans="1:2" s="131" customFormat="1" ht="15" customHeight="1" x14ac:dyDescent="0.25">
      <c r="A1513" s="156" t="s">
        <v>124</v>
      </c>
      <c r="B1513" s="132">
        <v>0</v>
      </c>
    </row>
    <row r="1514" spans="1:2" s="131" customFormat="1" ht="15" customHeight="1" x14ac:dyDescent="0.25">
      <c r="A1514" s="156" t="s">
        <v>124</v>
      </c>
      <c r="B1514" s="132">
        <v>5.0000000000000001E-3</v>
      </c>
    </row>
    <row r="1515" spans="1:2" s="131" customFormat="1" ht="15" customHeight="1" x14ac:dyDescent="0.25">
      <c r="A1515" s="156" t="s">
        <v>124</v>
      </c>
      <c r="B1515" s="132">
        <v>199.18</v>
      </c>
    </row>
    <row r="1516" spans="1:2" s="131" customFormat="1" ht="15" customHeight="1" x14ac:dyDescent="0.25">
      <c r="A1516" s="156" t="s">
        <v>124</v>
      </c>
      <c r="B1516" s="132">
        <v>72.819999999999993</v>
      </c>
    </row>
    <row r="1517" spans="1:2" s="131" customFormat="1" ht="15" customHeight="1" x14ac:dyDescent="0.25">
      <c r="A1517" s="156" t="s">
        <v>124</v>
      </c>
      <c r="B1517" s="132">
        <v>0.22</v>
      </c>
    </row>
    <row r="1518" spans="1:2" s="131" customFormat="1" ht="15" customHeight="1" x14ac:dyDescent="0.25">
      <c r="A1518" s="156" t="s">
        <v>124</v>
      </c>
      <c r="B1518" s="132">
        <v>8561.9850000000006</v>
      </c>
    </row>
    <row r="1519" spans="1:2" s="131" customFormat="1" ht="15" customHeight="1" x14ac:dyDescent="0.25">
      <c r="A1519" s="156" t="s">
        <v>124</v>
      </c>
      <c r="B1519" s="132">
        <v>3.5700000000000003</v>
      </c>
    </row>
    <row r="1520" spans="1:2" s="131" customFormat="1" ht="15" customHeight="1" x14ac:dyDescent="0.25">
      <c r="A1520" s="156" t="s">
        <v>124</v>
      </c>
      <c r="B1520" s="132">
        <v>2853.42</v>
      </c>
    </row>
    <row r="1521" spans="1:2" s="131" customFormat="1" ht="15" customHeight="1" x14ac:dyDescent="0.25">
      <c r="A1521" s="156" t="s">
        <v>124</v>
      </c>
      <c r="B1521" s="132">
        <v>3983.402</v>
      </c>
    </row>
    <row r="1522" spans="1:2" s="131" customFormat="1" ht="15" customHeight="1" x14ac:dyDescent="0.25">
      <c r="A1522" s="156" t="s">
        <v>124</v>
      </c>
      <c r="B1522" s="132">
        <v>12.21</v>
      </c>
    </row>
    <row r="1523" spans="1:2" s="131" customFormat="1" ht="15" customHeight="1" x14ac:dyDescent="0.25">
      <c r="A1523" s="156" t="s">
        <v>124</v>
      </c>
      <c r="B1523" s="132">
        <v>1052.7</v>
      </c>
    </row>
    <row r="1524" spans="1:2" s="131" customFormat="1" ht="15" customHeight="1" x14ac:dyDescent="0.25">
      <c r="A1524" s="156" t="s">
        <v>124</v>
      </c>
      <c r="B1524" s="132">
        <v>1.64</v>
      </c>
    </row>
    <row r="1525" spans="1:2" s="131" customFormat="1" ht="15" customHeight="1" x14ac:dyDescent="0.25">
      <c r="A1525" s="156" t="s">
        <v>124</v>
      </c>
      <c r="B1525" s="132">
        <v>5.68</v>
      </c>
    </row>
    <row r="1526" spans="1:2" s="131" customFormat="1" ht="15" customHeight="1" x14ac:dyDescent="0.25">
      <c r="A1526" s="156" t="s">
        <v>124</v>
      </c>
      <c r="B1526" s="132">
        <v>9184.4</v>
      </c>
    </row>
    <row r="1527" spans="1:2" s="131" customFormat="1" ht="15" customHeight="1" x14ac:dyDescent="0.25">
      <c r="A1527" s="156" t="s">
        <v>124</v>
      </c>
      <c r="B1527" s="132">
        <v>202.62</v>
      </c>
    </row>
    <row r="1528" spans="1:2" s="131" customFormat="1" ht="15" customHeight="1" x14ac:dyDescent="0.25">
      <c r="A1528" s="156" t="s">
        <v>124</v>
      </c>
      <c r="B1528" s="132">
        <v>5.0000000000000001E-3</v>
      </c>
    </row>
    <row r="1529" spans="1:2" s="131" customFormat="1" ht="15" customHeight="1" x14ac:dyDescent="0.25">
      <c r="A1529" s="156" t="s">
        <v>124</v>
      </c>
      <c r="B1529" s="132">
        <v>272.245</v>
      </c>
    </row>
    <row r="1530" spans="1:2" s="131" customFormat="1" ht="15" customHeight="1" x14ac:dyDescent="0.25">
      <c r="A1530" s="156" t="s">
        <v>124</v>
      </c>
      <c r="B1530" s="132">
        <v>0.05</v>
      </c>
    </row>
    <row r="1531" spans="1:2" s="131" customFormat="1" ht="15" customHeight="1" x14ac:dyDescent="0.25">
      <c r="A1531" s="156" t="s">
        <v>124</v>
      </c>
      <c r="B1531" s="132">
        <v>5.0000000000000001E-3</v>
      </c>
    </row>
    <row r="1532" spans="1:2" s="131" customFormat="1" ht="15" customHeight="1" x14ac:dyDescent="0.25">
      <c r="A1532" s="156" t="s">
        <v>124</v>
      </c>
      <c r="B1532" s="132">
        <v>3432.9639999999999</v>
      </c>
    </row>
    <row r="1533" spans="1:2" s="131" customFormat="1" ht="15" customHeight="1" x14ac:dyDescent="0.25">
      <c r="A1533" s="156" t="s">
        <v>124</v>
      </c>
      <c r="B1533" s="132">
        <v>12.275</v>
      </c>
    </row>
    <row r="1534" spans="1:2" s="131" customFormat="1" ht="15" customHeight="1" x14ac:dyDescent="0.25">
      <c r="A1534" s="156" t="s">
        <v>124</v>
      </c>
      <c r="B1534" s="132">
        <v>0.35800000000000004</v>
      </c>
    </row>
    <row r="1535" spans="1:2" s="131" customFormat="1" ht="15" customHeight="1" x14ac:dyDescent="0.25">
      <c r="A1535" s="156" t="s">
        <v>124</v>
      </c>
      <c r="B1535" s="132">
        <v>2.5000000000000001E-2</v>
      </c>
    </row>
    <row r="1536" spans="1:2" s="131" customFormat="1" ht="15" customHeight="1" x14ac:dyDescent="0.25">
      <c r="A1536" s="156" t="s">
        <v>124</v>
      </c>
      <c r="B1536" s="132">
        <v>238.495</v>
      </c>
    </row>
    <row r="1537" spans="1:2" s="131" customFormat="1" ht="15" customHeight="1" x14ac:dyDescent="0.25">
      <c r="A1537" s="156" t="s">
        <v>124</v>
      </c>
      <c r="B1537" s="132">
        <v>4.4999999999999998E-2</v>
      </c>
    </row>
    <row r="1538" spans="1:2" s="131" customFormat="1" ht="15" customHeight="1" x14ac:dyDescent="0.25">
      <c r="A1538" s="156" t="s">
        <v>124</v>
      </c>
      <c r="B1538" s="132">
        <v>24.98</v>
      </c>
    </row>
    <row r="1539" spans="1:2" s="131" customFormat="1" ht="15" customHeight="1" x14ac:dyDescent="0.25">
      <c r="A1539" s="156" t="s">
        <v>124</v>
      </c>
      <c r="B1539" s="132">
        <v>30519.64</v>
      </c>
    </row>
    <row r="1540" spans="1:2" s="131" customFormat="1" ht="15" customHeight="1" x14ac:dyDescent="0.25">
      <c r="A1540" s="156" t="s">
        <v>124</v>
      </c>
      <c r="B1540" s="132">
        <v>5.0000000000000001E-3</v>
      </c>
    </row>
    <row r="1541" spans="1:2" s="131" customFormat="1" ht="15" customHeight="1" x14ac:dyDescent="0.25">
      <c r="A1541" s="156" t="s">
        <v>124</v>
      </c>
      <c r="B1541" s="132">
        <v>2.5000000000000001E-2</v>
      </c>
    </row>
    <row r="1542" spans="1:2" s="131" customFormat="1" ht="15" customHeight="1" x14ac:dyDescent="0.25">
      <c r="A1542" s="156" t="s">
        <v>124</v>
      </c>
      <c r="B1542" s="132">
        <v>6972.92</v>
      </c>
    </row>
    <row r="1543" spans="1:2" s="131" customFormat="1" ht="15" customHeight="1" x14ac:dyDescent="0.25">
      <c r="A1543" s="156" t="s">
        <v>124</v>
      </c>
      <c r="B1543" s="132">
        <v>54.57</v>
      </c>
    </row>
    <row r="1544" spans="1:2" s="131" customFormat="1" ht="15" customHeight="1" x14ac:dyDescent="0.25">
      <c r="A1544" s="156" t="s">
        <v>124</v>
      </c>
      <c r="B1544" s="132">
        <v>781.48500000000001</v>
      </c>
    </row>
    <row r="1545" spans="1:2" s="131" customFormat="1" ht="15" customHeight="1" x14ac:dyDescent="0.25">
      <c r="A1545" s="156" t="s">
        <v>124</v>
      </c>
      <c r="B1545" s="132">
        <v>3390.53</v>
      </c>
    </row>
    <row r="1546" spans="1:2" s="131" customFormat="1" ht="15" customHeight="1" x14ac:dyDescent="0.25">
      <c r="A1546" s="156" t="s">
        <v>124</v>
      </c>
      <c r="B1546" s="132">
        <v>41.412500000000001</v>
      </c>
    </row>
    <row r="1547" spans="1:2" s="131" customFormat="1" ht="15" customHeight="1" x14ac:dyDescent="0.25">
      <c r="A1547" s="156" t="s">
        <v>124</v>
      </c>
      <c r="B1547" s="132">
        <v>0</v>
      </c>
    </row>
    <row r="1548" spans="1:2" s="131" customFormat="1" ht="15" customHeight="1" x14ac:dyDescent="0.25">
      <c r="A1548" s="156" t="s">
        <v>124</v>
      </c>
      <c r="B1548" s="132">
        <v>0</v>
      </c>
    </row>
    <row r="1549" spans="1:2" s="131" customFormat="1" ht="15" customHeight="1" x14ac:dyDescent="0.25">
      <c r="A1549" s="156" t="s">
        <v>124</v>
      </c>
      <c r="B1549" s="132">
        <v>0</v>
      </c>
    </row>
    <row r="1550" spans="1:2" s="131" customFormat="1" ht="15" customHeight="1" x14ac:dyDescent="0.25">
      <c r="A1550" s="156" t="s">
        <v>124</v>
      </c>
      <c r="B1550" s="132">
        <v>0</v>
      </c>
    </row>
    <row r="1551" spans="1:2" s="131" customFormat="1" ht="15" customHeight="1" x14ac:dyDescent="0.25">
      <c r="A1551" s="156" t="s">
        <v>124</v>
      </c>
      <c r="B1551" s="132">
        <v>0</v>
      </c>
    </row>
    <row r="1552" spans="1:2" s="131" customFormat="1" ht="15" customHeight="1" x14ac:dyDescent="0.25">
      <c r="A1552" s="156" t="s">
        <v>124</v>
      </c>
      <c r="B1552" s="132">
        <v>0</v>
      </c>
    </row>
    <row r="1553" spans="1:2" s="131" customFormat="1" ht="15" customHeight="1" x14ac:dyDescent="0.25">
      <c r="A1553" s="156" t="s">
        <v>124</v>
      </c>
      <c r="B1553" s="132">
        <v>0</v>
      </c>
    </row>
    <row r="1554" spans="1:2" s="131" customFormat="1" ht="15" customHeight="1" x14ac:dyDescent="0.25">
      <c r="A1554" s="156" t="s">
        <v>124</v>
      </c>
      <c r="B1554" s="132">
        <v>0</v>
      </c>
    </row>
    <row r="1555" spans="1:2" s="131" customFormat="1" ht="15" customHeight="1" x14ac:dyDescent="0.25">
      <c r="A1555" s="156" t="s">
        <v>124</v>
      </c>
      <c r="B1555" s="132">
        <v>0</v>
      </c>
    </row>
    <row r="1556" spans="1:2" s="131" customFormat="1" ht="15" customHeight="1" x14ac:dyDescent="0.25">
      <c r="A1556" s="156" t="s">
        <v>124</v>
      </c>
      <c r="B1556" s="132">
        <v>0.13</v>
      </c>
    </row>
    <row r="1557" spans="1:2" s="131" customFormat="1" ht="15" customHeight="1" x14ac:dyDescent="0.25">
      <c r="A1557" s="156" t="s">
        <v>124</v>
      </c>
      <c r="B1557" s="132">
        <v>0.105</v>
      </c>
    </row>
    <row r="1558" spans="1:2" s="131" customFormat="1" ht="15" customHeight="1" x14ac:dyDescent="0.25">
      <c r="A1558" s="156" t="s">
        <v>124</v>
      </c>
      <c r="B1558" s="132">
        <v>7.7350000000000003</v>
      </c>
    </row>
    <row r="1559" spans="1:2" s="131" customFormat="1" ht="15" customHeight="1" x14ac:dyDescent="0.25">
      <c r="A1559" s="156" t="s">
        <v>124</v>
      </c>
      <c r="B1559" s="132">
        <v>120.705</v>
      </c>
    </row>
    <row r="1560" spans="1:2" s="131" customFormat="1" ht="15" customHeight="1" x14ac:dyDescent="0.25">
      <c r="A1560" s="156" t="s">
        <v>124</v>
      </c>
      <c r="B1560" s="132">
        <v>1416.8666666666668</v>
      </c>
    </row>
    <row r="1561" spans="1:2" s="131" customFormat="1" ht="15" customHeight="1" x14ac:dyDescent="0.25">
      <c r="A1561" s="156" t="s">
        <v>124</v>
      </c>
      <c r="B1561" s="132">
        <v>938.52666666666664</v>
      </c>
    </row>
    <row r="1562" spans="1:2" s="131" customFormat="1" ht="15" customHeight="1" x14ac:dyDescent="0.25">
      <c r="A1562" s="156" t="s">
        <v>124</v>
      </c>
      <c r="B1562" s="132">
        <v>6.28</v>
      </c>
    </row>
    <row r="1563" spans="1:2" s="131" customFormat="1" ht="15" customHeight="1" x14ac:dyDescent="0.25">
      <c r="A1563" s="156" t="s">
        <v>124</v>
      </c>
      <c r="B1563" s="132">
        <v>63.75</v>
      </c>
    </row>
    <row r="1564" spans="1:2" s="131" customFormat="1" ht="15" customHeight="1" x14ac:dyDescent="0.25">
      <c r="A1564" s="156" t="s">
        <v>124</v>
      </c>
      <c r="B1564" s="132">
        <v>3.895</v>
      </c>
    </row>
    <row r="1565" spans="1:2" s="131" customFormat="1" ht="15" customHeight="1" x14ac:dyDescent="0.25">
      <c r="A1565" s="156" t="s">
        <v>124</v>
      </c>
      <c r="B1565" s="132">
        <v>65.724999999999994</v>
      </c>
    </row>
    <row r="1566" spans="1:2" s="131" customFormat="1" ht="15" customHeight="1" x14ac:dyDescent="0.25">
      <c r="A1566" s="156" t="s">
        <v>124</v>
      </c>
      <c r="B1566" s="132">
        <v>2658.38</v>
      </c>
    </row>
    <row r="1567" spans="1:2" s="131" customFormat="1" ht="15" customHeight="1" x14ac:dyDescent="0.25">
      <c r="A1567" s="156" t="s">
        <v>124</v>
      </c>
      <c r="B1567" s="132">
        <v>592.30999999999995</v>
      </c>
    </row>
    <row r="1568" spans="1:2" s="131" customFormat="1" ht="15" customHeight="1" x14ac:dyDescent="0.25">
      <c r="A1568" s="156" t="s">
        <v>124</v>
      </c>
      <c r="B1568" s="132">
        <v>18198.195</v>
      </c>
    </row>
    <row r="1569" spans="1:2" s="131" customFormat="1" ht="15" customHeight="1" x14ac:dyDescent="0.25">
      <c r="A1569" s="156" t="s">
        <v>124</v>
      </c>
      <c r="B1569" s="132">
        <v>149.91999999999999</v>
      </c>
    </row>
    <row r="1570" spans="1:2" s="131" customFormat="1" ht="15" customHeight="1" x14ac:dyDescent="0.25">
      <c r="A1570" s="156" t="s">
        <v>124</v>
      </c>
      <c r="B1570" s="132">
        <v>0.625</v>
      </c>
    </row>
    <row r="1571" spans="1:2" s="131" customFormat="1" ht="15" customHeight="1" x14ac:dyDescent="0.25">
      <c r="A1571" s="156" t="s">
        <v>124</v>
      </c>
      <c r="B1571" s="132">
        <v>248</v>
      </c>
    </row>
    <row r="1572" spans="1:2" s="131" customFormat="1" ht="15" customHeight="1" x14ac:dyDescent="0.25">
      <c r="A1572" s="156" t="s">
        <v>124</v>
      </c>
      <c r="B1572" s="132">
        <v>21.66</v>
      </c>
    </row>
    <row r="1573" spans="1:2" s="131" customFormat="1" ht="15" customHeight="1" x14ac:dyDescent="0.25">
      <c r="A1573" s="156" t="s">
        <v>124</v>
      </c>
      <c r="B1573" s="132">
        <v>4856.5550000000003</v>
      </c>
    </row>
    <row r="1574" spans="1:2" s="131" customFormat="1" ht="15" customHeight="1" x14ac:dyDescent="0.25">
      <c r="A1574" s="156" t="s">
        <v>124</v>
      </c>
      <c r="B1574" s="132">
        <v>0.46500000000000002</v>
      </c>
    </row>
    <row r="1575" spans="1:2" s="131" customFormat="1" ht="15" customHeight="1" x14ac:dyDescent="0.25">
      <c r="A1575" s="156" t="s">
        <v>124</v>
      </c>
      <c r="B1575" s="132">
        <v>2.7225000000000001</v>
      </c>
    </row>
    <row r="1576" spans="1:2" s="131" customFormat="1" ht="15" customHeight="1" x14ac:dyDescent="0.25">
      <c r="A1576" s="156" t="s">
        <v>124</v>
      </c>
      <c r="B1576" s="132">
        <v>2538.46</v>
      </c>
    </row>
    <row r="1577" spans="1:2" s="131" customFormat="1" ht="15" customHeight="1" x14ac:dyDescent="0.25">
      <c r="A1577" s="156" t="s">
        <v>124</v>
      </c>
      <c r="B1577" s="132">
        <v>14477.254999999999</v>
      </c>
    </row>
    <row r="1578" spans="1:2" s="131" customFormat="1" ht="15" customHeight="1" x14ac:dyDescent="0.25">
      <c r="A1578" s="156" t="s">
        <v>124</v>
      </c>
      <c r="B1578" s="132">
        <v>4788.0524999999998</v>
      </c>
    </row>
    <row r="1579" spans="1:2" s="131" customFormat="1" ht="15" customHeight="1" x14ac:dyDescent="0.25">
      <c r="A1579" s="156" t="s">
        <v>124</v>
      </c>
      <c r="B1579" s="132">
        <v>23.716666666666669</v>
      </c>
    </row>
    <row r="1580" spans="1:2" s="131" customFormat="1" ht="15" customHeight="1" x14ac:dyDescent="0.25">
      <c r="A1580" s="156" t="s">
        <v>124</v>
      </c>
      <c r="B1580" s="132">
        <v>95.69</v>
      </c>
    </row>
    <row r="1581" spans="1:2" s="131" customFormat="1" ht="15" customHeight="1" x14ac:dyDescent="0.25">
      <c r="A1581" s="156" t="s">
        <v>124</v>
      </c>
      <c r="B1581" s="132">
        <v>18.84</v>
      </c>
    </row>
    <row r="1582" spans="1:2" s="131" customFormat="1" ht="15" customHeight="1" x14ac:dyDescent="0.25">
      <c r="A1582" s="156" t="s">
        <v>124</v>
      </c>
      <c r="B1582" s="132">
        <v>429.46</v>
      </c>
    </row>
    <row r="1583" spans="1:2" s="131" customFormat="1" ht="15" customHeight="1" x14ac:dyDescent="0.25">
      <c r="A1583" s="156" t="s">
        <v>124</v>
      </c>
      <c r="B1583" s="132">
        <v>9.44</v>
      </c>
    </row>
    <row r="1584" spans="1:2" s="131" customFormat="1" ht="15" customHeight="1" x14ac:dyDescent="0.25">
      <c r="A1584" s="156" t="s">
        <v>124</v>
      </c>
      <c r="B1584" s="132">
        <v>15109.115</v>
      </c>
    </row>
    <row r="1585" spans="1:2" s="131" customFormat="1" ht="15" customHeight="1" x14ac:dyDescent="0.25">
      <c r="A1585" s="156" t="s">
        <v>124</v>
      </c>
      <c r="B1585" s="132">
        <v>30815.044999999998</v>
      </c>
    </row>
    <row r="1586" spans="1:2" s="131" customFormat="1" ht="15" customHeight="1" x14ac:dyDescent="0.25">
      <c r="A1586" s="156" t="s">
        <v>124</v>
      </c>
      <c r="B1586" s="132">
        <v>141.82499999999999</v>
      </c>
    </row>
    <row r="1587" spans="1:2" s="131" customFormat="1" ht="15" customHeight="1" x14ac:dyDescent="0.25">
      <c r="A1587" s="156" t="s">
        <v>124</v>
      </c>
      <c r="B1587" s="132">
        <v>67.5</v>
      </c>
    </row>
    <row r="1588" spans="1:2" s="131" customFormat="1" ht="15" customHeight="1" x14ac:dyDescent="0.25">
      <c r="A1588" s="156" t="s">
        <v>124</v>
      </c>
      <c r="B1588" s="132">
        <v>0.29499999999999998</v>
      </c>
    </row>
    <row r="1589" spans="1:2" s="131" customFormat="1" ht="15" customHeight="1" x14ac:dyDescent="0.25">
      <c r="A1589" s="156" t="s">
        <v>124</v>
      </c>
      <c r="B1589" s="132">
        <v>195.58</v>
      </c>
    </row>
    <row r="1590" spans="1:2" s="131" customFormat="1" ht="15" customHeight="1" x14ac:dyDescent="0.25">
      <c r="A1590" s="156" t="s">
        <v>124</v>
      </c>
      <c r="B1590" s="132">
        <v>21.004999999999999</v>
      </c>
    </row>
    <row r="1591" spans="1:2" s="131" customFormat="1" ht="15" customHeight="1" x14ac:dyDescent="0.25">
      <c r="A1591" s="156" t="s">
        <v>124</v>
      </c>
      <c r="B1591" s="132">
        <v>615.73333333333335</v>
      </c>
    </row>
    <row r="1592" spans="1:2" s="131" customFormat="1" ht="15" customHeight="1" x14ac:dyDescent="0.25">
      <c r="A1592" s="156" t="s">
        <v>124</v>
      </c>
      <c r="B1592" s="132">
        <v>3300.0149999999999</v>
      </c>
    </row>
    <row r="1593" spans="1:2" s="131" customFormat="1" ht="15" customHeight="1" x14ac:dyDescent="0.25">
      <c r="A1593" s="156" t="s">
        <v>124</v>
      </c>
      <c r="B1593" s="132">
        <v>111.605</v>
      </c>
    </row>
    <row r="1594" spans="1:2" s="131" customFormat="1" ht="15" customHeight="1" x14ac:dyDescent="0.25">
      <c r="A1594" s="156" t="s">
        <v>124</v>
      </c>
      <c r="B1594" s="132">
        <v>1.0649999999999999</v>
      </c>
    </row>
    <row r="1595" spans="1:2" s="131" customFormat="1" ht="15" customHeight="1" x14ac:dyDescent="0.25">
      <c r="A1595" s="156" t="s">
        <v>124</v>
      </c>
      <c r="B1595" s="132">
        <v>7679.5349999999999</v>
      </c>
    </row>
    <row r="1596" spans="1:2" s="131" customFormat="1" ht="15" customHeight="1" x14ac:dyDescent="0.25">
      <c r="A1596" s="156" t="s">
        <v>124</v>
      </c>
      <c r="B1596" s="132">
        <v>0.04</v>
      </c>
    </row>
    <row r="1597" spans="1:2" s="131" customFormat="1" ht="15" customHeight="1" x14ac:dyDescent="0.25">
      <c r="A1597" s="156" t="s">
        <v>124</v>
      </c>
      <c r="B1597" s="132">
        <v>6.72</v>
      </c>
    </row>
    <row r="1598" spans="1:2" s="131" customFormat="1" ht="15" customHeight="1" x14ac:dyDescent="0.25">
      <c r="A1598" s="156" t="s">
        <v>124</v>
      </c>
      <c r="B1598" s="132">
        <v>0.22</v>
      </c>
    </row>
    <row r="1599" spans="1:2" s="131" customFormat="1" ht="15" customHeight="1" x14ac:dyDescent="0.25">
      <c r="A1599" s="156" t="s">
        <v>124</v>
      </c>
      <c r="B1599" s="132">
        <v>1336.6849999999999</v>
      </c>
    </row>
    <row r="1600" spans="1:2" s="131" customFormat="1" ht="15" customHeight="1" x14ac:dyDescent="0.25">
      <c r="A1600" s="156" t="s">
        <v>124</v>
      </c>
      <c r="B1600" s="132">
        <v>173.10499999999999</v>
      </c>
    </row>
    <row r="1601" spans="1:2" s="131" customFormat="1" ht="15" customHeight="1" x14ac:dyDescent="0.25">
      <c r="A1601" s="156" t="s">
        <v>124</v>
      </c>
      <c r="B1601" s="132">
        <v>5581.95</v>
      </c>
    </row>
    <row r="1602" spans="1:2" s="131" customFormat="1" ht="15" customHeight="1" x14ac:dyDescent="0.25">
      <c r="A1602" s="156" t="s">
        <v>124</v>
      </c>
      <c r="B1602" s="132">
        <v>158642.16500000001</v>
      </c>
    </row>
    <row r="1603" spans="1:2" s="131" customFormat="1" ht="15" customHeight="1" x14ac:dyDescent="0.25">
      <c r="A1603" s="156" t="s">
        <v>124</v>
      </c>
      <c r="B1603" s="132">
        <v>2275.7800000000002</v>
      </c>
    </row>
    <row r="1604" spans="1:2" s="131" customFormat="1" ht="15" customHeight="1" x14ac:dyDescent="0.25">
      <c r="A1604" s="156" t="s">
        <v>124</v>
      </c>
      <c r="B1604" s="132">
        <v>898.37</v>
      </c>
    </row>
    <row r="1605" spans="1:2" s="131" customFormat="1" ht="15" customHeight="1" x14ac:dyDescent="0.25">
      <c r="A1605" s="156" t="s">
        <v>124</v>
      </c>
      <c r="B1605" s="132">
        <v>0.63</v>
      </c>
    </row>
    <row r="1606" spans="1:2" s="131" customFormat="1" ht="15" customHeight="1" x14ac:dyDescent="0.25">
      <c r="A1606" s="156" t="s">
        <v>124</v>
      </c>
      <c r="B1606" s="132">
        <v>1.4999999999999999E-2</v>
      </c>
    </row>
    <row r="1607" spans="1:2" s="131" customFormat="1" ht="15" customHeight="1" x14ac:dyDescent="0.25">
      <c r="A1607" s="156" t="s">
        <v>124</v>
      </c>
      <c r="B1607" s="132">
        <v>3567.27</v>
      </c>
    </row>
    <row r="1608" spans="1:2" s="131" customFormat="1" ht="15" customHeight="1" x14ac:dyDescent="0.25">
      <c r="A1608" s="156" t="s">
        <v>124</v>
      </c>
      <c r="B1608" s="132">
        <v>20314.814999999999</v>
      </c>
    </row>
    <row r="1609" spans="1:2" s="131" customFormat="1" ht="15" customHeight="1" x14ac:dyDescent="0.25">
      <c r="A1609" s="156" t="s">
        <v>124</v>
      </c>
      <c r="B1609" s="132">
        <v>307.95499999999998</v>
      </c>
    </row>
    <row r="1610" spans="1:2" s="131" customFormat="1" ht="15" customHeight="1" x14ac:dyDescent="0.25">
      <c r="A1610" s="156" t="s">
        <v>124</v>
      </c>
      <c r="B1610" s="132">
        <v>2419.7449999999999</v>
      </c>
    </row>
    <row r="1611" spans="1:2" s="131" customFormat="1" ht="15" customHeight="1" x14ac:dyDescent="0.25">
      <c r="A1611" s="156" t="s">
        <v>124</v>
      </c>
      <c r="B1611" s="132">
        <v>0.13500000000000001</v>
      </c>
    </row>
    <row r="1612" spans="1:2" s="131" customFormat="1" ht="15" customHeight="1" x14ac:dyDescent="0.25">
      <c r="A1612" s="156" t="s">
        <v>124</v>
      </c>
      <c r="B1612" s="132">
        <v>36069.695</v>
      </c>
    </row>
    <row r="1613" spans="1:2" s="131" customFormat="1" ht="15" customHeight="1" x14ac:dyDescent="0.25">
      <c r="A1613" s="156" t="s">
        <v>124</v>
      </c>
      <c r="B1613" s="132">
        <v>0.79500000000000004</v>
      </c>
    </row>
    <row r="1614" spans="1:2" s="131" customFormat="1" ht="15" customHeight="1" x14ac:dyDescent="0.25">
      <c r="A1614" s="156" t="s">
        <v>124</v>
      </c>
      <c r="B1614" s="132">
        <v>8730.9549999999999</v>
      </c>
    </row>
    <row r="1615" spans="1:2" s="131" customFormat="1" ht="15" customHeight="1" x14ac:dyDescent="0.25">
      <c r="A1615" s="156" t="s">
        <v>124</v>
      </c>
      <c r="B1615" s="132">
        <v>30.614999999999998</v>
      </c>
    </row>
    <row r="1616" spans="1:2" s="131" customFormat="1" ht="15" customHeight="1" x14ac:dyDescent="0.25">
      <c r="A1616" s="156" t="s">
        <v>124</v>
      </c>
      <c r="B1616" s="132">
        <v>12.25</v>
      </c>
    </row>
    <row r="1617" spans="1:2" s="131" customFormat="1" ht="15" customHeight="1" x14ac:dyDescent="0.25">
      <c r="A1617" s="156" t="s">
        <v>124</v>
      </c>
      <c r="B1617" s="132">
        <v>7281.25</v>
      </c>
    </row>
    <row r="1618" spans="1:2" s="131" customFormat="1" ht="15" customHeight="1" x14ac:dyDescent="0.25">
      <c r="A1618" s="156" t="s">
        <v>124</v>
      </c>
      <c r="B1618" s="132">
        <v>4.8250000000000002</v>
      </c>
    </row>
    <row r="1619" spans="1:2" s="131" customFormat="1" ht="15" customHeight="1" x14ac:dyDescent="0.25">
      <c r="A1619" s="156" t="s">
        <v>124</v>
      </c>
      <c r="B1619" s="132">
        <v>0.375</v>
      </c>
    </row>
    <row r="1620" spans="1:2" s="131" customFormat="1" ht="15" customHeight="1" x14ac:dyDescent="0.25">
      <c r="A1620" s="156" t="s">
        <v>124</v>
      </c>
      <c r="B1620" s="132">
        <v>1.84</v>
      </c>
    </row>
    <row r="1621" spans="1:2" s="131" customFormat="1" ht="15" customHeight="1" x14ac:dyDescent="0.25">
      <c r="A1621" s="156" t="s">
        <v>124</v>
      </c>
      <c r="B1621" s="132">
        <v>41.25</v>
      </c>
    </row>
    <row r="1622" spans="1:2" s="131" customFormat="1" ht="15" customHeight="1" x14ac:dyDescent="0.25">
      <c r="A1622" s="156" t="s">
        <v>124</v>
      </c>
      <c r="B1622" s="132">
        <v>0.24</v>
      </c>
    </row>
    <row r="1623" spans="1:2" s="131" customFormat="1" ht="15" customHeight="1" x14ac:dyDescent="0.25">
      <c r="A1623" s="156" t="s">
        <v>124</v>
      </c>
      <c r="B1623" s="132">
        <v>128.29499999999999</v>
      </c>
    </row>
    <row r="1624" spans="1:2" s="131" customFormat="1" ht="15" customHeight="1" x14ac:dyDescent="0.25">
      <c r="A1624" s="156" t="s">
        <v>124</v>
      </c>
      <c r="B1624" s="132">
        <v>74.290000000000006</v>
      </c>
    </row>
    <row r="1625" spans="1:2" s="131" customFormat="1" ht="15" customHeight="1" x14ac:dyDescent="0.25">
      <c r="A1625" s="156" t="s">
        <v>124</v>
      </c>
      <c r="B1625" s="132">
        <v>73.075000000000003</v>
      </c>
    </row>
    <row r="1626" spans="1:2" s="131" customFormat="1" ht="15" customHeight="1" x14ac:dyDescent="0.25">
      <c r="A1626" s="156" t="s">
        <v>124</v>
      </c>
      <c r="B1626" s="132">
        <v>9.5299999999999994</v>
      </c>
    </row>
    <row r="1627" spans="1:2" s="131" customFormat="1" ht="15" customHeight="1" x14ac:dyDescent="0.25">
      <c r="A1627" s="156" t="s">
        <v>124</v>
      </c>
      <c r="B1627" s="132">
        <v>81.650000000000006</v>
      </c>
    </row>
    <row r="1628" spans="1:2" s="131" customFormat="1" ht="15" customHeight="1" x14ac:dyDescent="0.25">
      <c r="A1628" s="156" t="s">
        <v>124</v>
      </c>
      <c r="B1628" s="132">
        <v>0.93</v>
      </c>
    </row>
    <row r="1629" spans="1:2" s="131" customFormat="1" ht="15" customHeight="1" x14ac:dyDescent="0.25">
      <c r="A1629" s="156" t="s">
        <v>124</v>
      </c>
      <c r="B1629" s="132">
        <v>294.625</v>
      </c>
    </row>
    <row r="1630" spans="1:2" s="131" customFormat="1" ht="15" customHeight="1" x14ac:dyDescent="0.25">
      <c r="A1630" s="156" t="s">
        <v>124</v>
      </c>
      <c r="B1630" s="132">
        <v>8.9700000000000006</v>
      </c>
    </row>
    <row r="1631" spans="1:2" s="131" customFormat="1" ht="15" customHeight="1" x14ac:dyDescent="0.25">
      <c r="A1631" s="156" t="s">
        <v>124</v>
      </c>
      <c r="B1631" s="132">
        <v>11.26</v>
      </c>
    </row>
    <row r="1632" spans="1:2" s="131" customFormat="1" ht="15" customHeight="1" x14ac:dyDescent="0.25">
      <c r="A1632" s="156" t="s">
        <v>124</v>
      </c>
      <c r="B1632" s="132">
        <v>4.68</v>
      </c>
    </row>
    <row r="1633" spans="1:2" s="131" customFormat="1" ht="15" customHeight="1" x14ac:dyDescent="0.25">
      <c r="A1633" s="156" t="s">
        <v>124</v>
      </c>
      <c r="B1633" s="132">
        <v>33.51</v>
      </c>
    </row>
    <row r="1634" spans="1:2" s="131" customFormat="1" ht="15" customHeight="1" x14ac:dyDescent="0.25">
      <c r="A1634" s="156" t="s">
        <v>124</v>
      </c>
      <c r="B1634" s="132">
        <v>0.79500000000000004</v>
      </c>
    </row>
    <row r="1635" spans="1:2" s="131" customFormat="1" ht="15" customHeight="1" x14ac:dyDescent="0.25">
      <c r="A1635" s="156" t="s">
        <v>124</v>
      </c>
      <c r="B1635" s="132">
        <v>58.35</v>
      </c>
    </row>
    <row r="1636" spans="1:2" s="131" customFormat="1" ht="15" customHeight="1" x14ac:dyDescent="0.25">
      <c r="A1636" s="156" t="s">
        <v>124</v>
      </c>
      <c r="B1636" s="132">
        <v>7.4649999999999999</v>
      </c>
    </row>
    <row r="1637" spans="1:2" s="131" customFormat="1" ht="15" customHeight="1" x14ac:dyDescent="0.25">
      <c r="A1637" s="156" t="s">
        <v>124</v>
      </c>
      <c r="B1637" s="132">
        <v>0.56999999999999995</v>
      </c>
    </row>
    <row r="1638" spans="1:2" s="131" customFormat="1" ht="15" customHeight="1" x14ac:dyDescent="0.25">
      <c r="A1638" s="156" t="s">
        <v>124</v>
      </c>
      <c r="B1638" s="132">
        <v>53.85</v>
      </c>
    </row>
    <row r="1639" spans="1:2" s="131" customFormat="1" ht="15" customHeight="1" x14ac:dyDescent="0.25">
      <c r="A1639" s="156" t="s">
        <v>124</v>
      </c>
      <c r="B1639" s="132">
        <v>25.355</v>
      </c>
    </row>
    <row r="1640" spans="1:2" s="131" customFormat="1" ht="15" customHeight="1" x14ac:dyDescent="0.25">
      <c r="A1640" s="156" t="s">
        <v>124</v>
      </c>
      <c r="B1640" s="132">
        <v>2.105</v>
      </c>
    </row>
    <row r="1641" spans="1:2" s="131" customFormat="1" ht="15" customHeight="1" x14ac:dyDescent="0.25">
      <c r="A1641" s="156" t="s">
        <v>124</v>
      </c>
      <c r="B1641" s="132">
        <v>5.4333333333333336</v>
      </c>
    </row>
    <row r="1642" spans="1:2" s="131" customFormat="1" ht="15" customHeight="1" x14ac:dyDescent="0.25">
      <c r="A1642" s="156" t="s">
        <v>124</v>
      </c>
      <c r="B1642" s="132">
        <v>5.95</v>
      </c>
    </row>
    <row r="1643" spans="1:2" s="131" customFormat="1" ht="15" customHeight="1" x14ac:dyDescent="0.25">
      <c r="A1643" s="156" t="s">
        <v>124</v>
      </c>
      <c r="B1643" s="132">
        <v>0.76749999999999996</v>
      </c>
    </row>
    <row r="1644" spans="1:2" s="131" customFormat="1" ht="15" customHeight="1" x14ac:dyDescent="0.25">
      <c r="A1644" s="156" t="s">
        <v>124</v>
      </c>
      <c r="B1644" s="132">
        <v>52.44</v>
      </c>
    </row>
    <row r="1645" spans="1:2" s="131" customFormat="1" ht="15" customHeight="1" x14ac:dyDescent="0.25">
      <c r="A1645" s="156" t="s">
        <v>124</v>
      </c>
      <c r="B1645" s="132">
        <v>2.125</v>
      </c>
    </row>
    <row r="1646" spans="1:2" s="131" customFormat="1" ht="15" customHeight="1" x14ac:dyDescent="0.25">
      <c r="A1646" s="156" t="s">
        <v>124</v>
      </c>
      <c r="B1646" s="132">
        <v>92.775000000000006</v>
      </c>
    </row>
    <row r="1647" spans="1:2" s="131" customFormat="1" ht="15" customHeight="1" x14ac:dyDescent="0.25">
      <c r="A1647" s="156" t="s">
        <v>124</v>
      </c>
      <c r="B1647" s="132">
        <v>9.0850000000000009</v>
      </c>
    </row>
    <row r="1648" spans="1:2" s="131" customFormat="1" ht="15" customHeight="1" x14ac:dyDescent="0.25">
      <c r="A1648" s="156" t="s">
        <v>124</v>
      </c>
      <c r="B1648" s="132">
        <v>16.399999999999999</v>
      </c>
    </row>
    <row r="1649" spans="1:2" s="131" customFormat="1" ht="15" customHeight="1" x14ac:dyDescent="0.25">
      <c r="A1649" s="156" t="s">
        <v>124</v>
      </c>
      <c r="B1649" s="132">
        <v>0.94499999999999995</v>
      </c>
    </row>
    <row r="1650" spans="1:2" s="131" customFormat="1" ht="15" customHeight="1" x14ac:dyDescent="0.25">
      <c r="A1650" s="156" t="s">
        <v>124</v>
      </c>
      <c r="B1650" s="132">
        <v>10392.825000000001</v>
      </c>
    </row>
    <row r="1651" spans="1:2" s="131" customFormat="1" ht="15" customHeight="1" x14ac:dyDescent="0.25">
      <c r="A1651" s="156" t="s">
        <v>124</v>
      </c>
      <c r="B1651" s="132">
        <v>2628.645</v>
      </c>
    </row>
    <row r="1652" spans="1:2" s="131" customFormat="1" ht="15" customHeight="1" x14ac:dyDescent="0.25">
      <c r="A1652" s="156" t="s">
        <v>124</v>
      </c>
      <c r="B1652" s="132">
        <v>4575.9350000000004</v>
      </c>
    </row>
    <row r="1653" spans="1:2" s="131" customFormat="1" ht="15" customHeight="1" x14ac:dyDescent="0.25">
      <c r="A1653" s="156" t="s">
        <v>124</v>
      </c>
      <c r="B1653" s="132">
        <v>2.2650000000000001</v>
      </c>
    </row>
    <row r="1654" spans="1:2" s="131" customFormat="1" ht="15" customHeight="1" x14ac:dyDescent="0.25">
      <c r="A1654" s="156" t="s">
        <v>124</v>
      </c>
      <c r="B1654" s="132">
        <v>69.825000000000003</v>
      </c>
    </row>
    <row r="1655" spans="1:2" s="131" customFormat="1" ht="15" customHeight="1" x14ac:dyDescent="0.25">
      <c r="A1655" s="156" t="s">
        <v>124</v>
      </c>
      <c r="B1655" s="132">
        <v>1585.645</v>
      </c>
    </row>
    <row r="1656" spans="1:2" s="131" customFormat="1" ht="15" customHeight="1" x14ac:dyDescent="0.25">
      <c r="A1656" s="156" t="s">
        <v>124</v>
      </c>
      <c r="B1656" s="132">
        <v>0.57499999999999996</v>
      </c>
    </row>
    <row r="1657" spans="1:2" s="131" customFormat="1" ht="15" customHeight="1" x14ac:dyDescent="0.25">
      <c r="A1657" s="156" t="s">
        <v>124</v>
      </c>
      <c r="B1657" s="132">
        <v>2.9079999999999999</v>
      </c>
    </row>
    <row r="1658" spans="1:2" s="131" customFormat="1" ht="15" customHeight="1" x14ac:dyDescent="0.25">
      <c r="A1658" s="156" t="s">
        <v>124</v>
      </c>
      <c r="B1658" s="132">
        <v>52.25</v>
      </c>
    </row>
    <row r="1659" spans="1:2" s="131" customFormat="1" ht="15" customHeight="1" x14ac:dyDescent="0.25">
      <c r="A1659" s="156" t="s">
        <v>124</v>
      </c>
      <c r="B1659" s="132">
        <v>21.148</v>
      </c>
    </row>
    <row r="1660" spans="1:2" s="131" customFormat="1" ht="15" customHeight="1" x14ac:dyDescent="0.25">
      <c r="A1660" s="156" t="s">
        <v>124</v>
      </c>
      <c r="B1660" s="132">
        <v>131.13499999999999</v>
      </c>
    </row>
    <row r="1661" spans="1:2" s="131" customFormat="1" ht="15" customHeight="1" x14ac:dyDescent="0.25">
      <c r="A1661" s="156" t="s">
        <v>124</v>
      </c>
      <c r="B1661" s="132">
        <v>147.44499999999999</v>
      </c>
    </row>
    <row r="1662" spans="1:2" s="131" customFormat="1" ht="15" customHeight="1" x14ac:dyDescent="0.25">
      <c r="A1662" s="156" t="s">
        <v>124</v>
      </c>
      <c r="B1662" s="132">
        <v>1833.2366666666667</v>
      </c>
    </row>
    <row r="1663" spans="1:2" s="131" customFormat="1" ht="15" customHeight="1" x14ac:dyDescent="0.25">
      <c r="A1663" s="156" t="s">
        <v>124</v>
      </c>
      <c r="B1663" s="132">
        <v>6.1366666666666667</v>
      </c>
    </row>
    <row r="1664" spans="1:2" s="131" customFormat="1" ht="15" customHeight="1" x14ac:dyDescent="0.25">
      <c r="A1664" s="156" t="s">
        <v>124</v>
      </c>
      <c r="B1664" s="132">
        <v>2.5000000000000001E-3</v>
      </c>
    </row>
    <row r="1665" spans="1:2" s="131" customFormat="1" ht="15" customHeight="1" x14ac:dyDescent="0.25">
      <c r="A1665" s="156" t="s">
        <v>124</v>
      </c>
      <c r="B1665" s="132">
        <v>2.5000000000000001E-3</v>
      </c>
    </row>
    <row r="1666" spans="1:2" s="131" customFormat="1" ht="15" customHeight="1" x14ac:dyDescent="0.25">
      <c r="A1666" s="156" t="s">
        <v>124</v>
      </c>
      <c r="B1666" s="132">
        <v>3.5700000000000003</v>
      </c>
    </row>
    <row r="1667" spans="1:2" s="131" customFormat="1" ht="15" customHeight="1" x14ac:dyDescent="0.25">
      <c r="A1667" s="156" t="s">
        <v>124</v>
      </c>
      <c r="B1667" s="132">
        <v>3.5700000000000003</v>
      </c>
    </row>
    <row r="1668" spans="1:2" s="131" customFormat="1" ht="15" customHeight="1" x14ac:dyDescent="0.25">
      <c r="A1668" s="156" t="s">
        <v>124</v>
      </c>
      <c r="B1668" s="132">
        <v>3.5700000000000003</v>
      </c>
    </row>
    <row r="1669" spans="1:2" s="131" customFormat="1" ht="15" customHeight="1" x14ac:dyDescent="0.25">
      <c r="A1669" s="156" t="s">
        <v>124</v>
      </c>
      <c r="B1669" s="132">
        <v>357.4</v>
      </c>
    </row>
    <row r="1670" spans="1:2" s="131" customFormat="1" ht="15" customHeight="1" x14ac:dyDescent="0.25">
      <c r="A1670" s="156" t="s">
        <v>124</v>
      </c>
      <c r="B1670" s="132">
        <v>121.21333333333332</v>
      </c>
    </row>
    <row r="1671" spans="1:2" s="131" customFormat="1" ht="15" customHeight="1" x14ac:dyDescent="0.25">
      <c r="A1671" s="156" t="s">
        <v>124</v>
      </c>
      <c r="B1671" s="132">
        <v>3983.402</v>
      </c>
    </row>
    <row r="1672" spans="1:2" s="131" customFormat="1" ht="15" customHeight="1" x14ac:dyDescent="0.25">
      <c r="A1672" s="156" t="s">
        <v>124</v>
      </c>
      <c r="B1672" s="132">
        <v>37059.777142857143</v>
      </c>
    </row>
    <row r="1673" spans="1:2" s="131" customFormat="1" ht="15" customHeight="1" x14ac:dyDescent="0.25">
      <c r="A1673" s="156" t="s">
        <v>124</v>
      </c>
      <c r="B1673" s="132">
        <v>2.9079999999999999</v>
      </c>
    </row>
    <row r="1674" spans="1:2" s="131" customFormat="1" ht="15" customHeight="1" x14ac:dyDescent="0.25">
      <c r="A1674" s="156" t="s">
        <v>124</v>
      </c>
      <c r="B1674" s="132">
        <v>1168.2660000000001</v>
      </c>
    </row>
    <row r="1675" spans="1:2" s="131" customFormat="1" ht="15" customHeight="1" x14ac:dyDescent="0.25">
      <c r="A1675" s="156" t="s">
        <v>124</v>
      </c>
      <c r="B1675" s="132">
        <v>21139.77</v>
      </c>
    </row>
    <row r="1676" spans="1:2" s="131" customFormat="1" ht="15" customHeight="1" x14ac:dyDescent="0.25">
      <c r="A1676" s="156" t="s">
        <v>124</v>
      </c>
      <c r="B1676" s="132">
        <v>67.953333333333333</v>
      </c>
    </row>
    <row r="1677" spans="1:2" s="131" customFormat="1" ht="15" customHeight="1" x14ac:dyDescent="0.25">
      <c r="A1677" s="156" t="s">
        <v>124</v>
      </c>
      <c r="B1677" s="132">
        <v>544.19333333333327</v>
      </c>
    </row>
    <row r="1678" spans="1:2" s="131" customFormat="1" ht="15" customHeight="1" x14ac:dyDescent="0.25">
      <c r="A1678" s="156" t="s">
        <v>124</v>
      </c>
      <c r="B1678" s="132">
        <v>12195.905000000001</v>
      </c>
    </row>
    <row r="1679" spans="1:2" s="131" customFormat="1" ht="15" customHeight="1" x14ac:dyDescent="0.25">
      <c r="A1679" s="156" t="s">
        <v>124</v>
      </c>
      <c r="B1679" s="132">
        <v>1321.4649999999999</v>
      </c>
    </row>
    <row r="1680" spans="1:2" s="131" customFormat="1" ht="15" customHeight="1" x14ac:dyDescent="0.25">
      <c r="A1680" s="156" t="s">
        <v>124</v>
      </c>
      <c r="B1680" s="132">
        <v>1206.5350000000001</v>
      </c>
    </row>
    <row r="1681" spans="1:2" s="131" customFormat="1" ht="15" customHeight="1" x14ac:dyDescent="0.25">
      <c r="A1681" s="156" t="s">
        <v>124</v>
      </c>
      <c r="B1681" s="132">
        <v>0.35800000000000004</v>
      </c>
    </row>
    <row r="1682" spans="1:2" s="131" customFormat="1" ht="15" customHeight="1" x14ac:dyDescent="0.25">
      <c r="A1682" s="156" t="s">
        <v>124</v>
      </c>
      <c r="B1682" s="132">
        <v>449.61500000000001</v>
      </c>
    </row>
    <row r="1683" spans="1:2" s="131" customFormat="1" ht="15" customHeight="1" x14ac:dyDescent="0.25">
      <c r="A1683" s="156" t="s">
        <v>124</v>
      </c>
      <c r="B1683" s="132">
        <v>41.412500000000001</v>
      </c>
    </row>
    <row r="1684" spans="1:2" s="131" customFormat="1" ht="15" customHeight="1" x14ac:dyDescent="0.25">
      <c r="A1684" s="156" t="s">
        <v>124</v>
      </c>
      <c r="B1684" s="132">
        <v>3288.88</v>
      </c>
    </row>
    <row r="1685" spans="1:2" s="131" customFormat="1" ht="15" customHeight="1" x14ac:dyDescent="0.25">
      <c r="A1685" s="156" t="s">
        <v>124</v>
      </c>
      <c r="B1685" s="132">
        <v>843.70749999999998</v>
      </c>
    </row>
    <row r="1686" spans="1:2" s="131" customFormat="1" ht="15" customHeight="1" x14ac:dyDescent="0.25">
      <c r="A1686" s="156" t="s">
        <v>124</v>
      </c>
      <c r="B1686" s="132">
        <v>0.76749999999999996</v>
      </c>
    </row>
    <row r="1687" spans="1:2" s="131" customFormat="1" ht="15" customHeight="1" x14ac:dyDescent="0.25">
      <c r="A1687" s="156" t="s">
        <v>124</v>
      </c>
      <c r="B1687" s="132">
        <v>6.0000000000000001E-3</v>
      </c>
    </row>
    <row r="1688" spans="1:2" s="131" customFormat="1" ht="15" customHeight="1" x14ac:dyDescent="0.25">
      <c r="A1688" s="156" t="s">
        <v>124</v>
      </c>
      <c r="B1688" s="132">
        <v>10.112500000000001</v>
      </c>
    </row>
    <row r="1689" spans="1:2" s="131" customFormat="1" ht="15" customHeight="1" x14ac:dyDescent="0.25">
      <c r="A1689" s="156" t="s">
        <v>124</v>
      </c>
      <c r="B1689" s="132">
        <v>23.743333333333332</v>
      </c>
    </row>
    <row r="1690" spans="1:2" s="131" customFormat="1" ht="15" customHeight="1" x14ac:dyDescent="0.25">
      <c r="A1690" s="156" t="s">
        <v>124</v>
      </c>
      <c r="B1690" s="132">
        <v>7152.21</v>
      </c>
    </row>
    <row r="1691" spans="1:2" s="131" customFormat="1" ht="15" customHeight="1" x14ac:dyDescent="0.25">
      <c r="A1691" s="156" t="s">
        <v>124</v>
      </c>
      <c r="B1691" s="132">
        <v>1053.2</v>
      </c>
    </row>
    <row r="1692" spans="1:2" s="131" customFormat="1" ht="15" customHeight="1" x14ac:dyDescent="0.25">
      <c r="A1692" s="156" t="s">
        <v>124</v>
      </c>
      <c r="B1692" s="132">
        <v>8.666666666666667E-2</v>
      </c>
    </row>
    <row r="1693" spans="1:2" s="131" customFormat="1" ht="15" customHeight="1" x14ac:dyDescent="0.25">
      <c r="A1693" s="156" t="s">
        <v>124</v>
      </c>
      <c r="B1693" s="132">
        <v>847.34749999999997</v>
      </c>
    </row>
    <row r="1694" spans="1:2" s="131" customFormat="1" ht="15" customHeight="1" x14ac:dyDescent="0.25">
      <c r="A1694" s="156" t="s">
        <v>124</v>
      </c>
      <c r="B1694" s="132">
        <v>7.1999999999999995E-2</v>
      </c>
    </row>
    <row r="1695" spans="1:2" s="131" customFormat="1" ht="15" customHeight="1" x14ac:dyDescent="0.25">
      <c r="A1695" s="156" t="s">
        <v>124</v>
      </c>
      <c r="B1695" s="132">
        <v>1569.3466666666666</v>
      </c>
    </row>
    <row r="1696" spans="1:2" s="131" customFormat="1" ht="15" customHeight="1" x14ac:dyDescent="0.25">
      <c r="A1696" s="156" t="s">
        <v>124</v>
      </c>
      <c r="B1696" s="132">
        <v>13950.673333333332</v>
      </c>
    </row>
    <row r="1697" spans="1:2" s="131" customFormat="1" ht="15" customHeight="1" x14ac:dyDescent="0.25">
      <c r="A1697" s="156" t="s">
        <v>124</v>
      </c>
      <c r="B1697" s="132">
        <v>21.148</v>
      </c>
    </row>
    <row r="1698" spans="1:2" s="131" customFormat="1" ht="15" customHeight="1" x14ac:dyDescent="0.25">
      <c r="A1698" s="156" t="s">
        <v>124</v>
      </c>
      <c r="B1698" s="132">
        <v>24412.73</v>
      </c>
    </row>
    <row r="1699" spans="1:2" s="131" customFormat="1" ht="15" customHeight="1" x14ac:dyDescent="0.25">
      <c r="A1699" s="156" t="s">
        <v>124</v>
      </c>
      <c r="B1699" s="132">
        <v>6.6349999999999998</v>
      </c>
    </row>
    <row r="1700" spans="1:2" s="131" customFormat="1" ht="15" customHeight="1" x14ac:dyDescent="0.25">
      <c r="A1700" s="156" t="s">
        <v>124</v>
      </c>
      <c r="B1700" s="132">
        <v>11711.825000000001</v>
      </c>
    </row>
    <row r="1701" spans="1:2" s="131" customFormat="1" ht="15" customHeight="1" x14ac:dyDescent="0.25">
      <c r="A1701" s="156" t="s">
        <v>124</v>
      </c>
      <c r="B1701" s="132">
        <v>938.52666666666664</v>
      </c>
    </row>
    <row r="1702" spans="1:2" s="131" customFormat="1" ht="15" customHeight="1" x14ac:dyDescent="0.25">
      <c r="A1702" s="156" t="s">
        <v>124</v>
      </c>
      <c r="B1702" s="132">
        <v>384.685</v>
      </c>
    </row>
    <row r="1703" spans="1:2" s="131" customFormat="1" ht="15" customHeight="1" x14ac:dyDescent="0.25">
      <c r="A1703" s="156" t="s">
        <v>124</v>
      </c>
      <c r="B1703" s="132">
        <v>983.08500000000004</v>
      </c>
    </row>
    <row r="1704" spans="1:2" s="131" customFormat="1" ht="15" customHeight="1" x14ac:dyDescent="0.25">
      <c r="A1704" s="156" t="s">
        <v>124</v>
      </c>
      <c r="B1704" s="132">
        <v>587.81500000000005</v>
      </c>
    </row>
    <row r="1705" spans="1:2" s="131" customFormat="1" ht="15" customHeight="1" x14ac:dyDescent="0.25">
      <c r="A1705" s="156" t="s">
        <v>124</v>
      </c>
      <c r="B1705" s="132">
        <v>10151.61</v>
      </c>
    </row>
    <row r="1706" spans="1:2" s="131" customFormat="1" ht="15" customHeight="1" x14ac:dyDescent="0.25">
      <c r="A1706" s="156" t="s">
        <v>124</v>
      </c>
      <c r="B1706" s="132">
        <v>4788.0524999999998</v>
      </c>
    </row>
    <row r="1707" spans="1:2" s="131" customFormat="1" ht="15" customHeight="1" x14ac:dyDescent="0.25">
      <c r="A1707" s="156" t="s">
        <v>124</v>
      </c>
      <c r="B1707" s="132">
        <v>23.716666666666669</v>
      </c>
    </row>
    <row r="1708" spans="1:2" s="131" customFormat="1" ht="15" customHeight="1" x14ac:dyDescent="0.25">
      <c r="A1708" s="156" t="s">
        <v>124</v>
      </c>
      <c r="B1708" s="132">
        <v>5.4333333333333336</v>
      </c>
    </row>
    <row r="1709" spans="1:2" s="131" customFormat="1" ht="15" customHeight="1" x14ac:dyDescent="0.25">
      <c r="A1709" s="156" t="s">
        <v>124</v>
      </c>
      <c r="B1709" s="132">
        <v>8287.5849999999991</v>
      </c>
    </row>
    <row r="1710" spans="1:2" s="131" customFormat="1" ht="15" customHeight="1" x14ac:dyDescent="0.25">
      <c r="A1710" s="156" t="s">
        <v>124</v>
      </c>
      <c r="B1710" s="132">
        <v>676.17</v>
      </c>
    </row>
    <row r="1711" spans="1:2" s="131" customFormat="1" ht="15" customHeight="1" x14ac:dyDescent="0.25">
      <c r="A1711" s="156" t="s">
        <v>124</v>
      </c>
      <c r="B1711" s="132">
        <v>59.526000000000003</v>
      </c>
    </row>
    <row r="1712" spans="1:2" s="131" customFormat="1" ht="15" customHeight="1" x14ac:dyDescent="0.25">
      <c r="A1712" s="156" t="s">
        <v>124</v>
      </c>
      <c r="B1712" s="132">
        <v>0.22</v>
      </c>
    </row>
    <row r="1713" spans="1:2" s="131" customFormat="1" ht="15" customHeight="1" x14ac:dyDescent="0.25">
      <c r="A1713" s="156" t="s">
        <v>124</v>
      </c>
      <c r="B1713" s="132">
        <v>1076.52</v>
      </c>
    </row>
    <row r="1714" spans="1:2" s="131" customFormat="1" ht="15" customHeight="1" x14ac:dyDescent="0.25">
      <c r="A1714" s="156" t="s">
        <v>124</v>
      </c>
      <c r="B1714" s="132">
        <v>158.04666666666665</v>
      </c>
    </row>
    <row r="1715" spans="1:2" s="131" customFormat="1" ht="15" customHeight="1" x14ac:dyDescent="0.25">
      <c r="A1715" s="156" t="s">
        <v>124</v>
      </c>
      <c r="B1715" s="132">
        <v>4454.16</v>
      </c>
    </row>
    <row r="1716" spans="1:2" s="131" customFormat="1" ht="15" customHeight="1" x14ac:dyDescent="0.25">
      <c r="A1716" s="156" t="s">
        <v>124</v>
      </c>
      <c r="B1716" s="132">
        <v>263.96499999999997</v>
      </c>
    </row>
    <row r="1717" spans="1:2" s="131" customFormat="1" ht="15" customHeight="1" x14ac:dyDescent="0.25">
      <c r="A1717" s="156" t="s">
        <v>124</v>
      </c>
      <c r="B1717" s="132">
        <v>2578.7766666666666</v>
      </c>
    </row>
    <row r="1718" spans="1:2" s="131" customFormat="1" ht="15" customHeight="1" x14ac:dyDescent="0.25">
      <c r="A1718" s="156" t="s">
        <v>124</v>
      </c>
      <c r="B1718" s="132">
        <v>1.6666666666666666E-3</v>
      </c>
    </row>
    <row r="1719" spans="1:2" s="131" customFormat="1" ht="15" customHeight="1" x14ac:dyDescent="0.25">
      <c r="A1719" s="156" t="s">
        <v>124</v>
      </c>
      <c r="B1719" s="132">
        <v>653.73500000000001</v>
      </c>
    </row>
    <row r="1720" spans="1:2" s="131" customFormat="1" ht="15" customHeight="1" x14ac:dyDescent="0.25">
      <c r="A1720" s="156" t="s">
        <v>124</v>
      </c>
      <c r="B1720" s="132">
        <v>37059.777142857143</v>
      </c>
    </row>
    <row r="1721" spans="1:2" s="131" customFormat="1" ht="15" customHeight="1" x14ac:dyDescent="0.25">
      <c r="A1721" s="156" t="s">
        <v>124</v>
      </c>
      <c r="B1721" s="132">
        <v>37059.777142857143</v>
      </c>
    </row>
    <row r="1722" spans="1:2" s="131" customFormat="1" ht="15" customHeight="1" x14ac:dyDescent="0.25">
      <c r="A1722" s="156" t="s">
        <v>124</v>
      </c>
      <c r="B1722" s="132">
        <v>37059.777142857143</v>
      </c>
    </row>
    <row r="1723" spans="1:2" s="131" customFormat="1" ht="15" customHeight="1" x14ac:dyDescent="0.25">
      <c r="A1723" s="156" t="s">
        <v>124</v>
      </c>
      <c r="B1723" s="132">
        <v>37059.777142857143</v>
      </c>
    </row>
    <row r="1724" spans="1:2" s="131" customFormat="1" ht="15" customHeight="1" x14ac:dyDescent="0.25">
      <c r="A1724" s="156" t="s">
        <v>124</v>
      </c>
      <c r="B1724" s="132">
        <v>37059.777142857143</v>
      </c>
    </row>
    <row r="1725" spans="1:2" s="131" customFormat="1" ht="15" customHeight="1" x14ac:dyDescent="0.25">
      <c r="A1725" s="156" t="s">
        <v>124</v>
      </c>
      <c r="B1725" s="132">
        <v>1168.2660000000001</v>
      </c>
    </row>
    <row r="1726" spans="1:2" s="131" customFormat="1" ht="15" customHeight="1" x14ac:dyDescent="0.25">
      <c r="A1726" s="156" t="s">
        <v>124</v>
      </c>
      <c r="B1726" s="132">
        <v>1168.2660000000001</v>
      </c>
    </row>
    <row r="1727" spans="1:2" s="131" customFormat="1" ht="15" customHeight="1" x14ac:dyDescent="0.25">
      <c r="A1727" s="156" t="s">
        <v>124</v>
      </c>
      <c r="B1727" s="132">
        <v>1168.2660000000001</v>
      </c>
    </row>
    <row r="1728" spans="1:2" s="131" customFormat="1" ht="15" customHeight="1" x14ac:dyDescent="0.25">
      <c r="A1728" s="156" t="s">
        <v>124</v>
      </c>
      <c r="B1728" s="132">
        <v>67.953333333333333</v>
      </c>
    </row>
    <row r="1729" spans="1:2" s="131" customFormat="1" ht="15" customHeight="1" x14ac:dyDescent="0.25">
      <c r="A1729" s="156" t="s">
        <v>124</v>
      </c>
      <c r="B1729" s="132">
        <v>41.412500000000001</v>
      </c>
    </row>
    <row r="1730" spans="1:2" s="131" customFormat="1" ht="15" customHeight="1" x14ac:dyDescent="0.25">
      <c r="A1730" s="156" t="s">
        <v>124</v>
      </c>
      <c r="B1730" s="132">
        <v>980.56333333333328</v>
      </c>
    </row>
    <row r="1731" spans="1:2" s="131" customFormat="1" ht="15" customHeight="1" x14ac:dyDescent="0.25">
      <c r="A1731" s="156" t="s">
        <v>124</v>
      </c>
      <c r="B1731" s="132">
        <v>56.875</v>
      </c>
    </row>
    <row r="1732" spans="1:2" s="131" customFormat="1" ht="15" customHeight="1" x14ac:dyDescent="0.25">
      <c r="A1732" s="156" t="s">
        <v>124</v>
      </c>
      <c r="B1732" s="132">
        <v>56.875</v>
      </c>
    </row>
    <row r="1733" spans="1:2" s="131" customFormat="1" ht="15" customHeight="1" x14ac:dyDescent="0.25">
      <c r="A1733" s="156" t="s">
        <v>124</v>
      </c>
      <c r="B1733" s="132">
        <v>843.70749999999998</v>
      </c>
    </row>
    <row r="1734" spans="1:2" s="131" customFormat="1" ht="15" customHeight="1" x14ac:dyDescent="0.25">
      <c r="A1734" s="156" t="s">
        <v>124</v>
      </c>
      <c r="B1734" s="132">
        <v>6.0000000000000001E-3</v>
      </c>
    </row>
    <row r="1735" spans="1:2" s="131" customFormat="1" ht="15" customHeight="1" x14ac:dyDescent="0.25">
      <c r="A1735" s="156" t="s">
        <v>124</v>
      </c>
      <c r="B1735" s="132">
        <v>6.0000000000000001E-3</v>
      </c>
    </row>
    <row r="1736" spans="1:2" s="131" customFormat="1" ht="15" customHeight="1" x14ac:dyDescent="0.25">
      <c r="A1736" s="156" t="s">
        <v>124</v>
      </c>
      <c r="B1736" s="132">
        <v>10.112500000000001</v>
      </c>
    </row>
    <row r="1737" spans="1:2" s="131" customFormat="1" ht="15" customHeight="1" x14ac:dyDescent="0.25">
      <c r="A1737" s="156" t="s">
        <v>124</v>
      </c>
      <c r="B1737" s="132">
        <v>1053.2</v>
      </c>
    </row>
    <row r="1738" spans="1:2" s="131" customFormat="1" ht="15" customHeight="1" x14ac:dyDescent="0.25">
      <c r="A1738" s="156" t="s">
        <v>124</v>
      </c>
      <c r="B1738" s="132">
        <v>847.34749999999997</v>
      </c>
    </row>
    <row r="1739" spans="1:2" s="131" customFormat="1" ht="15" customHeight="1" x14ac:dyDescent="0.25">
      <c r="A1739" s="156" t="s">
        <v>124</v>
      </c>
      <c r="B1739" s="132">
        <v>7.1999999999999995E-2</v>
      </c>
    </row>
    <row r="1740" spans="1:2" s="131" customFormat="1" ht="15" customHeight="1" x14ac:dyDescent="0.25">
      <c r="A1740" s="156" t="s">
        <v>124</v>
      </c>
      <c r="B1740" s="132">
        <v>7.1999999999999995E-2</v>
      </c>
    </row>
    <row r="1741" spans="1:2" s="131" customFormat="1" ht="15" customHeight="1" x14ac:dyDescent="0.25">
      <c r="A1741" s="156" t="s">
        <v>124</v>
      </c>
      <c r="B1741" s="132">
        <v>2225.5299999999997</v>
      </c>
    </row>
    <row r="1742" spans="1:2" s="131" customFormat="1" ht="15" customHeight="1" x14ac:dyDescent="0.25">
      <c r="A1742" s="156" t="s">
        <v>124</v>
      </c>
      <c r="B1742" s="132">
        <v>120.18571428571427</v>
      </c>
    </row>
    <row r="1743" spans="1:2" s="131" customFormat="1" ht="15" customHeight="1" x14ac:dyDescent="0.25">
      <c r="A1743" s="156" t="s">
        <v>124</v>
      </c>
      <c r="B1743" s="132">
        <v>120.18571428571427</v>
      </c>
    </row>
    <row r="1744" spans="1:2" s="131" customFormat="1" ht="15" customHeight="1" x14ac:dyDescent="0.25">
      <c r="A1744" s="156" t="s">
        <v>124</v>
      </c>
      <c r="B1744" s="132">
        <v>120.18571428571427</v>
      </c>
    </row>
    <row r="1745" spans="1:2" s="131" customFormat="1" ht="15" customHeight="1" x14ac:dyDescent="0.25">
      <c r="A1745" s="156" t="s">
        <v>124</v>
      </c>
      <c r="B1745" s="132">
        <v>120.18571428571427</v>
      </c>
    </row>
    <row r="1746" spans="1:2" s="131" customFormat="1" ht="15" customHeight="1" x14ac:dyDescent="0.25">
      <c r="A1746" s="156" t="s">
        <v>124</v>
      </c>
      <c r="B1746" s="132">
        <v>120.18571428571427</v>
      </c>
    </row>
    <row r="1747" spans="1:2" s="131" customFormat="1" ht="15" customHeight="1" x14ac:dyDescent="0.25">
      <c r="A1747" s="156" t="s">
        <v>124</v>
      </c>
      <c r="B1747" s="132">
        <v>13950.673333333332</v>
      </c>
    </row>
    <row r="1748" spans="1:2" s="131" customFormat="1" ht="15" customHeight="1" x14ac:dyDescent="0.25">
      <c r="A1748" s="156" t="s">
        <v>124</v>
      </c>
      <c r="B1748" s="132">
        <v>0</v>
      </c>
    </row>
    <row r="1749" spans="1:2" s="131" customFormat="1" ht="15" customHeight="1" x14ac:dyDescent="0.25">
      <c r="A1749" s="156" t="s">
        <v>124</v>
      </c>
      <c r="B1749" s="132">
        <v>0.13</v>
      </c>
    </row>
    <row r="1750" spans="1:2" s="131" customFormat="1" ht="15" customHeight="1" x14ac:dyDescent="0.25">
      <c r="A1750" s="156" t="s">
        <v>124</v>
      </c>
      <c r="B1750" s="132">
        <v>8190.2866666666669</v>
      </c>
    </row>
    <row r="1751" spans="1:2" s="131" customFormat="1" ht="15" customHeight="1" x14ac:dyDescent="0.25">
      <c r="A1751" s="156" t="s">
        <v>124</v>
      </c>
      <c r="B1751" s="132">
        <v>8190.2866666666669</v>
      </c>
    </row>
    <row r="1752" spans="1:2" s="131" customFormat="1" ht="15" customHeight="1" x14ac:dyDescent="0.25">
      <c r="A1752" s="156" t="s">
        <v>124</v>
      </c>
      <c r="B1752" s="132">
        <v>2659.5020000000004</v>
      </c>
    </row>
    <row r="1753" spans="1:2" s="131" customFormat="1" ht="15" customHeight="1" x14ac:dyDescent="0.25">
      <c r="A1753" s="156" t="s">
        <v>124</v>
      </c>
      <c r="B1753" s="132">
        <v>2659.5020000000004</v>
      </c>
    </row>
    <row r="1754" spans="1:2" s="131" customFormat="1" ht="15" customHeight="1" x14ac:dyDescent="0.25">
      <c r="A1754" s="156" t="s">
        <v>124</v>
      </c>
      <c r="B1754" s="132">
        <v>2659.5020000000004</v>
      </c>
    </row>
    <row r="1755" spans="1:2" s="131" customFormat="1" ht="15" customHeight="1" x14ac:dyDescent="0.25">
      <c r="A1755" s="156" t="s">
        <v>124</v>
      </c>
      <c r="B1755" s="132">
        <v>59.526000000000003</v>
      </c>
    </row>
    <row r="1756" spans="1:2" s="131" customFormat="1" ht="15" customHeight="1" x14ac:dyDescent="0.25">
      <c r="A1756" s="156" t="s">
        <v>124</v>
      </c>
      <c r="B1756" s="132">
        <v>59.526000000000003</v>
      </c>
    </row>
    <row r="1757" spans="1:2" s="131" customFormat="1" ht="15" customHeight="1" x14ac:dyDescent="0.25">
      <c r="A1757" s="156" t="s">
        <v>124</v>
      </c>
      <c r="B1757" s="132">
        <v>158.04666666666665</v>
      </c>
    </row>
    <row r="1758" spans="1:2" s="131" customFormat="1" ht="15" customHeight="1" x14ac:dyDescent="0.25">
      <c r="A1758" s="156" t="s">
        <v>124</v>
      </c>
      <c r="B1758" s="132">
        <v>4454.16</v>
      </c>
    </row>
    <row r="1759" spans="1:2" s="131" customFormat="1" ht="15" customHeight="1" x14ac:dyDescent="0.25">
      <c r="A1759" s="156" t="s">
        <v>124</v>
      </c>
      <c r="B1759" s="132">
        <v>1.6666666666666666E-3</v>
      </c>
    </row>
    <row r="1760" spans="1:2" s="131" customFormat="1" ht="15" customHeight="1" x14ac:dyDescent="0.25">
      <c r="A1760" s="156" t="s">
        <v>124</v>
      </c>
      <c r="B1760" s="132">
        <v>1.6666666666666666E-3</v>
      </c>
    </row>
    <row r="1761" spans="1:2" s="131" customFormat="1" ht="15" customHeight="1" x14ac:dyDescent="0.25">
      <c r="A1761" s="156" t="s">
        <v>124</v>
      </c>
      <c r="B1761" s="132">
        <v>1.6666666666666666E-3</v>
      </c>
    </row>
    <row r="1762" spans="1:2" s="131" customFormat="1" ht="15" customHeight="1" x14ac:dyDescent="0.25">
      <c r="A1762" s="156" t="s">
        <v>124</v>
      </c>
      <c r="B1762" s="132">
        <v>5734.15</v>
      </c>
    </row>
    <row r="1763" spans="1:2" s="131" customFormat="1" ht="15" customHeight="1" x14ac:dyDescent="0.25">
      <c r="A1763" s="156" t="s">
        <v>124</v>
      </c>
      <c r="B1763" s="132">
        <v>3983.402</v>
      </c>
    </row>
    <row r="1764" spans="1:2" s="131" customFormat="1" ht="15" customHeight="1" x14ac:dyDescent="0.25">
      <c r="A1764" s="156" t="s">
        <v>124</v>
      </c>
      <c r="B1764" s="132">
        <v>3983.402</v>
      </c>
    </row>
    <row r="1765" spans="1:2" s="131" customFormat="1" ht="15" customHeight="1" x14ac:dyDescent="0.25">
      <c r="A1765" s="156" t="s">
        <v>124</v>
      </c>
      <c r="B1765" s="132">
        <v>2.9079999999999999</v>
      </c>
    </row>
    <row r="1766" spans="1:2" s="131" customFormat="1" ht="15" customHeight="1" x14ac:dyDescent="0.25">
      <c r="A1766" s="156" t="s">
        <v>124</v>
      </c>
      <c r="B1766" s="132">
        <v>2.9079999999999999</v>
      </c>
    </row>
    <row r="1767" spans="1:2" s="131" customFormat="1" ht="15" customHeight="1" x14ac:dyDescent="0.25">
      <c r="A1767" s="156" t="s">
        <v>124</v>
      </c>
      <c r="B1767" s="132">
        <v>0.35800000000000004</v>
      </c>
    </row>
    <row r="1768" spans="1:2" s="131" customFormat="1" ht="15" customHeight="1" x14ac:dyDescent="0.25">
      <c r="A1768" s="156" t="s">
        <v>124</v>
      </c>
      <c r="B1768" s="132">
        <v>0.35800000000000004</v>
      </c>
    </row>
    <row r="1769" spans="1:2" s="131" customFormat="1" ht="15" customHeight="1" x14ac:dyDescent="0.25">
      <c r="A1769" s="156" t="s">
        <v>124</v>
      </c>
      <c r="B1769" s="132">
        <v>0.76500000000000001</v>
      </c>
    </row>
    <row r="1770" spans="1:2" s="131" customFormat="1" ht="15" customHeight="1" x14ac:dyDescent="0.25">
      <c r="A1770" s="156" t="s">
        <v>124</v>
      </c>
      <c r="B1770" s="132">
        <v>0.76500000000000001</v>
      </c>
    </row>
    <row r="1771" spans="1:2" s="131" customFormat="1" ht="15" customHeight="1" x14ac:dyDescent="0.25">
      <c r="A1771" s="156" t="s">
        <v>124</v>
      </c>
      <c r="B1771" s="132">
        <v>0.3866666666666666</v>
      </c>
    </row>
    <row r="1772" spans="1:2" s="131" customFormat="1" ht="15" customHeight="1" x14ac:dyDescent="0.25">
      <c r="A1772" s="156" t="s">
        <v>124</v>
      </c>
      <c r="B1772" s="132">
        <v>0.76749999999999996</v>
      </c>
    </row>
    <row r="1773" spans="1:2" s="131" customFormat="1" ht="15" customHeight="1" x14ac:dyDescent="0.25">
      <c r="A1773" s="156" t="s">
        <v>124</v>
      </c>
      <c r="B1773" s="132">
        <v>58.56</v>
      </c>
    </row>
    <row r="1774" spans="1:2" s="131" customFormat="1" ht="15" customHeight="1" x14ac:dyDescent="0.25">
      <c r="A1774" s="156" t="s">
        <v>124</v>
      </c>
      <c r="B1774" s="132">
        <v>8.666666666666667E-2</v>
      </c>
    </row>
    <row r="1775" spans="1:2" s="131" customFormat="1" ht="15" customHeight="1" x14ac:dyDescent="0.25">
      <c r="A1775" s="156" t="s">
        <v>124</v>
      </c>
      <c r="B1775" s="132">
        <v>8.666666666666667E-2</v>
      </c>
    </row>
    <row r="1776" spans="1:2" s="131" customFormat="1" ht="15" customHeight="1" x14ac:dyDescent="0.25">
      <c r="A1776" s="156" t="s">
        <v>124</v>
      </c>
      <c r="B1776" s="132">
        <v>8.666666666666667E-2</v>
      </c>
    </row>
    <row r="1777" spans="1:2" s="131" customFormat="1" ht="15" customHeight="1" x14ac:dyDescent="0.25">
      <c r="A1777" s="156" t="s">
        <v>124</v>
      </c>
      <c r="B1777" s="132">
        <v>21.148</v>
      </c>
    </row>
    <row r="1778" spans="1:2" s="131" customFormat="1" ht="15" customHeight="1" x14ac:dyDescent="0.25">
      <c r="A1778" s="156" t="s">
        <v>124</v>
      </c>
      <c r="B1778" s="132">
        <v>21.148</v>
      </c>
    </row>
    <row r="1779" spans="1:2" s="131" customFormat="1" ht="15" customHeight="1" x14ac:dyDescent="0.25">
      <c r="A1779" s="156" t="s">
        <v>124</v>
      </c>
      <c r="B1779" s="132">
        <v>4788.0524999999998</v>
      </c>
    </row>
    <row r="1780" spans="1:2" s="131" customFormat="1" ht="15" customHeight="1" x14ac:dyDescent="0.25">
      <c r="A1780" s="156" t="s">
        <v>124</v>
      </c>
      <c r="B1780" s="132">
        <v>0.22</v>
      </c>
    </row>
    <row r="1781" spans="1:2" s="131" customFormat="1" ht="15" customHeight="1" x14ac:dyDescent="0.25">
      <c r="A1781" s="156" t="s">
        <v>124</v>
      </c>
      <c r="B1781" s="132">
        <v>445.41</v>
      </c>
    </row>
    <row r="1782" spans="1:2" s="131" customFormat="1" ht="15" customHeight="1" x14ac:dyDescent="0.25">
      <c r="A1782" s="156" t="s">
        <v>124</v>
      </c>
      <c r="B1782" s="132">
        <v>4512.87</v>
      </c>
    </row>
    <row r="1783" spans="1:2" s="131" customFormat="1" ht="15" customHeight="1" x14ac:dyDescent="0.25">
      <c r="A1783" s="156" t="s">
        <v>124</v>
      </c>
      <c r="B1783" s="132">
        <v>654.16</v>
      </c>
    </row>
    <row r="1784" spans="1:2" s="131" customFormat="1" ht="15" customHeight="1" x14ac:dyDescent="0.25">
      <c r="A1784" s="156" t="s">
        <v>124</v>
      </c>
      <c r="B1784" s="132">
        <v>2156.7199999999998</v>
      </c>
    </row>
    <row r="1785" spans="1:2" s="131" customFormat="1" ht="15" customHeight="1" x14ac:dyDescent="0.25">
      <c r="A1785" s="156" t="s">
        <v>124</v>
      </c>
      <c r="B1785" s="132">
        <v>2011.37</v>
      </c>
    </row>
    <row r="1786" spans="1:2" s="131" customFormat="1" ht="15" customHeight="1" x14ac:dyDescent="0.25">
      <c r="A1786" s="156" t="s">
        <v>124</v>
      </c>
      <c r="B1786" s="132">
        <v>206.54666666666665</v>
      </c>
    </row>
    <row r="1787" spans="1:2" s="131" customFormat="1" ht="15" customHeight="1" x14ac:dyDescent="0.25">
      <c r="A1787" s="156" t="s">
        <v>124</v>
      </c>
      <c r="B1787" s="132">
        <v>171.97800000000001</v>
      </c>
    </row>
    <row r="1788" spans="1:2" s="131" customFormat="1" ht="15" customHeight="1" x14ac:dyDescent="0.25">
      <c r="A1788" s="156" t="s">
        <v>124</v>
      </c>
      <c r="B1788" s="132">
        <v>68.84</v>
      </c>
    </row>
    <row r="1789" spans="1:2" s="131" customFormat="1" ht="15" customHeight="1" x14ac:dyDescent="0.25">
      <c r="A1789" s="156" t="s">
        <v>124</v>
      </c>
      <c r="B1789" s="132">
        <v>329.24333333333334</v>
      </c>
    </row>
    <row r="1790" spans="1:2" s="131" customFormat="1" ht="15" customHeight="1" x14ac:dyDescent="0.25">
      <c r="A1790" s="156" t="s">
        <v>124</v>
      </c>
      <c r="B1790" s="132">
        <v>865.4325</v>
      </c>
    </row>
    <row r="1791" spans="1:2" s="131" customFormat="1" ht="15" customHeight="1" x14ac:dyDescent="0.25">
      <c r="A1791" s="156" t="s">
        <v>124</v>
      </c>
      <c r="B1791" s="132">
        <v>865.4325</v>
      </c>
    </row>
    <row r="1792" spans="1:2" s="131" customFormat="1" ht="15" customHeight="1" x14ac:dyDescent="0.25">
      <c r="A1792" s="156" t="s">
        <v>124</v>
      </c>
      <c r="B1792" s="132">
        <v>798.69166666666661</v>
      </c>
    </row>
    <row r="1793" spans="1:2" s="131" customFormat="1" ht="15" customHeight="1" x14ac:dyDescent="0.25">
      <c r="A1793" s="156" t="s">
        <v>124</v>
      </c>
      <c r="B1793" s="132">
        <v>48.283333333333331</v>
      </c>
    </row>
    <row r="1794" spans="1:2" s="131" customFormat="1" ht="15" customHeight="1" x14ac:dyDescent="0.25">
      <c r="A1794" s="156" t="s">
        <v>124</v>
      </c>
      <c r="B1794" s="132">
        <v>460.39600000000002</v>
      </c>
    </row>
    <row r="1795" spans="1:2" s="131" customFormat="1" ht="15" customHeight="1" x14ac:dyDescent="0.25">
      <c r="A1795" s="156" t="s">
        <v>124</v>
      </c>
      <c r="B1795" s="132">
        <v>460.39600000000002</v>
      </c>
    </row>
    <row r="1796" spans="1:2" s="131" customFormat="1" ht="15" customHeight="1" x14ac:dyDescent="0.25">
      <c r="A1796" s="156" t="s">
        <v>124</v>
      </c>
      <c r="B1796" s="132">
        <v>48.283333333333331</v>
      </c>
    </row>
    <row r="1797" spans="1:2" s="131" customFormat="1" ht="15" customHeight="1" x14ac:dyDescent="0.25">
      <c r="A1797" s="156" t="s">
        <v>124</v>
      </c>
      <c r="B1797" s="132">
        <v>4.5975000000000001</v>
      </c>
    </row>
    <row r="1798" spans="1:2" s="131" customFormat="1" ht="15" customHeight="1" x14ac:dyDescent="0.25">
      <c r="A1798" s="156" t="s">
        <v>124</v>
      </c>
      <c r="B1798" s="132">
        <v>68.84</v>
      </c>
    </row>
    <row r="1799" spans="1:2" s="131" customFormat="1" ht="15" customHeight="1" x14ac:dyDescent="0.25">
      <c r="A1799" s="156" t="s">
        <v>124</v>
      </c>
      <c r="B1799" s="132">
        <v>2235.3199999999997</v>
      </c>
    </row>
    <row r="1800" spans="1:2" s="131" customFormat="1" ht="15" customHeight="1" x14ac:dyDescent="0.25">
      <c r="A1800" s="156" t="s">
        <v>124</v>
      </c>
      <c r="B1800" s="132">
        <v>4.5975000000000001</v>
      </c>
    </row>
    <row r="1801" spans="1:2" s="131" customFormat="1" ht="15" customHeight="1" x14ac:dyDescent="0.25">
      <c r="A1801" s="156" t="s">
        <v>124</v>
      </c>
      <c r="B1801" s="132">
        <v>171.97800000000001</v>
      </c>
    </row>
    <row r="1802" spans="1:2" s="131" customFormat="1" ht="15" customHeight="1" x14ac:dyDescent="0.25">
      <c r="A1802" s="156" t="s">
        <v>124</v>
      </c>
      <c r="B1802" s="132">
        <v>171.97800000000001</v>
      </c>
    </row>
    <row r="1803" spans="1:2" s="131" customFormat="1" ht="15" customHeight="1" x14ac:dyDescent="0.25">
      <c r="A1803" s="156" t="s">
        <v>124</v>
      </c>
      <c r="B1803" s="132">
        <v>83.682500000000005</v>
      </c>
    </row>
    <row r="1804" spans="1:2" s="131" customFormat="1" ht="15" customHeight="1" x14ac:dyDescent="0.25">
      <c r="A1804" s="156" t="s">
        <v>124</v>
      </c>
      <c r="B1804" s="132">
        <v>83.682500000000005</v>
      </c>
    </row>
    <row r="1805" spans="1:2" s="131" customFormat="1" ht="15" customHeight="1" x14ac:dyDescent="0.25">
      <c r="A1805" s="156" t="s">
        <v>124</v>
      </c>
      <c r="B1805" s="132">
        <v>68.84</v>
      </c>
    </row>
    <row r="1806" spans="1:2" s="131" customFormat="1" ht="15" customHeight="1" x14ac:dyDescent="0.25">
      <c r="A1806" s="156" t="s">
        <v>124</v>
      </c>
      <c r="B1806" s="132">
        <v>1052.7</v>
      </c>
    </row>
    <row r="1807" spans="1:2" s="131" customFormat="1" ht="15" customHeight="1" x14ac:dyDescent="0.25">
      <c r="A1807" s="156" t="s">
        <v>124</v>
      </c>
      <c r="B1807" s="132">
        <v>1052.7</v>
      </c>
    </row>
    <row r="1808" spans="1:2" s="131" customFormat="1" ht="15" customHeight="1" x14ac:dyDescent="0.25">
      <c r="A1808" s="156" t="s">
        <v>124</v>
      </c>
      <c r="B1808" s="132">
        <v>798.69166666666661</v>
      </c>
    </row>
    <row r="1809" spans="1:9" s="131" customFormat="1" ht="15" customHeight="1" x14ac:dyDescent="0.25">
      <c r="A1809" s="156" t="s">
        <v>124</v>
      </c>
      <c r="B1809" s="132">
        <v>798.69166666666661</v>
      </c>
    </row>
    <row r="1810" spans="1:9" s="131" customFormat="1" ht="15" customHeight="1" x14ac:dyDescent="0.25">
      <c r="A1810" s="156" t="s">
        <v>124</v>
      </c>
      <c r="B1810" s="132">
        <v>798.69166666666661</v>
      </c>
    </row>
    <row r="1811" spans="1:9" s="131" customFormat="1" ht="15" customHeight="1" x14ac:dyDescent="0.25">
      <c r="A1811" s="156" t="s">
        <v>124</v>
      </c>
      <c r="B1811" s="132">
        <v>3432.9639999999999</v>
      </c>
    </row>
    <row r="1812" spans="1:9" s="131" customFormat="1" ht="15" customHeight="1" x14ac:dyDescent="0.25">
      <c r="A1812" s="156" t="s">
        <v>124</v>
      </c>
      <c r="B1812" s="132">
        <v>3432.9639999999999</v>
      </c>
    </row>
    <row r="1813" spans="1:9" s="131" customFormat="1" ht="15" customHeight="1" x14ac:dyDescent="0.25">
      <c r="A1813" s="156" t="s">
        <v>124</v>
      </c>
      <c r="B1813" s="132">
        <v>3432.9639999999999</v>
      </c>
    </row>
    <row r="1814" spans="1:9" s="131" customFormat="1" ht="15" customHeight="1" x14ac:dyDescent="0.25">
      <c r="A1814" s="156" t="s">
        <v>124</v>
      </c>
      <c r="B1814" s="132">
        <v>1.8666666666666665</v>
      </c>
    </row>
    <row r="1815" spans="1:9" s="131" customFormat="1" ht="15" customHeight="1" x14ac:dyDescent="0.25">
      <c r="A1815" s="156" t="s">
        <v>124</v>
      </c>
      <c r="B1815" s="132">
        <v>48.283333333333331</v>
      </c>
    </row>
    <row r="1816" spans="1:9" s="131" customFormat="1" ht="15" customHeight="1" x14ac:dyDescent="0.25">
      <c r="A1816" s="156" t="s">
        <v>124</v>
      </c>
      <c r="B1816" s="132">
        <v>48.283333333333331</v>
      </c>
    </row>
    <row r="1817" spans="1:9" s="131" customFormat="1" ht="15" customHeight="1" x14ac:dyDescent="0.25">
      <c r="A1817" s="156" t="s">
        <v>124</v>
      </c>
      <c r="B1817" s="132">
        <v>7.0274999999999999</v>
      </c>
    </row>
    <row r="1818" spans="1:9" s="131" customFormat="1" ht="15" customHeight="1" x14ac:dyDescent="0.25">
      <c r="A1818" s="156" t="s">
        <v>124</v>
      </c>
      <c r="B1818" s="132">
        <v>7.0274999999999999</v>
      </c>
    </row>
    <row r="1819" spans="1:9" s="131" customFormat="1" ht="15" customHeight="1" x14ac:dyDescent="0.25">
      <c r="A1819" s="156" t="s">
        <v>124</v>
      </c>
      <c r="B1819" s="132">
        <v>460.39600000000002</v>
      </c>
    </row>
    <row r="1820" spans="1:9" s="131" customFormat="1" ht="15" customHeight="1" x14ac:dyDescent="0.25">
      <c r="A1820" s="156" t="s">
        <v>124</v>
      </c>
      <c r="B1820" s="132">
        <v>14.477499999999999</v>
      </c>
    </row>
    <row r="1821" spans="1:9" s="131" customFormat="1" ht="15" customHeight="1" x14ac:dyDescent="0.25">
      <c r="A1821" s="156" t="s">
        <v>124</v>
      </c>
      <c r="B1821" s="132">
        <v>14.477499999999999</v>
      </c>
    </row>
    <row r="1822" spans="1:9" s="131" customFormat="1" ht="15" customHeight="1" x14ac:dyDescent="0.25">
      <c r="A1822" s="156" t="s">
        <v>124</v>
      </c>
      <c r="B1822" s="132">
        <v>1416.8666666666668</v>
      </c>
    </row>
    <row r="1823" spans="1:9" s="131" customFormat="1" ht="15" customHeight="1" x14ac:dyDescent="0.25">
      <c r="A1823" s="156" t="s">
        <v>124</v>
      </c>
      <c r="B1823" s="132">
        <v>141.82499999999999</v>
      </c>
      <c r="G1823"/>
      <c r="H1823"/>
      <c r="I1823"/>
    </row>
    <row r="1824" spans="1:9" s="131" customFormat="1" ht="15" customHeight="1" x14ac:dyDescent="0.25">
      <c r="A1824" s="156" t="s">
        <v>124</v>
      </c>
      <c r="B1824" s="132">
        <v>141.82499999999999</v>
      </c>
      <c r="G1824"/>
      <c r="H1824"/>
      <c r="I1824"/>
    </row>
    <row r="1825" spans="1:21" s="131" customFormat="1" ht="15" customHeight="1" x14ac:dyDescent="0.25">
      <c r="A1825" s="156" t="s">
        <v>124</v>
      </c>
      <c r="B1825" s="132">
        <v>615.73333333333335</v>
      </c>
      <c r="G1825"/>
      <c r="H1825"/>
      <c r="I1825"/>
    </row>
    <row r="1826" spans="1:21" s="131" customFormat="1" ht="15" customHeight="1" x14ac:dyDescent="0.25">
      <c r="A1826" s="156" t="s">
        <v>124</v>
      </c>
      <c r="B1826" s="132">
        <v>74.167500000000004</v>
      </c>
      <c r="G1826"/>
      <c r="H1826"/>
      <c r="I1826"/>
    </row>
    <row r="1827" spans="1:21" s="131" customFormat="1" ht="15" customHeight="1" x14ac:dyDescent="0.25">
      <c r="A1827" s="156" t="s">
        <v>124</v>
      </c>
      <c r="B1827" s="132">
        <v>74.167500000000004</v>
      </c>
      <c r="G1827"/>
      <c r="H1827"/>
      <c r="I1827"/>
    </row>
    <row r="1828" spans="1:21" s="131" customFormat="1" ht="15" customHeight="1" x14ac:dyDescent="0.25">
      <c r="A1828" s="156" t="s">
        <v>124</v>
      </c>
      <c r="B1828" s="132">
        <v>1701.8779999999999</v>
      </c>
    </row>
    <row r="1829" spans="1:21" s="131" customFormat="1" ht="15" customHeight="1" x14ac:dyDescent="0.25">
      <c r="A1829" s="156" t="s">
        <v>124</v>
      </c>
      <c r="B1829" s="132">
        <v>1701.8779999999999</v>
      </c>
      <c r="F1829" s="133"/>
      <c r="G1829" s="133"/>
      <c r="H1829" s="133"/>
      <c r="I1829" s="133"/>
      <c r="J1829" s="133"/>
      <c r="K1829" s="133"/>
      <c r="L1829" s="133"/>
      <c r="M1829" s="133"/>
      <c r="N1829" s="133"/>
      <c r="O1829" s="133"/>
      <c r="P1829" s="133"/>
      <c r="Q1829" s="133"/>
      <c r="R1829" s="133"/>
      <c r="S1829" s="133"/>
      <c r="T1829" s="133"/>
      <c r="U1829" s="133"/>
    </row>
    <row r="1830" spans="1:21" s="131" customFormat="1" ht="15" customHeight="1" x14ac:dyDescent="0.25">
      <c r="A1830" s="156" t="s">
        <v>124</v>
      </c>
      <c r="B1830" s="132">
        <v>1701.8779999999999</v>
      </c>
      <c r="F1830" s="133"/>
      <c r="G1830" s="133"/>
      <c r="H1830" s="133"/>
      <c r="I1830" s="133"/>
      <c r="J1830" s="133"/>
      <c r="K1830" s="133"/>
      <c r="L1830" s="133"/>
      <c r="M1830" s="133"/>
      <c r="N1830" s="133"/>
      <c r="O1830" s="133"/>
      <c r="P1830" s="133"/>
      <c r="Q1830" s="133"/>
      <c r="R1830" s="133"/>
      <c r="S1830" s="133"/>
      <c r="T1830" s="133"/>
      <c r="U1830" s="133"/>
    </row>
    <row r="1831" spans="1:21" s="131" customFormat="1" ht="15" customHeight="1" x14ac:dyDescent="0.25">
      <c r="A1831" s="156" t="s">
        <v>124</v>
      </c>
      <c r="B1831" s="132">
        <v>4076.7</v>
      </c>
      <c r="F1831" s="133"/>
      <c r="G1831" s="133"/>
      <c r="H1831" s="133"/>
      <c r="I1831" s="133"/>
      <c r="J1831" s="133"/>
      <c r="K1831" s="133"/>
      <c r="L1831" s="133"/>
      <c r="M1831" s="133"/>
      <c r="N1831" s="133"/>
      <c r="O1831" s="133"/>
      <c r="P1831" s="133"/>
      <c r="Q1831" s="133"/>
      <c r="R1831" s="133"/>
      <c r="S1831" s="133"/>
      <c r="T1831" s="133"/>
      <c r="U1831" s="133"/>
    </row>
    <row r="1832" spans="1:21" s="131" customFormat="1" ht="15" customHeight="1" x14ac:dyDescent="0.25">
      <c r="A1832" s="156" t="s">
        <v>124</v>
      </c>
      <c r="B1832" s="132">
        <v>9611.7150000000001</v>
      </c>
      <c r="F1832" s="133"/>
      <c r="G1832" s="133"/>
      <c r="H1832" s="133"/>
      <c r="I1832" s="133"/>
      <c r="J1832" s="133"/>
      <c r="K1832" s="133"/>
      <c r="L1832" s="133"/>
      <c r="M1832" s="133"/>
      <c r="N1832" s="133"/>
      <c r="O1832" s="133"/>
      <c r="P1832" s="133"/>
      <c r="Q1832" s="133"/>
      <c r="R1832" s="133"/>
      <c r="S1832" s="133"/>
      <c r="T1832" s="133"/>
      <c r="U1832" s="133"/>
    </row>
    <row r="1833" spans="1:21" s="131" customFormat="1" ht="15" customHeight="1" x14ac:dyDescent="0.25">
      <c r="A1833" s="156" t="s">
        <v>124</v>
      </c>
      <c r="B1833" s="132">
        <v>10842.775</v>
      </c>
      <c r="F1833" s="133"/>
      <c r="G1833" s="133"/>
      <c r="H1833" s="133"/>
      <c r="I1833" s="133"/>
      <c r="J1833" s="133"/>
      <c r="K1833" s="133"/>
      <c r="L1833" s="133"/>
      <c r="M1833" s="133"/>
      <c r="N1833" s="133"/>
      <c r="O1833" s="133"/>
      <c r="P1833" s="133"/>
      <c r="Q1833" s="133"/>
      <c r="R1833" s="133"/>
      <c r="S1833" s="133"/>
      <c r="T1833" s="133"/>
      <c r="U1833" s="133"/>
    </row>
    <row r="1834" spans="1:21" s="131" customFormat="1" ht="15" customHeight="1" x14ac:dyDescent="0.25">
      <c r="A1834" s="156" t="s">
        <v>124</v>
      </c>
      <c r="B1834" s="132">
        <v>9611.7150000000001</v>
      </c>
      <c r="F1834" s="133"/>
      <c r="G1834" s="133"/>
      <c r="H1834" s="133"/>
      <c r="I1834" s="133"/>
      <c r="J1834" s="133"/>
      <c r="K1834" s="133"/>
      <c r="L1834" s="133"/>
      <c r="M1834" s="133"/>
      <c r="N1834" s="133"/>
      <c r="O1834" s="133"/>
      <c r="P1834" s="133"/>
      <c r="Q1834" s="133"/>
      <c r="R1834" s="133"/>
      <c r="S1834" s="133"/>
      <c r="T1834" s="133"/>
      <c r="U1834" s="133"/>
    </row>
    <row r="1835" spans="1:21" s="131" customFormat="1" ht="15" customHeight="1" x14ac:dyDescent="0.25">
      <c r="A1835" s="156" t="s">
        <v>124</v>
      </c>
      <c r="B1835" s="132">
        <v>381.45666666666659</v>
      </c>
      <c r="F1835" s="133"/>
      <c r="G1835" s="133"/>
      <c r="H1835" s="133"/>
      <c r="I1835" s="133"/>
      <c r="J1835" s="133"/>
      <c r="K1835" s="133"/>
      <c r="L1835" s="133"/>
      <c r="M1835" s="133"/>
      <c r="N1835" s="133"/>
      <c r="O1835" s="133"/>
      <c r="P1835" s="133"/>
      <c r="Q1835" s="133"/>
      <c r="R1835" s="133"/>
      <c r="S1835" s="133"/>
      <c r="T1835" s="133"/>
      <c r="U1835" s="133"/>
    </row>
    <row r="1836" spans="1:21" s="131" customFormat="1" ht="15" customHeight="1" x14ac:dyDescent="0.25">
      <c r="A1836" s="156" t="s">
        <v>124</v>
      </c>
      <c r="B1836" s="132">
        <v>17829.906666666666</v>
      </c>
      <c r="F1836" s="133"/>
      <c r="G1836" s="133"/>
      <c r="H1836" s="133"/>
      <c r="I1836" s="133"/>
      <c r="J1836" s="133"/>
      <c r="K1836" s="133"/>
      <c r="L1836" s="133"/>
      <c r="M1836" s="133"/>
      <c r="N1836" s="133"/>
      <c r="O1836" s="133"/>
      <c r="P1836" s="133"/>
      <c r="Q1836" s="133"/>
      <c r="R1836" s="133"/>
      <c r="S1836" s="133"/>
      <c r="T1836" s="133"/>
      <c r="U1836" s="133"/>
    </row>
    <row r="1837" spans="1:21" s="131" customFormat="1" ht="15" customHeight="1" x14ac:dyDescent="0.25">
      <c r="A1837" s="156" t="s">
        <v>124</v>
      </c>
      <c r="B1837" s="132">
        <v>497.04333333333335</v>
      </c>
      <c r="F1837" s="133"/>
      <c r="G1837" s="133"/>
      <c r="H1837" s="133"/>
      <c r="I1837" s="133"/>
      <c r="J1837" s="133"/>
      <c r="K1837" s="133"/>
      <c r="L1837" s="133"/>
      <c r="M1837" s="133"/>
      <c r="N1837" s="133"/>
      <c r="O1837" s="133"/>
      <c r="P1837" s="133"/>
      <c r="Q1837" s="133"/>
      <c r="R1837" s="133"/>
      <c r="S1837" s="133"/>
      <c r="T1837" s="133"/>
      <c r="U1837" s="133"/>
    </row>
    <row r="1838" spans="1:21" s="131" customFormat="1" ht="15" customHeight="1" x14ac:dyDescent="0.25">
      <c r="A1838" s="156" t="s">
        <v>124</v>
      </c>
      <c r="B1838" s="132">
        <v>5630.3339999999998</v>
      </c>
      <c r="F1838" s="133"/>
      <c r="G1838" s="133"/>
      <c r="H1838" s="133"/>
      <c r="I1838" s="133"/>
      <c r="J1838" s="133"/>
      <c r="K1838" s="133"/>
      <c r="L1838" s="133"/>
      <c r="M1838" s="133"/>
      <c r="N1838" s="133"/>
      <c r="O1838" s="133"/>
      <c r="P1838" s="133"/>
      <c r="Q1838" s="133"/>
      <c r="R1838" s="133"/>
      <c r="S1838" s="133"/>
      <c r="T1838" s="133"/>
      <c r="U1838" s="133"/>
    </row>
    <row r="1839" spans="1:21" s="131" customFormat="1" ht="15" customHeight="1" x14ac:dyDescent="0.25">
      <c r="A1839" s="156" t="s">
        <v>124</v>
      </c>
      <c r="B1839" s="132">
        <v>28048.92</v>
      </c>
      <c r="F1839" s="133"/>
      <c r="G1839" s="133"/>
      <c r="H1839" s="133"/>
      <c r="I1839" s="133"/>
      <c r="J1839" s="133"/>
      <c r="K1839" s="133"/>
      <c r="L1839" s="133"/>
      <c r="M1839" s="133"/>
      <c r="N1839" s="133"/>
      <c r="O1839" s="133"/>
      <c r="P1839" s="133"/>
      <c r="Q1839" s="133"/>
      <c r="R1839" s="133"/>
      <c r="S1839" s="133"/>
      <c r="T1839" s="133"/>
      <c r="U1839" s="133"/>
    </row>
    <row r="1840" spans="1:21" s="131" customFormat="1" ht="15" customHeight="1" x14ac:dyDescent="0.25">
      <c r="A1840" s="156" t="s">
        <v>124</v>
      </c>
      <c r="B1840" s="132">
        <v>2087.5</v>
      </c>
      <c r="F1840" s="133"/>
      <c r="G1840" s="133"/>
      <c r="H1840" s="133"/>
      <c r="I1840" s="133"/>
      <c r="J1840" s="133"/>
      <c r="K1840" s="133"/>
      <c r="L1840" s="133"/>
      <c r="M1840" s="133"/>
      <c r="N1840" s="133"/>
      <c r="O1840" s="133"/>
      <c r="P1840" s="133"/>
      <c r="Q1840" s="133"/>
      <c r="R1840" s="133"/>
      <c r="S1840" s="133"/>
      <c r="T1840" s="133"/>
      <c r="U1840" s="133"/>
    </row>
    <row r="1841" spans="1:21" s="131" customFormat="1" ht="15" customHeight="1" x14ac:dyDescent="0.25">
      <c r="A1841" s="156" t="s">
        <v>124</v>
      </c>
      <c r="B1841" s="132">
        <v>263.87</v>
      </c>
      <c r="F1841" s="133"/>
      <c r="G1841" s="133"/>
      <c r="H1841" s="133"/>
      <c r="I1841" s="133"/>
      <c r="J1841" s="133"/>
      <c r="K1841" s="133"/>
      <c r="L1841" s="133"/>
      <c r="M1841" s="133"/>
      <c r="N1841" s="133"/>
      <c r="O1841" s="133"/>
      <c r="P1841" s="133"/>
      <c r="Q1841" s="133"/>
      <c r="R1841" s="133"/>
      <c r="S1841" s="133"/>
      <c r="T1841" s="133"/>
      <c r="U1841" s="133"/>
    </row>
    <row r="1842" spans="1:21" s="131" customFormat="1" ht="15" customHeight="1" x14ac:dyDescent="0.25">
      <c r="A1842" s="156" t="s">
        <v>124</v>
      </c>
      <c r="B1842" s="132">
        <v>553.13</v>
      </c>
      <c r="F1842" s="133"/>
      <c r="G1842" s="133"/>
      <c r="H1842" s="133"/>
      <c r="I1842" s="133"/>
      <c r="J1842" s="133"/>
      <c r="K1842" s="133"/>
      <c r="L1842" s="133"/>
      <c r="M1842" s="133"/>
      <c r="N1842" s="133"/>
      <c r="O1842" s="133"/>
      <c r="P1842" s="133"/>
      <c r="Q1842" s="133"/>
      <c r="R1842" s="133"/>
      <c r="S1842" s="133"/>
      <c r="T1842" s="133"/>
      <c r="U1842" s="133"/>
    </row>
    <row r="1843" spans="1:21" s="131" customFormat="1" ht="15" customHeight="1" x14ac:dyDescent="0.25">
      <c r="A1843" s="156" t="s">
        <v>124</v>
      </c>
      <c r="B1843" s="132">
        <v>3707.5549999999998</v>
      </c>
      <c r="F1843" s="133"/>
      <c r="G1843" s="133"/>
      <c r="H1843" s="133"/>
      <c r="I1843" s="133"/>
      <c r="J1843" s="133"/>
      <c r="K1843" s="133"/>
      <c r="L1843" s="133"/>
      <c r="M1843" s="133"/>
      <c r="N1843" s="133"/>
      <c r="O1843" s="133"/>
      <c r="P1843" s="133"/>
      <c r="Q1843" s="133"/>
      <c r="R1843" s="133"/>
      <c r="S1843" s="133"/>
      <c r="T1843" s="133"/>
      <c r="U1843" s="133"/>
    </row>
    <row r="1844" spans="1:21" s="131" customFormat="1" ht="15" customHeight="1" x14ac:dyDescent="0.25">
      <c r="A1844" s="156" t="s">
        <v>124</v>
      </c>
      <c r="B1844" s="132">
        <v>3707.5549999999998</v>
      </c>
      <c r="F1844" s="133"/>
      <c r="G1844" s="133"/>
      <c r="H1844" s="133"/>
      <c r="I1844" s="133"/>
      <c r="J1844" s="133"/>
      <c r="K1844" s="133"/>
      <c r="L1844" s="133"/>
      <c r="M1844" s="133"/>
      <c r="N1844" s="133"/>
      <c r="O1844" s="133"/>
      <c r="P1844" s="133"/>
      <c r="Q1844" s="133"/>
      <c r="R1844" s="133"/>
      <c r="S1844" s="133"/>
      <c r="T1844" s="133"/>
      <c r="U1844" s="133"/>
    </row>
    <row r="1845" spans="1:21" s="131" customFormat="1" ht="15" customHeight="1" x14ac:dyDescent="0.25">
      <c r="A1845" s="156" t="s">
        <v>124</v>
      </c>
      <c r="B1845" s="132">
        <v>3707.5549999999998</v>
      </c>
      <c r="F1845" s="133"/>
      <c r="G1845" s="133"/>
      <c r="H1845" s="133"/>
      <c r="I1845" s="133"/>
      <c r="J1845" s="133"/>
      <c r="K1845" s="133"/>
      <c r="L1845" s="133"/>
      <c r="M1845" s="133"/>
      <c r="N1845" s="133"/>
      <c r="O1845" s="133"/>
      <c r="P1845" s="133"/>
      <c r="Q1845" s="133"/>
      <c r="R1845" s="133"/>
      <c r="S1845" s="133"/>
      <c r="T1845" s="133"/>
      <c r="U1845" s="133"/>
    </row>
  </sheetData>
  <autoFilter ref="A2:B1845"/>
  <pageMargins left="0.78740157499999996" right="0.78740157499999996" top="0.984251969" bottom="0.984251969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A6"/>
  <sheetViews>
    <sheetView workbookViewId="0"/>
  </sheetViews>
  <sheetFormatPr defaultRowHeight="15" x14ac:dyDescent="0.25"/>
  <sheetData>
    <row r="2" spans="1:1" x14ac:dyDescent="0.25">
      <c r="A2" t="s">
        <v>60</v>
      </c>
    </row>
    <row r="5" spans="1:1" x14ac:dyDescent="0.25">
      <c r="A5" t="s">
        <v>114</v>
      </c>
    </row>
    <row r="6" spans="1:1" x14ac:dyDescent="0.25">
      <c r="A6" t="s">
        <v>113</v>
      </c>
    </row>
  </sheetData>
  <sortState ref="A5:A6">
    <sortCondition ref="A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3"/>
  <sheetViews>
    <sheetView showGridLines="0" tabSelected="1" workbookViewId="0">
      <selection activeCell="E16" sqref="E16"/>
    </sheetView>
  </sheetViews>
  <sheetFormatPr defaultRowHeight="15" x14ac:dyDescent="0.25"/>
  <cols>
    <col min="1" max="1" width="9.140625" customWidth="1"/>
    <col min="2" max="2" width="3.5703125" customWidth="1"/>
    <col min="3" max="3" width="16.42578125" customWidth="1"/>
    <col min="4" max="5" width="17.140625" customWidth="1"/>
    <col min="6" max="6" width="20.42578125" customWidth="1"/>
    <col min="7" max="7" width="3.5703125" customWidth="1"/>
    <col min="8" max="8" width="1.5703125" style="245" customWidth="1"/>
  </cols>
  <sheetData>
    <row r="1" spans="2:7" ht="18.75" x14ac:dyDescent="0.25">
      <c r="B1" s="312" t="s">
        <v>167</v>
      </c>
      <c r="C1" s="248" t="s">
        <v>161</v>
      </c>
      <c r="D1" s="250" t="s">
        <v>159</v>
      </c>
      <c r="E1" s="250" t="s">
        <v>160</v>
      </c>
      <c r="F1" s="249" t="s">
        <v>166</v>
      </c>
      <c r="G1" s="306">
        <v>2018</v>
      </c>
    </row>
    <row r="2" spans="2:7" ht="15" customHeight="1" x14ac:dyDescent="0.25">
      <c r="B2" s="306"/>
      <c r="C2" s="313">
        <v>630</v>
      </c>
      <c r="D2" s="139" t="s">
        <v>174</v>
      </c>
      <c r="E2" s="314">
        <v>30</v>
      </c>
      <c r="F2" s="315">
        <f>SUM(E2:E7)</f>
        <v>580</v>
      </c>
      <c r="G2" s="306"/>
    </row>
    <row r="3" spans="2:7" x14ac:dyDescent="0.25">
      <c r="B3" s="306"/>
      <c r="C3" s="313"/>
      <c r="D3" s="139" t="s">
        <v>175</v>
      </c>
      <c r="E3" s="314">
        <v>50</v>
      </c>
      <c r="F3" s="308"/>
      <c r="G3" s="306"/>
    </row>
    <row r="4" spans="2:7" x14ac:dyDescent="0.25">
      <c r="B4" s="306"/>
      <c r="C4" s="313"/>
      <c r="D4" s="139" t="s">
        <v>163</v>
      </c>
      <c r="E4" s="314">
        <v>100</v>
      </c>
      <c r="F4" s="308"/>
      <c r="G4" s="306"/>
    </row>
    <row r="5" spans="2:7" x14ac:dyDescent="0.25">
      <c r="B5" s="306"/>
      <c r="C5" s="313"/>
      <c r="D5" s="139" t="s">
        <v>164</v>
      </c>
      <c r="E5" s="314">
        <v>100</v>
      </c>
      <c r="F5" s="308"/>
      <c r="G5" s="306"/>
    </row>
    <row r="6" spans="2:7" x14ac:dyDescent="0.25">
      <c r="B6" s="306"/>
      <c r="C6" s="313"/>
      <c r="D6" s="247" t="s">
        <v>165</v>
      </c>
      <c r="E6" s="314">
        <v>300</v>
      </c>
      <c r="F6" s="308"/>
      <c r="G6" s="306"/>
    </row>
    <row r="7" spans="2:7" x14ac:dyDescent="0.25">
      <c r="B7" s="306"/>
      <c r="C7" s="313"/>
      <c r="D7" s="139"/>
      <c r="E7" s="139"/>
      <c r="F7" s="308"/>
      <c r="G7" s="306"/>
    </row>
    <row r="8" spans="2:7" ht="18.75" x14ac:dyDescent="0.25">
      <c r="B8" s="306"/>
      <c r="C8" s="309" t="s">
        <v>162</v>
      </c>
      <c r="D8" s="310"/>
      <c r="E8" s="310"/>
      <c r="F8" s="310"/>
      <c r="G8" s="306"/>
    </row>
    <row r="9" spans="2:7" x14ac:dyDescent="0.25">
      <c r="B9" s="306"/>
      <c r="C9" s="316">
        <f>C2-F2</f>
        <v>50</v>
      </c>
      <c r="D9" s="311"/>
      <c r="E9" s="311"/>
      <c r="F9" s="311"/>
      <c r="G9" s="306"/>
    </row>
    <row r="10" spans="2:7" x14ac:dyDescent="0.25">
      <c r="B10" s="306"/>
      <c r="C10" s="311"/>
      <c r="D10" s="311"/>
      <c r="E10" s="311"/>
      <c r="F10" s="311"/>
      <c r="G10" s="306"/>
    </row>
    <row r="11" spans="2:7" x14ac:dyDescent="0.25">
      <c r="B11" s="306"/>
      <c r="C11" s="311"/>
      <c r="D11" s="311"/>
      <c r="E11" s="311"/>
      <c r="F11" s="311"/>
      <c r="G11" s="306"/>
    </row>
    <row r="12" spans="2:7" x14ac:dyDescent="0.25">
      <c r="C12" s="155"/>
      <c r="G12" s="251"/>
    </row>
    <row r="13" spans="2:7" x14ac:dyDescent="0.25">
      <c r="C13" s="155"/>
    </row>
    <row r="14" spans="2:7" s="245" customFormat="1" ht="5.25" customHeight="1" x14ac:dyDescent="0.25">
      <c r="C14" s="246"/>
    </row>
    <row r="15" spans="2:7" ht="15.75" customHeight="1" x14ac:dyDescent="0.4">
      <c r="B15" s="307" t="s">
        <v>173</v>
      </c>
      <c r="C15" s="254" t="s">
        <v>168</v>
      </c>
      <c r="D15" s="252" t="s">
        <v>169</v>
      </c>
      <c r="E15" s="253" t="s">
        <v>170</v>
      </c>
      <c r="F15" s="254" t="s">
        <v>171</v>
      </c>
    </row>
    <row r="16" spans="2:7" x14ac:dyDescent="0.25">
      <c r="B16" s="307"/>
      <c r="C16" s="261">
        <v>43214</v>
      </c>
      <c r="D16" s="256">
        <v>0.36805555555555558</v>
      </c>
      <c r="E16" s="255" t="s">
        <v>172</v>
      </c>
      <c r="F16" s="257">
        <v>0.625</v>
      </c>
    </row>
    <row r="17" spans="2:6" x14ac:dyDescent="0.25">
      <c r="B17" s="307"/>
      <c r="C17" s="261">
        <v>43215</v>
      </c>
      <c r="D17" s="256">
        <v>0.36805555555555558</v>
      </c>
      <c r="E17" s="256" t="s">
        <v>172</v>
      </c>
      <c r="F17" s="257">
        <v>0.625</v>
      </c>
    </row>
    <row r="18" spans="2:6" x14ac:dyDescent="0.25">
      <c r="B18" s="307"/>
      <c r="C18" s="261">
        <v>43216</v>
      </c>
      <c r="D18" s="258"/>
    </row>
    <row r="19" spans="2:6" x14ac:dyDescent="0.25">
      <c r="B19" s="307"/>
      <c r="C19" s="261">
        <v>43217</v>
      </c>
      <c r="D19" s="258"/>
    </row>
    <row r="20" spans="2:6" x14ac:dyDescent="0.25">
      <c r="B20" s="307"/>
      <c r="C20" s="262">
        <v>43218</v>
      </c>
      <c r="D20" s="258"/>
    </row>
    <row r="21" spans="2:6" x14ac:dyDescent="0.25">
      <c r="B21" s="307"/>
      <c r="C21" s="262">
        <v>43219</v>
      </c>
      <c r="D21" s="258"/>
    </row>
    <row r="22" spans="2:6" x14ac:dyDescent="0.25">
      <c r="B22" s="307"/>
      <c r="C22" s="261">
        <v>43220</v>
      </c>
      <c r="D22" s="258"/>
    </row>
    <row r="23" spans="2:6" x14ac:dyDescent="0.25">
      <c r="B23" s="307"/>
      <c r="C23" s="261">
        <v>43221</v>
      </c>
      <c r="D23" s="258"/>
    </row>
    <row r="24" spans="2:6" x14ac:dyDescent="0.25">
      <c r="B24" s="307"/>
      <c r="C24" s="261">
        <v>43222</v>
      </c>
    </row>
    <row r="25" spans="2:6" x14ac:dyDescent="0.25">
      <c r="B25" s="307"/>
      <c r="C25" s="261">
        <v>43223</v>
      </c>
    </row>
    <row r="26" spans="2:6" x14ac:dyDescent="0.25">
      <c r="B26" s="307"/>
      <c r="C26" s="261">
        <v>43224</v>
      </c>
    </row>
    <row r="27" spans="2:6" x14ac:dyDescent="0.25">
      <c r="B27" s="307"/>
      <c r="C27" s="262">
        <v>43225</v>
      </c>
    </row>
    <row r="28" spans="2:6" x14ac:dyDescent="0.25">
      <c r="B28" s="307"/>
      <c r="C28" s="262">
        <v>43226</v>
      </c>
    </row>
    <row r="29" spans="2:6" x14ac:dyDescent="0.25">
      <c r="B29" s="307"/>
      <c r="C29" s="261">
        <v>43227</v>
      </c>
    </row>
    <row r="30" spans="2:6" x14ac:dyDescent="0.25">
      <c r="B30" s="307"/>
      <c r="C30" s="261">
        <v>43228</v>
      </c>
    </row>
    <row r="31" spans="2:6" x14ac:dyDescent="0.25">
      <c r="B31" s="307"/>
      <c r="C31" s="261">
        <v>43229</v>
      </c>
    </row>
    <row r="32" spans="2:6" x14ac:dyDescent="0.25">
      <c r="B32" s="307"/>
      <c r="C32" s="261">
        <v>43230</v>
      </c>
    </row>
    <row r="33" spans="2:3" x14ac:dyDescent="0.25">
      <c r="B33" s="307"/>
      <c r="C33" s="261">
        <v>43231</v>
      </c>
    </row>
    <row r="34" spans="2:3" x14ac:dyDescent="0.25">
      <c r="B34" s="307"/>
      <c r="C34" s="262">
        <v>43232</v>
      </c>
    </row>
    <row r="35" spans="2:3" x14ac:dyDescent="0.25">
      <c r="B35" s="307"/>
      <c r="C35" s="262">
        <v>43233</v>
      </c>
    </row>
    <row r="36" spans="2:3" x14ac:dyDescent="0.25">
      <c r="B36" s="307"/>
      <c r="C36" s="261">
        <v>43234</v>
      </c>
    </row>
    <row r="37" spans="2:3" x14ac:dyDescent="0.25">
      <c r="B37" s="307"/>
      <c r="C37" s="260">
        <v>43235</v>
      </c>
    </row>
    <row r="38" spans="2:3" x14ac:dyDescent="0.25">
      <c r="B38" s="307"/>
      <c r="C38" s="261">
        <v>43236</v>
      </c>
    </row>
    <row r="39" spans="2:3" x14ac:dyDescent="0.25">
      <c r="B39" s="307"/>
      <c r="C39" s="261">
        <v>43237</v>
      </c>
    </row>
    <row r="40" spans="2:3" x14ac:dyDescent="0.25">
      <c r="B40" s="307"/>
      <c r="C40" s="261">
        <v>43238</v>
      </c>
    </row>
    <row r="41" spans="2:3" x14ac:dyDescent="0.25">
      <c r="B41" s="307"/>
      <c r="C41" s="262">
        <v>43239</v>
      </c>
    </row>
    <row r="42" spans="2:3" x14ac:dyDescent="0.25">
      <c r="B42" s="307"/>
      <c r="C42" s="262">
        <v>43240</v>
      </c>
    </row>
    <row r="43" spans="2:3" x14ac:dyDescent="0.25">
      <c r="B43" s="307"/>
      <c r="C43" s="261">
        <v>43241</v>
      </c>
    </row>
    <row r="44" spans="2:3" x14ac:dyDescent="0.25">
      <c r="B44" s="307"/>
      <c r="C44" s="261">
        <v>43242</v>
      </c>
    </row>
    <row r="45" spans="2:3" x14ac:dyDescent="0.25">
      <c r="B45" s="307"/>
      <c r="C45" s="261">
        <v>43243</v>
      </c>
    </row>
    <row r="46" spans="2:3" x14ac:dyDescent="0.25">
      <c r="B46" s="307"/>
      <c r="C46" s="261">
        <v>43244</v>
      </c>
    </row>
    <row r="47" spans="2:3" x14ac:dyDescent="0.25">
      <c r="B47" s="307"/>
      <c r="C47" s="261">
        <v>43245</v>
      </c>
    </row>
    <row r="48" spans="2:3" x14ac:dyDescent="0.25">
      <c r="B48" s="307"/>
      <c r="C48" s="262">
        <v>43246</v>
      </c>
    </row>
    <row r="49" spans="2:3" x14ac:dyDescent="0.25">
      <c r="B49" s="307"/>
      <c r="C49" s="262">
        <v>43247</v>
      </c>
    </row>
    <row r="50" spans="2:3" x14ac:dyDescent="0.25">
      <c r="B50" s="307"/>
      <c r="C50" s="259">
        <v>43248</v>
      </c>
    </row>
    <row r="51" spans="2:3" x14ac:dyDescent="0.25">
      <c r="B51" s="307"/>
      <c r="C51" s="261">
        <v>43249</v>
      </c>
    </row>
    <row r="52" spans="2:3" x14ac:dyDescent="0.25">
      <c r="B52" s="307"/>
      <c r="C52" s="261">
        <v>43250</v>
      </c>
    </row>
    <row r="53" spans="2:3" x14ac:dyDescent="0.25">
      <c r="B53" s="307"/>
      <c r="C53" s="260">
        <v>43251</v>
      </c>
    </row>
  </sheetData>
  <mergeCells count="7">
    <mergeCell ref="G1:G11"/>
    <mergeCell ref="B15:B53"/>
    <mergeCell ref="F2:F7"/>
    <mergeCell ref="C2:C7"/>
    <mergeCell ref="C8:F8"/>
    <mergeCell ref="C9:F11"/>
    <mergeCell ref="B1:B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"/>
  <sheetViews>
    <sheetView showGridLines="0" workbookViewId="0">
      <selection activeCell="M11" sqref="M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B27:AA36"/>
  <sheetViews>
    <sheetView showGridLines="0" showRowColHeaders="0" zoomScale="75" zoomScaleNormal="75" workbookViewId="0"/>
  </sheetViews>
  <sheetFormatPr defaultRowHeight="12.75" x14ac:dyDescent="0.2"/>
  <cols>
    <col min="1" max="1" width="4.140625" style="13" customWidth="1"/>
    <col min="2" max="2" width="4.28515625" style="13" customWidth="1"/>
    <col min="3" max="25" width="6" style="13" customWidth="1"/>
    <col min="26" max="26" width="3.140625" style="13" customWidth="1"/>
    <col min="27" max="27" width="4.42578125" style="13" customWidth="1"/>
    <col min="28" max="31" width="9.140625" style="13"/>
    <col min="32" max="32" width="9.140625" style="13" customWidth="1"/>
    <col min="33" max="16384" width="9.140625" style="13"/>
  </cols>
  <sheetData>
    <row r="27" spans="2:27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2"/>
    </row>
    <row r="28" spans="2:27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2"/>
    </row>
    <row r="29" spans="2:27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2"/>
    </row>
    <row r="30" spans="2:27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2"/>
    </row>
    <row r="31" spans="2:27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2"/>
    </row>
    <row r="32" spans="2:27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2"/>
    </row>
    <row r="33" spans="2:27" ht="12.75" customHeight="1" x14ac:dyDescent="0.2">
      <c r="B33" s="11"/>
      <c r="C33" s="281">
        <f>(COUNTA('Plano de Ensino'!C7:C28)/COUNTA('Plano de Ensino'!B7:B28))</f>
        <v>0</v>
      </c>
      <c r="D33" s="282"/>
      <c r="E33" s="283"/>
      <c r="F33" s="14"/>
      <c r="G33" s="11"/>
      <c r="H33" s="11"/>
      <c r="I33" s="11"/>
      <c r="J33" s="11"/>
      <c r="K33" s="11"/>
      <c r="L33" s="281">
        <f>(COUNTA('Plano de Ensino'!F7:F29)/COUNTA('Plano de Ensino'!E7:E29))</f>
        <v>0</v>
      </c>
      <c r="M33" s="282"/>
      <c r="N33" s="283"/>
      <c r="O33" s="11"/>
      <c r="P33" s="11"/>
      <c r="Q33" s="11"/>
      <c r="R33" s="11"/>
      <c r="S33" s="11"/>
      <c r="T33" s="11"/>
      <c r="U33" s="11"/>
      <c r="V33" s="284">
        <f>(COUNTA('Plano de Ensino'!I7:I29)/COUNTA('Plano de Ensino'!H7:H29))</f>
        <v>0</v>
      </c>
      <c r="W33" s="285"/>
      <c r="X33" s="286"/>
      <c r="Y33" s="11"/>
      <c r="Z33" s="11"/>
      <c r="AA33" s="12"/>
    </row>
    <row r="34" spans="2:27" s="30" customFormat="1" ht="21" customHeight="1" x14ac:dyDescent="0.25">
      <c r="B34" s="27"/>
      <c r="C34" s="287" t="str">
        <f>ROUND((COUNTA('Plano de Ensino'!C7:C29)/COUNTA('Plano de Ensino'!B7:B29)*100),0)&amp;"% - concluído"</f>
        <v>0% - concluído</v>
      </c>
      <c r="D34" s="287"/>
      <c r="E34" s="287"/>
      <c r="F34" s="28"/>
      <c r="G34" s="27"/>
      <c r="H34" s="27"/>
      <c r="I34" s="27"/>
      <c r="J34" s="27"/>
      <c r="K34" s="27"/>
      <c r="L34" s="287" t="str">
        <f>ROUND((COUNTA('Plano de Ensino'!F7:F29)/COUNTA('Plano de Ensino'!E7:E29)*100),0)&amp;"% - concluído"</f>
        <v>0% - concluído</v>
      </c>
      <c r="M34" s="287"/>
      <c r="N34" s="287"/>
      <c r="O34" s="27"/>
      <c r="P34" s="27"/>
      <c r="Q34" s="27"/>
      <c r="R34" s="27"/>
      <c r="S34" s="27"/>
      <c r="T34" s="27"/>
      <c r="U34" s="27"/>
      <c r="V34" s="287" t="str">
        <f>ROUND((COUNTA('Plano de Ensino'!I7:I31)/COUNTA('Plano de Ensino'!H7:H31)*100),0)&amp;"% - concluído"</f>
        <v>0% - concluído</v>
      </c>
      <c r="W34" s="287"/>
      <c r="X34" s="287"/>
      <c r="Y34" s="27"/>
      <c r="Z34" s="27"/>
      <c r="AA34" s="29"/>
    </row>
    <row r="36" spans="2:27" x14ac:dyDescent="0.2">
      <c r="E36" s="15"/>
    </row>
  </sheetData>
  <sheetProtection algorithmName="SHA-512" hashValue="iZAGDIS9F4WGDcIcKh0URW/TtUrNVZTMnZ5OA7dpYAsEQvePR0SQ8h1jVRd9BA7hkz4UBkSfUNvyvR3yG61kkQ==" saltValue="ezt6+cIH9o67REjUyzMn6A==" spinCount="100000" sheet="1" objects="1" scenarios="1"/>
  <mergeCells count="6">
    <mergeCell ref="C33:E33"/>
    <mergeCell ref="L33:N33"/>
    <mergeCell ref="V33:X33"/>
    <mergeCell ref="C34:E34"/>
    <mergeCell ref="L34:N34"/>
    <mergeCell ref="V34:X34"/>
  </mergeCells>
  <conditionalFormatting sqref="C33">
    <cfRule type="dataBar" priority="6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{4E2E3EAD-0748-4E3D-AA24-B784B1D88674}</x14:id>
        </ext>
      </extLst>
    </cfRule>
  </conditionalFormatting>
  <conditionalFormatting sqref="V33">
    <cfRule type="dataBar" priority="4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{0D8896F0-72DB-4FCA-A798-40E9E73EE4C1}</x14:id>
        </ext>
      </extLst>
    </cfRule>
  </conditionalFormatting>
  <conditionalFormatting sqref="L33">
    <cfRule type="dataBar" priority="1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{EEFE5B0F-1372-486F-B850-56F4A858E255}</x14:id>
        </ext>
      </extLst>
    </cfRule>
  </conditionalFormatting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2E3EAD-0748-4E3D-AA24-B784B1D886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C33</xm:sqref>
        </x14:conditionalFormatting>
        <x14:conditionalFormatting xmlns:xm="http://schemas.microsoft.com/office/excel/2006/main">
          <x14:cfRule type="dataBar" id="{0D8896F0-72DB-4FCA-A798-40E9E73EE4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V33</xm:sqref>
        </x14:conditionalFormatting>
        <x14:conditionalFormatting xmlns:xm="http://schemas.microsoft.com/office/excel/2006/main">
          <x14:cfRule type="dataBar" id="{EEFE5B0F-1372-486F-B850-56F4A858E2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6:L31"/>
  <sheetViews>
    <sheetView showGridLines="0" showRowColHeaders="0" zoomScaleNormal="100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B24" sqref="B24"/>
    </sheetView>
  </sheetViews>
  <sheetFormatPr defaultRowHeight="15" x14ac:dyDescent="0.25"/>
  <cols>
    <col min="1" max="1" width="3.7109375" style="5" customWidth="1"/>
    <col min="2" max="2" width="22.140625" style="5" customWidth="1"/>
    <col min="3" max="3" width="8.28515625" style="5" customWidth="1"/>
    <col min="4" max="4" width="9.140625" style="5"/>
    <col min="5" max="5" width="22.140625" style="5" customWidth="1"/>
    <col min="6" max="6" width="8.28515625" style="5" customWidth="1"/>
    <col min="7" max="7" width="9.140625" style="5"/>
    <col min="8" max="8" width="22.140625" style="5" customWidth="1"/>
    <col min="9" max="9" width="8.28515625" style="5" customWidth="1"/>
    <col min="10" max="11" width="9.140625" style="5"/>
    <col min="12" max="12" width="15.85546875" style="5" bestFit="1" customWidth="1"/>
    <col min="13" max="16384" width="9.140625" style="5"/>
  </cols>
  <sheetData>
    <row r="6" spans="2:12" s="3" customFormat="1" ht="15.75" x14ac:dyDescent="0.25">
      <c r="B6" s="2" t="s">
        <v>0</v>
      </c>
      <c r="C6" s="2" t="s">
        <v>57</v>
      </c>
      <c r="E6" s="2" t="s">
        <v>1</v>
      </c>
      <c r="F6" s="2" t="s">
        <v>57</v>
      </c>
      <c r="H6" s="2" t="s">
        <v>2</v>
      </c>
      <c r="I6" s="2" t="s">
        <v>57</v>
      </c>
    </row>
    <row r="7" spans="2:12" x14ac:dyDescent="0.25">
      <c r="B7" s="4" t="s">
        <v>3</v>
      </c>
      <c r="C7" s="10"/>
      <c r="E7" s="4" t="s">
        <v>12</v>
      </c>
      <c r="F7" s="10"/>
      <c r="H7" s="4" t="s">
        <v>23</v>
      </c>
      <c r="I7" s="9"/>
      <c r="L7" s="6"/>
    </row>
    <row r="8" spans="2:12" x14ac:dyDescent="0.25">
      <c r="B8" s="4" t="s">
        <v>4</v>
      </c>
      <c r="C8" s="10"/>
      <c r="E8" s="4" t="s">
        <v>14</v>
      </c>
      <c r="F8" s="10"/>
      <c r="H8" s="4" t="s">
        <v>24</v>
      </c>
      <c r="I8" s="9"/>
      <c r="L8" s="7"/>
    </row>
    <row r="9" spans="2:12" x14ac:dyDescent="0.25">
      <c r="B9" s="4" t="s">
        <v>5</v>
      </c>
      <c r="C9" s="10"/>
      <c r="E9" s="4" t="s">
        <v>13</v>
      </c>
      <c r="F9" s="10"/>
      <c r="H9" s="4" t="s">
        <v>136</v>
      </c>
      <c r="I9" s="9"/>
    </row>
    <row r="10" spans="2:12" x14ac:dyDescent="0.25">
      <c r="B10" s="4" t="s">
        <v>6</v>
      </c>
      <c r="C10" s="10"/>
      <c r="E10" s="4" t="s">
        <v>15</v>
      </c>
      <c r="F10" s="10"/>
      <c r="H10" s="4" t="s">
        <v>25</v>
      </c>
      <c r="I10" s="9"/>
    </row>
    <row r="11" spans="2:12" x14ac:dyDescent="0.25">
      <c r="B11" s="4" t="s">
        <v>7</v>
      </c>
      <c r="C11" s="10"/>
      <c r="E11" s="4" t="s">
        <v>16</v>
      </c>
      <c r="F11" s="10"/>
      <c r="H11" s="4" t="s">
        <v>135</v>
      </c>
      <c r="I11" s="9"/>
    </row>
    <row r="12" spans="2:12" x14ac:dyDescent="0.25">
      <c r="B12" s="4" t="s">
        <v>8</v>
      </c>
      <c r="C12" s="10"/>
      <c r="E12" s="4" t="s">
        <v>17</v>
      </c>
      <c r="F12" s="10"/>
      <c r="H12" s="4" t="s">
        <v>27</v>
      </c>
      <c r="I12" s="9"/>
    </row>
    <row r="13" spans="2:12" x14ac:dyDescent="0.25">
      <c r="B13" s="4" t="s">
        <v>9</v>
      </c>
      <c r="C13" s="10"/>
      <c r="E13" s="4" t="s">
        <v>18</v>
      </c>
      <c r="F13" s="10"/>
      <c r="H13" s="4" t="s">
        <v>26</v>
      </c>
      <c r="I13" s="9"/>
    </row>
    <row r="14" spans="2:12" x14ac:dyDescent="0.25">
      <c r="B14" s="4" t="s">
        <v>10</v>
      </c>
      <c r="C14" s="10"/>
      <c r="E14" s="4" t="s">
        <v>19</v>
      </c>
      <c r="F14" s="10"/>
      <c r="H14" s="4" t="s">
        <v>28</v>
      </c>
      <c r="I14" s="9"/>
    </row>
    <row r="15" spans="2:12" x14ac:dyDescent="0.25">
      <c r="B15" s="4" t="s">
        <v>11</v>
      </c>
      <c r="C15" s="10"/>
      <c r="E15" s="4" t="s">
        <v>20</v>
      </c>
      <c r="F15" s="10"/>
      <c r="H15" s="4" t="s">
        <v>29</v>
      </c>
      <c r="I15" s="9"/>
    </row>
    <row r="16" spans="2:12" x14ac:dyDescent="0.25">
      <c r="B16" s="4" t="s">
        <v>35</v>
      </c>
      <c r="C16" s="10"/>
      <c r="E16" s="4" t="s">
        <v>21</v>
      </c>
      <c r="F16" s="10"/>
      <c r="H16" s="4" t="s">
        <v>30</v>
      </c>
      <c r="I16" s="9"/>
    </row>
    <row r="17" spans="2:9" x14ac:dyDescent="0.25">
      <c r="B17" s="4" t="s">
        <v>36</v>
      </c>
      <c r="C17" s="10"/>
      <c r="E17" s="4" t="s">
        <v>22</v>
      </c>
      <c r="F17" s="10"/>
      <c r="H17" s="4" t="s">
        <v>44</v>
      </c>
      <c r="I17" s="9"/>
    </row>
    <row r="18" spans="2:9" x14ac:dyDescent="0.25">
      <c r="B18" s="4" t="s">
        <v>51</v>
      </c>
      <c r="C18" s="10"/>
      <c r="E18" s="8" t="s">
        <v>31</v>
      </c>
      <c r="F18" s="10"/>
      <c r="H18" s="4" t="s">
        <v>119</v>
      </c>
      <c r="I18" s="9"/>
    </row>
    <row r="19" spans="2:9" x14ac:dyDescent="0.25">
      <c r="B19" s="4" t="s">
        <v>134</v>
      </c>
      <c r="C19" s="10"/>
      <c r="E19" s="4" t="s">
        <v>32</v>
      </c>
      <c r="F19" s="10"/>
      <c r="H19" s="4" t="s">
        <v>45</v>
      </c>
      <c r="I19" s="9"/>
    </row>
    <row r="20" spans="2:9" x14ac:dyDescent="0.25">
      <c r="B20" s="4" t="s">
        <v>53</v>
      </c>
      <c r="C20" s="10"/>
      <c r="E20" s="4" t="s">
        <v>33</v>
      </c>
      <c r="F20" s="10"/>
      <c r="H20" s="4" t="s">
        <v>59</v>
      </c>
      <c r="I20" s="9"/>
    </row>
    <row r="21" spans="2:9" x14ac:dyDescent="0.25">
      <c r="B21" s="4" t="s">
        <v>54</v>
      </c>
      <c r="C21" s="10"/>
      <c r="E21" s="4" t="s">
        <v>115</v>
      </c>
      <c r="F21" s="10"/>
      <c r="H21" s="4" t="s">
        <v>117</v>
      </c>
      <c r="I21" s="9"/>
    </row>
    <row r="22" spans="2:9" x14ac:dyDescent="0.25">
      <c r="B22" s="4" t="s">
        <v>55</v>
      </c>
      <c r="C22" s="10"/>
      <c r="E22" s="4" t="s">
        <v>39</v>
      </c>
      <c r="F22" s="10"/>
      <c r="H22" s="4" t="s">
        <v>116</v>
      </c>
      <c r="I22" s="9"/>
    </row>
    <row r="23" spans="2:9" x14ac:dyDescent="0.25">
      <c r="B23" s="4" t="s">
        <v>76</v>
      </c>
      <c r="C23" s="10"/>
      <c r="E23" s="4" t="s">
        <v>40</v>
      </c>
      <c r="F23" s="10"/>
      <c r="H23" s="4" t="s">
        <v>43</v>
      </c>
      <c r="I23" s="9"/>
    </row>
    <row r="24" spans="2:9" x14ac:dyDescent="0.25">
      <c r="B24" s="4" t="s">
        <v>77</v>
      </c>
      <c r="C24" s="10"/>
      <c r="E24" s="4" t="s">
        <v>42</v>
      </c>
      <c r="F24" s="10"/>
      <c r="H24" s="4" t="s">
        <v>58</v>
      </c>
      <c r="I24" s="9"/>
    </row>
    <row r="25" spans="2:9" x14ac:dyDescent="0.25">
      <c r="E25" s="4" t="s">
        <v>46</v>
      </c>
      <c r="F25" s="10"/>
      <c r="H25" s="4" t="s">
        <v>52</v>
      </c>
      <c r="I25" s="9"/>
    </row>
    <row r="26" spans="2:9" x14ac:dyDescent="0.25">
      <c r="E26" s="4" t="s">
        <v>47</v>
      </c>
      <c r="F26" s="10"/>
      <c r="H26" s="4" t="s">
        <v>34</v>
      </c>
      <c r="I26" s="9"/>
    </row>
    <row r="27" spans="2:9" x14ac:dyDescent="0.25">
      <c r="E27" s="4" t="s">
        <v>48</v>
      </c>
      <c r="F27" s="10"/>
      <c r="H27" s="4" t="s">
        <v>37</v>
      </c>
      <c r="I27" s="9"/>
    </row>
    <row r="28" spans="2:9" x14ac:dyDescent="0.25">
      <c r="E28" s="4" t="s">
        <v>49</v>
      </c>
      <c r="F28" s="10"/>
      <c r="H28" s="4" t="s">
        <v>41</v>
      </c>
      <c r="I28" s="9"/>
    </row>
    <row r="29" spans="2:9" x14ac:dyDescent="0.25">
      <c r="E29" s="4" t="s">
        <v>50</v>
      </c>
      <c r="F29" s="10"/>
      <c r="H29" s="4" t="s">
        <v>38</v>
      </c>
      <c r="I29" s="9"/>
    </row>
    <row r="30" spans="2:9" x14ac:dyDescent="0.25">
      <c r="H30" s="4" t="s">
        <v>140</v>
      </c>
      <c r="I30" s="9"/>
    </row>
    <row r="31" spans="2:9" x14ac:dyDescent="0.25">
      <c r="H31" s="4" t="s">
        <v>56</v>
      </c>
      <c r="I31" s="9"/>
    </row>
  </sheetData>
  <sheetProtection sheet="1" objects="1" scenarios="1"/>
  <dataValidations count="1">
    <dataValidation type="list" allowBlank="1" showInputMessage="1" showErrorMessage="1" sqref="F7:F29 C7:C24 I7:I31">
      <formula1>Ok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B1:O19"/>
  <sheetViews>
    <sheetView showGridLines="0" zoomScaleNormal="100" workbookViewId="0">
      <pane xSplit="7" ySplit="2" topLeftCell="H3" activePane="bottomRight" state="frozen"/>
      <selection activeCell="K10" sqref="K10"/>
      <selection pane="topRight" activeCell="K10" sqref="K10"/>
      <selection pane="bottomLeft" activeCell="K10" sqref="K10"/>
      <selection pane="bottomRight" activeCell="Q5" sqref="Q5"/>
    </sheetView>
  </sheetViews>
  <sheetFormatPr defaultRowHeight="15" outlineLevelRow="1" outlineLevelCol="1" x14ac:dyDescent="0.25"/>
  <cols>
    <col min="1" max="1" width="3" style="48" customWidth="1"/>
    <col min="2" max="2" width="3.140625" style="48" customWidth="1"/>
    <col min="3" max="3" width="9.5703125" style="48" customWidth="1" outlineLevel="1"/>
    <col min="4" max="4" width="18" style="48" customWidth="1" outlineLevel="1"/>
    <col min="5" max="5" width="16.28515625" style="7" customWidth="1" outlineLevel="1"/>
    <col min="6" max="6" width="10.7109375" style="49" customWidth="1"/>
    <col min="7" max="7" width="4" style="49" customWidth="1"/>
    <col min="8" max="8" width="1.28515625" style="49" customWidth="1"/>
    <col min="9" max="10" width="4" style="48" customWidth="1"/>
    <col min="11" max="11" width="9.5703125" style="48" customWidth="1"/>
    <col min="12" max="12" width="18" style="48" customWidth="1"/>
    <col min="13" max="13" width="34.140625" style="7" customWidth="1"/>
    <col min="14" max="14" width="10.5703125" style="49" bestFit="1" customWidth="1"/>
    <col min="15" max="15" width="15.85546875" style="48" bestFit="1" customWidth="1"/>
    <col min="16" max="16384" width="9.140625" style="48"/>
  </cols>
  <sheetData>
    <row r="1" spans="2:15" x14ac:dyDescent="0.25">
      <c r="H1" s="50"/>
      <c r="O1" s="6"/>
    </row>
    <row r="2" spans="2:15" s="51" customFormat="1" ht="27" customHeight="1" x14ac:dyDescent="0.25">
      <c r="B2" s="297">
        <v>1</v>
      </c>
      <c r="C2" s="52" t="s">
        <v>67</v>
      </c>
      <c r="D2" s="52" t="s">
        <v>68</v>
      </c>
      <c r="E2" s="53" t="s">
        <v>71</v>
      </c>
      <c r="F2" s="54" t="s">
        <v>72</v>
      </c>
      <c r="G2" s="55"/>
      <c r="H2" s="56"/>
      <c r="J2" s="290">
        <v>4</v>
      </c>
      <c r="K2" s="144" t="s">
        <v>67</v>
      </c>
      <c r="L2" s="144" t="s">
        <v>68</v>
      </c>
      <c r="M2" s="57" t="s">
        <v>71</v>
      </c>
      <c r="N2" s="58" t="s">
        <v>72</v>
      </c>
    </row>
    <row r="3" spans="2:15" outlineLevel="1" x14ac:dyDescent="0.25">
      <c r="B3" s="298"/>
      <c r="C3" s="59">
        <v>3</v>
      </c>
      <c r="D3" s="60" t="s">
        <v>70</v>
      </c>
      <c r="E3" s="61">
        <v>42635</v>
      </c>
      <c r="F3" s="62" t="s">
        <v>75</v>
      </c>
      <c r="G3" s="63"/>
      <c r="H3" s="64"/>
      <c r="J3" s="290"/>
      <c r="K3" s="65">
        <v>1</v>
      </c>
      <c r="L3" s="66" t="s">
        <v>69</v>
      </c>
      <c r="M3" s="67">
        <v>42009</v>
      </c>
      <c r="N3" s="68" t="s">
        <v>73</v>
      </c>
    </row>
    <row r="4" spans="2:15" outlineLevel="1" x14ac:dyDescent="0.25">
      <c r="B4" s="298"/>
      <c r="C4" s="59">
        <v>2</v>
      </c>
      <c r="D4" s="60" t="s">
        <v>78</v>
      </c>
      <c r="E4" s="61">
        <v>41534</v>
      </c>
      <c r="F4" s="62" t="s">
        <v>74</v>
      </c>
      <c r="G4" s="63"/>
      <c r="H4" s="64"/>
      <c r="J4" s="290"/>
      <c r="K4" s="65">
        <v>2</v>
      </c>
      <c r="L4" s="66" t="s">
        <v>78</v>
      </c>
      <c r="M4" s="67">
        <v>41534</v>
      </c>
      <c r="N4" s="68" t="s">
        <v>74</v>
      </c>
    </row>
    <row r="5" spans="2:15" outlineLevel="1" x14ac:dyDescent="0.25">
      <c r="B5" s="299"/>
      <c r="C5" s="59">
        <v>1</v>
      </c>
      <c r="D5" s="60" t="s">
        <v>69</v>
      </c>
      <c r="E5" s="61">
        <v>42009</v>
      </c>
      <c r="F5" s="62" t="s">
        <v>73</v>
      </c>
      <c r="G5" s="63"/>
      <c r="H5" s="64"/>
      <c r="J5" s="290"/>
      <c r="K5" s="65">
        <v>3</v>
      </c>
      <c r="L5" s="66" t="s">
        <v>70</v>
      </c>
      <c r="M5" s="67">
        <v>42635</v>
      </c>
      <c r="N5" s="68" t="s">
        <v>75</v>
      </c>
    </row>
    <row r="6" spans="2:15" x14ac:dyDescent="0.25">
      <c r="C6" s="69"/>
      <c r="D6" s="70"/>
      <c r="E6" s="71"/>
      <c r="F6" s="63"/>
      <c r="G6" s="63"/>
      <c r="H6" s="64"/>
      <c r="K6" s="69"/>
      <c r="L6" s="70"/>
      <c r="M6" s="71"/>
      <c r="N6" s="63"/>
    </row>
    <row r="7" spans="2:15" ht="4.5" customHeight="1" x14ac:dyDescent="0.25">
      <c r="B7" s="164"/>
      <c r="C7" s="165"/>
      <c r="D7" s="166"/>
      <c r="E7" s="167"/>
      <c r="F7" s="168"/>
      <c r="G7" s="168"/>
      <c r="H7" s="168"/>
      <c r="I7" s="164"/>
      <c r="J7" s="164"/>
      <c r="K7" s="165"/>
      <c r="L7" s="166"/>
      <c r="M7" s="167"/>
      <c r="N7" s="168"/>
      <c r="O7" s="164"/>
    </row>
    <row r="8" spans="2:15" ht="15.75" thickBot="1" x14ac:dyDescent="0.3">
      <c r="H8" s="50"/>
    </row>
    <row r="9" spans="2:15" ht="16.5" thickTop="1" thickBot="1" x14ac:dyDescent="0.3">
      <c r="B9" s="147">
        <v>2</v>
      </c>
      <c r="C9" s="76" t="s">
        <v>67</v>
      </c>
      <c r="D9" s="76" t="s">
        <v>68</v>
      </c>
      <c r="E9" s="77" t="s">
        <v>71</v>
      </c>
      <c r="F9" s="78" t="s">
        <v>72</v>
      </c>
      <c r="G9" s="55"/>
      <c r="H9" s="56"/>
      <c r="J9" s="291">
        <v>5</v>
      </c>
      <c r="K9" s="79" t="s">
        <v>67</v>
      </c>
      <c r="L9" s="80" t="s">
        <v>68</v>
      </c>
      <c r="M9" s="81" t="s">
        <v>71</v>
      </c>
      <c r="N9" s="82" t="s">
        <v>72</v>
      </c>
    </row>
    <row r="10" spans="2:15" ht="15.75" outlineLevel="1" thickTop="1" x14ac:dyDescent="0.25">
      <c r="B10" s="147"/>
      <c r="C10" s="145">
        <v>3</v>
      </c>
      <c r="D10" s="83" t="s">
        <v>70</v>
      </c>
      <c r="E10" s="84">
        <v>42635</v>
      </c>
      <c r="F10" s="85" t="s">
        <v>75</v>
      </c>
      <c r="G10" s="85"/>
      <c r="H10" s="86"/>
      <c r="J10" s="292"/>
      <c r="K10" s="87">
        <v>3</v>
      </c>
      <c r="L10" s="88" t="s">
        <v>70</v>
      </c>
      <c r="M10" s="89">
        <v>42635</v>
      </c>
      <c r="N10" s="90" t="s">
        <v>75</v>
      </c>
    </row>
    <row r="11" spans="2:15" outlineLevel="1" x14ac:dyDescent="0.25">
      <c r="B11" s="147"/>
      <c r="C11" s="145">
        <v>1</v>
      </c>
      <c r="D11" s="83" t="s">
        <v>69</v>
      </c>
      <c r="E11" s="84">
        <v>42009</v>
      </c>
      <c r="F11" s="85" t="s">
        <v>73</v>
      </c>
      <c r="G11" s="85"/>
      <c r="H11" s="86"/>
      <c r="J11" s="292"/>
      <c r="K11" s="87">
        <v>2</v>
      </c>
      <c r="L11" s="88" t="s">
        <v>78</v>
      </c>
      <c r="M11" s="89">
        <v>41534</v>
      </c>
      <c r="N11" s="90" t="s">
        <v>74</v>
      </c>
    </row>
    <row r="12" spans="2:15" ht="15.75" outlineLevel="1" thickBot="1" x14ac:dyDescent="0.3">
      <c r="B12" s="148"/>
      <c r="C12" s="146">
        <v>2</v>
      </c>
      <c r="D12" s="91" t="s">
        <v>78</v>
      </c>
      <c r="E12" s="92">
        <v>41534</v>
      </c>
      <c r="F12" s="93" t="s">
        <v>74</v>
      </c>
      <c r="G12" s="85"/>
      <c r="H12" s="86"/>
      <c r="J12" s="293"/>
      <c r="K12" s="94">
        <v>1</v>
      </c>
      <c r="L12" s="95" t="s">
        <v>69</v>
      </c>
      <c r="M12" s="96">
        <v>42009</v>
      </c>
      <c r="N12" s="97" t="s">
        <v>73</v>
      </c>
    </row>
    <row r="13" spans="2:15" ht="15.75" thickTop="1" x14ac:dyDescent="0.25">
      <c r="C13" s="69"/>
      <c r="D13" s="70"/>
      <c r="E13" s="71"/>
      <c r="F13" s="63"/>
      <c r="G13" s="63"/>
      <c r="H13" s="64"/>
      <c r="K13" s="69"/>
      <c r="L13" s="70"/>
      <c r="M13" s="71"/>
      <c r="N13" s="63"/>
    </row>
    <row r="14" spans="2:15" ht="6" customHeight="1" x14ac:dyDescent="0.25">
      <c r="B14" s="72"/>
      <c r="C14" s="73"/>
      <c r="D14" s="74"/>
      <c r="E14" s="75"/>
      <c r="F14" s="64"/>
      <c r="G14" s="64"/>
      <c r="H14" s="64"/>
      <c r="I14" s="72"/>
      <c r="J14" s="72"/>
      <c r="K14" s="73"/>
      <c r="L14" s="74"/>
      <c r="M14" s="75"/>
      <c r="N14" s="64"/>
      <c r="O14" s="72"/>
    </row>
    <row r="15" spans="2:15" ht="15.75" thickBot="1" x14ac:dyDescent="0.3">
      <c r="H15" s="50"/>
    </row>
    <row r="16" spans="2:15" ht="31.5" thickTop="1" thickBot="1" x14ac:dyDescent="0.3">
      <c r="B16" s="288">
        <v>3</v>
      </c>
      <c r="C16" s="98" t="s">
        <v>67</v>
      </c>
      <c r="D16" s="98" t="s">
        <v>68</v>
      </c>
      <c r="E16" s="99" t="s">
        <v>71</v>
      </c>
      <c r="F16" s="100" t="s">
        <v>72</v>
      </c>
      <c r="G16" s="101"/>
      <c r="H16" s="102"/>
      <c r="J16" s="294">
        <v>6</v>
      </c>
      <c r="K16" s="103" t="s">
        <v>67</v>
      </c>
      <c r="L16" s="104" t="s">
        <v>68</v>
      </c>
      <c r="M16" s="105" t="s">
        <v>71</v>
      </c>
      <c r="N16" s="82" t="s">
        <v>72</v>
      </c>
    </row>
    <row r="17" spans="2:14" ht="16.5" outlineLevel="1" thickTop="1" x14ac:dyDescent="0.3">
      <c r="B17" s="289"/>
      <c r="C17" s="106">
        <v>3</v>
      </c>
      <c r="D17" s="107" t="s">
        <v>70</v>
      </c>
      <c r="E17" s="108">
        <v>42635</v>
      </c>
      <c r="F17" s="109" t="s">
        <v>75</v>
      </c>
      <c r="G17" s="109"/>
      <c r="H17" s="110"/>
      <c r="J17" s="295"/>
      <c r="K17" s="111">
        <v>3</v>
      </c>
      <c r="L17" s="88" t="s">
        <v>70</v>
      </c>
      <c r="M17" s="112">
        <v>42635</v>
      </c>
      <c r="N17" s="90" t="s">
        <v>75</v>
      </c>
    </row>
    <row r="18" spans="2:14" ht="15.75" outlineLevel="1" x14ac:dyDescent="0.3">
      <c r="B18" s="289"/>
      <c r="C18" s="106">
        <v>1</v>
      </c>
      <c r="D18" s="107" t="s">
        <v>69</v>
      </c>
      <c r="E18" s="108">
        <v>42009</v>
      </c>
      <c r="F18" s="109" t="s">
        <v>73</v>
      </c>
      <c r="G18" s="109"/>
      <c r="H18" s="110"/>
      <c r="J18" s="295"/>
      <c r="K18" s="111">
        <v>1</v>
      </c>
      <c r="L18" s="88" t="s">
        <v>69</v>
      </c>
      <c r="M18" s="112">
        <v>42009</v>
      </c>
      <c r="N18" s="90" t="s">
        <v>73</v>
      </c>
    </row>
    <row r="19" spans="2:14" ht="15.75" outlineLevel="1" x14ac:dyDescent="0.3">
      <c r="B19" s="289"/>
      <c r="C19" s="106">
        <v>2</v>
      </c>
      <c r="D19" s="107" t="s">
        <v>78</v>
      </c>
      <c r="E19" s="108">
        <v>41534</v>
      </c>
      <c r="F19" s="109" t="s">
        <v>74</v>
      </c>
      <c r="G19" s="109"/>
      <c r="H19" s="110"/>
      <c r="J19" s="296"/>
      <c r="K19" s="111">
        <v>2</v>
      </c>
      <c r="L19" s="88" t="s">
        <v>78</v>
      </c>
      <c r="M19" s="112">
        <v>41534</v>
      </c>
      <c r="N19" s="90" t="s">
        <v>74</v>
      </c>
    </row>
  </sheetData>
  <autoFilter ref="J2:N5"/>
  <sortState ref="B3:F5">
    <sortCondition ref="D3:D5"/>
    <sortCondition descending="1" ref="E3:E5"/>
  </sortState>
  <mergeCells count="5">
    <mergeCell ref="B16:B19"/>
    <mergeCell ref="J2:J5"/>
    <mergeCell ref="J9:J12"/>
    <mergeCell ref="J16:J19"/>
    <mergeCell ref="B2:B5"/>
  </mergeCells>
  <pageMargins left="0.7" right="0.7" top="0.75" bottom="0.75" header="0.3" footer="0.3"/>
  <pageSetup paperSize="9" scale="77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C20"/>
  <sheetViews>
    <sheetView showGridLines="0" workbookViewId="0">
      <selection activeCell="B3" sqref="B3"/>
    </sheetView>
  </sheetViews>
  <sheetFormatPr defaultRowHeight="15" x14ac:dyDescent="0.25"/>
  <cols>
    <col min="1" max="1" width="2.28515625" style="5" customWidth="1"/>
    <col min="2" max="2" width="23" style="5" bestFit="1" customWidth="1"/>
    <col min="3" max="16384" width="9.140625" style="5"/>
  </cols>
  <sheetData>
    <row r="2" spans="2:3" x14ac:dyDescent="0.25">
      <c r="B2" s="20" t="s">
        <v>0</v>
      </c>
      <c r="C2" s="20" t="s">
        <v>112</v>
      </c>
    </row>
    <row r="3" spans="2:3" x14ac:dyDescent="0.25">
      <c r="B3" s="22" t="s">
        <v>3</v>
      </c>
      <c r="C3" s="33"/>
    </row>
    <row r="4" spans="2:3" x14ac:dyDescent="0.25">
      <c r="B4" s="22" t="s">
        <v>4</v>
      </c>
      <c r="C4" s="33"/>
    </row>
    <row r="5" spans="2:3" x14ac:dyDescent="0.25">
      <c r="B5" s="22" t="s">
        <v>5</v>
      </c>
      <c r="C5" s="33"/>
    </row>
    <row r="6" spans="2:3" x14ac:dyDescent="0.25">
      <c r="B6" s="22" t="s">
        <v>6</v>
      </c>
      <c r="C6" s="33"/>
    </row>
    <row r="7" spans="2:3" x14ac:dyDescent="0.25">
      <c r="B7" s="22" t="s">
        <v>7</v>
      </c>
      <c r="C7" s="33"/>
    </row>
    <row r="8" spans="2:3" x14ac:dyDescent="0.25">
      <c r="B8" s="22" t="s">
        <v>8</v>
      </c>
      <c r="C8" s="33"/>
    </row>
    <row r="9" spans="2:3" x14ac:dyDescent="0.25">
      <c r="B9" s="22" t="s">
        <v>9</v>
      </c>
      <c r="C9" s="33"/>
    </row>
    <row r="10" spans="2:3" x14ac:dyDescent="0.25">
      <c r="B10" s="22" t="s">
        <v>10</v>
      </c>
      <c r="C10" s="33"/>
    </row>
    <row r="11" spans="2:3" x14ac:dyDescent="0.25">
      <c r="B11" s="22" t="s">
        <v>11</v>
      </c>
      <c r="C11" s="33"/>
    </row>
    <row r="12" spans="2:3" x14ac:dyDescent="0.25">
      <c r="B12" s="22" t="s">
        <v>35</v>
      </c>
      <c r="C12" s="33"/>
    </row>
    <row r="13" spans="2:3" x14ac:dyDescent="0.25">
      <c r="B13" s="22" t="s">
        <v>36</v>
      </c>
      <c r="C13" s="33"/>
    </row>
    <row r="14" spans="2:3" x14ac:dyDescent="0.25">
      <c r="B14" s="22" t="s">
        <v>51</v>
      </c>
      <c r="C14" s="33"/>
    </row>
    <row r="15" spans="2:3" x14ac:dyDescent="0.25">
      <c r="B15" s="22" t="s">
        <v>134</v>
      </c>
      <c r="C15" s="33"/>
    </row>
    <row r="16" spans="2:3" x14ac:dyDescent="0.25">
      <c r="B16" s="22" t="s">
        <v>53</v>
      </c>
      <c r="C16" s="33"/>
    </row>
    <row r="17" spans="2:3" x14ac:dyDescent="0.25">
      <c r="B17" s="22" t="s">
        <v>54</v>
      </c>
      <c r="C17" s="33"/>
    </row>
    <row r="18" spans="2:3" x14ac:dyDescent="0.25">
      <c r="B18" s="22" t="s">
        <v>55</v>
      </c>
      <c r="C18" s="33"/>
    </row>
    <row r="19" spans="2:3" x14ac:dyDescent="0.25">
      <c r="B19" s="22" t="s">
        <v>76</v>
      </c>
      <c r="C19" s="33"/>
    </row>
    <row r="20" spans="2:3" x14ac:dyDescent="0.25">
      <c r="B20" s="22" t="s">
        <v>77</v>
      </c>
      <c r="C20" s="33"/>
    </row>
  </sheetData>
  <sheetProtection selectLockedCells="1"/>
  <dataValidations count="1">
    <dataValidation type="list" allowBlank="1" showInputMessage="1" showErrorMessage="1" sqref="C3:C20">
      <formula1>Ok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N204"/>
  <sheetViews>
    <sheetView showGridLines="0" zoomScaleNormal="100" workbookViewId="0">
      <selection activeCell="L31" sqref="L31"/>
    </sheetView>
  </sheetViews>
  <sheetFormatPr defaultRowHeight="15" x14ac:dyDescent="0.25"/>
  <cols>
    <col min="1" max="1" width="9.140625" style="188"/>
    <col min="2" max="2" width="3" style="188" customWidth="1"/>
    <col min="3" max="3" width="9.28515625" customWidth="1"/>
    <col min="4" max="4" width="18.140625" customWidth="1"/>
    <col min="5" max="5" width="20.5703125" customWidth="1"/>
    <col min="6" max="6" width="11" customWidth="1"/>
    <col min="7" max="7" width="9.28515625" style="184" customWidth="1"/>
    <col min="8" max="8" width="0.85546875" style="169" customWidth="1"/>
    <col min="10" max="10" width="3.140625" style="179" customWidth="1"/>
    <col min="12" max="12" width="18.42578125" customWidth="1"/>
    <col min="13" max="13" width="34.42578125" customWidth="1"/>
    <col min="14" max="14" width="10.85546875" customWidth="1"/>
  </cols>
  <sheetData>
    <row r="1" spans="1:14" x14ac:dyDescent="0.25">
      <c r="A1" s="45"/>
      <c r="B1" s="45"/>
      <c r="C1" s="45"/>
      <c r="D1" s="197"/>
      <c r="E1" s="45"/>
      <c r="F1" s="45"/>
      <c r="G1" s="183"/>
    </row>
    <row r="2" spans="1:14" s="199" customFormat="1" ht="27" customHeight="1" x14ac:dyDescent="0.25">
      <c r="A2" s="45"/>
      <c r="B2" s="300">
        <v>1</v>
      </c>
      <c r="C2" s="198" t="s">
        <v>146</v>
      </c>
      <c r="D2" s="198" t="s">
        <v>145</v>
      </c>
      <c r="E2" s="198" t="s">
        <v>147</v>
      </c>
      <c r="F2" s="198" t="s">
        <v>72</v>
      </c>
      <c r="G2" s="208"/>
      <c r="H2" s="209"/>
      <c r="J2" s="210"/>
      <c r="K2" s="223" t="s">
        <v>146</v>
      </c>
      <c r="L2" s="223" t="s">
        <v>150</v>
      </c>
      <c r="M2" s="223" t="s">
        <v>147</v>
      </c>
      <c r="N2" s="223" t="s">
        <v>72</v>
      </c>
    </row>
    <row r="3" spans="1:14" s="139" customFormat="1" x14ac:dyDescent="0.25">
      <c r="A3" s="174"/>
      <c r="B3" s="301"/>
      <c r="C3" s="205">
        <v>3</v>
      </c>
      <c r="D3" s="182" t="s">
        <v>148</v>
      </c>
      <c r="E3" s="206">
        <v>42635</v>
      </c>
      <c r="F3" s="207" t="s">
        <v>75</v>
      </c>
      <c r="G3" s="185"/>
      <c r="H3" s="173"/>
      <c r="J3" s="211"/>
      <c r="K3" s="181">
        <v>3</v>
      </c>
      <c r="L3" s="181" t="s">
        <v>152</v>
      </c>
      <c r="M3" s="181" t="s">
        <v>158</v>
      </c>
      <c r="N3" s="181" t="s">
        <v>73</v>
      </c>
    </row>
    <row r="4" spans="1:14" s="139" customFormat="1" x14ac:dyDescent="0.25">
      <c r="A4" s="174"/>
      <c r="B4" s="300"/>
      <c r="C4" s="176">
        <v>2</v>
      </c>
      <c r="D4" s="170" t="s">
        <v>149</v>
      </c>
      <c r="E4" s="172">
        <v>41534</v>
      </c>
      <c r="F4" s="175" t="s">
        <v>74</v>
      </c>
      <c r="G4" s="185"/>
      <c r="H4" s="173"/>
      <c r="J4" s="211"/>
      <c r="K4" s="180">
        <v>2</v>
      </c>
      <c r="L4" s="180" t="s">
        <v>153</v>
      </c>
      <c r="M4" s="180" t="s">
        <v>156</v>
      </c>
      <c r="N4" s="180" t="s">
        <v>74</v>
      </c>
    </row>
    <row r="5" spans="1:14" s="139" customFormat="1" x14ac:dyDescent="0.25">
      <c r="A5" s="174"/>
      <c r="B5" s="300"/>
      <c r="C5" s="190">
        <v>1</v>
      </c>
      <c r="D5" s="181" t="s">
        <v>69</v>
      </c>
      <c r="E5" s="191">
        <v>42009</v>
      </c>
      <c r="F5" s="192" t="s">
        <v>73</v>
      </c>
      <c r="G5" s="185"/>
      <c r="H5" s="173"/>
      <c r="J5" s="229">
        <v>4</v>
      </c>
      <c r="K5" s="182">
        <v>1</v>
      </c>
      <c r="L5" s="182" t="s">
        <v>151</v>
      </c>
      <c r="M5" s="182" t="s">
        <v>157</v>
      </c>
      <c r="N5" s="182" t="s">
        <v>75</v>
      </c>
    </row>
    <row r="6" spans="1:14" s="193" customFormat="1" x14ac:dyDescent="0.25">
      <c r="A6" s="174"/>
      <c r="B6" s="174"/>
      <c r="C6" s="195"/>
      <c r="E6" s="195"/>
      <c r="G6" s="163"/>
      <c r="H6" s="194"/>
      <c r="J6" s="181"/>
    </row>
    <row r="7" spans="1:14" s="169" customFormat="1" ht="4.5" customHeight="1" x14ac:dyDescent="0.25">
      <c r="A7" s="189"/>
      <c r="B7" s="187"/>
      <c r="C7" s="177"/>
      <c r="D7" s="189"/>
      <c r="E7" s="171"/>
      <c r="F7" s="196"/>
      <c r="G7" s="186"/>
      <c r="J7" s="178"/>
    </row>
    <row r="8" spans="1:14" ht="15.75" thickBot="1" x14ac:dyDescent="0.3">
      <c r="K8" s="212"/>
    </row>
    <row r="9" spans="1:14" ht="15.75" thickBot="1" x14ac:dyDescent="0.3">
      <c r="B9" s="302">
        <v>2</v>
      </c>
      <c r="C9" s="242" t="s">
        <v>146</v>
      </c>
      <c r="D9" s="243" t="s">
        <v>150</v>
      </c>
      <c r="E9" s="233" t="s">
        <v>147</v>
      </c>
      <c r="F9" s="244" t="s">
        <v>72</v>
      </c>
      <c r="J9" s="222">
        <v>5</v>
      </c>
      <c r="K9" s="222" t="s">
        <v>154</v>
      </c>
      <c r="L9" s="224" t="s">
        <v>150</v>
      </c>
      <c r="M9" s="224" t="s">
        <v>147</v>
      </c>
      <c r="N9" s="226" t="s">
        <v>72</v>
      </c>
    </row>
    <row r="10" spans="1:14" ht="15.75" thickTop="1" x14ac:dyDescent="0.25">
      <c r="B10" s="302"/>
      <c r="C10" s="139">
        <v>3</v>
      </c>
      <c r="D10" t="s">
        <v>151</v>
      </c>
      <c r="E10" s="201">
        <v>42635.5</v>
      </c>
      <c r="F10" s="139" t="s">
        <v>75</v>
      </c>
      <c r="I10" s="45"/>
      <c r="J10" s="214"/>
      <c r="K10" s="215">
        <v>3</v>
      </c>
      <c r="L10" s="216" t="s">
        <v>151</v>
      </c>
      <c r="M10" s="217">
        <v>43365</v>
      </c>
      <c r="N10" s="216" t="s">
        <v>75</v>
      </c>
    </row>
    <row r="11" spans="1:14" x14ac:dyDescent="0.25">
      <c r="B11" s="302"/>
      <c r="C11" s="139">
        <v>1</v>
      </c>
      <c r="D11" t="s">
        <v>152</v>
      </c>
      <c r="E11" s="201">
        <v>41279</v>
      </c>
      <c r="F11" s="139" t="s">
        <v>73</v>
      </c>
      <c r="I11" s="45"/>
      <c r="J11" s="213"/>
      <c r="K11" s="215">
        <v>2</v>
      </c>
      <c r="L11" s="216" t="s">
        <v>153</v>
      </c>
      <c r="M11" s="217">
        <v>43360</v>
      </c>
      <c r="N11" s="216" t="s">
        <v>74</v>
      </c>
    </row>
    <row r="12" spans="1:14" ht="15.75" thickBot="1" x14ac:dyDescent="0.3">
      <c r="B12" s="302"/>
      <c r="C12" s="204">
        <v>2</v>
      </c>
      <c r="D12" s="200" t="s">
        <v>153</v>
      </c>
      <c r="E12" s="203">
        <v>42264</v>
      </c>
      <c r="F12" s="202" t="s">
        <v>74</v>
      </c>
      <c r="I12" s="45"/>
      <c r="J12" s="213"/>
      <c r="K12" s="215">
        <v>1</v>
      </c>
      <c r="L12" s="239" t="s">
        <v>152</v>
      </c>
      <c r="M12" s="217">
        <v>43105</v>
      </c>
      <c r="N12" s="216" t="s">
        <v>73</v>
      </c>
    </row>
    <row r="13" spans="1:14" ht="15.75" thickTop="1" x14ac:dyDescent="0.25">
      <c r="B13" s="302"/>
      <c r="I13" s="45"/>
      <c r="J13" s="213"/>
    </row>
    <row r="14" spans="1:14" s="169" customFormat="1" ht="4.5" customHeight="1" thickBot="1" x14ac:dyDescent="0.3">
      <c r="A14" s="187"/>
      <c r="B14" s="240"/>
      <c r="G14" s="186"/>
      <c r="J14" s="178"/>
    </row>
    <row r="15" spans="1:14" ht="15.75" thickBot="1" x14ac:dyDescent="0.3">
      <c r="B15" s="241">
        <v>3</v>
      </c>
      <c r="C15" s="230" t="s">
        <v>154</v>
      </c>
      <c r="D15" s="231" t="s">
        <v>150</v>
      </c>
      <c r="E15" s="233" t="s">
        <v>155</v>
      </c>
      <c r="F15" s="232" t="s">
        <v>72</v>
      </c>
      <c r="J15" s="228">
        <v>6</v>
      </c>
      <c r="K15" s="221" t="s">
        <v>67</v>
      </c>
      <c r="L15" s="225" t="s">
        <v>150</v>
      </c>
      <c r="M15" s="225" t="s">
        <v>147</v>
      </c>
      <c r="N15" s="227" t="s">
        <v>72</v>
      </c>
    </row>
    <row r="16" spans="1:14" ht="19.5" thickTop="1" x14ac:dyDescent="0.4">
      <c r="C16" s="234">
        <v>3</v>
      </c>
      <c r="D16" s="235" t="s">
        <v>151</v>
      </c>
      <c r="E16" s="236">
        <v>42635</v>
      </c>
      <c r="F16" s="237" t="s">
        <v>75</v>
      </c>
      <c r="J16" s="220"/>
      <c r="K16" s="219">
        <v>0</v>
      </c>
      <c r="L16" s="216" t="s">
        <v>151</v>
      </c>
      <c r="M16" s="218">
        <v>42635</v>
      </c>
      <c r="N16" s="216" t="s">
        <v>75</v>
      </c>
    </row>
    <row r="17" spans="3:14" ht="18.75" x14ac:dyDescent="0.4">
      <c r="C17" s="234">
        <v>1</v>
      </c>
      <c r="D17" s="235" t="s">
        <v>152</v>
      </c>
      <c r="E17" s="236">
        <v>41279</v>
      </c>
      <c r="F17" s="237" t="s">
        <v>73</v>
      </c>
      <c r="J17" s="220"/>
      <c r="K17" s="219">
        <v>0</v>
      </c>
      <c r="L17" s="216" t="s">
        <v>69</v>
      </c>
      <c r="M17" s="218">
        <v>42009</v>
      </c>
      <c r="N17" s="216" t="s">
        <v>73</v>
      </c>
    </row>
    <row r="18" spans="3:14" ht="18.75" x14ac:dyDescent="0.4">
      <c r="C18" s="234">
        <v>2</v>
      </c>
      <c r="D18" s="235" t="s">
        <v>153</v>
      </c>
      <c r="E18" s="236">
        <v>42264</v>
      </c>
      <c r="F18" s="237" t="s">
        <v>74</v>
      </c>
      <c r="J18" s="220"/>
      <c r="K18" s="219">
        <v>0</v>
      </c>
      <c r="L18" s="216" t="s">
        <v>153</v>
      </c>
      <c r="M18" s="218">
        <v>42264</v>
      </c>
      <c r="N18" s="216" t="s">
        <v>74</v>
      </c>
    </row>
    <row r="22" spans="3:14" x14ac:dyDescent="0.25">
      <c r="L22" s="238"/>
    </row>
    <row r="204" ht="3.75" customHeight="1" x14ac:dyDescent="0.25"/>
  </sheetData>
  <autoFilter ref="J2:N5">
    <sortState ref="J3:N5">
      <sortCondition descending="1" ref="K2:K5"/>
    </sortState>
  </autoFilter>
  <sortState ref="J3:N5">
    <sortCondition ref="L2"/>
  </sortState>
  <mergeCells count="2">
    <mergeCell ref="B2:B5"/>
    <mergeCell ref="B9:B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L25"/>
  <sheetViews>
    <sheetView showGridLines="0" zoomScaleNormal="100" workbookViewId="0"/>
  </sheetViews>
  <sheetFormatPr defaultRowHeight="15" x14ac:dyDescent="0.25"/>
  <cols>
    <col min="1" max="1" width="3.28515625" customWidth="1"/>
    <col min="2" max="2" width="37.5703125" bestFit="1" customWidth="1"/>
    <col min="3" max="3" width="10.7109375" style="1" bestFit="1" customWidth="1"/>
    <col min="4" max="4" width="11.5703125" bestFit="1" customWidth="1"/>
    <col min="5" max="5" width="3.28515625" customWidth="1"/>
    <col min="6" max="6" width="18.7109375" customWidth="1"/>
    <col min="7" max="7" width="13.85546875" customWidth="1"/>
    <col min="8" max="8" width="2.5703125" customWidth="1"/>
    <col min="9" max="9" width="18.7109375" customWidth="1"/>
    <col min="10" max="10" width="13.85546875" customWidth="1"/>
    <col min="11" max="11" width="16.140625" bestFit="1" customWidth="1"/>
    <col min="12" max="12" width="31" bestFit="1" customWidth="1"/>
    <col min="13" max="13" width="12.42578125" bestFit="1" customWidth="1"/>
  </cols>
  <sheetData>
    <row r="2" spans="2:12" ht="30" x14ac:dyDescent="0.25">
      <c r="B2" s="19" t="s">
        <v>61</v>
      </c>
      <c r="C2" s="20" t="s">
        <v>62</v>
      </c>
      <c r="D2" s="21" t="s">
        <v>63</v>
      </c>
      <c r="F2" s="20" t="s">
        <v>108</v>
      </c>
      <c r="G2" s="20" t="s">
        <v>109</v>
      </c>
      <c r="I2" s="303" t="s">
        <v>133</v>
      </c>
      <c r="J2" s="304"/>
    </row>
    <row r="3" spans="2:12" x14ac:dyDescent="0.25">
      <c r="B3" s="17" t="s">
        <v>64</v>
      </c>
      <c r="C3" s="18">
        <v>42009</v>
      </c>
      <c r="D3" s="17">
        <v>779.46</v>
      </c>
      <c r="F3" s="22" t="s">
        <v>12</v>
      </c>
      <c r="G3" s="33" t="s">
        <v>87</v>
      </c>
      <c r="I3" s="37" t="s">
        <v>12</v>
      </c>
      <c r="J3" s="33"/>
      <c r="K3" s="43"/>
      <c r="L3" s="16"/>
    </row>
    <row r="4" spans="2:12" x14ac:dyDescent="0.25">
      <c r="B4" s="17" t="s">
        <v>79</v>
      </c>
      <c r="C4" s="18">
        <v>41620</v>
      </c>
      <c r="D4" s="17">
        <v>10688.68</v>
      </c>
      <c r="F4" s="42" t="s">
        <v>14</v>
      </c>
      <c r="G4" s="33" t="s">
        <v>88</v>
      </c>
      <c r="I4" s="38" t="s">
        <v>14</v>
      </c>
      <c r="J4" s="33"/>
      <c r="K4" s="43"/>
      <c r="L4" s="16"/>
    </row>
    <row r="5" spans="2:12" x14ac:dyDescent="0.25">
      <c r="B5" s="17" t="s">
        <v>65</v>
      </c>
      <c r="C5" s="18">
        <v>42429</v>
      </c>
      <c r="D5" s="17">
        <v>41589.86</v>
      </c>
      <c r="F5" s="42" t="s">
        <v>13</v>
      </c>
      <c r="G5" s="33" t="s">
        <v>89</v>
      </c>
      <c r="I5" s="38" t="s">
        <v>13</v>
      </c>
      <c r="J5" s="33"/>
      <c r="K5" s="43"/>
      <c r="L5" s="16"/>
    </row>
    <row r="6" spans="2:12" x14ac:dyDescent="0.25">
      <c r="B6" s="17" t="s">
        <v>66</v>
      </c>
      <c r="C6" s="18">
        <v>42474</v>
      </c>
      <c r="D6" s="17">
        <v>100806.59</v>
      </c>
      <c r="F6" s="42" t="s">
        <v>15</v>
      </c>
      <c r="G6" s="33" t="s">
        <v>90</v>
      </c>
      <c r="I6" s="38" t="s">
        <v>15</v>
      </c>
      <c r="J6" s="33"/>
      <c r="K6" s="43"/>
      <c r="L6" s="16"/>
    </row>
    <row r="7" spans="2:12" x14ac:dyDescent="0.25">
      <c r="B7" s="35" t="s">
        <v>80</v>
      </c>
      <c r="C7" s="36">
        <v>41934</v>
      </c>
      <c r="D7" s="35">
        <v>49620.97</v>
      </c>
      <c r="F7" s="42" t="s">
        <v>16</v>
      </c>
      <c r="G7" s="33" t="s">
        <v>91</v>
      </c>
      <c r="I7" s="38" t="s">
        <v>16</v>
      </c>
      <c r="J7" s="33"/>
      <c r="K7" s="43"/>
      <c r="L7" s="149"/>
    </row>
    <row r="8" spans="2:12" x14ac:dyDescent="0.25">
      <c r="B8" s="35" t="s">
        <v>111</v>
      </c>
      <c r="C8" s="36">
        <v>41934</v>
      </c>
      <c r="D8" s="35">
        <v>50000</v>
      </c>
      <c r="F8" s="42" t="s">
        <v>17</v>
      </c>
      <c r="G8" s="34" t="s">
        <v>91</v>
      </c>
      <c r="I8" s="38" t="s">
        <v>17</v>
      </c>
      <c r="J8" s="34"/>
      <c r="K8" s="44"/>
      <c r="L8" s="41"/>
    </row>
    <row r="9" spans="2:12" x14ac:dyDescent="0.25">
      <c r="D9" s="41"/>
      <c r="F9" s="23" t="s">
        <v>81</v>
      </c>
      <c r="G9" s="33" t="s">
        <v>93</v>
      </c>
      <c r="I9" s="38" t="s">
        <v>81</v>
      </c>
      <c r="J9" s="33"/>
      <c r="K9" s="43"/>
      <c r="L9" s="149"/>
    </row>
    <row r="10" spans="2:12" x14ac:dyDescent="0.25">
      <c r="F10" s="23" t="s">
        <v>19</v>
      </c>
      <c r="G10" s="33" t="s">
        <v>92</v>
      </c>
      <c r="I10" s="38" t="s">
        <v>19</v>
      </c>
      <c r="J10" s="33"/>
      <c r="K10" s="43"/>
    </row>
    <row r="11" spans="2:12" x14ac:dyDescent="0.25">
      <c r="D11" s="16"/>
      <c r="F11" s="23" t="s">
        <v>20</v>
      </c>
      <c r="G11" s="33" t="s">
        <v>94</v>
      </c>
      <c r="I11" s="38" t="s">
        <v>20</v>
      </c>
      <c r="J11" s="47"/>
      <c r="K11" s="43"/>
    </row>
    <row r="12" spans="2:12" x14ac:dyDescent="0.25">
      <c r="F12" s="23" t="s">
        <v>21</v>
      </c>
      <c r="G12" s="33" t="s">
        <v>95</v>
      </c>
      <c r="I12" s="38" t="s">
        <v>21</v>
      </c>
      <c r="J12" s="33"/>
      <c r="K12" s="43"/>
    </row>
    <row r="13" spans="2:12" x14ac:dyDescent="0.25">
      <c r="F13" s="23" t="s">
        <v>22</v>
      </c>
      <c r="G13" s="33" t="s">
        <v>96</v>
      </c>
      <c r="I13" s="38" t="s">
        <v>22</v>
      </c>
      <c r="J13" s="33"/>
      <c r="K13" s="43"/>
    </row>
    <row r="14" spans="2:12" x14ac:dyDescent="0.25">
      <c r="F14" s="23" t="s">
        <v>31</v>
      </c>
      <c r="G14" s="113" t="s">
        <v>103</v>
      </c>
      <c r="I14" s="38" t="s">
        <v>31</v>
      </c>
      <c r="J14" s="26"/>
      <c r="K14" s="45"/>
    </row>
    <row r="15" spans="2:12" x14ac:dyDescent="0.25">
      <c r="F15" s="23" t="s">
        <v>32</v>
      </c>
      <c r="G15" s="26" t="s">
        <v>97</v>
      </c>
      <c r="I15" s="38" t="s">
        <v>32</v>
      </c>
      <c r="J15" s="26"/>
      <c r="K15" s="150"/>
      <c r="L15" s="150"/>
    </row>
    <row r="16" spans="2:12" x14ac:dyDescent="0.25">
      <c r="F16" s="23" t="s">
        <v>33</v>
      </c>
      <c r="G16" s="26" t="s">
        <v>98</v>
      </c>
      <c r="I16" s="38" t="s">
        <v>33</v>
      </c>
      <c r="J16" s="26"/>
      <c r="K16" s="45"/>
      <c r="L16" s="150"/>
    </row>
    <row r="17" spans="6:12" x14ac:dyDescent="0.25">
      <c r="F17" s="23" t="s">
        <v>115</v>
      </c>
      <c r="G17" s="26" t="s">
        <v>118</v>
      </c>
      <c r="I17" s="38" t="s">
        <v>115</v>
      </c>
      <c r="J17" s="26"/>
      <c r="K17" s="45"/>
      <c r="L17" s="150"/>
    </row>
    <row r="18" spans="6:12" x14ac:dyDescent="0.25">
      <c r="F18" s="23" t="s">
        <v>39</v>
      </c>
      <c r="G18" s="26" t="s">
        <v>104</v>
      </c>
      <c r="I18" s="38" t="s">
        <v>39</v>
      </c>
      <c r="J18" s="26"/>
      <c r="K18" s="45"/>
      <c r="L18" s="150"/>
    </row>
    <row r="19" spans="6:12" x14ac:dyDescent="0.25">
      <c r="F19" s="23" t="s">
        <v>40</v>
      </c>
      <c r="G19" s="26" t="s">
        <v>105</v>
      </c>
      <c r="I19" s="38" t="s">
        <v>40</v>
      </c>
      <c r="J19" s="26"/>
      <c r="K19" s="45"/>
      <c r="L19" s="150"/>
    </row>
    <row r="20" spans="6:12" x14ac:dyDescent="0.25">
      <c r="F20" s="23" t="s">
        <v>42</v>
      </c>
      <c r="G20" s="26" t="s">
        <v>99</v>
      </c>
      <c r="I20" s="39" t="s">
        <v>42</v>
      </c>
      <c r="J20" s="31"/>
      <c r="K20" s="46"/>
    </row>
    <row r="21" spans="6:12" x14ac:dyDescent="0.25">
      <c r="F21" s="24" t="s">
        <v>46</v>
      </c>
      <c r="G21" s="31" t="s">
        <v>100</v>
      </c>
      <c r="I21" s="38" t="s">
        <v>46</v>
      </c>
      <c r="J21" s="32"/>
      <c r="K21" s="151"/>
      <c r="L21" s="1"/>
    </row>
    <row r="22" spans="6:12" x14ac:dyDescent="0.25">
      <c r="F22" s="23" t="s">
        <v>47</v>
      </c>
      <c r="G22" s="32" t="s">
        <v>101</v>
      </c>
      <c r="I22" s="38" t="s">
        <v>47</v>
      </c>
      <c r="J22" s="26"/>
      <c r="K22" s="151"/>
    </row>
    <row r="23" spans="6:12" x14ac:dyDescent="0.25">
      <c r="F23" s="23" t="s">
        <v>48</v>
      </c>
      <c r="G23" s="26" t="s">
        <v>106</v>
      </c>
      <c r="I23" s="38" t="s">
        <v>48</v>
      </c>
      <c r="J23" s="26"/>
      <c r="K23" s="45"/>
    </row>
    <row r="24" spans="6:12" x14ac:dyDescent="0.25">
      <c r="F24" s="23" t="s">
        <v>49</v>
      </c>
      <c r="G24" s="26" t="s">
        <v>102</v>
      </c>
      <c r="I24" s="40" t="s">
        <v>49</v>
      </c>
      <c r="J24" s="26"/>
      <c r="K24" s="45"/>
    </row>
    <row r="25" spans="6:12" x14ac:dyDescent="0.25">
      <c r="F25" s="25" t="s">
        <v>50</v>
      </c>
      <c r="G25" s="26" t="s">
        <v>107</v>
      </c>
      <c r="I25" s="40" t="s">
        <v>50</v>
      </c>
      <c r="J25" s="26"/>
    </row>
  </sheetData>
  <sortState ref="L4:N25">
    <sortCondition descending="1" ref="L5"/>
  </sortState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2:X57"/>
  <sheetViews>
    <sheetView showGridLines="0" topLeftCell="H35" zoomScaleNormal="100" workbookViewId="0"/>
  </sheetViews>
  <sheetFormatPr defaultRowHeight="15" x14ac:dyDescent="0.25"/>
  <cols>
    <col min="1" max="1" width="3.28515625" customWidth="1"/>
    <col min="2" max="2" width="18" customWidth="1"/>
    <col min="3" max="3" width="24" style="1" customWidth="1"/>
    <col min="4" max="4" width="15.140625" bestFit="1" customWidth="1"/>
    <col min="5" max="5" width="12.85546875" bestFit="1" customWidth="1"/>
    <col min="6" max="6" width="11.5703125" bestFit="1" customWidth="1"/>
    <col min="7" max="7" width="11.5703125" customWidth="1"/>
    <col min="8" max="8" width="3.28515625" customWidth="1"/>
    <col min="9" max="9" width="22.5703125" bestFit="1" customWidth="1"/>
    <col min="10" max="10" width="13.85546875" customWidth="1"/>
    <col min="11" max="11" width="3.28515625" customWidth="1"/>
    <col min="12" max="12" width="22.5703125" bestFit="1" customWidth="1"/>
    <col min="13" max="13" width="13.85546875" customWidth="1"/>
    <col min="17" max="17" width="11.5703125" bestFit="1" customWidth="1"/>
    <col min="20" max="20" width="11.5703125" bestFit="1" customWidth="1"/>
  </cols>
  <sheetData>
    <row r="2" spans="2:24" ht="30" x14ac:dyDescent="0.25">
      <c r="B2" s="19" t="s">
        <v>68</v>
      </c>
      <c r="C2" s="20" t="s">
        <v>121</v>
      </c>
      <c r="D2" s="21" t="s">
        <v>63</v>
      </c>
      <c r="I2" s="143" t="s">
        <v>108</v>
      </c>
      <c r="J2" s="143" t="s">
        <v>109</v>
      </c>
      <c r="L2" s="305" t="s">
        <v>110</v>
      </c>
      <c r="M2" s="305"/>
      <c r="O2" s="19" t="s">
        <v>68</v>
      </c>
      <c r="P2" s="20" t="s">
        <v>121</v>
      </c>
      <c r="Q2" s="21" t="s">
        <v>63</v>
      </c>
      <c r="S2" s="20" t="s">
        <v>68</v>
      </c>
      <c r="T2" s="18" t="s">
        <v>120</v>
      </c>
      <c r="U2" s="18" t="s">
        <v>82</v>
      </c>
      <c r="V2" s="18" t="s">
        <v>83</v>
      </c>
      <c r="W2" s="18" t="s">
        <v>120</v>
      </c>
      <c r="X2" s="18" t="s">
        <v>120</v>
      </c>
    </row>
    <row r="3" spans="2:24" x14ac:dyDescent="0.25">
      <c r="B3" s="17" t="s">
        <v>120</v>
      </c>
      <c r="C3" s="18" t="s">
        <v>84</v>
      </c>
      <c r="D3" s="17">
        <v>10688.681200000001</v>
      </c>
      <c r="I3" s="141" t="s">
        <v>23</v>
      </c>
      <c r="J3" s="116">
        <f>VLOOKUP("Maria",B2:D7,3,0)</f>
        <v>10688.681200000001</v>
      </c>
      <c r="L3" s="115" t="s">
        <v>23</v>
      </c>
      <c r="M3" s="116"/>
      <c r="O3" s="17" t="s">
        <v>83</v>
      </c>
      <c r="P3" s="18" t="s">
        <v>84</v>
      </c>
      <c r="Q3" s="17">
        <v>10688.681200000001</v>
      </c>
      <c r="S3" s="20" t="s">
        <v>121</v>
      </c>
      <c r="T3" s="18" t="s">
        <v>84</v>
      </c>
      <c r="U3" s="18" t="s">
        <v>85</v>
      </c>
      <c r="V3" s="18" t="s">
        <v>86</v>
      </c>
      <c r="W3" s="18" t="s">
        <v>84</v>
      </c>
      <c r="X3" s="18" t="s">
        <v>85</v>
      </c>
    </row>
    <row r="4" spans="2:24" x14ac:dyDescent="0.25">
      <c r="B4" s="17" t="s">
        <v>82</v>
      </c>
      <c r="C4" s="18" t="s">
        <v>85</v>
      </c>
      <c r="D4" s="17">
        <v>41589.864999999998</v>
      </c>
      <c r="F4" s="114"/>
      <c r="G4" s="114"/>
      <c r="I4" s="141" t="s">
        <v>24</v>
      </c>
      <c r="J4" s="116">
        <f>HLOOKUP("João",B9:G11,3,0)</f>
        <v>41589.864999999998</v>
      </c>
      <c r="L4" s="115" t="s">
        <v>24</v>
      </c>
      <c r="M4" s="116"/>
      <c r="O4" s="17" t="s">
        <v>120</v>
      </c>
      <c r="P4" s="18" t="s">
        <v>86</v>
      </c>
      <c r="Q4" s="17">
        <v>41589.864999999998</v>
      </c>
    </row>
    <row r="5" spans="2:24" x14ac:dyDescent="0.25">
      <c r="B5" s="17" t="s">
        <v>83</v>
      </c>
      <c r="C5" s="18" t="s">
        <v>86</v>
      </c>
      <c r="D5" s="17">
        <v>100806.59656999999</v>
      </c>
      <c r="F5" s="114"/>
      <c r="G5" s="114"/>
      <c r="I5" s="141" t="s">
        <v>136</v>
      </c>
      <c r="J5" s="116">
        <f>INDEX(Q3:Q7,(MATCH(S6,O3:O7,0)))</f>
        <v>41589.864999999998</v>
      </c>
      <c r="L5" s="115" t="s">
        <v>136</v>
      </c>
      <c r="M5" s="116"/>
      <c r="O5" s="17" t="s">
        <v>83</v>
      </c>
      <c r="P5" s="18" t="s">
        <v>137</v>
      </c>
      <c r="Q5" s="17">
        <v>100806.59656999999</v>
      </c>
    </row>
    <row r="6" spans="2:24" x14ac:dyDescent="0.25">
      <c r="B6" s="17" t="s">
        <v>120</v>
      </c>
      <c r="C6" s="18" t="s">
        <v>84</v>
      </c>
      <c r="D6" s="17">
        <v>49620.977800000001</v>
      </c>
      <c r="F6" s="114"/>
      <c r="G6" s="114"/>
      <c r="I6" s="141" t="s">
        <v>25</v>
      </c>
      <c r="J6" s="116">
        <f>SUMIF(B3:B7,"Maria",D3:D7)</f>
        <v>110309.6590044467</v>
      </c>
      <c r="L6" s="115" t="s">
        <v>25</v>
      </c>
      <c r="M6" s="116"/>
      <c r="O6" s="17" t="s">
        <v>83</v>
      </c>
      <c r="P6" s="18" t="s">
        <v>86</v>
      </c>
      <c r="Q6" s="17">
        <v>49620.977800000001</v>
      </c>
      <c r="S6" s="17" t="s">
        <v>120</v>
      </c>
      <c r="T6" s="18" t="s">
        <v>86</v>
      </c>
    </row>
    <row r="7" spans="2:24" x14ac:dyDescent="0.25">
      <c r="B7" s="17" t="s">
        <v>120</v>
      </c>
      <c r="C7" s="18" t="s">
        <v>85</v>
      </c>
      <c r="D7" s="17">
        <v>50000.000004446701</v>
      </c>
      <c r="E7" s="154"/>
      <c r="F7" s="114"/>
      <c r="G7" s="114"/>
      <c r="I7" s="141" t="s">
        <v>144</v>
      </c>
      <c r="J7" s="116">
        <f>SUMIFS(D2:D7,B2:B7,"Maria",C2:C7,"A")</f>
        <v>60309.659</v>
      </c>
      <c r="L7" s="115" t="s">
        <v>144</v>
      </c>
      <c r="M7" s="116"/>
      <c r="O7" s="17" t="s">
        <v>120</v>
      </c>
      <c r="P7" s="18" t="s">
        <v>86</v>
      </c>
      <c r="Q7" s="17">
        <v>50000.000004446701</v>
      </c>
      <c r="T7" s="149"/>
    </row>
    <row r="8" spans="2:24" x14ac:dyDescent="0.25">
      <c r="D8" s="41"/>
      <c r="E8" s="41"/>
      <c r="F8" s="41"/>
      <c r="G8" s="41"/>
      <c r="I8" s="141" t="s">
        <v>27</v>
      </c>
      <c r="J8" s="116" t="s">
        <v>132</v>
      </c>
      <c r="L8" s="115" t="s">
        <v>27</v>
      </c>
      <c r="M8" s="116"/>
    </row>
    <row r="9" spans="2:24" x14ac:dyDescent="0.25">
      <c r="B9" s="123" t="s">
        <v>68</v>
      </c>
      <c r="C9" s="17" t="s">
        <v>120</v>
      </c>
      <c r="D9" s="17" t="s">
        <v>82</v>
      </c>
      <c r="E9" s="17" t="s">
        <v>83</v>
      </c>
      <c r="F9" s="17" t="s">
        <v>120</v>
      </c>
      <c r="G9" s="17" t="s">
        <v>120</v>
      </c>
      <c r="I9" s="141" t="s">
        <v>26</v>
      </c>
      <c r="J9" s="117" t="str">
        <f>IF(B3=C3,D3,"Erro")</f>
        <v>Erro</v>
      </c>
      <c r="L9" s="115" t="s">
        <v>26</v>
      </c>
      <c r="M9" s="116"/>
    </row>
    <row r="10" spans="2:24" x14ac:dyDescent="0.25">
      <c r="B10" s="124" t="s">
        <v>121</v>
      </c>
      <c r="C10" s="18" t="s">
        <v>84</v>
      </c>
      <c r="D10" s="18" t="s">
        <v>85</v>
      </c>
      <c r="E10" s="18" t="s">
        <v>86</v>
      </c>
      <c r="F10" s="18" t="s">
        <v>84</v>
      </c>
      <c r="G10" s="18" t="s">
        <v>85</v>
      </c>
      <c r="I10" s="141" t="s">
        <v>28</v>
      </c>
      <c r="J10" s="116">
        <f>IF(AND(B3="Maria",B4="João"),D3,"Erro")</f>
        <v>10688.681200000001</v>
      </c>
      <c r="L10" s="115" t="s">
        <v>28</v>
      </c>
      <c r="M10" s="116"/>
    </row>
    <row r="11" spans="2:24" x14ac:dyDescent="0.25">
      <c r="B11" s="125" t="s">
        <v>63</v>
      </c>
      <c r="C11" s="17">
        <v>10688.681200000001</v>
      </c>
      <c r="D11" s="17">
        <v>41589.864999999998</v>
      </c>
      <c r="E11" s="17">
        <v>100806.59656999999</v>
      </c>
      <c r="F11" s="17">
        <v>49620.977800000001</v>
      </c>
      <c r="G11" s="17">
        <v>50000.000004446701</v>
      </c>
      <c r="I11" s="141" t="s">
        <v>29</v>
      </c>
      <c r="J11" s="116" t="str">
        <f>IF(OR(B3="José",B4="José"),D3,"Erro")</f>
        <v>Erro</v>
      </c>
      <c r="L11" s="115" t="s">
        <v>29</v>
      </c>
      <c r="M11" s="116"/>
    </row>
    <row r="12" spans="2:24" x14ac:dyDescent="0.25">
      <c r="I12" s="141" t="s">
        <v>30</v>
      </c>
      <c r="J12" s="118">
        <f>IF(B3="José",D3,VLOOKUP("José",B3:D7,3,0))</f>
        <v>100806.59656999999</v>
      </c>
      <c r="L12" s="115" t="s">
        <v>30</v>
      </c>
      <c r="M12" s="116"/>
    </row>
    <row r="13" spans="2:24" x14ac:dyDescent="0.25">
      <c r="C13" s="160" t="s">
        <v>125</v>
      </c>
      <c r="D13" s="160" t="s">
        <v>126</v>
      </c>
      <c r="E13" s="160" t="s">
        <v>127</v>
      </c>
      <c r="I13" s="141" t="s">
        <v>44</v>
      </c>
      <c r="J13" s="116">
        <f>COUNTIF(B3:B7,B3)</f>
        <v>3</v>
      </c>
      <c r="L13" s="115" t="s">
        <v>44</v>
      </c>
      <c r="M13" s="116"/>
      <c r="Q13" s="153"/>
    </row>
    <row r="14" spans="2:24" x14ac:dyDescent="0.25">
      <c r="B14" s="162" t="s">
        <v>138</v>
      </c>
      <c r="C14" s="161">
        <f>SUMIF('Avançado - Base'!A:A,B14,'Avançado - Base'!B:B)</f>
        <v>9562829.5073333383</v>
      </c>
      <c r="D14" s="161">
        <f>SUMIF('Avançado - Base'!A:A,B14,'Avançado - Base'!B:B)*2</f>
        <v>19125659.014666677</v>
      </c>
      <c r="E14" s="161">
        <f>SUMIF('Avançado - Base'!A:A,B14,'Avançado - Base'!B:B)/2</f>
        <v>4781414.7536666691</v>
      </c>
      <c r="I14" s="141" t="s">
        <v>119</v>
      </c>
      <c r="J14" s="116">
        <f>COUNTIFS(B3:B7,B3,C3:C7,C3)</f>
        <v>2</v>
      </c>
      <c r="L14" s="115" t="s">
        <v>119</v>
      </c>
      <c r="M14" s="116"/>
    </row>
    <row r="15" spans="2:24" x14ac:dyDescent="0.25">
      <c r="B15" s="162" t="s">
        <v>124</v>
      </c>
      <c r="C15" s="161">
        <f>SUMIF('Avançado - Base'!A:A,B15,'Avançado - Base'!B:B)</f>
        <v>2021401.1874285727</v>
      </c>
      <c r="D15" s="161">
        <f>SUMIF('Avançado - Base'!A:A,B15,'Avançado - Base'!B:B)*2</f>
        <v>4042802.3748571454</v>
      </c>
      <c r="E15" s="161">
        <f>SUMIF('Avançado - Base'!A:A,B15,'Avançado - Base'!B:B)/2</f>
        <v>1010700.5937142863</v>
      </c>
      <c r="I15" s="141" t="s">
        <v>45</v>
      </c>
      <c r="J15" s="119">
        <f>COUNTA(B3:B7)</f>
        <v>5</v>
      </c>
      <c r="L15" s="115" t="s">
        <v>45</v>
      </c>
      <c r="M15" s="116"/>
    </row>
    <row r="16" spans="2:24" x14ac:dyDescent="0.25">
      <c r="B16" s="162" t="s">
        <v>139</v>
      </c>
      <c r="C16" s="161">
        <f>SUMIF('Avançado - Base'!A:A,B16,'Avançado - Base'!B:B)</f>
        <v>10241376.701142853</v>
      </c>
      <c r="D16" s="161">
        <f>SUMIF('Avançado - Base'!A:A,B16,'Avançado - Base'!B:B)*2</f>
        <v>20482753.402285706</v>
      </c>
      <c r="E16" s="161">
        <f>SUMIF('Avançado - Base'!A:A,B16,'Avançado - Base'!B:B)/2</f>
        <v>5120688.3505714266</v>
      </c>
      <c r="F16" s="137">
        <f>SUM(C14:C16)</f>
        <v>21825607.395904765</v>
      </c>
      <c r="I16" s="141" t="s">
        <v>59</v>
      </c>
      <c r="J16" s="140">
        <f>ROUND(D3,1)</f>
        <v>10688.7</v>
      </c>
      <c r="L16" s="115" t="s">
        <v>59</v>
      </c>
      <c r="M16" s="152"/>
    </row>
    <row r="17" spans="2:13" x14ac:dyDescent="0.25">
      <c r="I17" s="141" t="s">
        <v>117</v>
      </c>
      <c r="J17" s="140">
        <f>ROUNDUP(D3,2)</f>
        <v>10688.69</v>
      </c>
      <c r="L17" s="115" t="s">
        <v>117</v>
      </c>
      <c r="M17" s="116"/>
    </row>
    <row r="18" spans="2:13" x14ac:dyDescent="0.25">
      <c r="I18" s="141" t="s">
        <v>116</v>
      </c>
      <c r="J18" s="140">
        <f>ROUNDDOWN(D3,1)</f>
        <v>10688.6</v>
      </c>
      <c r="L18" s="115" t="s">
        <v>116</v>
      </c>
      <c r="M18" s="116"/>
    </row>
    <row r="19" spans="2:13" x14ac:dyDescent="0.25">
      <c r="I19" s="141" t="s">
        <v>43</v>
      </c>
      <c r="J19" s="119">
        <f>LEN(B3)</f>
        <v>5</v>
      </c>
      <c r="L19" s="115" t="s">
        <v>43</v>
      </c>
      <c r="M19" s="116"/>
    </row>
    <row r="20" spans="2:13" x14ac:dyDescent="0.25">
      <c r="I20" s="141" t="s">
        <v>58</v>
      </c>
      <c r="J20" s="119" t="str">
        <f>CONCATENATE(B3,C3)</f>
        <v>Mariaa</v>
      </c>
      <c r="L20" s="115" t="s">
        <v>58</v>
      </c>
      <c r="M20" s="116"/>
    </row>
    <row r="21" spans="2:13" x14ac:dyDescent="0.25">
      <c r="I21" s="142" t="s">
        <v>52</v>
      </c>
      <c r="J21" s="121" t="s">
        <v>114</v>
      </c>
      <c r="L21" s="120" t="s">
        <v>52</v>
      </c>
      <c r="M21" s="116"/>
    </row>
    <row r="22" spans="2:13" x14ac:dyDescent="0.25">
      <c r="I22" s="141" t="s">
        <v>34</v>
      </c>
      <c r="J22" s="122"/>
      <c r="L22" s="115" t="s">
        <v>34</v>
      </c>
      <c r="M22" s="116"/>
    </row>
    <row r="23" spans="2:13" x14ac:dyDescent="0.25">
      <c r="I23" s="141" t="s">
        <v>37</v>
      </c>
      <c r="J23" s="119"/>
      <c r="L23" s="115" t="s">
        <v>37</v>
      </c>
      <c r="M23" s="116"/>
    </row>
    <row r="24" spans="2:13" x14ac:dyDescent="0.25">
      <c r="I24" s="141" t="s">
        <v>41</v>
      </c>
      <c r="J24" s="119"/>
      <c r="L24" s="115" t="s">
        <v>41</v>
      </c>
      <c r="M24" s="116"/>
    </row>
    <row r="25" spans="2:13" x14ac:dyDescent="0.25">
      <c r="I25" s="141" t="s">
        <v>38</v>
      </c>
      <c r="J25" s="119"/>
      <c r="L25" s="115" t="s">
        <v>38</v>
      </c>
      <c r="M25" s="116"/>
    </row>
    <row r="26" spans="2:13" x14ac:dyDescent="0.25">
      <c r="I26" s="141" t="s">
        <v>140</v>
      </c>
      <c r="J26" s="119"/>
      <c r="L26" s="115" t="s">
        <v>140</v>
      </c>
      <c r="M26" s="116"/>
    </row>
    <row r="27" spans="2:13" x14ac:dyDescent="0.25">
      <c r="I27" s="141" t="s">
        <v>56</v>
      </c>
      <c r="J27" s="119"/>
      <c r="L27" s="115" t="s">
        <v>56</v>
      </c>
      <c r="M27" s="116"/>
    </row>
    <row r="31" spans="2:13" x14ac:dyDescent="0.25">
      <c r="B31" s="135" t="s">
        <v>130</v>
      </c>
      <c r="C31" s="135" t="s">
        <v>131</v>
      </c>
    </row>
    <row r="32" spans="2:13" x14ac:dyDescent="0.25">
      <c r="B32" s="138" t="s">
        <v>128</v>
      </c>
      <c r="C32" s="139" t="s">
        <v>84</v>
      </c>
      <c r="D32" s="139" t="s">
        <v>85</v>
      </c>
      <c r="E32" s="139" t="s">
        <v>86</v>
      </c>
      <c r="F32" s="139" t="s">
        <v>129</v>
      </c>
    </row>
    <row r="33" spans="2:6" x14ac:dyDescent="0.25">
      <c r="B33" s="136" t="s">
        <v>82</v>
      </c>
      <c r="C33" s="137"/>
      <c r="D33" s="137">
        <v>41589.864999999998</v>
      </c>
      <c r="E33" s="137"/>
      <c r="F33" s="137">
        <v>41589.864999999998</v>
      </c>
    </row>
    <row r="34" spans="2:6" x14ac:dyDescent="0.25">
      <c r="B34" s="136" t="s">
        <v>83</v>
      </c>
      <c r="C34" s="137"/>
      <c r="D34" s="137"/>
      <c r="E34" s="137">
        <v>100806.59656999999</v>
      </c>
      <c r="F34" s="137">
        <v>100806.59656999999</v>
      </c>
    </row>
    <row r="35" spans="2:6" s="139" customFormat="1" x14ac:dyDescent="0.25">
      <c r="B35" s="136" t="s">
        <v>120</v>
      </c>
      <c r="C35" s="137">
        <v>60309.659</v>
      </c>
      <c r="D35" s="137">
        <v>50000.000004446701</v>
      </c>
      <c r="E35" s="137"/>
      <c r="F35" s="137">
        <v>110309.6590044467</v>
      </c>
    </row>
    <row r="36" spans="2:6" x14ac:dyDescent="0.25">
      <c r="B36" s="136" t="s">
        <v>129</v>
      </c>
      <c r="C36" s="137">
        <v>60309.659</v>
      </c>
      <c r="D36" s="137">
        <v>91589.865004446707</v>
      </c>
      <c r="E36" s="137">
        <v>100806.59656999999</v>
      </c>
      <c r="F36" s="137">
        <v>252706.12057444669</v>
      </c>
    </row>
    <row r="37" spans="2:6" x14ac:dyDescent="0.25">
      <c r="C37"/>
    </row>
    <row r="38" spans="2:6" x14ac:dyDescent="0.25">
      <c r="C38"/>
    </row>
    <row r="39" spans="2:6" x14ac:dyDescent="0.25">
      <c r="C39"/>
    </row>
    <row r="40" spans="2:6" x14ac:dyDescent="0.25">
      <c r="B40" s="135" t="s">
        <v>128</v>
      </c>
      <c r="C40" t="s">
        <v>130</v>
      </c>
    </row>
    <row r="41" spans="2:6" x14ac:dyDescent="0.25">
      <c r="B41" s="136" t="s">
        <v>82</v>
      </c>
      <c r="C41" s="159">
        <v>41589.864999999998</v>
      </c>
    </row>
    <row r="42" spans="2:6" x14ac:dyDescent="0.25">
      <c r="B42" s="136" t="s">
        <v>83</v>
      </c>
      <c r="C42" s="159">
        <v>100806.59656999999</v>
      </c>
    </row>
    <row r="43" spans="2:6" x14ac:dyDescent="0.25">
      <c r="B43" s="136" t="s">
        <v>120</v>
      </c>
      <c r="C43" s="159">
        <v>110309.6590044467</v>
      </c>
    </row>
    <row r="44" spans="2:6" x14ac:dyDescent="0.25">
      <c r="B44" s="136" t="s">
        <v>129</v>
      </c>
      <c r="C44" s="159">
        <v>252706.12057444669</v>
      </c>
    </row>
    <row r="45" spans="2:6" x14ac:dyDescent="0.25">
      <c r="C45"/>
    </row>
    <row r="46" spans="2:6" x14ac:dyDescent="0.25">
      <c r="C46"/>
    </row>
    <row r="47" spans="2:6" x14ac:dyDescent="0.25">
      <c r="C47"/>
    </row>
    <row r="48" spans="2:6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</sheetData>
  <mergeCells count="1">
    <mergeCell ref="L2:M2"/>
  </mergeCells>
  <conditionalFormatting sqref="D14">
    <cfRule type="cellIs" dxfId="9" priority="13" operator="equal">
      <formula>0</formula>
    </cfRule>
  </conditionalFormatting>
  <conditionalFormatting sqref="E14">
    <cfRule type="iconSet" priority="20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D15">
    <cfRule type="cellIs" dxfId="8" priority="5" operator="equal">
      <formula>0</formula>
    </cfRule>
  </conditionalFormatting>
  <conditionalFormatting sqref="E15">
    <cfRule type="iconSet" priority="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D16">
    <cfRule type="cellIs" dxfId="7" priority="2" operator="equal">
      <formula>0</formula>
    </cfRule>
  </conditionalFormatting>
  <conditionalFormatting sqref="E16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14:C16 F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{FC00752D-29CA-40E3-8540-6EDBEFA3DE17}</x14:id>
        </ext>
      </extLst>
    </cfRule>
  </conditionalFormatting>
  <dataValidations count="1">
    <dataValidation type="list" allowBlank="1" showInputMessage="1" showErrorMessage="1" sqref="J21">
      <formula1>ns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00752D-29CA-40E3-8540-6EDBEFA3DE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C14:C16 F16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5</vt:i4>
      </vt:variant>
    </vt:vector>
  </HeadingPairs>
  <TitlesOfParts>
    <vt:vector size="18" baseType="lpstr">
      <vt:lpstr>Introdução</vt:lpstr>
      <vt:lpstr>Boas Práticas</vt:lpstr>
      <vt:lpstr>Meu Resumo</vt:lpstr>
      <vt:lpstr>Plano de Ensino</vt:lpstr>
      <vt:lpstr>Básico</vt:lpstr>
      <vt:lpstr>Exercício Básico</vt:lpstr>
      <vt:lpstr>Planilha basica </vt:lpstr>
      <vt:lpstr>Intermediário</vt:lpstr>
      <vt:lpstr>Avançado</vt:lpstr>
      <vt:lpstr>Avançado - Base</vt:lpstr>
      <vt:lpstr>Info</vt:lpstr>
      <vt:lpstr>planilha de teste de formulas </vt:lpstr>
      <vt:lpstr>Planilha de teste </vt:lpstr>
      <vt:lpstr>Avançado!Area_de_impressao</vt:lpstr>
      <vt:lpstr>Básico!Area_de_impressao</vt:lpstr>
      <vt:lpstr>Intermediário!Area_de_impressao</vt:lpstr>
      <vt:lpstr>ns</vt:lpstr>
      <vt:lpstr>Ok</vt:lpstr>
    </vt:vector>
  </TitlesOfParts>
  <Company>Prosegur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Souza de Oliveira</dc:creator>
  <cp:lastModifiedBy>Gustavo Freitas Motta</cp:lastModifiedBy>
  <cp:lastPrinted>2018-04-24T17:55:16Z</cp:lastPrinted>
  <dcterms:created xsi:type="dcterms:W3CDTF">2017-09-12T13:12:53Z</dcterms:created>
  <dcterms:modified xsi:type="dcterms:W3CDTF">2018-06-27T15:28:14Z</dcterms:modified>
</cp:coreProperties>
</file>