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6E99A40-229D-4945-BE98-0018108B1623}" xr6:coauthVersionLast="46" xr6:coauthVersionMax="46" xr10:uidLastSave="{00000000-0000-0000-0000-000000000000}"/>
  <bookViews>
    <workbookView xWindow="-108" yWindow="-108" windowWidth="23256" windowHeight="12576" xr2:uid="{933E0E82-C54C-4D8F-B6A7-B309A6CBF46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8" i="1" l="1"/>
  <c r="D57" i="1"/>
  <c r="B58" i="1"/>
  <c r="A57" i="1"/>
  <c r="N50" i="1"/>
  <c r="G51" i="1"/>
  <c r="G50" i="1"/>
  <c r="G49" i="1"/>
  <c r="G48" i="1"/>
  <c r="I34" i="1"/>
  <c r="I33" i="1"/>
  <c r="I32" i="1"/>
  <c r="C17" i="1"/>
  <c r="B17" i="1"/>
  <c r="A17" i="1"/>
  <c r="D17" i="1" l="1"/>
  <c r="C19" i="1" s="1"/>
  <c r="H50" i="1" s="1"/>
  <c r="C34" i="1" l="1"/>
  <c r="G29" i="1"/>
  <c r="A19" i="1"/>
  <c r="H48" i="1" s="1"/>
  <c r="B19" i="1"/>
  <c r="H49" i="1" s="1"/>
  <c r="B34" i="1" l="1"/>
  <c r="F29" i="1"/>
  <c r="E29" i="1"/>
  <c r="A34" i="1"/>
  <c r="G22" i="1"/>
  <c r="B23" i="1" l="1"/>
  <c r="C23" i="1"/>
  <c r="A23" i="1"/>
  <c r="D23" i="1" l="1"/>
  <c r="A25" i="1" s="1"/>
  <c r="C25" i="1" l="1"/>
  <c r="C33" i="1" s="1"/>
  <c r="B25" i="1"/>
  <c r="E28" i="1"/>
  <c r="A33" i="1"/>
  <c r="G28" i="1" l="1"/>
  <c r="B29" i="1" s="1"/>
  <c r="B32" i="1" s="1"/>
  <c r="F28" i="1"/>
  <c r="B33" i="1"/>
  <c r="A29" i="1" l="1"/>
  <c r="A32" i="1" s="1"/>
  <c r="C29" i="1"/>
  <c r="C32" i="1" s="1"/>
  <c r="A38" i="1" s="1" a="1"/>
  <c r="A38" i="1" l="1"/>
  <c r="C41" i="1"/>
  <c r="D38" i="1"/>
  <c r="C39" i="1"/>
  <c r="C40" i="1"/>
  <c r="D41" i="1"/>
  <c r="A40" i="1"/>
  <c r="A39" i="1"/>
  <c r="D39" i="1"/>
  <c r="C38" i="1"/>
  <c r="B39" i="1"/>
  <c r="A41" i="1"/>
  <c r="B41" i="1"/>
  <c r="B40" i="1"/>
  <c r="B38" i="1"/>
  <c r="D40" i="1"/>
  <c r="I48" i="1" l="1" a="1"/>
  <c r="A65" i="1" a="1"/>
  <c r="I48" i="1" l="1"/>
  <c r="J51" i="1"/>
  <c r="I51" i="1"/>
  <c r="J50" i="1"/>
  <c r="I50" i="1"/>
  <c r="O50" i="1" s="1"/>
  <c r="J48" i="1"/>
  <c r="J49" i="1"/>
  <c r="I49" i="1"/>
  <c r="A65" i="1"/>
  <c r="B66" i="1"/>
  <c r="A67" i="1"/>
  <c r="B65" i="1"/>
  <c r="D66" i="1"/>
  <c r="B68" i="1"/>
  <c r="A68" i="1"/>
  <c r="C67" i="1"/>
  <c r="C66" i="1"/>
  <c r="C65" i="1"/>
  <c r="D68" i="1"/>
  <c r="D67" i="1"/>
  <c r="B67" i="1"/>
  <c r="D65" i="1"/>
  <c r="C68" i="1"/>
  <c r="A66" i="1"/>
  <c r="M72" i="1" l="1" a="1"/>
  <c r="A72" i="1" a="1"/>
  <c r="N49" i="1"/>
  <c r="O49" i="1"/>
  <c r="A73" i="1" l="1"/>
  <c r="A74" i="1"/>
  <c r="A75" i="1"/>
  <c r="B75" i="1"/>
  <c r="B74" i="1"/>
  <c r="C74" i="1"/>
  <c r="E75" i="1"/>
  <c r="C72" i="1"/>
  <c r="D73" i="1"/>
  <c r="E73" i="1"/>
  <c r="B73" i="1"/>
  <c r="A72" i="1"/>
  <c r="D74" i="1"/>
  <c r="C75" i="1"/>
  <c r="D75" i="1"/>
  <c r="C73" i="1"/>
  <c r="E74" i="1"/>
  <c r="B72" i="1"/>
  <c r="D72" i="1"/>
  <c r="E72" i="1"/>
  <c r="M72" i="1"/>
  <c r="T75" i="1"/>
  <c r="R74" i="1"/>
  <c r="P75" i="1"/>
  <c r="N75" i="1"/>
  <c r="T72" i="1"/>
  <c r="R73" i="1"/>
  <c r="P74" i="1"/>
  <c r="N74" i="1"/>
  <c r="O75" i="1"/>
  <c r="S72" i="1"/>
  <c r="M74" i="1"/>
  <c r="Q73" i="1"/>
  <c r="O72" i="1"/>
  <c r="S75" i="1"/>
  <c r="R72" i="1"/>
  <c r="P73" i="1"/>
  <c r="N73" i="1"/>
  <c r="Q75" i="1"/>
  <c r="Q74" i="1"/>
  <c r="T73" i="1"/>
  <c r="R75" i="1"/>
  <c r="S74" i="1"/>
  <c r="T74" i="1"/>
  <c r="P72" i="1"/>
  <c r="N72" i="1"/>
  <c r="M75" i="1"/>
  <c r="O74" i="1"/>
  <c r="M73" i="1"/>
  <c r="Q72" i="1"/>
  <c r="S73" i="1"/>
  <c r="O73" i="1"/>
  <c r="G65" i="1" a="1"/>
  <c r="G65" i="1" l="1"/>
  <c r="G66" i="1"/>
  <c r="J66" i="1"/>
  <c r="J67" i="1"/>
  <c r="I65" i="1"/>
  <c r="H66" i="1"/>
  <c r="G68" i="1"/>
  <c r="J68" i="1"/>
  <c r="J65" i="1"/>
  <c r="I66" i="1"/>
  <c r="H68" i="1"/>
  <c r="H65" i="1"/>
  <c r="I68" i="1"/>
  <c r="I67" i="1"/>
  <c r="H67" i="1"/>
  <c r="G67" i="1"/>
  <c r="V72" i="1" l="1" a="1"/>
  <c r="G72" i="1" a="1"/>
  <c r="V72" i="1" l="1"/>
  <c r="AC72" i="1"/>
  <c r="AC73" i="1"/>
  <c r="AC74" i="1"/>
  <c r="AC80" i="1" s="1"/>
  <c r="AC75" i="1"/>
  <c r="AC81" i="1" s="1"/>
  <c r="AB72" i="1"/>
  <c r="Z72" i="1"/>
  <c r="Z78" i="1" s="1"/>
  <c r="X72" i="1"/>
  <c r="Y74" i="1"/>
  <c r="Y80" i="1" s="1"/>
  <c r="AA73" i="1"/>
  <c r="AA72" i="1"/>
  <c r="W72" i="1"/>
  <c r="Z75" i="1"/>
  <c r="Z81" i="1" s="1"/>
  <c r="V75" i="1"/>
  <c r="V81" i="1" s="1"/>
  <c r="X74" i="1"/>
  <c r="X80" i="1" s="1"/>
  <c r="AB73" i="1"/>
  <c r="AA75" i="1"/>
  <c r="AA81" i="1" s="1"/>
  <c r="Y75" i="1"/>
  <c r="Y81" i="1" s="1"/>
  <c r="W75" i="1"/>
  <c r="W81" i="1" s="1"/>
  <c r="AA74" i="1"/>
  <c r="AA80" i="1" s="1"/>
  <c r="W74" i="1"/>
  <c r="W80" i="1" s="1"/>
  <c r="Y73" i="1"/>
  <c r="W73" i="1"/>
  <c r="Y72" i="1"/>
  <c r="AB75" i="1"/>
  <c r="AB81" i="1" s="1"/>
  <c r="X75" i="1"/>
  <c r="X81" i="1" s="1"/>
  <c r="AB74" i="1"/>
  <c r="AB80" i="1" s="1"/>
  <c r="Z74" i="1"/>
  <c r="Z80" i="1" s="1"/>
  <c r="V74" i="1"/>
  <c r="V80" i="1" s="1"/>
  <c r="Z73" i="1"/>
  <c r="V73" i="1"/>
  <c r="V79" i="1" s="1"/>
  <c r="X73" i="1"/>
  <c r="I74" i="1"/>
  <c r="I80" i="1" s="1"/>
  <c r="H72" i="1"/>
  <c r="K72" i="1"/>
  <c r="K75" i="1"/>
  <c r="K81" i="1" s="1"/>
  <c r="J75" i="1"/>
  <c r="J81" i="1" s="1"/>
  <c r="G73" i="1"/>
  <c r="H73" i="1"/>
  <c r="I75" i="1"/>
  <c r="I81" i="1" s="1"/>
  <c r="K74" i="1"/>
  <c r="K80" i="1" s="1"/>
  <c r="G72" i="1"/>
  <c r="I72" i="1"/>
  <c r="G74" i="1"/>
  <c r="G80" i="1" s="1"/>
  <c r="H74" i="1"/>
  <c r="H80" i="1" s="1"/>
  <c r="G75" i="1"/>
  <c r="G81" i="1" s="1"/>
  <c r="H75" i="1"/>
  <c r="H81" i="1" s="1"/>
  <c r="J73" i="1"/>
  <c r="J79" i="1" s="1"/>
  <c r="I73" i="1"/>
  <c r="J74" i="1"/>
  <c r="J80" i="1" s="1"/>
  <c r="J72" i="1"/>
  <c r="K73" i="1"/>
  <c r="K79" i="1" s="1"/>
  <c r="W79" i="1" l="1"/>
  <c r="Y78" i="1"/>
  <c r="W78" i="1"/>
  <c r="Z79" i="1"/>
  <c r="X79" i="1"/>
  <c r="X78" i="1"/>
  <c r="Y79" i="1"/>
  <c r="V78" i="1"/>
  <c r="AB79" i="1"/>
  <c r="AB78" i="1"/>
  <c r="AA78" i="1"/>
  <c r="AC79" i="1"/>
  <c r="AA79" i="1"/>
  <c r="AC78" i="1"/>
  <c r="H79" i="1"/>
  <c r="K78" i="1"/>
  <c r="G79" i="1"/>
  <c r="J78" i="1"/>
  <c r="I78" i="1"/>
  <c r="G78" i="1"/>
  <c r="H78" i="1"/>
  <c r="I79" i="1"/>
</calcChain>
</file>

<file path=xl/sharedStrings.xml><?xml version="1.0" encoding="utf-8"?>
<sst xmlns="http://schemas.openxmlformats.org/spreadsheetml/2006/main" count="119" uniqueCount="59">
  <si>
    <t>VRP</t>
  </si>
  <si>
    <t>P</t>
  </si>
  <si>
    <t>x =</t>
  </si>
  <si>
    <t>y =</t>
  </si>
  <si>
    <t>z =</t>
  </si>
  <si>
    <t>h =</t>
  </si>
  <si>
    <t>dp</t>
  </si>
  <si>
    <t>xmin</t>
  </si>
  <si>
    <t>ymin</t>
  </si>
  <si>
    <t>xmax</t>
  </si>
  <si>
    <t>ymax</t>
  </si>
  <si>
    <t>umin</t>
  </si>
  <si>
    <t>umax</t>
  </si>
  <si>
    <t>vmin</t>
  </si>
  <si>
    <t>vmax</t>
  </si>
  <si>
    <t>A</t>
  </si>
  <si>
    <t>B</t>
  </si>
  <si>
    <t>C</t>
  </si>
  <si>
    <t>D</t>
  </si>
  <si>
    <t>E</t>
  </si>
  <si>
    <t>Window</t>
  </si>
  <si>
    <t>Viewport</t>
  </si>
  <si>
    <t>N = VRP -P</t>
  </si>
  <si>
    <t>i</t>
  </si>
  <si>
    <t>j</t>
  </si>
  <si>
    <t>k</t>
  </si>
  <si>
    <t>|N|</t>
  </si>
  <si>
    <t>n = N/|N|</t>
  </si>
  <si>
    <t>V = Y - (Y.n).n</t>
  </si>
  <si>
    <t>(Y.n) =</t>
  </si>
  <si>
    <t>|V|</t>
  </si>
  <si>
    <t>v = V/|V|</t>
  </si>
  <si>
    <t>u = v x n</t>
  </si>
  <si>
    <t>M(SRU, SRC) = R.T</t>
  </si>
  <si>
    <t>R</t>
  </si>
  <si>
    <t>T</t>
  </si>
  <si>
    <t>Mproj</t>
  </si>
  <si>
    <t>PRP</t>
  </si>
  <si>
    <t>Vp</t>
  </si>
  <si>
    <t>SRU</t>
  </si>
  <si>
    <t>SRC</t>
  </si>
  <si>
    <t>Mjp</t>
  </si>
  <si>
    <t>M(SRU, SRT) - Axonométrica</t>
  </si>
  <si>
    <t>M(SRU, SRT) - Projeção Perspectiva</t>
  </si>
  <si>
    <t>Objeto em projeção axonométrica</t>
  </si>
  <si>
    <t>Objeto em projeção perspectiva</t>
  </si>
  <si>
    <t>F</t>
  </si>
  <si>
    <t>G</t>
  </si>
  <si>
    <t>H</t>
  </si>
  <si>
    <t>Y^</t>
  </si>
  <si>
    <t>PROJEÇÃO AXONOMÉTRICA</t>
  </si>
  <si>
    <t>PROJEÇÃO EM PERSPECTIVA</t>
  </si>
  <si>
    <t>TRANSFORMAÇÃO DE CÂMERA</t>
  </si>
  <si>
    <t>TRANSFORMAÇÃO DE MAPEAMENTO</t>
  </si>
  <si>
    <t>PIPELINE AXONOMÉTRICO</t>
  </si>
  <si>
    <t>PIPELINE EM PERSPECTIVA</t>
  </si>
  <si>
    <t>Objeto Cubo</t>
  </si>
  <si>
    <t>Objeto Cubo em Projeção Axonométrica</t>
  </si>
  <si>
    <t>Objeto Cubo em Projeção em Perspectiva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</si>
</sst>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6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9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0" xfId="0" applyBorder="1" applyAlignment="1">
      <alignment horizontal="right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34" xfId="0" applyBorder="1"/>
    <xf numFmtId="0" fontId="1" fillId="0" borderId="2" xfId="0" applyFont="1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21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1" fillId="0" borderId="45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Projeção Axonométrica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Planilha1!$A$72:$E$72</c:f>
              <c:numCache>
                <c:formatCode>General</c:formatCode>
                <c:ptCount val="5"/>
                <c:pt idx="0">
                  <c:v>152.09926860943688</c:v>
                </c:pt>
                <c:pt idx="1">
                  <c:v>435.49312917490283</c:v>
                </c:pt>
                <c:pt idx="2">
                  <c:v>154.44584197717637</c:v>
                </c:pt>
                <c:pt idx="3">
                  <c:v>-128.94801858828964</c:v>
                </c:pt>
                <c:pt idx="4">
                  <c:v>147.58662751763006</c:v>
                </c:pt>
              </c:numCache>
            </c:numRef>
          </c:xVal>
          <c:yVal>
            <c:numRef>
              <c:f>Planilha1!$A$73:$E$73</c:f>
              <c:numCache>
                <c:formatCode>General</c:formatCode>
                <c:ptCount val="5"/>
                <c:pt idx="0">
                  <c:v>335.10580957968267</c:v>
                </c:pt>
                <c:pt idx="1">
                  <c:v>256.64161856606768</c:v>
                </c:pt>
                <c:pt idx="2">
                  <c:v>187.981386769446</c:v>
                </c:pt>
                <c:pt idx="3">
                  <c:v>266.44557778306103</c:v>
                </c:pt>
                <c:pt idx="4">
                  <c:v>-84.903607422952291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7E-41FD-8624-AE0D97CBF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20800"/>
        <c:axId val="26214976"/>
      </c:scatterChart>
      <c:valAx>
        <c:axId val="262208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214976"/>
        <c:crosses val="autoZero"/>
        <c:crossBetween val="midCat"/>
      </c:valAx>
      <c:valAx>
        <c:axId val="262149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22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Projeção em</a:t>
            </a:r>
            <a:r>
              <a:rPr lang="pt-BR" baseline="0"/>
              <a:t> Perspectiva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Planilha1!$G$78:$K$78</c:f>
              <c:numCache>
                <c:formatCode>General</c:formatCode>
                <c:ptCount val="5"/>
                <c:pt idx="0">
                  <c:v>151.91422535479015</c:v>
                </c:pt>
                <c:pt idx="1">
                  <c:v>369.40309443733446</c:v>
                </c:pt>
                <c:pt idx="2">
                  <c:v>156.44947896265106</c:v>
                </c:pt>
                <c:pt idx="3">
                  <c:v>-59.425117560642448</c:v>
                </c:pt>
                <c:pt idx="4">
                  <c:v>149.5563919149443</c:v>
                </c:pt>
              </c:numCache>
            </c:numRef>
          </c:xVal>
          <c:yVal>
            <c:numRef>
              <c:f>Planilha1!$G$79:$K$79</c:f>
              <c:numCache>
                <c:formatCode>General</c:formatCode>
                <c:ptCount val="5"/>
                <c:pt idx="0">
                  <c:v>340.49668226778442</c:v>
                </c:pt>
                <c:pt idx="1">
                  <c:v>223.80132880199204</c:v>
                </c:pt>
                <c:pt idx="2">
                  <c:v>160.83307863815421</c:v>
                </c:pt>
                <c:pt idx="3">
                  <c:v>231.02816389108384</c:v>
                </c:pt>
                <c:pt idx="4">
                  <c:v>-51.107388159249773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F0-4089-A333-5302116BD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98336"/>
        <c:axId val="26201664"/>
      </c:scatterChart>
      <c:valAx>
        <c:axId val="2619833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201664"/>
        <c:crosses val="autoZero"/>
        <c:crossBetween val="midCat"/>
      </c:valAx>
      <c:valAx>
        <c:axId val="2620166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19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Cubo em Projeção</a:t>
            </a:r>
            <a:r>
              <a:rPr lang="pt-BR" baseline="0"/>
              <a:t> </a:t>
            </a:r>
            <a:r>
              <a:rPr lang="pt-BR"/>
              <a:t>Axonométrica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Planilha1!$M$72:$T$72</c:f>
              <c:numCache>
                <c:formatCode>General</c:formatCode>
                <c:ptCount val="8"/>
                <c:pt idx="0">
                  <c:v>-214.14668240160171</c:v>
                </c:pt>
                <c:pt idx="1">
                  <c:v>-174.43544079370201</c:v>
                </c:pt>
                <c:pt idx="2">
                  <c:v>-174.43544079370201</c:v>
                </c:pt>
                <c:pt idx="3">
                  <c:v>-214.14668240160171</c:v>
                </c:pt>
                <c:pt idx="4">
                  <c:v>-210.53656952815629</c:v>
                </c:pt>
                <c:pt idx="5">
                  <c:v>-170.8253279202566</c:v>
                </c:pt>
                <c:pt idx="6">
                  <c:v>-170.8253279202566</c:v>
                </c:pt>
                <c:pt idx="7">
                  <c:v>-210.53656952815629</c:v>
                </c:pt>
              </c:numCache>
            </c:numRef>
          </c:xVal>
          <c:yVal>
            <c:numRef>
              <c:f>Planilha1!$M$73:$T$73</c:f>
              <c:numCache>
                <c:formatCode>General</c:formatCode>
                <c:ptCount val="8"/>
                <c:pt idx="0">
                  <c:v>291.35381247698109</c:v>
                </c:pt>
                <c:pt idx="1">
                  <c:v>291.67898525366411</c:v>
                </c:pt>
                <c:pt idx="2">
                  <c:v>252.00790649833451</c:v>
                </c:pt>
                <c:pt idx="3">
                  <c:v>251.68273372165146</c:v>
                </c:pt>
                <c:pt idx="4">
                  <c:v>287.77691193346777</c:v>
                </c:pt>
                <c:pt idx="5">
                  <c:v>288.10208471015079</c:v>
                </c:pt>
                <c:pt idx="6">
                  <c:v>248.43100595482119</c:v>
                </c:pt>
                <c:pt idx="7">
                  <c:v>248.10583317813814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79-4059-90A2-2C7A87AE6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69456"/>
        <c:axId val="143070288"/>
      </c:scatterChart>
      <c:valAx>
        <c:axId val="1430694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070288"/>
        <c:crosses val="autoZero"/>
        <c:crossBetween val="midCat"/>
      </c:valAx>
      <c:valAx>
        <c:axId val="14307028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06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Cubo em Projeção</a:t>
            </a:r>
            <a:r>
              <a:rPr lang="pt-BR" baseline="0"/>
              <a:t> em </a:t>
            </a:r>
            <a:r>
              <a:rPr lang="pt-BR"/>
              <a:t>Perspectiva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Planilha1!$V$78:$AC$78</c:f>
              <c:numCache>
                <c:formatCode>General</c:formatCode>
                <c:ptCount val="8"/>
                <c:pt idx="0">
                  <c:v>-22.451357702468865</c:v>
                </c:pt>
                <c:pt idx="1">
                  <c:v>-3.4713177956643455</c:v>
                </c:pt>
                <c:pt idx="2">
                  <c:v>-3.8306812307154243</c:v>
                </c:pt>
                <c:pt idx="3">
                  <c:v>-22.85169072271632</c:v>
                </c:pt>
                <c:pt idx="4">
                  <c:v>-16.444440859958121</c:v>
                </c:pt>
                <c:pt idx="5">
                  <c:v>2.0999953473139796</c:v>
                </c:pt>
                <c:pt idx="6">
                  <c:v>1.7611363491381218</c:v>
                </c:pt>
                <c:pt idx="7">
                  <c:v>-16.822409583610018</c:v>
                </c:pt>
              </c:numCache>
            </c:numRef>
          </c:xVal>
          <c:yVal>
            <c:numRef>
              <c:f>Planilha1!$V$79:$AC$79</c:f>
              <c:numCache>
                <c:formatCode>General</c:formatCode>
                <c:ptCount val="8"/>
                <c:pt idx="0">
                  <c:v>203.18610235089338</c:v>
                </c:pt>
                <c:pt idx="1">
                  <c:v>203.52892504256502</c:v>
                </c:pt>
                <c:pt idx="2">
                  <c:v>184.31075080077903</c:v>
                </c:pt>
                <c:pt idx="3">
                  <c:v>184.00945803551025</c:v>
                </c:pt>
                <c:pt idx="4">
                  <c:v>199.51205723403925</c:v>
                </c:pt>
                <c:pt idx="5">
                  <c:v>199.83888616690268</c:v>
                </c:pt>
                <c:pt idx="6">
                  <c:v>181.06788066092719</c:v>
                </c:pt>
                <c:pt idx="7">
                  <c:v>180.78067401930571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51-4E5E-8D68-C370E022A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9792"/>
        <c:axId val="143110640"/>
      </c:scatterChart>
      <c:valAx>
        <c:axId val="14311979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110640"/>
        <c:crosses val="autoZero"/>
        <c:crossBetween val="midCat"/>
      </c:valAx>
      <c:valAx>
        <c:axId val="14311064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11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</xdr:colOff>
      <xdr:row>82</xdr:row>
      <xdr:rowOff>38100</xdr:rowOff>
    </xdr:from>
    <xdr:to>
      <xdr:col>5</xdr:col>
      <xdr:colOff>15240</xdr:colOff>
      <xdr:row>97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32A5A7-7B40-4ACD-8F54-E175F0D91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2540</xdr:colOff>
      <xdr:row>82</xdr:row>
      <xdr:rowOff>48260</xdr:rowOff>
    </xdr:from>
    <xdr:to>
      <xdr:col>11</xdr:col>
      <xdr:colOff>10160</xdr:colOff>
      <xdr:row>97</xdr:row>
      <xdr:rowOff>50800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BC84839-F8C4-4987-B85E-6F46147A4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195580</xdr:colOff>
      <xdr:row>82</xdr:row>
      <xdr:rowOff>33020</xdr:rowOff>
    </xdr:from>
    <xdr:to>
      <xdr:col>19</xdr:col>
      <xdr:colOff>441960</xdr:colOff>
      <xdr:row>97</xdr:row>
      <xdr:rowOff>33020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6BAD175-D375-4578-A072-3543156EB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195580</xdr:colOff>
      <xdr:row>82</xdr:row>
      <xdr:rowOff>71120</xdr:rowOff>
    </xdr:from>
    <xdr:to>
      <xdr:col>28</xdr:col>
      <xdr:colOff>500380</xdr:colOff>
      <xdr:row>97</xdr:row>
      <xdr:rowOff>81280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BCC0B88-CD1D-4810-AA96-965BDAD57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3A17-57D5-4298-94DB-E871D0ACEF10}">
  <dimension ref="A1:AC81"/>
  <sheetViews>
    <sheetView tabSelected="1" zoomScaleNormal="100" workbookViewId="0"/>
  </sheetViews>
  <sheetFormatPr defaultRowHeight="14.4" x14ac:dyDescent="0.3"/>
  <sheetData>
    <row r="1" spans="1:15" ht="15" thickBot="1" x14ac:dyDescent="0.35">
      <c r="B1" s="31" t="s">
        <v>0</v>
      </c>
      <c r="C1" s="32" t="s">
        <v>1</v>
      </c>
      <c r="D1" s="50" t="s">
        <v>49</v>
      </c>
      <c r="F1" s="50" t="s">
        <v>6</v>
      </c>
      <c r="H1" s="61" t="s">
        <v>20</v>
      </c>
      <c r="I1" s="62"/>
      <c r="J1" s="62"/>
      <c r="K1" s="63"/>
      <c r="L1" s="61" t="s">
        <v>21</v>
      </c>
      <c r="M1" s="62"/>
      <c r="N1" s="62"/>
      <c r="O1" s="63"/>
    </row>
    <row r="2" spans="1:15" ht="15" thickBot="1" x14ac:dyDescent="0.35">
      <c r="A2" s="44" t="s">
        <v>2</v>
      </c>
      <c r="B2" s="56">
        <v>25</v>
      </c>
      <c r="C2" s="57">
        <v>20</v>
      </c>
      <c r="D2" s="58">
        <v>0</v>
      </c>
      <c r="F2" s="49">
        <v>40</v>
      </c>
      <c r="H2" s="5" t="s">
        <v>7</v>
      </c>
      <c r="I2" s="6" t="s">
        <v>8</v>
      </c>
      <c r="J2" s="6" t="s">
        <v>9</v>
      </c>
      <c r="K2" s="7" t="s">
        <v>10</v>
      </c>
      <c r="L2" s="5" t="s">
        <v>11</v>
      </c>
      <c r="M2" s="6" t="s">
        <v>13</v>
      </c>
      <c r="N2" s="6" t="s">
        <v>12</v>
      </c>
      <c r="O2" s="7" t="s">
        <v>14</v>
      </c>
    </row>
    <row r="3" spans="1:15" ht="15" thickBot="1" x14ac:dyDescent="0.35">
      <c r="A3" s="45" t="s">
        <v>3</v>
      </c>
      <c r="B3" s="51">
        <v>15</v>
      </c>
      <c r="C3" s="52">
        <v>10</v>
      </c>
      <c r="D3" s="55">
        <v>1</v>
      </c>
      <c r="H3" s="2">
        <v>-8</v>
      </c>
      <c r="I3" s="3">
        <v>-6</v>
      </c>
      <c r="J3" s="3">
        <v>8</v>
      </c>
      <c r="K3" s="4">
        <v>6</v>
      </c>
      <c r="L3" s="2">
        <v>0</v>
      </c>
      <c r="M3" s="3">
        <v>0</v>
      </c>
      <c r="N3" s="3">
        <v>319</v>
      </c>
      <c r="O3" s="4">
        <v>239</v>
      </c>
    </row>
    <row r="4" spans="1:15" ht="15" thickBot="1" x14ac:dyDescent="0.35">
      <c r="A4" s="45" t="s">
        <v>4</v>
      </c>
      <c r="B4" s="51">
        <v>80</v>
      </c>
      <c r="C4" s="52">
        <v>25</v>
      </c>
      <c r="D4" s="16">
        <v>0</v>
      </c>
    </row>
    <row r="5" spans="1:15" ht="15" thickBot="1" x14ac:dyDescent="0.35">
      <c r="A5" s="46" t="s">
        <v>5</v>
      </c>
      <c r="B5" s="53">
        <v>1</v>
      </c>
      <c r="C5" s="54">
        <v>1</v>
      </c>
    </row>
    <row r="6" spans="1:15" ht="15" thickBot="1" x14ac:dyDescent="0.35"/>
    <row r="7" spans="1:15" ht="15" thickBot="1" x14ac:dyDescent="0.35">
      <c r="A7" s="8" t="s">
        <v>15</v>
      </c>
      <c r="B7" s="9" t="s">
        <v>16</v>
      </c>
      <c r="C7" s="9" t="s">
        <v>17</v>
      </c>
      <c r="D7" s="9" t="s">
        <v>18</v>
      </c>
      <c r="E7" s="10" t="s">
        <v>19</v>
      </c>
    </row>
    <row r="8" spans="1:15" x14ac:dyDescent="0.3">
      <c r="A8" s="25">
        <v>21.2</v>
      </c>
      <c r="B8" s="26">
        <v>34.1</v>
      </c>
      <c r="C8" s="26">
        <v>18.8</v>
      </c>
      <c r="D8" s="26">
        <v>5.9</v>
      </c>
      <c r="E8" s="27">
        <v>20</v>
      </c>
    </row>
    <row r="9" spans="1:15" x14ac:dyDescent="0.3">
      <c r="A9" s="23">
        <v>0.7</v>
      </c>
      <c r="B9" s="1">
        <v>3.4</v>
      </c>
      <c r="C9" s="1">
        <v>5.6</v>
      </c>
      <c r="D9" s="1">
        <v>2.9</v>
      </c>
      <c r="E9" s="24">
        <v>20.9</v>
      </c>
    </row>
    <row r="10" spans="1:15" x14ac:dyDescent="0.3">
      <c r="A10" s="23">
        <v>42.3</v>
      </c>
      <c r="B10" s="1">
        <v>27.2</v>
      </c>
      <c r="C10" s="1">
        <v>14.6</v>
      </c>
      <c r="D10" s="1">
        <v>29.7</v>
      </c>
      <c r="E10" s="24">
        <v>31.6</v>
      </c>
    </row>
    <row r="11" spans="1:15" ht="15" thickBot="1" x14ac:dyDescent="0.35">
      <c r="A11" s="2">
        <v>1</v>
      </c>
      <c r="B11" s="3">
        <v>1</v>
      </c>
      <c r="C11" s="3">
        <v>1</v>
      </c>
      <c r="D11" s="3">
        <v>1</v>
      </c>
      <c r="E11" s="4">
        <v>1</v>
      </c>
    </row>
    <row r="13" spans="1:15" x14ac:dyDescent="0.3">
      <c r="A13" s="60" t="s">
        <v>52</v>
      </c>
      <c r="B13" s="60"/>
      <c r="C13" s="60"/>
      <c r="D13" s="60"/>
      <c r="E13" s="60"/>
      <c r="F13" s="60"/>
      <c r="G13" s="60"/>
      <c r="H13" s="60"/>
      <c r="I13" s="60"/>
    </row>
    <row r="14" spans="1:15" ht="15" thickBot="1" x14ac:dyDescent="0.35"/>
    <row r="15" spans="1:15" ht="15" thickBot="1" x14ac:dyDescent="0.35">
      <c r="A15" s="61" t="s">
        <v>22</v>
      </c>
      <c r="B15" s="62"/>
      <c r="C15" s="63"/>
    </row>
    <row r="16" spans="1:15" x14ac:dyDescent="0.3">
      <c r="A16" s="11" t="s">
        <v>23</v>
      </c>
      <c r="B16" s="12" t="s">
        <v>24</v>
      </c>
      <c r="C16" s="14" t="s">
        <v>25</v>
      </c>
      <c r="D16" s="34" t="s">
        <v>26</v>
      </c>
    </row>
    <row r="17" spans="1:9" ht="15" thickBot="1" x14ac:dyDescent="0.35">
      <c r="A17" s="2">
        <f>B2-C2</f>
        <v>5</v>
      </c>
      <c r="B17" s="3">
        <f>B3-C3</f>
        <v>5</v>
      </c>
      <c r="C17" s="15">
        <f>B4-C4</f>
        <v>55</v>
      </c>
      <c r="D17" s="16">
        <f>SQRT(A17^2+B17^2+C17^2)</f>
        <v>55.452682532047085</v>
      </c>
    </row>
    <row r="18" spans="1:9" x14ac:dyDescent="0.3">
      <c r="A18" s="67" t="s">
        <v>27</v>
      </c>
      <c r="B18" s="68"/>
      <c r="C18" s="69"/>
    </row>
    <row r="19" spans="1:9" ht="15" thickBot="1" x14ac:dyDescent="0.35">
      <c r="A19" s="2">
        <f>A17/$D$17</f>
        <v>9.016696346674323E-2</v>
      </c>
      <c r="B19" s="3">
        <f t="shared" ref="B19:C19" si="0">B17/$D$17</f>
        <v>9.016696346674323E-2</v>
      </c>
      <c r="C19" s="4">
        <f t="shared" si="0"/>
        <v>0.99183659813417557</v>
      </c>
    </row>
    <row r="20" spans="1:9" ht="15" thickBot="1" x14ac:dyDescent="0.35"/>
    <row r="21" spans="1:9" ht="15" thickBot="1" x14ac:dyDescent="0.35">
      <c r="A21" s="61" t="s">
        <v>28</v>
      </c>
      <c r="B21" s="62"/>
      <c r="C21" s="63"/>
      <c r="D21" s="17"/>
    </row>
    <row r="22" spans="1:9" ht="15" thickBot="1" x14ac:dyDescent="0.35">
      <c r="A22" s="11" t="s">
        <v>23</v>
      </c>
      <c r="B22" s="12" t="s">
        <v>24</v>
      </c>
      <c r="C22" s="13" t="s">
        <v>25</v>
      </c>
      <c r="D22" s="18" t="s">
        <v>30</v>
      </c>
      <c r="F22" s="33" t="s">
        <v>29</v>
      </c>
      <c r="G22" s="22">
        <f>D2*A19+D3*B19+D4*C19</f>
        <v>9.016696346674323E-2</v>
      </c>
    </row>
    <row r="23" spans="1:9" ht="15" thickBot="1" x14ac:dyDescent="0.35">
      <c r="A23" s="2">
        <f>D2-$G$22*A19</f>
        <v>-8.130081300813009E-3</v>
      </c>
      <c r="B23" s="3">
        <f>D3-$G$22*B19</f>
        <v>0.99186991869918695</v>
      </c>
      <c r="C23" s="4">
        <f>D4-G22*C19</f>
        <v>-8.943089430894309E-2</v>
      </c>
      <c r="D23" s="16">
        <f>SQRT(A23^2+B23^2+C23^2)</f>
        <v>0.99592666331371349</v>
      </c>
    </row>
    <row r="24" spans="1:9" ht="15" thickBot="1" x14ac:dyDescent="0.35">
      <c r="A24" s="61" t="s">
        <v>31</v>
      </c>
      <c r="B24" s="62"/>
      <c r="C24" s="63"/>
    </row>
    <row r="25" spans="1:9" ht="15" thickBot="1" x14ac:dyDescent="0.35">
      <c r="A25" s="19">
        <f>A23/$D$23</f>
        <v>-8.1633333058501126E-3</v>
      </c>
      <c r="B25" s="20">
        <f t="shared" ref="B25:C25" si="1">B23/$D$23</f>
        <v>0.9959266633137136</v>
      </c>
      <c r="C25" s="21">
        <f t="shared" si="1"/>
        <v>-8.9796666364351227E-2</v>
      </c>
    </row>
    <row r="26" spans="1:9" ht="15" thickBot="1" x14ac:dyDescent="0.35"/>
    <row r="27" spans="1:9" ht="15" thickBot="1" x14ac:dyDescent="0.35">
      <c r="A27" s="70" t="s">
        <v>32</v>
      </c>
      <c r="B27" s="71"/>
      <c r="C27" s="72"/>
      <c r="E27" s="28" t="s">
        <v>23</v>
      </c>
      <c r="F27" s="29" t="s">
        <v>24</v>
      </c>
      <c r="G27" s="30" t="s">
        <v>25</v>
      </c>
    </row>
    <row r="28" spans="1:9" x14ac:dyDescent="0.3">
      <c r="A28" s="11" t="s">
        <v>23</v>
      </c>
      <c r="B28" s="12" t="s">
        <v>24</v>
      </c>
      <c r="C28" s="13" t="s">
        <v>25</v>
      </c>
      <c r="E28" s="25">
        <f>A25</f>
        <v>-8.1633333058501126E-3</v>
      </c>
      <c r="F28" s="26">
        <f t="shared" ref="F28:G28" si="2">B25</f>
        <v>0.9959266633137136</v>
      </c>
      <c r="G28" s="27">
        <f t="shared" si="2"/>
        <v>-8.9796666364351227E-2</v>
      </c>
    </row>
    <row r="29" spans="1:9" ht="15" thickBot="1" x14ac:dyDescent="0.35">
      <c r="A29" s="2">
        <f>F28*G29-F29*G28</f>
        <v>0.99589320646770396</v>
      </c>
      <c r="B29" s="3">
        <f>G28*E29-E28*G29</f>
        <v>0</v>
      </c>
      <c r="C29" s="4">
        <f>E28*F29-E29*F28</f>
        <v>-9.0535746042518531E-2</v>
      </c>
      <c r="E29" s="2">
        <f>A19</f>
        <v>9.016696346674323E-2</v>
      </c>
      <c r="F29" s="3">
        <f t="shared" ref="F29:G29" si="3">B19</f>
        <v>9.016696346674323E-2</v>
      </c>
      <c r="G29" s="4">
        <f t="shared" si="3"/>
        <v>0.99183659813417557</v>
      </c>
    </row>
    <row r="30" spans="1:9" ht="15" thickBot="1" x14ac:dyDescent="0.35"/>
    <row r="31" spans="1:9" ht="15" thickBot="1" x14ac:dyDescent="0.35">
      <c r="A31" s="61" t="s">
        <v>34</v>
      </c>
      <c r="B31" s="62"/>
      <c r="C31" s="62"/>
      <c r="D31" s="63"/>
      <c r="F31" s="61" t="s">
        <v>35</v>
      </c>
      <c r="G31" s="62"/>
      <c r="H31" s="62"/>
      <c r="I31" s="63"/>
    </row>
    <row r="32" spans="1:9" x14ac:dyDescent="0.3">
      <c r="A32" s="25">
        <f>A29</f>
        <v>0.99589320646770396</v>
      </c>
      <c r="B32" s="26">
        <f>B29</f>
        <v>0</v>
      </c>
      <c r="C32" s="26">
        <f>C29</f>
        <v>-9.0535746042518531E-2</v>
      </c>
      <c r="D32" s="27">
        <v>0</v>
      </c>
      <c r="F32" s="25">
        <v>1</v>
      </c>
      <c r="G32" s="26">
        <v>0</v>
      </c>
      <c r="H32" s="26">
        <v>0</v>
      </c>
      <c r="I32" s="27">
        <f>-B2</f>
        <v>-25</v>
      </c>
    </row>
    <row r="33" spans="1:15" x14ac:dyDescent="0.3">
      <c r="A33" s="23">
        <f>A25</f>
        <v>-8.1633333058501126E-3</v>
      </c>
      <c r="B33" s="1">
        <f t="shared" ref="B33:C33" si="4">B25</f>
        <v>0.9959266633137136</v>
      </c>
      <c r="C33" s="1">
        <f t="shared" si="4"/>
        <v>-8.9796666364351227E-2</v>
      </c>
      <c r="D33" s="24">
        <v>0</v>
      </c>
      <c r="F33" s="23">
        <v>0</v>
      </c>
      <c r="G33" s="1">
        <v>1</v>
      </c>
      <c r="H33" s="1">
        <v>0</v>
      </c>
      <c r="I33" s="24">
        <f>-B3</f>
        <v>-15</v>
      </c>
    </row>
    <row r="34" spans="1:15" x14ac:dyDescent="0.3">
      <c r="A34" s="23">
        <f>A19</f>
        <v>9.016696346674323E-2</v>
      </c>
      <c r="B34" s="1">
        <f>B19</f>
        <v>9.016696346674323E-2</v>
      </c>
      <c r="C34" s="1">
        <f>C19</f>
        <v>0.99183659813417557</v>
      </c>
      <c r="D34" s="24">
        <v>0</v>
      </c>
      <c r="F34" s="23">
        <v>0</v>
      </c>
      <c r="G34" s="1">
        <v>0</v>
      </c>
      <c r="H34" s="1">
        <v>1</v>
      </c>
      <c r="I34" s="24">
        <f>-B4</f>
        <v>-80</v>
      </c>
    </row>
    <row r="35" spans="1:15" ht="15" thickBot="1" x14ac:dyDescent="0.35">
      <c r="A35" s="2">
        <v>0</v>
      </c>
      <c r="B35" s="3">
        <v>0</v>
      </c>
      <c r="C35" s="3">
        <v>0</v>
      </c>
      <c r="D35" s="4">
        <v>1</v>
      </c>
      <c r="F35" s="2">
        <v>0</v>
      </c>
      <c r="G35" s="3">
        <v>0</v>
      </c>
      <c r="H35" s="3">
        <v>0</v>
      </c>
      <c r="I35" s="4">
        <v>1</v>
      </c>
    </row>
    <row r="36" spans="1:15" ht="15" thickBot="1" x14ac:dyDescent="0.35"/>
    <row r="37" spans="1:15" ht="15" thickBot="1" x14ac:dyDescent="0.35">
      <c r="A37" s="73" t="s">
        <v>33</v>
      </c>
      <c r="B37" s="74"/>
      <c r="C37" s="74"/>
      <c r="D37" s="75"/>
    </row>
    <row r="38" spans="1:15" x14ac:dyDescent="0.3">
      <c r="A38" s="35">
        <f t="array" ref="A38:D41">MMULT(A32:D35,F32:I35)</f>
        <v>0.99589320646770396</v>
      </c>
      <c r="B38" s="36">
        <v>0</v>
      </c>
      <c r="C38" s="36">
        <v>-9.0535746042518531E-2</v>
      </c>
      <c r="D38" s="37">
        <v>-17.654470478291117</v>
      </c>
    </row>
    <row r="39" spans="1:15" x14ac:dyDescent="0.3">
      <c r="A39" s="38">
        <v>-8.1633333058501126E-3</v>
      </c>
      <c r="B39" s="39">
        <v>0.9959266633137136</v>
      </c>
      <c r="C39" s="39">
        <v>-8.9796666364351227E-2</v>
      </c>
      <c r="D39" s="40">
        <v>-7.5510833079113526</v>
      </c>
    </row>
    <row r="40" spans="1:15" x14ac:dyDescent="0.3">
      <c r="A40" s="38">
        <v>9.016696346674323E-2</v>
      </c>
      <c r="B40" s="39">
        <v>9.016696346674323E-2</v>
      </c>
      <c r="C40" s="39">
        <v>0.99183659813417557</v>
      </c>
      <c r="D40" s="40">
        <v>-82.953606389403774</v>
      </c>
    </row>
    <row r="41" spans="1:15" ht="15" thickBot="1" x14ac:dyDescent="0.35">
      <c r="A41" s="19">
        <v>0</v>
      </c>
      <c r="B41" s="20">
        <v>0</v>
      </c>
      <c r="C41" s="20">
        <v>0</v>
      </c>
      <c r="D41" s="21">
        <v>1</v>
      </c>
    </row>
    <row r="44" spans="1:15" x14ac:dyDescent="0.3">
      <c r="A44" s="60" t="s">
        <v>50</v>
      </c>
      <c r="B44" s="60"/>
      <c r="C44" s="60"/>
      <c r="D44" s="60"/>
      <c r="F44" s="60" t="s">
        <v>51</v>
      </c>
      <c r="G44" s="60"/>
      <c r="H44" s="60"/>
      <c r="I44" s="60"/>
      <c r="J44" s="60"/>
      <c r="K44" s="60"/>
      <c r="L44" s="60"/>
      <c r="M44" s="60"/>
      <c r="N44" s="60"/>
      <c r="O44" s="60"/>
    </row>
    <row r="45" spans="1:15" ht="15" thickBot="1" x14ac:dyDescent="0.35"/>
    <row r="46" spans="1:15" ht="15" thickBot="1" x14ac:dyDescent="0.35">
      <c r="A46" s="73" t="s">
        <v>36</v>
      </c>
      <c r="B46" s="74"/>
      <c r="C46" s="74"/>
      <c r="D46" s="75"/>
      <c r="G46" s="67" t="s">
        <v>39</v>
      </c>
      <c r="H46" s="69"/>
      <c r="I46" s="67" t="s">
        <v>40</v>
      </c>
      <c r="J46" s="69"/>
      <c r="L46" s="64" t="s">
        <v>36</v>
      </c>
      <c r="M46" s="65"/>
      <c r="N46" s="65"/>
      <c r="O46" s="66"/>
    </row>
    <row r="47" spans="1:15" ht="15" thickBot="1" x14ac:dyDescent="0.35">
      <c r="A47" s="35">
        <v>1</v>
      </c>
      <c r="B47" s="36">
        <v>0</v>
      </c>
      <c r="C47" s="36">
        <v>0</v>
      </c>
      <c r="D47" s="37">
        <v>0</v>
      </c>
      <c r="G47" s="47" t="s">
        <v>37</v>
      </c>
      <c r="H47" s="48" t="s">
        <v>38</v>
      </c>
      <c r="I47" s="47" t="s">
        <v>37</v>
      </c>
      <c r="J47" s="48" t="s">
        <v>38</v>
      </c>
      <c r="L47" s="35">
        <v>1</v>
      </c>
      <c r="M47" s="36">
        <v>0</v>
      </c>
      <c r="N47" s="36">
        <v>0</v>
      </c>
      <c r="O47" s="37">
        <v>0</v>
      </c>
    </row>
    <row r="48" spans="1:15" x14ac:dyDescent="0.3">
      <c r="A48" s="38">
        <v>0</v>
      </c>
      <c r="B48" s="39">
        <v>1</v>
      </c>
      <c r="C48" s="39">
        <v>0</v>
      </c>
      <c r="D48" s="40">
        <v>0</v>
      </c>
      <c r="F48" s="44" t="s">
        <v>2</v>
      </c>
      <c r="G48" s="41">
        <f>B2</f>
        <v>25</v>
      </c>
      <c r="H48" s="42">
        <f>G48-F2*A19</f>
        <v>21.39332146133027</v>
      </c>
      <c r="I48" s="42">
        <f t="array" ref="I48:J51">MMULT(A38:D41,G48:H51)</f>
        <v>0</v>
      </c>
      <c r="J48" s="43">
        <v>0</v>
      </c>
      <c r="L48" s="38">
        <v>0</v>
      </c>
      <c r="M48" s="39">
        <v>1</v>
      </c>
      <c r="N48" s="39">
        <v>0</v>
      </c>
      <c r="O48" s="40">
        <v>0</v>
      </c>
    </row>
    <row r="49" spans="1:20" x14ac:dyDescent="0.3">
      <c r="A49" s="38">
        <v>0</v>
      </c>
      <c r="B49" s="39">
        <v>0</v>
      </c>
      <c r="C49" s="39">
        <v>1</v>
      </c>
      <c r="D49" s="40">
        <v>0</v>
      </c>
      <c r="F49" s="45" t="s">
        <v>3</v>
      </c>
      <c r="G49" s="23">
        <f>B3</f>
        <v>15</v>
      </c>
      <c r="H49" s="1">
        <f>G49-F2*B19</f>
        <v>11.39332146133027</v>
      </c>
      <c r="I49" s="1">
        <v>0</v>
      </c>
      <c r="J49" s="24">
        <v>-8.8817841970012523E-16</v>
      </c>
      <c r="L49" s="38">
        <v>0</v>
      </c>
      <c r="M49" s="39">
        <v>0</v>
      </c>
      <c r="N49" s="39">
        <f>-J50/F2</f>
        <v>1.0000000000000002</v>
      </c>
      <c r="O49" s="40">
        <f>J50*(I50/F2)</f>
        <v>0</v>
      </c>
    </row>
    <row r="50" spans="1:20" ht="15" thickBot="1" x14ac:dyDescent="0.35">
      <c r="A50" s="19">
        <v>0</v>
      </c>
      <c r="B50" s="20">
        <v>0</v>
      </c>
      <c r="C50" s="20">
        <v>0</v>
      </c>
      <c r="D50" s="21">
        <v>1</v>
      </c>
      <c r="F50" s="45" t="s">
        <v>4</v>
      </c>
      <c r="G50" s="23">
        <f>B4</f>
        <v>80</v>
      </c>
      <c r="H50" s="1">
        <f>G50-F2*C19</f>
        <v>40.326536074632976</v>
      </c>
      <c r="I50" s="1">
        <v>0</v>
      </c>
      <c r="J50" s="24">
        <v>-40.000000000000007</v>
      </c>
      <c r="L50" s="19">
        <v>0</v>
      </c>
      <c r="M50" s="20">
        <v>0</v>
      </c>
      <c r="N50" s="20">
        <f>-1/F2</f>
        <v>-2.5000000000000001E-2</v>
      </c>
      <c r="O50" s="21">
        <f>I50/F2</f>
        <v>0</v>
      </c>
    </row>
    <row r="51" spans="1:20" ht="15" thickBot="1" x14ac:dyDescent="0.35">
      <c r="F51" s="46" t="s">
        <v>5</v>
      </c>
      <c r="G51" s="2">
        <f>B5</f>
        <v>1</v>
      </c>
      <c r="H51" s="3">
        <v>1</v>
      </c>
      <c r="I51" s="3">
        <v>1</v>
      </c>
      <c r="J51" s="4">
        <v>1</v>
      </c>
    </row>
    <row r="54" spans="1:20" x14ac:dyDescent="0.3">
      <c r="A54" s="60" t="s">
        <v>53</v>
      </c>
      <c r="B54" s="60"/>
      <c r="C54" s="60"/>
      <c r="D54" s="60"/>
    </row>
    <row r="55" spans="1:20" ht="15" thickBot="1" x14ac:dyDescent="0.35"/>
    <row r="56" spans="1:20" ht="15" thickBot="1" x14ac:dyDescent="0.35">
      <c r="A56" s="61" t="s">
        <v>41</v>
      </c>
      <c r="B56" s="62"/>
      <c r="C56" s="62"/>
      <c r="D56" s="63"/>
    </row>
    <row r="57" spans="1:20" x14ac:dyDescent="0.3">
      <c r="A57" s="41">
        <f>(N3-L3)/(J3-H3)</f>
        <v>19.9375</v>
      </c>
      <c r="B57" s="42">
        <v>0</v>
      </c>
      <c r="C57" s="42">
        <v>0</v>
      </c>
      <c r="D57" s="43">
        <f>-H3*(N3-L3)/(J3-H3)+L3</f>
        <v>159.5</v>
      </c>
    </row>
    <row r="58" spans="1:20" x14ac:dyDescent="0.3">
      <c r="A58" s="23">
        <v>0</v>
      </c>
      <c r="B58" s="1">
        <f>(M3-O3)/(K3-I3)</f>
        <v>-19.916666666666668</v>
      </c>
      <c r="C58" s="1">
        <v>0</v>
      </c>
      <c r="D58" s="24">
        <f>I3*(O3-M3)/(K3-I3)+O3</f>
        <v>119.5</v>
      </c>
    </row>
    <row r="59" spans="1:20" x14ac:dyDescent="0.3">
      <c r="A59" s="23">
        <v>0</v>
      </c>
      <c r="B59" s="1">
        <v>0</v>
      </c>
      <c r="C59" s="1">
        <v>1</v>
      </c>
      <c r="D59" s="24">
        <v>0</v>
      </c>
    </row>
    <row r="60" spans="1:20" ht="15" thickBot="1" x14ac:dyDescent="0.35">
      <c r="A60" s="2">
        <v>0</v>
      </c>
      <c r="B60" s="3">
        <v>0</v>
      </c>
      <c r="C60" s="3">
        <v>0</v>
      </c>
      <c r="D60" s="4">
        <v>1</v>
      </c>
    </row>
    <row r="62" spans="1:20" x14ac:dyDescent="0.3">
      <c r="A62" s="60" t="s">
        <v>54</v>
      </c>
      <c r="B62" s="60"/>
      <c r="C62" s="60"/>
      <c r="D62" s="60"/>
      <c r="E62" s="60"/>
      <c r="G62" s="60" t="s">
        <v>55</v>
      </c>
      <c r="H62" s="60"/>
      <c r="I62" s="60"/>
      <c r="J62" s="60"/>
      <c r="K62" s="60"/>
    </row>
    <row r="63" spans="1:20" ht="15" thickBot="1" x14ac:dyDescent="0.35">
      <c r="M63" s="59" t="s">
        <v>56</v>
      </c>
      <c r="N63" s="59"/>
      <c r="O63" s="59"/>
      <c r="P63" s="59"/>
      <c r="Q63" s="59"/>
      <c r="R63" s="59"/>
      <c r="S63" s="59"/>
      <c r="T63" s="59"/>
    </row>
    <row r="64" spans="1:20" ht="15" thickBot="1" x14ac:dyDescent="0.35">
      <c r="A64" s="73" t="s">
        <v>42</v>
      </c>
      <c r="B64" s="74"/>
      <c r="C64" s="74"/>
      <c r="D64" s="75"/>
      <c r="G64" s="64" t="s">
        <v>43</v>
      </c>
      <c r="H64" s="65"/>
      <c r="I64" s="65"/>
      <c r="J64" s="66"/>
      <c r="M64" s="8" t="s">
        <v>15</v>
      </c>
      <c r="N64" s="9" t="s">
        <v>16</v>
      </c>
      <c r="O64" s="9" t="s">
        <v>17</v>
      </c>
      <c r="P64" s="9" t="s">
        <v>18</v>
      </c>
      <c r="Q64" s="9" t="s">
        <v>19</v>
      </c>
      <c r="R64" s="9" t="s">
        <v>46</v>
      </c>
      <c r="S64" s="9" t="s">
        <v>47</v>
      </c>
      <c r="T64" s="10" t="s">
        <v>48</v>
      </c>
    </row>
    <row r="65" spans="1:29" x14ac:dyDescent="0.3">
      <c r="A65" s="25">
        <f t="array" ref="A65:D68">MMULT(A57:D60,MMULT(A47:D50,A38:D41))</f>
        <v>19.855620803949847</v>
      </c>
      <c r="B65" s="26">
        <v>0</v>
      </c>
      <c r="C65" s="26">
        <v>-1.8050564367227131</v>
      </c>
      <c r="D65" s="27">
        <v>-192.48600516092915</v>
      </c>
      <c r="G65" s="41">
        <f t="array" ref="G65:J68">MMULT(A57:D60,MMULT(L47:O50,A38:D41))</f>
        <v>19.496080037126209</v>
      </c>
      <c r="H65" s="42">
        <v>-0.35954076682363867</v>
      </c>
      <c r="I65" s="42">
        <v>-5.7600048717827388</v>
      </c>
      <c r="J65" s="43">
        <v>-21.208499683181572</v>
      </c>
      <c r="M65" s="38">
        <v>-1</v>
      </c>
      <c r="N65" s="39">
        <v>1</v>
      </c>
      <c r="O65" s="39">
        <v>1</v>
      </c>
      <c r="P65" s="39">
        <v>-1</v>
      </c>
      <c r="Q65" s="39">
        <v>-1</v>
      </c>
      <c r="R65" s="39">
        <v>1</v>
      </c>
      <c r="S65" s="39">
        <v>1</v>
      </c>
      <c r="T65" s="40">
        <v>-1</v>
      </c>
    </row>
    <row r="66" spans="1:29" x14ac:dyDescent="0.3">
      <c r="A66" s="23">
        <v>0.16258638834151476</v>
      </c>
      <c r="B66" s="1">
        <v>-19.835539377664798</v>
      </c>
      <c r="C66" s="1">
        <v>1.7884502717566619</v>
      </c>
      <c r="D66" s="24">
        <v>269.89240921590113</v>
      </c>
      <c r="G66" s="23">
        <v>-0.10678741501538067</v>
      </c>
      <c r="H66" s="1">
        <v>-20.104913181021693</v>
      </c>
      <c r="I66" s="1">
        <v>-1.1746615651691876</v>
      </c>
      <c r="J66" s="24">
        <v>398.21630830424493</v>
      </c>
      <c r="M66" s="38">
        <v>-1</v>
      </c>
      <c r="N66" s="39">
        <v>-1</v>
      </c>
      <c r="O66" s="39">
        <v>1</v>
      </c>
      <c r="P66" s="39">
        <v>1</v>
      </c>
      <c r="Q66" s="39">
        <v>-1</v>
      </c>
      <c r="R66" s="39">
        <v>-1</v>
      </c>
      <c r="S66" s="39">
        <v>1</v>
      </c>
      <c r="T66" s="40">
        <v>1</v>
      </c>
    </row>
    <row r="67" spans="1:29" x14ac:dyDescent="0.3">
      <c r="A67" s="23">
        <v>9.016696346674323E-2</v>
      </c>
      <c r="B67" s="1">
        <v>9.016696346674323E-2</v>
      </c>
      <c r="C67" s="1">
        <v>0.99183659813417557</v>
      </c>
      <c r="D67" s="24">
        <v>-82.953606389403774</v>
      </c>
      <c r="G67" s="23">
        <v>9.0166963466743244E-2</v>
      </c>
      <c r="H67" s="1">
        <v>9.0166963466743244E-2</v>
      </c>
      <c r="I67" s="1">
        <v>0.9918365981341758</v>
      </c>
      <c r="J67" s="24">
        <v>-82.953606389403788</v>
      </c>
      <c r="M67" s="38">
        <v>1</v>
      </c>
      <c r="N67" s="39">
        <v>1</v>
      </c>
      <c r="O67" s="39">
        <v>1</v>
      </c>
      <c r="P67" s="39">
        <v>1</v>
      </c>
      <c r="Q67" s="39">
        <v>-1</v>
      </c>
      <c r="R67" s="39">
        <v>-1</v>
      </c>
      <c r="S67" s="39">
        <v>-1</v>
      </c>
      <c r="T67" s="40">
        <v>-1</v>
      </c>
    </row>
    <row r="68" spans="1:29" ht="15" thickBot="1" x14ac:dyDescent="0.35">
      <c r="A68" s="2">
        <v>0</v>
      </c>
      <c r="B68" s="3">
        <v>0</v>
      </c>
      <c r="C68" s="3">
        <v>0</v>
      </c>
      <c r="D68" s="4">
        <v>1</v>
      </c>
      <c r="G68" s="2">
        <v>-2.254174086668581E-3</v>
      </c>
      <c r="H68" s="3">
        <v>-2.254174086668581E-3</v>
      </c>
      <c r="I68" s="3">
        <v>-2.4795914953354391E-2</v>
      </c>
      <c r="J68" s="4">
        <v>2.0738401597350946</v>
      </c>
      <c r="M68" s="19">
        <v>1</v>
      </c>
      <c r="N68" s="20">
        <v>1</v>
      </c>
      <c r="O68" s="20">
        <v>1</v>
      </c>
      <c r="P68" s="20">
        <v>1</v>
      </c>
      <c r="Q68" s="20">
        <v>1</v>
      </c>
      <c r="R68" s="20">
        <v>1</v>
      </c>
      <c r="S68" s="20">
        <v>1</v>
      </c>
      <c r="T68" s="21">
        <v>1</v>
      </c>
    </row>
    <row r="69" spans="1:29" ht="15" thickBot="1" x14ac:dyDescent="0.35"/>
    <row r="70" spans="1:29" ht="15" thickBot="1" x14ac:dyDescent="0.35">
      <c r="A70" s="76" t="s">
        <v>44</v>
      </c>
      <c r="B70" s="77"/>
      <c r="C70" s="77"/>
      <c r="D70" s="77"/>
      <c r="E70" s="78"/>
      <c r="G70" s="61" t="s">
        <v>45</v>
      </c>
      <c r="H70" s="62"/>
      <c r="I70" s="62"/>
      <c r="J70" s="62"/>
      <c r="K70" s="63"/>
      <c r="M70" s="59" t="s">
        <v>57</v>
      </c>
      <c r="N70" s="59"/>
      <c r="O70" s="59"/>
      <c r="P70" s="59"/>
      <c r="Q70" s="59"/>
      <c r="R70" s="59"/>
      <c r="S70" s="59"/>
      <c r="T70" s="59"/>
      <c r="V70" s="59" t="s">
        <v>58</v>
      </c>
      <c r="W70" s="59"/>
      <c r="X70" s="59"/>
      <c r="Y70" s="59"/>
      <c r="Z70" s="59"/>
      <c r="AA70" s="59"/>
      <c r="AB70" s="59"/>
      <c r="AC70" s="59"/>
    </row>
    <row r="71" spans="1:29" ht="15" thickBot="1" x14ac:dyDescent="0.35">
      <c r="A71" s="8" t="s">
        <v>15</v>
      </c>
      <c r="B71" s="9" t="s">
        <v>16</v>
      </c>
      <c r="C71" s="9" t="s">
        <v>17</v>
      </c>
      <c r="D71" s="9" t="s">
        <v>18</v>
      </c>
      <c r="E71" s="10" t="s">
        <v>19</v>
      </c>
      <c r="G71" s="8" t="s">
        <v>15</v>
      </c>
      <c r="H71" s="9" t="s">
        <v>16</v>
      </c>
      <c r="I71" s="9" t="s">
        <v>17</v>
      </c>
      <c r="J71" s="9" t="s">
        <v>18</v>
      </c>
      <c r="K71" s="10" t="s">
        <v>19</v>
      </c>
      <c r="M71" s="8" t="s">
        <v>15</v>
      </c>
      <c r="N71" s="9" t="s">
        <v>16</v>
      </c>
      <c r="O71" s="9" t="s">
        <v>17</v>
      </c>
      <c r="P71" s="9" t="s">
        <v>18</v>
      </c>
      <c r="Q71" s="9" t="s">
        <v>19</v>
      </c>
      <c r="R71" s="9" t="s">
        <v>46</v>
      </c>
      <c r="S71" s="9" t="s">
        <v>47</v>
      </c>
      <c r="T71" s="10" t="s">
        <v>48</v>
      </c>
      <c r="V71" s="8" t="s">
        <v>15</v>
      </c>
      <c r="W71" s="9" t="s">
        <v>16</v>
      </c>
      <c r="X71" s="9" t="s">
        <v>17</v>
      </c>
      <c r="Y71" s="9" t="s">
        <v>18</v>
      </c>
      <c r="Z71" s="9" t="s">
        <v>19</v>
      </c>
      <c r="AA71" s="9" t="s">
        <v>46</v>
      </c>
      <c r="AB71" s="9" t="s">
        <v>47</v>
      </c>
      <c r="AC71" s="10" t="s">
        <v>48</v>
      </c>
    </row>
    <row r="72" spans="1:29" x14ac:dyDescent="0.3">
      <c r="A72" s="25">
        <f t="array" ref="A72:E75">MMULT(A65:D68,A8:E11)</f>
        <v>152.09926860943688</v>
      </c>
      <c r="B72" s="26">
        <v>435.49312917490283</v>
      </c>
      <c r="C72" s="26">
        <v>154.44584197717637</v>
      </c>
      <c r="D72" s="26">
        <v>-128.94801858828964</v>
      </c>
      <c r="E72" s="27">
        <v>147.58662751763006</v>
      </c>
      <c r="G72" s="25">
        <f t="array" ref="G72:K75">MMULT(G65:J68,A8:E11)</f>
        <v>148.2085124907077</v>
      </c>
      <c r="H72" s="26">
        <v>485.7132584631313</v>
      </c>
      <c r="I72" s="26">
        <v>259.20830559255086</v>
      </c>
      <c r="J72" s="26">
        <v>-78.29644037987282</v>
      </c>
      <c r="K72" s="27">
        <v>179.18254508439398</v>
      </c>
      <c r="M72" s="38">
        <f t="array" ref="M72:T75">MMULT(A65:D68,M65:T68)</f>
        <v>-214.14668240160171</v>
      </c>
      <c r="N72" s="39">
        <v>-174.43544079370201</v>
      </c>
      <c r="O72" s="39">
        <v>-174.43544079370201</v>
      </c>
      <c r="P72" s="39">
        <v>-214.14668240160171</v>
      </c>
      <c r="Q72" s="39">
        <v>-210.53656952815629</v>
      </c>
      <c r="R72" s="39">
        <v>-170.8253279202566</v>
      </c>
      <c r="S72" s="39">
        <v>-170.8253279202566</v>
      </c>
      <c r="T72" s="40">
        <v>-210.53656952815629</v>
      </c>
      <c r="V72" s="38">
        <f t="array" ref="V72:AC75">MMULT(G65:J68,M65:T68)</f>
        <v>-46.105043825266883</v>
      </c>
      <c r="W72" s="39">
        <v>-7.1128837510144631</v>
      </c>
      <c r="X72" s="39">
        <v>-7.8319652846617398</v>
      </c>
      <c r="Y72" s="39">
        <v>-46.824125358914159</v>
      </c>
      <c r="Z72" s="39">
        <v>-34.585034081701401</v>
      </c>
      <c r="AA72" s="39">
        <v>4.4071259925510162</v>
      </c>
      <c r="AB72" s="39">
        <v>3.6880444589037396</v>
      </c>
      <c r="AC72" s="40">
        <v>-35.304115615348678</v>
      </c>
    </row>
    <row r="73" spans="1:29" x14ac:dyDescent="0.3">
      <c r="A73" s="23">
        <v>335.10580957968267</v>
      </c>
      <c r="B73" s="1">
        <v>256.64161856606768</v>
      </c>
      <c r="C73" s="1">
        <v>187.981386769446</v>
      </c>
      <c r="D73" s="1">
        <v>266.44557778306103</v>
      </c>
      <c r="E73" s="24">
        <v>-84.903607422952291</v>
      </c>
      <c r="G73" s="23">
        <v>332.19079167254705</v>
      </c>
      <c r="H73" s="1">
        <v>294.26735806414479</v>
      </c>
      <c r="I73" s="1">
        <v>266.47113223676416</v>
      </c>
      <c r="J73" s="1">
        <v>304.39456584516643</v>
      </c>
      <c r="K73" s="24">
        <v>-61.231430938762401</v>
      </c>
      <c r="M73" s="38">
        <v>291.35381247698109</v>
      </c>
      <c r="N73" s="39">
        <v>291.67898525366411</v>
      </c>
      <c r="O73" s="39">
        <v>252.00790649833451</v>
      </c>
      <c r="P73" s="39">
        <v>251.68273372165146</v>
      </c>
      <c r="Q73" s="39">
        <v>287.77691193346777</v>
      </c>
      <c r="R73" s="39">
        <v>288.10208471015079</v>
      </c>
      <c r="S73" s="39">
        <v>248.43100595482119</v>
      </c>
      <c r="T73" s="40">
        <v>248.10583317813814</v>
      </c>
      <c r="V73" s="38">
        <v>417.25334733511284</v>
      </c>
      <c r="W73" s="39">
        <v>417.03977250508206</v>
      </c>
      <c r="X73" s="39">
        <v>376.82994614303868</v>
      </c>
      <c r="Y73" s="39">
        <v>377.04352097306941</v>
      </c>
      <c r="Z73" s="39">
        <v>419.60267046545118</v>
      </c>
      <c r="AA73" s="39">
        <v>419.38909563542046</v>
      </c>
      <c r="AB73" s="39">
        <v>379.17926927337703</v>
      </c>
      <c r="AC73" s="40">
        <v>379.39284410340781</v>
      </c>
    </row>
    <row r="74" spans="1:29" x14ac:dyDescent="0.3">
      <c r="A74" s="23">
        <v>-39.02426178840647</v>
      </c>
      <c r="B74" s="1">
        <v>-52.594389790151325</v>
      </c>
      <c r="C74" s="1">
        <v>-66.272718148056271</v>
      </c>
      <c r="D74" s="1">
        <v>-52.702590146311422</v>
      </c>
      <c r="E74" s="24">
        <v>-47.923741082574026</v>
      </c>
      <c r="G74" s="23">
        <v>-39.024261788406477</v>
      </c>
      <c r="H74" s="1">
        <v>-52.59438979015134</v>
      </c>
      <c r="I74" s="1">
        <v>-66.272718148056285</v>
      </c>
      <c r="J74" s="1">
        <v>-52.702590146311422</v>
      </c>
      <c r="K74" s="24">
        <v>-47.923741082574033</v>
      </c>
      <c r="M74" s="38">
        <v>-82.142103718203089</v>
      </c>
      <c r="N74" s="39">
        <v>-81.961769791269603</v>
      </c>
      <c r="O74" s="39">
        <v>-81.781435864336117</v>
      </c>
      <c r="P74" s="39">
        <v>-81.961769791269603</v>
      </c>
      <c r="Q74" s="39">
        <v>-84.12577691447143</v>
      </c>
      <c r="R74" s="39">
        <v>-83.945442987537945</v>
      </c>
      <c r="S74" s="39">
        <v>-83.765109060604459</v>
      </c>
      <c r="T74" s="40">
        <v>-83.945442987537945</v>
      </c>
      <c r="V74" s="38">
        <v>-82.142103718203103</v>
      </c>
      <c r="W74" s="39">
        <v>-81.961769791269617</v>
      </c>
      <c r="X74" s="39">
        <v>-81.781435864336132</v>
      </c>
      <c r="Y74" s="39">
        <v>-81.961769791269617</v>
      </c>
      <c r="Z74" s="39">
        <v>-84.125776914471444</v>
      </c>
      <c r="AA74" s="39">
        <v>-83.945442987537959</v>
      </c>
      <c r="AB74" s="39">
        <v>-83.765109060604473</v>
      </c>
      <c r="AC74" s="40">
        <v>-83.945442987537959</v>
      </c>
    </row>
    <row r="75" spans="1:29" ht="15" thickBot="1" x14ac:dyDescent="0.35">
      <c r="A75" s="2">
        <v>1</v>
      </c>
      <c r="B75" s="3">
        <v>1</v>
      </c>
      <c r="C75" s="3">
        <v>1</v>
      </c>
      <c r="D75" s="3">
        <v>1</v>
      </c>
      <c r="E75" s="4">
        <v>1</v>
      </c>
      <c r="G75" s="2">
        <v>0.97560654471016206</v>
      </c>
      <c r="H75" s="3">
        <v>1.3148597447537833</v>
      </c>
      <c r="I75" s="3">
        <v>1.6568179537014072</v>
      </c>
      <c r="J75" s="3">
        <v>1.3175647536577857</v>
      </c>
      <c r="K75" s="4">
        <v>1.1980935270643509</v>
      </c>
      <c r="M75" s="19">
        <v>1</v>
      </c>
      <c r="N75" s="20">
        <v>1</v>
      </c>
      <c r="O75" s="20">
        <v>1</v>
      </c>
      <c r="P75" s="20">
        <v>1</v>
      </c>
      <c r="Q75" s="20">
        <v>1</v>
      </c>
      <c r="R75" s="20">
        <v>1</v>
      </c>
      <c r="S75" s="20">
        <v>1</v>
      </c>
      <c r="T75" s="21">
        <v>1</v>
      </c>
      <c r="V75" s="19">
        <v>2.0535525929550773</v>
      </c>
      <c r="W75" s="20">
        <v>2.0490442447817401</v>
      </c>
      <c r="X75" s="20">
        <v>2.0445358966084028</v>
      </c>
      <c r="Y75" s="20">
        <v>2.0490442447817401</v>
      </c>
      <c r="Z75" s="20">
        <v>2.1031444228617864</v>
      </c>
      <c r="AA75" s="20">
        <v>2.0986360746884491</v>
      </c>
      <c r="AB75" s="20">
        <v>2.0941277265151119</v>
      </c>
      <c r="AC75" s="21">
        <v>2.0986360746884491</v>
      </c>
    </row>
    <row r="76" spans="1:29" ht="15" thickBot="1" x14ac:dyDescent="0.35"/>
    <row r="77" spans="1:29" ht="15" thickBot="1" x14ac:dyDescent="0.35">
      <c r="G77" s="8" t="s">
        <v>15</v>
      </c>
      <c r="H77" s="9" t="s">
        <v>16</v>
      </c>
      <c r="I77" s="9" t="s">
        <v>17</v>
      </c>
      <c r="J77" s="9" t="s">
        <v>18</v>
      </c>
      <c r="K77" s="10" t="s">
        <v>19</v>
      </c>
      <c r="V77" s="8" t="s">
        <v>15</v>
      </c>
      <c r="W77" s="9" t="s">
        <v>16</v>
      </c>
      <c r="X77" s="9" t="s">
        <v>17</v>
      </c>
      <c r="Y77" s="9" t="s">
        <v>18</v>
      </c>
      <c r="Z77" s="9" t="s">
        <v>19</v>
      </c>
      <c r="AA77" s="9" t="s">
        <v>46</v>
      </c>
      <c r="AB77" s="9" t="s">
        <v>47</v>
      </c>
      <c r="AC77" s="10" t="s">
        <v>48</v>
      </c>
    </row>
    <row r="78" spans="1:29" x14ac:dyDescent="0.3">
      <c r="G78" s="35">
        <f t="shared" ref="G78:K79" si="5">G72/G$75</f>
        <v>151.91422535479015</v>
      </c>
      <c r="H78" s="36">
        <f t="shared" si="5"/>
        <v>369.40309443733446</v>
      </c>
      <c r="I78" s="36">
        <f t="shared" si="5"/>
        <v>156.44947896265106</v>
      </c>
      <c r="J78" s="36">
        <f t="shared" si="5"/>
        <v>-59.425117560642448</v>
      </c>
      <c r="K78" s="37">
        <f t="shared" si="5"/>
        <v>149.5563919149443</v>
      </c>
      <c r="V78" s="38">
        <f t="shared" ref="V78:AC79" si="6">V72/V$75</f>
        <v>-22.451357702468865</v>
      </c>
      <c r="W78" s="39">
        <f t="shared" si="6"/>
        <v>-3.4713177956643455</v>
      </c>
      <c r="X78" s="39">
        <f t="shared" si="6"/>
        <v>-3.8306812307154243</v>
      </c>
      <c r="Y78" s="39">
        <f t="shared" si="6"/>
        <v>-22.85169072271632</v>
      </c>
      <c r="Z78" s="39">
        <f t="shared" si="6"/>
        <v>-16.444440859958121</v>
      </c>
      <c r="AA78" s="39">
        <f t="shared" si="6"/>
        <v>2.0999953473139796</v>
      </c>
      <c r="AB78" s="39">
        <f t="shared" si="6"/>
        <v>1.7611363491381218</v>
      </c>
      <c r="AC78" s="40">
        <f t="shared" si="6"/>
        <v>-16.822409583610018</v>
      </c>
    </row>
    <row r="79" spans="1:29" x14ac:dyDescent="0.3">
      <c r="G79" s="38">
        <f t="shared" si="5"/>
        <v>340.49668226778442</v>
      </c>
      <c r="H79" s="39">
        <f t="shared" si="5"/>
        <v>223.80132880199204</v>
      </c>
      <c r="I79" s="39">
        <f t="shared" si="5"/>
        <v>160.83307863815421</v>
      </c>
      <c r="J79" s="39">
        <f t="shared" si="5"/>
        <v>231.02816389108384</v>
      </c>
      <c r="K79" s="40">
        <f t="shared" si="5"/>
        <v>-51.107388159249773</v>
      </c>
      <c r="V79" s="38">
        <f t="shared" si="6"/>
        <v>203.18610235089338</v>
      </c>
      <c r="W79" s="39">
        <f t="shared" si="6"/>
        <v>203.52892504256502</v>
      </c>
      <c r="X79" s="39">
        <f t="shared" si="6"/>
        <v>184.31075080077903</v>
      </c>
      <c r="Y79" s="39">
        <f t="shared" si="6"/>
        <v>184.00945803551025</v>
      </c>
      <c r="Z79" s="39">
        <f t="shared" si="6"/>
        <v>199.51205723403925</v>
      </c>
      <c r="AA79" s="39">
        <f t="shared" si="6"/>
        <v>199.83888616690268</v>
      </c>
      <c r="AB79" s="39">
        <f t="shared" si="6"/>
        <v>181.06788066092719</v>
      </c>
      <c r="AC79" s="40">
        <f t="shared" si="6"/>
        <v>180.78067401930571</v>
      </c>
    </row>
    <row r="80" spans="1:29" x14ac:dyDescent="0.3">
      <c r="G80" s="38">
        <f t="shared" ref="G80:K81" si="7">G74</f>
        <v>-39.024261788406477</v>
      </c>
      <c r="H80" s="39">
        <f t="shared" si="7"/>
        <v>-52.59438979015134</v>
      </c>
      <c r="I80" s="39">
        <f t="shared" si="7"/>
        <v>-66.272718148056285</v>
      </c>
      <c r="J80" s="39">
        <f t="shared" si="7"/>
        <v>-52.702590146311422</v>
      </c>
      <c r="K80" s="40">
        <f t="shared" si="7"/>
        <v>-47.923741082574033</v>
      </c>
      <c r="V80" s="38">
        <f t="shared" ref="V80:AC81" si="8">V74</f>
        <v>-82.142103718203103</v>
      </c>
      <c r="W80" s="39">
        <f t="shared" si="8"/>
        <v>-81.961769791269617</v>
      </c>
      <c r="X80" s="39">
        <f t="shared" si="8"/>
        <v>-81.781435864336132</v>
      </c>
      <c r="Y80" s="39">
        <f t="shared" si="8"/>
        <v>-81.961769791269617</v>
      </c>
      <c r="Z80" s="39">
        <f t="shared" si="8"/>
        <v>-84.125776914471444</v>
      </c>
      <c r="AA80" s="39">
        <f t="shared" si="8"/>
        <v>-83.945442987537959</v>
      </c>
      <c r="AB80" s="39">
        <f t="shared" si="8"/>
        <v>-83.765109060604473</v>
      </c>
      <c r="AC80" s="40">
        <f t="shared" si="8"/>
        <v>-83.945442987537959</v>
      </c>
    </row>
    <row r="81" spans="7:29" ht="15" thickBot="1" x14ac:dyDescent="0.35">
      <c r="G81" s="19">
        <f t="shared" si="7"/>
        <v>0.97560654471016206</v>
      </c>
      <c r="H81" s="20">
        <f t="shared" si="7"/>
        <v>1.3148597447537833</v>
      </c>
      <c r="I81" s="20">
        <f t="shared" si="7"/>
        <v>1.6568179537014072</v>
      </c>
      <c r="J81" s="20">
        <f t="shared" si="7"/>
        <v>1.3175647536577857</v>
      </c>
      <c r="K81" s="21">
        <f t="shared" si="7"/>
        <v>1.1980935270643509</v>
      </c>
      <c r="V81" s="19">
        <f t="shared" si="8"/>
        <v>2.0535525929550773</v>
      </c>
      <c r="W81" s="20">
        <f t="shared" si="8"/>
        <v>2.0490442447817401</v>
      </c>
      <c r="X81" s="20">
        <f t="shared" si="8"/>
        <v>2.0445358966084028</v>
      </c>
      <c r="Y81" s="20">
        <f t="shared" si="8"/>
        <v>2.0490442447817401</v>
      </c>
      <c r="Z81" s="20">
        <f t="shared" si="8"/>
        <v>2.1031444228617864</v>
      </c>
      <c r="AA81" s="20">
        <f t="shared" si="8"/>
        <v>2.0986360746884491</v>
      </c>
      <c r="AB81" s="20">
        <f t="shared" si="8"/>
        <v>2.0941277265151119</v>
      </c>
      <c r="AC81" s="21">
        <f t="shared" si="8"/>
        <v>2.0986360746884491</v>
      </c>
    </row>
  </sheetData>
  <mergeCells count="28">
    <mergeCell ref="M63:T63"/>
    <mergeCell ref="M70:T70"/>
    <mergeCell ref="A21:C21"/>
    <mergeCell ref="A27:C27"/>
    <mergeCell ref="A31:D31"/>
    <mergeCell ref="F31:I31"/>
    <mergeCell ref="A37:D37"/>
    <mergeCell ref="A13:I13"/>
    <mergeCell ref="H1:K1"/>
    <mergeCell ref="L1:O1"/>
    <mergeCell ref="A15:C15"/>
    <mergeCell ref="A18:C18"/>
    <mergeCell ref="V70:AC70"/>
    <mergeCell ref="A54:D54"/>
    <mergeCell ref="G62:K62"/>
    <mergeCell ref="A62:E62"/>
    <mergeCell ref="A24:C24"/>
    <mergeCell ref="L46:O46"/>
    <mergeCell ref="A44:D44"/>
    <mergeCell ref="F44:O44"/>
    <mergeCell ref="A46:D46"/>
    <mergeCell ref="G46:H46"/>
    <mergeCell ref="I46:J46"/>
    <mergeCell ref="A56:D56"/>
    <mergeCell ref="A64:D64"/>
    <mergeCell ref="G64:J64"/>
    <mergeCell ref="A70:E70"/>
    <mergeCell ref="G70:K7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ASC</cp:lastModifiedBy>
  <dcterms:created xsi:type="dcterms:W3CDTF">2024-10-02T11:00:49Z</dcterms:created>
  <dcterms:modified xsi:type="dcterms:W3CDTF">2024-10-02T12:48:25Z</dcterms:modified>
</cp:coreProperties>
</file>