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3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2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2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3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4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6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7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Ex4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28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9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0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1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2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nddelta-my.sharepoint.com/personal/marco_piretto_branddelta_com/Documents/Desktop/BAT/2024/Models/Japan/MP Takeover/ST/"/>
    </mc:Choice>
  </mc:AlternateContent>
  <xr:revisionPtr revIDLastSave="0" documentId="8_{D04D623E-3A1E-4A11-902E-C7F3AC8C9379}" xr6:coauthVersionLast="47" xr6:coauthVersionMax="47" xr10:uidLastSave="{00000000-0000-0000-0000-000000000000}"/>
  <bookViews>
    <workbookView xWindow="-110" yWindow="-110" windowWidth="22620" windowHeight="13500" tabRatio="779" firstSheet="6" activeTab="6" xr2:uid="{D16DDD13-A7F8-4048-825F-F74CC6D5EC03}"/>
  </bookViews>
  <sheets>
    <sheet name="LW_cons" sheetId="2" r:id="rId1"/>
    <sheet name="LW_cons_columns" sheetId="14" r:id="rId2"/>
    <sheet name="LW_devs" sheetId="3" r:id="rId3"/>
    <sheet name="LW_devs_columns" sheetId="13" r:id="rId4"/>
    <sheet name="VOD" sheetId="16" r:id="rId5"/>
    <sheet name="Sheet3" sheetId="8" r:id="rId6"/>
    <sheet name="FM_cons" sheetId="4" r:id="rId7"/>
    <sheet name="FM_cons_columns" sheetId="12" r:id="rId8"/>
    <sheet name="FM_devs" sheetId="5" r:id="rId9"/>
    <sheet name="FM_devs_columns" sheetId="11" r:id="rId10"/>
    <sheet name="Discounting_contribution_FM" sheetId="10" r:id="rId11"/>
    <sheet name="Data" sheetId="1" r:id="rId12"/>
    <sheet name="Sheet1" sheetId="15" r:id="rId13"/>
  </sheets>
  <definedNames>
    <definedName name="_xlnm._FilterDatabase" localSheetId="6" hidden="1">FM_cons!$B$12:$C$139</definedName>
    <definedName name="_xlnm._FilterDatabase" localSheetId="8" hidden="1">FM_devs!$B$12:$C$129</definedName>
    <definedName name="_xlnm._FilterDatabase" localSheetId="0" hidden="1">LW_cons!$B$12:$C$138</definedName>
    <definedName name="_xlnm._FilterDatabase" localSheetId="2" hidden="1">LW_devs!$B$12:$C$127</definedName>
    <definedName name="_xlchart.v1.0" hidden="1">LW_cons!$CM$2:$CM$25</definedName>
    <definedName name="_xlchart.v1.1" hidden="1">LW_cons!$CN$1</definedName>
    <definedName name="_xlchart.v1.10" hidden="1">FM_devs!$CH$1</definedName>
    <definedName name="_xlchart.v1.11" hidden="1">FM_devs!$CH$2:$CH$19</definedName>
    <definedName name="_xlchart.v1.2" hidden="1">LW_cons!$CN$2:$CN$25</definedName>
    <definedName name="_xlchart.v1.3" hidden="1">LW_devs!$CF$2:$CF$19</definedName>
    <definedName name="_xlchart.v1.4" hidden="1">LW_devs!$CG$1</definedName>
    <definedName name="_xlchart.v1.5" hidden="1">LW_devs!$CG$2:$CG$19</definedName>
    <definedName name="_xlchart.v1.6" hidden="1">FM_cons!$CO$2:$CO$23</definedName>
    <definedName name="_xlchart.v1.7" hidden="1">FM_cons!$CP$1</definedName>
    <definedName name="_xlchart.v1.8" hidden="1">FM_cons!$CP$2:$CP$23</definedName>
    <definedName name="_xlchart.v1.9" hidden="1">FM_devs!$CG$2:$CG$19</definedName>
    <definedName name="April">Data!$BF$2:$BF$105</definedName>
    <definedName name="August">Data!$BJ$2:$BJ$105</definedName>
    <definedName name="Coming_of_Age">Data!$AP$2:$AP$105</definedName>
    <definedName name="con" localSheetId="6">FM_cons!$BG$1:$CM$105</definedName>
    <definedName name="con" localSheetId="8">FM_devs!$AY$1:$CE$105</definedName>
    <definedName name="con" localSheetId="0">LW_cons!$BE$1:$CK$105</definedName>
    <definedName name="con" localSheetId="2">LW_devs!$AX$1:$CD$105</definedName>
    <definedName name="con_phase" localSheetId="6">FM_cons!$EA$5:$EY$7</definedName>
    <definedName name="con_phase" localSheetId="8">FM_devs!$CX$5:$DH$7</definedName>
    <definedName name="con_phase" localSheetId="0">LW_cons!$DW$5:$EU$7</definedName>
    <definedName name="con_phase" localSheetId="2">LW_devs!$DE$6:$DT$8</definedName>
    <definedName name="con_total" localSheetId="6">FM_cons!$EA$12:$EY$13</definedName>
    <definedName name="con_total" localSheetId="8">FM_devs!$CX$12:$DH$13</definedName>
    <definedName name="con_total" localSheetId="0">LW_cons!$DW$12:$EU$13</definedName>
    <definedName name="con_total" localSheetId="2">LW_devs!$DE$13:$DT$14</definedName>
    <definedName name="conind" localSheetId="6">FM_cons!$Y$1:$BE$105</definedName>
    <definedName name="conind" localSheetId="8">FM_devs!$Y$1:$AU$108</definedName>
    <definedName name="conind" localSheetId="0">LW_cons!$Y$1:$BC$105</definedName>
    <definedName name="conind" localSheetId="2">LW_devs!$Y$1:$AV$105</definedName>
    <definedName name="Constitution">Data!$AT$2:$AT$105</definedName>
    <definedName name="CRM_total">Data!$DT$2:$DT$105</definedName>
    <definedName name="Culture">Data!$AX$2:$AX$105</definedName>
    <definedName name="cur" localSheetId="6">FM_cons!$DA$1:$DY$42</definedName>
    <definedName name="cur" localSheetId="8">FM_devs!$CS$1:$CV$10</definedName>
    <definedName name="cur" localSheetId="0">LW_cons!$CY$1:$DU$42</definedName>
    <definedName name="cur" localSheetId="2">LW_devs!$CR$1:$DC$42</definedName>
    <definedName name="December">Data!$BN$2:$BN$105</definedName>
    <definedName name="Emperor_Birthday">Data!$AR$2:$AR$105</definedName>
    <definedName name="February">Data!$BD$2:$BD$105</definedName>
    <definedName name="FeelsLikeC">Data!$BR$2:$BR$105</definedName>
    <definedName name="Fixed_intercept">Data!$G$2:$G$105</definedName>
    <definedName name="Foundation">Data!$AQ$2:$AQ$105</definedName>
    <definedName name="GConRange" localSheetId="6">FM_cons!$EA$24:$EY$26</definedName>
    <definedName name="GConRange" localSheetId="8">FM_devs!$CX$23:$DV$25</definedName>
    <definedName name="GConRange" localSheetId="0">LW_cons!$DW$23:$EU$26</definedName>
    <definedName name="GConRange" localSheetId="2">LW_devs!$DE$23:$DT$25</definedName>
    <definedName name="glo_MOB_users">Data!$GH$2:$GH$105</definedName>
    <definedName name="inc_cases">Data!$BW$2:$BW$105</definedName>
    <definedName name="inc_deaths">Data!$BX$2:$BX$105</definedName>
    <definedName name="January">Data!$BC$2:$BC$105</definedName>
    <definedName name="jp_bat_app_dpp_d2c_consumable_approach">Data!$GJ$2:$GJ$105</definedName>
    <definedName name="jp_bat_app_dpp_d2c_device_approach">Data!$GK$2:$GK$105</definedName>
    <definedName name="jp_bat_app_dpp_d2c_device_consumable_approach">Data!$GL$2:$GL$105</definedName>
    <definedName name="jp_bat_ConnectedTV_impressions">Data!$GM$2:$GM$105</definedName>
    <definedName name="jp_bat_ConnectedTV_inv">Data!$EB$2:$EB$105</definedName>
    <definedName name="jp_bat_CVS_FM_total_exc_enabling_inv">Data!$GC$2:$GC$105</definedName>
    <definedName name="jp_bat_CVS_LW_total_exc_enabling_inv">Data!$GD$2:$GD$105</definedName>
    <definedName name="jp_bat_digitalCRM_enabling_inv">Data!$DS$2:$DS$105</definedName>
    <definedName name="jp_bat_digitalCRM_entries">Data!$DQ$2:$DQ$105</definedName>
    <definedName name="jp_bat_digitalCRM_inv">Data!$DR$2:$DR$105</definedName>
    <definedName name="jp_bat_digitalCRM_users">Data!$DP$2:$DP$105</definedName>
    <definedName name="jp_bat_DigitalDisplay_impressions">Data!$GN$2:$GN$105</definedName>
    <definedName name="jp_bat_DigitalDisplay_inv">Data!$ED$2:$ED$105</definedName>
    <definedName name="jp_bat_DigitalVideo_impressions">Data!$GO$2:$GO$105</definedName>
    <definedName name="jp_bat_DigitalVideo_inv">Data!$EF$2:$EF$105</definedName>
    <definedName name="jp_bat_EDM_acquisition_emails">Data!$CP$2:$CP$105</definedName>
    <definedName name="jp_bat_EDM_acquisition_inv">Data!$CQ$2:$CQ$105</definedName>
    <definedName name="jp_bat_EDM_retention_emails">Data!$CR$2:$CR$105</definedName>
    <definedName name="jp_bat_EDM_retention_inv">Data!$CS$2:$CS$105</definedName>
    <definedName name="jp_bat_EDM_total_inv">Data!$FA$2:$FA$105</definedName>
    <definedName name="jp_bat_FM_consumable_samplingvolume">Data!$FK$2:$FK$105</definedName>
    <definedName name="jp_bat_FM_Consumable_TDP">Data!$AD$2:$AD$105</definedName>
    <definedName name="jp_bat_FM_Device_SmoothDistribution">Data!$EZ$2:$EZ$105</definedName>
    <definedName name="jp_bat_FM_Device_TDP">Data!$AE$2:$AE$105</definedName>
    <definedName name="jp_bat_FM_GloTotalDevices_AvgDiscount">Data!$Z$2:$Z$105</definedName>
    <definedName name="jp_bat_FM_GloTotalDevices_AvgPrice">Data!$U$2:$U$105</definedName>
    <definedName name="jp_bat_FM_GloTotalDevices_SalesVolume">Data!$N$2:$N$105</definedName>
    <definedName name="jp_bat_FM_totalconsumable_AvgDiscount">Data!$Y$2:$Y$105</definedName>
    <definedName name="jp_bat_FM_totalconsumable_AvgPrice">Data!$T$2:$T$105</definedName>
    <definedName name="jp_bat_FM_totalconsumable_RRSPPrice">Data!$HF$2:$HF$105</definedName>
    <definedName name="jp_bat_FM_totalconsumable_VolumeSticks">Data!$M$2:$M$105</definedName>
    <definedName name="jp_bat_horeca_events_total_inv">Data!$FZ$2:$FZ$105</definedName>
    <definedName name="jp_bat_LW_consumable_samplingvolume">Data!$FL$2:$FL$105</definedName>
    <definedName name="jp_bat_LW_Consumable_TDP">Data!$AB$2:$AB$105</definedName>
    <definedName name="jp_bat_LW_Device_SmoothDistribution">Data!$FQ$2:$FQ$105</definedName>
    <definedName name="jp_bat_LW_Device_TDP">Data!$AC$2:$AC$105</definedName>
    <definedName name="jp_bat_LW_GloTotalDevices_AvgDiscount">Data!$X$2:$X$105</definedName>
    <definedName name="jp_bat_LW_GloTotalDevices_AvgPrice">Data!$R$2:$R$105</definedName>
    <definedName name="jp_bat_LW_GloTotalDevices_SalesVolume">Data!$K$2:$K$105</definedName>
    <definedName name="jp_bat_LW_totalconsumable_AvgDiscount">Data!$W$2:$W$105</definedName>
    <definedName name="jp_bat_LW_totalconsumable_AvgPrice">Data!$Q$2:$Q$105</definedName>
    <definedName name="jp_bat_LW_totalconsumable_RRSPPrice">Data!$HG$2:$HG$105</definedName>
    <definedName name="jp_bat_LW_totalconsumable_VolumeSticks">Data!$J$2:$J$105</definedName>
    <definedName name="jp_bat_NMP_without_enabling_inv">Data!$CJ$1:$CJ$105</definedName>
    <definedName name="jp_bat_NMPmedia_Amazon_inv">Data!$CG$2:$CG$105</definedName>
    <definedName name="jp_bat_NMPmedia_Enabling_inv">Data!$CH$2:$CH$105</definedName>
    <definedName name="jp_bat_NMPmedia_Rakuten_inv">Data!$CF$2:$CF$105</definedName>
    <definedName name="jp_bat_NMPmedia_Yahoo_inv">Data!$CE$2:$CE$105</definedName>
    <definedName name="jp_bat_one2one_approach">Data!$GP$2:$GP$105</definedName>
    <definedName name="jp_bat_one2one_inv">Data!$CL$2:$CL$105</definedName>
    <definedName name="jp_bat_OOH_inv">Data!$CT$2:$CT$105</definedName>
    <definedName name="jp_bat_OOH_reach">Data!$GQ$2:$GQ$105</definedName>
    <definedName name="jp_bat_ownEC_enabling_inv">Data!$DY$2:$DY$105</definedName>
    <definedName name="jp_bat_ownEC_inv">Data!$DX$2:$DX$105</definedName>
    <definedName name="jp_bat_ownEC_OrdersPlaced">Data!$DW$2:$DW$105</definedName>
    <definedName name="jp_bat_ownEC_UniqueUsers">Data!$DV$2:$DV$105</definedName>
    <definedName name="jp_bat_ownstore_inv">Data!$CN$2:$CN$105</definedName>
    <definedName name="jp_bat_PaidSearch_impressions">Data!$GR$2:$GR$105</definedName>
    <definedName name="jp_bat_PaidSearch_inv">Data!$EH$2:$EH$105</definedName>
    <definedName name="jp_bat_pop_up_inv">Data!$GF$2:$GF$105</definedName>
    <definedName name="jp_bat_pop_up_visits">Data!$GS$2:$GS$105</definedName>
    <definedName name="jp_bat_ProgrammaticDisplay_impressions">Data!$GT$2:$GT$105</definedName>
    <definedName name="jp_bat_ProgrammaticDisplay_inv">Data!$EJ$2:$EJ$105</definedName>
    <definedName name="jp_bat_ProgrammaticVideo_impressions">Data!$GU$2:$GU$105</definedName>
    <definedName name="jp_bat_ProgrammaticVideo_inv">Data!$EL$2:$EL$105</definedName>
    <definedName name="jp_bat_rcdd_device_couponredeemed">Data!$CC$2:$CC$105</definedName>
    <definedName name="jp_bat_rcdd_device_inv">Data!$CB$2:$CB$105</definedName>
    <definedName name="jp_bat_rcs_consumable_couponredeemed">Data!$CA$2:$CA$105</definedName>
    <definedName name="jp_bat_rcs_consumable_inv">Data!$BZ$2:$BZ$105</definedName>
    <definedName name="jp_bat_social_BlueSkyHeaven_inv">Data!$DD$2:$DD$105</definedName>
    <definedName name="jp_bat_social_F1_inv">Data!$DC$2:$DC$105</definedName>
    <definedName name="jp_bat_social_FujiRock_inv">Data!$DA$2:$DA$105</definedName>
    <definedName name="jp_bat_social_FutureForward_inv">Data!$DJ$2:$DJ$105</definedName>
    <definedName name="jp_bat_social_FutureSakura_inv">Data!$CV$2:$CV$105</definedName>
    <definedName name="jp_bat_social_glocreates_inv">Data!$CY$2:$CY$105</definedName>
    <definedName name="jp_bat_social_gloHyperAirWorld_inv">Data!$DI$2:$DI$105</definedName>
    <definedName name="jp_bat_social_gloSpring_inv">Data!$DH$2:$DH$105</definedName>
    <definedName name="jp_bat_social_glounderthestars_inv">Data!$DF$2:$DF$105</definedName>
    <definedName name="jp_bat_social_gloWinter_inv">Data!$DE$2:$DE$105</definedName>
    <definedName name="jp_bat_social_HypeGolf_inv">Data!$DK$2:$DK$105</definedName>
    <definedName name="jp_bat_social_HyperX2Relaunch_inv">Data!$CZ$2:$CZ$105</definedName>
    <definedName name="jp_bat_social_LGBTQ_inv">Data!$CX$2:$CX$105</definedName>
    <definedName name="jp_bat_social_MayThaiFestival_inv">Data!$DL$2:$DL$105</definedName>
    <definedName name="jp_bat_social_Motosu_inv">Data!$CW$2:$CW$105</definedName>
    <definedName name="jp_bat_social_Other_inv">Data!$DM$2:$DM$105</definedName>
    <definedName name="jp_bat_social_SapporoSnowFestival_inv">Data!$DG$2:$DG$105</definedName>
    <definedName name="jp_bat_social_SummerSonic_inv">Data!$DB$2:$DB$105</definedName>
    <definedName name="jp_bat_social_total_inv">Data!$DN$2:$DN$105</definedName>
    <definedName name="jp_bat_SocialDisplay_impressions">Data!$GV$2:$GV$105</definedName>
    <definedName name="jp_bat_SocialDisplay_inv">Data!$EN$2:$EN$105</definedName>
    <definedName name="jp_bat_SocialVideo_impressions">Data!$GW$2:$GW$105</definedName>
    <definedName name="jp_bat_SocialVideo_inv">Data!$EP$2:$EP$105</definedName>
    <definedName name="jp_bat_unknown_impressions">Data!$GX$2:$GX$105</definedName>
    <definedName name="jp_bat_unknown_inv">Data!$ER$2:$ER$105</definedName>
    <definedName name="jp_jti_FM_Consumable_TDP">Data!$FH$2:$FH$105</definedName>
    <definedName name="jp_jti_FM_Device_SmoothDistribution">Data!$FF$2:$FF$105</definedName>
    <definedName name="jp_jti_FM_Device_TDP">Data!$FE$2:$FE$105</definedName>
    <definedName name="jp_jti_FM_PloomTotalDevices_AvgDiscount">Data!$AM$2:$AM$105</definedName>
    <definedName name="jp_jti_FM_PloomTotalDevices_AvgPrice">Data!$HA$2:$HA$105</definedName>
    <definedName name="jp_jti_FM_totalconsumable_AvgDiscount">Data!$AK$2:$AK$105</definedName>
    <definedName name="jp_jti_LW_Consumable_TDP">Data!$FW$2:$FW$105</definedName>
    <definedName name="jp_jti_LW_Device_SmoothDistribution">Data!$FS$2:$FS$105</definedName>
    <definedName name="jp_jti_LW_Device_TDP">Data!$FR$2:$FR$105</definedName>
    <definedName name="jp_jti_LW_PloomTotalDevices_AvgDiscount">Data!$AI$2:$AI$105</definedName>
    <definedName name="jp_jti_LW_PloomTotalDevices_AvgPrice">Data!$HC$2:$HC$105</definedName>
    <definedName name="jp_jti_LW_totalconsumable_AvgDiscount">Data!$AG$2:$AG$105</definedName>
    <definedName name="jp_pmi_FM_Consumable_TDP">Data!$FI$2:$FI$105</definedName>
    <definedName name="jp_pmi_FM_Device_SmoothDistribution">Data!$FD$2:$FD$105</definedName>
    <definedName name="jp_pmi_FM_Device_TDP">Data!$FC$2:$FC$105</definedName>
    <definedName name="jp_pmi_FM_IqosTotalDevices_AvgDiscount">Data!$AN$2:$AN$105</definedName>
    <definedName name="jp_pmi_FM_IqosTotalDevices_AvgPrice">Data!$GZ$2:$GZ$105</definedName>
    <definedName name="jp_pmi_FM_totalconsumable_AvgDiscount">Data!$AL$2:$AL$105</definedName>
    <definedName name="jp_pmi_LW_Consumable_TDP">Data!$FV$2:$FV$105</definedName>
    <definedName name="jp_pmi_LW_Device_SmoothDistribution">Data!$FU$2:$FU$105</definedName>
    <definedName name="jp_pmi_LW_Device_TDP">Data!$FT$2:$FT$105</definedName>
    <definedName name="jp_pmi_LW_IqosTotalDevices_AvgDiscount">Data!$AJ$2:$AJ$105</definedName>
    <definedName name="jp_pmi_LW_IqosTotalDevices_AvgPrice">Data!$HD$2:$HD$105</definedName>
    <definedName name="jp_pmi_LW_IqosTotalDevices_SalesVolume">Data!$FP$2:$FP$105</definedName>
    <definedName name="jp_pmi_LW_totalconsumable_AvgDiscount">Data!$AH$2:$AH$105</definedName>
    <definedName name="July">Data!$BI$2:$BI$105</definedName>
    <definedName name="June">Data!$BH$2:$BH$105</definedName>
    <definedName name="Labor_Thanksgiving">Data!$AY$2:$AY$105</definedName>
    <definedName name="March">Data!$BE$2:$BE$105</definedName>
    <definedName name="Marine">Data!$AU$2:$AU$105</definedName>
    <definedName name="maxtempC">Data!$BP$2:$BP$105</definedName>
    <definedName name="May">Data!$BG$2:$BG$105</definedName>
    <definedName name="med" localSheetId="6">FM_cons!$CR$1:$CY$42</definedName>
    <definedName name="med" localSheetId="8">FM_devs!$CJ$1:$CQ$42</definedName>
    <definedName name="med" localSheetId="0">LW_cons!$CP$1:$CW$42</definedName>
    <definedName name="med" localSheetId="2">LW_devs!$CI$1:$CP$42</definedName>
    <definedName name="mintempC">Data!$BQ$2:$BQ$105</definedName>
    <definedName name="Mountain">Data!$AV$2:$AV$105</definedName>
    <definedName name="mva" localSheetId="6">FM_cons!$R$1:$T$105</definedName>
    <definedName name="mva" localSheetId="8">FM_devs!$R$1:$T$105</definedName>
    <definedName name="mva" localSheetId="0">LW_cons!$R$1:$T$105</definedName>
    <definedName name="mva" localSheetId="2">LW_devs!$R$1:$T$105</definedName>
    <definedName name="New_Year">Data!$AZ$2:$AZ$105</definedName>
    <definedName name="NMP_total">Data!$CI$2:$CI$105</definedName>
    <definedName name="NMP_without_enabling">Data!$CJ$1:$CJ$105</definedName>
    <definedName name="November">Data!$BM$2:$BM$105</definedName>
    <definedName name="October">Data!$BL$2:$BL$105</definedName>
    <definedName name="res" localSheetId="6">FM_cons!$V$1:$W$105</definedName>
    <definedName name="res" localSheetId="8">FM_devs!$V$1:$W$105</definedName>
    <definedName name="res" localSheetId="0">LW_cons!$V$1:$W$105</definedName>
    <definedName name="res" localSheetId="2">LW_devs!$V$1:$W$105</definedName>
    <definedName name="Respect_for_Aged">Data!$AW$2:$AW$105</definedName>
    <definedName name="roi_phase" localSheetId="6">FM_cons!$EA$15:$EY$17</definedName>
    <definedName name="roi_phase" localSheetId="8">FM_devs!$CX$15:$DH$17</definedName>
    <definedName name="roi_phase" localSheetId="0">LW_cons!$DW$15:$EU$17</definedName>
    <definedName name="roi_phase" localSheetId="2">LW_devs!$DE$16:$DT$18</definedName>
    <definedName name="roi_total" localSheetId="6">FM_cons!$EA$19:$EY$20</definedName>
    <definedName name="roi_total" localSheetId="8">FM_devs!$CX$19:$DH$20</definedName>
    <definedName name="roi_total" localSheetId="0">LW_cons!$DW$19:$EU$20</definedName>
    <definedName name="roi_total" localSheetId="2">LW_devs!$DE$20:$DT$21</definedName>
    <definedName name="September">Data!$BK$2:$BK$105</definedName>
    <definedName name="spend_phase" localSheetId="6">FM_cons!$EA$1:$EY$3</definedName>
    <definedName name="spend_phase" localSheetId="8">FM_devs!$CX$1:$DH$3</definedName>
    <definedName name="spend_phase" localSheetId="0">LW_cons!$DW$1:$EU$3</definedName>
    <definedName name="spend_phase" localSheetId="2">LW_devs!$DE$2:$DT$4</definedName>
    <definedName name="spend_total" localSheetId="6">FM_cons!$EA$9:$EY$10</definedName>
    <definedName name="spend_total" localSheetId="8">FM_devs!$CX$9:$DH$10</definedName>
    <definedName name="spend_total" localSheetId="0">LW_cons!$DW$9:$EU$10</definedName>
    <definedName name="spend_total" localSheetId="2">LW_devs!$DE$10:$DT$11</definedName>
    <definedName name="sunHour">Data!$BS$2:$BS$105</definedName>
    <definedName name="total_cases">Data!$BU$2:$BU$105</definedName>
    <definedName name="total_deaths">Data!$BV$2:$BV$105</definedName>
    <definedName name="Total_holidays">Data!$BA$2:$BA$105</definedName>
    <definedName name="Vernal_Equinox">Data!$AS$2:$AS$105</definedName>
    <definedName name="wat" localSheetId="6">FM_cons!$CO$1:$CP$30</definedName>
    <definedName name="wat" localSheetId="8">FM_devs!$CG$1:$CH$30</definedName>
    <definedName name="wat" localSheetId="0">LW_cons!$CM$1:$CN$30</definedName>
    <definedName name="wat" localSheetId="2">LW_devs!$CF$1:$CG$30</definedName>
    <definedName name="WeekCom">Data!$A$2:$A$105</definedName>
    <definedName name="Year">Data!$H$2:$H$105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B31" i="4" l="1"/>
  <c r="EC31" i="4"/>
  <c r="ED31" i="4"/>
  <c r="EE31" i="4"/>
  <c r="EF31" i="4"/>
  <c r="EG31" i="4"/>
  <c r="EH31" i="4"/>
  <c r="EI31" i="4"/>
  <c r="EJ31" i="4"/>
  <c r="EK31" i="4"/>
  <c r="EL31" i="4"/>
  <c r="EM31" i="4"/>
  <c r="EN31" i="4"/>
  <c r="EO31" i="4"/>
  <c r="EP31" i="4"/>
  <c r="EQ31" i="4"/>
  <c r="ER31" i="4"/>
  <c r="ES31" i="4"/>
  <c r="ET31" i="4"/>
  <c r="EU31" i="4"/>
  <c r="EA32" i="4"/>
  <c r="EB32" i="4"/>
  <c r="EC32" i="4"/>
  <c r="ED32" i="4"/>
  <c r="EE32" i="4"/>
  <c r="EF32" i="4"/>
  <c r="EG32" i="4"/>
  <c r="EH32" i="4"/>
  <c r="EI32" i="4"/>
  <c r="EJ32" i="4"/>
  <c r="EK32" i="4"/>
  <c r="EL32" i="4"/>
  <c r="EM32" i="4"/>
  <c r="EN32" i="4"/>
  <c r="EO32" i="4"/>
  <c r="EP32" i="4"/>
  <c r="EQ32" i="4"/>
  <c r="ER32" i="4"/>
  <c r="ES32" i="4"/>
  <c r="ET32" i="4"/>
  <c r="EU32" i="4"/>
  <c r="EV32" i="4"/>
  <c r="EW32" i="4"/>
  <c r="EX32" i="4"/>
  <c r="EY32" i="4"/>
  <c r="EA33" i="4"/>
  <c r="EB33" i="4"/>
  <c r="EC33" i="4"/>
  <c r="ED33" i="4"/>
  <c r="EE33" i="4"/>
  <c r="EF33" i="4"/>
  <c r="EG33" i="4"/>
  <c r="EH33" i="4"/>
  <c r="EI33" i="4"/>
  <c r="EJ33" i="4"/>
  <c r="EK33" i="4"/>
  <c r="EL33" i="4"/>
  <c r="EM33" i="4"/>
  <c r="EN33" i="4"/>
  <c r="EO33" i="4"/>
  <c r="EP33" i="4"/>
  <c r="EQ33" i="4"/>
  <c r="ER33" i="4"/>
  <c r="ES33" i="4"/>
  <c r="ET33" i="4"/>
  <c r="EU33" i="4"/>
  <c r="EV33" i="4"/>
  <c r="EW33" i="4"/>
  <c r="EX33" i="4"/>
  <c r="EY33" i="4"/>
  <c r="EK47" i="4"/>
  <c r="EL47" i="4"/>
  <c r="EM47" i="4"/>
  <c r="G118" i="4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H40" i="2"/>
  <c r="EI40" i="2"/>
  <c r="EJ40" i="2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M41" i="3"/>
  <c r="DN41" i="3"/>
  <c r="C66" i="3"/>
  <c r="C67" i="3"/>
  <c r="C68" i="3"/>
  <c r="C69" i="3"/>
  <c r="C70" i="3"/>
  <c r="CY30" i="5"/>
  <c r="CZ30" i="5"/>
  <c r="DA30" i="5"/>
  <c r="DB30" i="5"/>
  <c r="DC30" i="5"/>
  <c r="DD30" i="5"/>
  <c r="DE30" i="5"/>
  <c r="DF30" i="5"/>
  <c r="DG30" i="5"/>
  <c r="DH30" i="5"/>
  <c r="DI30" i="5"/>
  <c r="DJ30" i="5"/>
  <c r="DK30" i="5"/>
  <c r="DL30" i="5"/>
  <c r="DM30" i="5"/>
  <c r="DN30" i="5"/>
  <c r="CX31" i="5"/>
  <c r="CY31" i="5"/>
  <c r="CZ31" i="5"/>
  <c r="DA31" i="5"/>
  <c r="DB31" i="5"/>
  <c r="DC31" i="5"/>
  <c r="DD31" i="5"/>
  <c r="DE31" i="5"/>
  <c r="DF31" i="5"/>
  <c r="DG31" i="5"/>
  <c r="DH31" i="5"/>
  <c r="DI31" i="5"/>
  <c r="DJ31" i="5"/>
  <c r="DK31" i="5"/>
  <c r="DL31" i="5"/>
  <c r="DM31" i="5"/>
  <c r="DN31" i="5"/>
  <c r="CX32" i="5"/>
  <c r="CY32" i="5"/>
  <c r="CZ32" i="5"/>
  <c r="DA32" i="5"/>
  <c r="DB32" i="5"/>
  <c r="DC32" i="5"/>
  <c r="DD32" i="5"/>
  <c r="DE32" i="5"/>
  <c r="DF32" i="5"/>
  <c r="DG32" i="5"/>
  <c r="DH32" i="5"/>
  <c r="DI32" i="5"/>
  <c r="DJ32" i="5"/>
  <c r="DK32" i="5"/>
  <c r="DL32" i="5"/>
  <c r="DM32" i="5"/>
  <c r="DN32" i="5"/>
  <c r="DF48" i="5"/>
  <c r="DG48" i="5"/>
  <c r="C71" i="5"/>
  <c r="C72" i="5"/>
  <c r="C73" i="5"/>
  <c r="D8" i="16" l="1"/>
  <c r="D9" i="16"/>
  <c r="C9" i="16"/>
  <c r="C8" i="16"/>
  <c r="B22" i="14" l="1"/>
  <c r="E10" i="15"/>
  <c r="E3" i="15" l="1"/>
  <c r="E2" i="15"/>
  <c r="E5" i="15" l="1"/>
  <c r="B25" i="14"/>
  <c r="B16" i="14"/>
  <c r="B17" i="14"/>
  <c r="B18" i="14"/>
  <c r="B19" i="14"/>
  <c r="B20" i="14"/>
  <c r="B23" i="14"/>
  <c r="B24" i="14"/>
  <c r="B26" i="14"/>
  <c r="B27" i="14"/>
  <c r="B28" i="14"/>
  <c r="B15" i="14"/>
  <c r="B14" i="13"/>
  <c r="B22" i="13"/>
  <c r="B21" i="13"/>
  <c r="B20" i="13"/>
  <c r="B19" i="13"/>
  <c r="B17" i="13"/>
  <c r="B16" i="13"/>
  <c r="B15" i="13"/>
  <c r="CJ3" i="1" l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2" i="1"/>
  <c r="B23" i="12"/>
  <c r="B25" i="12"/>
  <c r="B26" i="12"/>
  <c r="B27" i="12"/>
  <c r="B28" i="12"/>
  <c r="B29" i="12"/>
  <c r="B24" i="12"/>
  <c r="B18" i="12"/>
  <c r="B22" i="12"/>
  <c r="B21" i="12"/>
  <c r="B20" i="12"/>
  <c r="B19" i="12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D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D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D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D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D93" i="1" s="1"/>
  <c r="B94" i="1"/>
  <c r="D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D105" i="1" s="1"/>
  <c r="B2" i="1"/>
  <c r="D2" i="1" s="1"/>
  <c r="B19" i="11"/>
  <c r="B18" i="11"/>
  <c r="B17" i="11"/>
  <c r="B16" i="11"/>
  <c r="B15" i="11"/>
  <c r="B14" i="11"/>
  <c r="B13" i="11"/>
  <c r="B12" i="11"/>
  <c r="B11" i="11"/>
  <c r="E16" i="1" l="1"/>
  <c r="E4" i="1"/>
  <c r="E3" i="1"/>
  <c r="E61" i="1"/>
  <c r="E53" i="1"/>
  <c r="E52" i="1"/>
  <c r="E40" i="1"/>
  <c r="E39" i="1"/>
  <c r="E17" i="1"/>
  <c r="E60" i="1"/>
  <c r="E51" i="1"/>
  <c r="E15" i="1"/>
  <c r="E58" i="1"/>
  <c r="E42" i="1"/>
  <c r="E6" i="1"/>
  <c r="E56" i="1"/>
  <c r="E41" i="1"/>
  <c r="E5" i="1"/>
  <c r="E30" i="1"/>
  <c r="E54" i="1"/>
  <c r="E29" i="1"/>
  <c r="E84" i="1"/>
  <c r="E28" i="1"/>
  <c r="E66" i="1"/>
  <c r="E27" i="1"/>
  <c r="E65" i="1"/>
  <c r="E2" i="1"/>
  <c r="E18" i="1"/>
  <c r="E62" i="1"/>
  <c r="E85" i="1"/>
  <c r="E50" i="1"/>
  <c r="E34" i="1"/>
  <c r="E10" i="1"/>
  <c r="E90" i="1"/>
  <c r="E45" i="1"/>
  <c r="E21" i="1"/>
  <c r="E101" i="1"/>
  <c r="E77" i="1"/>
  <c r="E44" i="1"/>
  <c r="E32" i="1"/>
  <c r="E20" i="1"/>
  <c r="E8" i="1"/>
  <c r="E100" i="1"/>
  <c r="E88" i="1"/>
  <c r="E76" i="1"/>
  <c r="E64" i="1"/>
  <c r="E73" i="1"/>
  <c r="E96" i="1"/>
  <c r="E46" i="1"/>
  <c r="E22" i="1"/>
  <c r="E102" i="1"/>
  <c r="E78" i="1"/>
  <c r="E33" i="1"/>
  <c r="E9" i="1"/>
  <c r="E89" i="1"/>
  <c r="E43" i="1"/>
  <c r="E31" i="1"/>
  <c r="E19" i="1"/>
  <c r="E7" i="1"/>
  <c r="E99" i="1"/>
  <c r="E87" i="1"/>
  <c r="E75" i="1"/>
  <c r="E63" i="1"/>
  <c r="E98" i="1"/>
  <c r="E72" i="1"/>
  <c r="E95" i="1"/>
  <c r="E83" i="1"/>
  <c r="E71" i="1"/>
  <c r="E59" i="1"/>
  <c r="E86" i="1"/>
  <c r="E97" i="1"/>
  <c r="E38" i="1"/>
  <c r="E14" i="1"/>
  <c r="E94" i="1"/>
  <c r="E82" i="1"/>
  <c r="E70" i="1"/>
  <c r="E49" i="1"/>
  <c r="E37" i="1"/>
  <c r="E25" i="1"/>
  <c r="E13" i="1"/>
  <c r="E105" i="1"/>
  <c r="E93" i="1"/>
  <c r="E81" i="1"/>
  <c r="E69" i="1"/>
  <c r="E57" i="1"/>
  <c r="E74" i="1"/>
  <c r="E26" i="1"/>
  <c r="E48" i="1"/>
  <c r="E36" i="1"/>
  <c r="E24" i="1"/>
  <c r="E12" i="1"/>
  <c r="E104" i="1"/>
  <c r="E92" i="1"/>
  <c r="E80" i="1"/>
  <c r="E68" i="1"/>
  <c r="E47" i="1"/>
  <c r="E35" i="1"/>
  <c r="E23" i="1"/>
  <c r="E11" i="1"/>
  <c r="E103" i="1"/>
  <c r="E91" i="1"/>
  <c r="E79" i="1"/>
  <c r="E67" i="1"/>
  <c r="E55" i="1"/>
  <c r="F98" i="1"/>
  <c r="F86" i="1"/>
  <c r="F74" i="1"/>
  <c r="F62" i="1"/>
  <c r="F50" i="1"/>
  <c r="F38" i="1"/>
  <c r="F26" i="1"/>
  <c r="F14" i="1"/>
  <c r="F97" i="1"/>
  <c r="F85" i="1"/>
  <c r="F73" i="1"/>
  <c r="F61" i="1"/>
  <c r="F49" i="1"/>
  <c r="F37" i="1"/>
  <c r="F25" i="1"/>
  <c r="F13" i="1"/>
  <c r="F96" i="1"/>
  <c r="F84" i="1"/>
  <c r="F72" i="1"/>
  <c r="F60" i="1"/>
  <c r="F48" i="1"/>
  <c r="F36" i="1"/>
  <c r="F24" i="1"/>
  <c r="F12" i="1"/>
  <c r="F95" i="1"/>
  <c r="F83" i="1"/>
  <c r="F71" i="1"/>
  <c r="F59" i="1"/>
  <c r="F47" i="1"/>
  <c r="F35" i="1"/>
  <c r="F23" i="1"/>
  <c r="F11" i="1"/>
  <c r="F2" i="1"/>
  <c r="F94" i="1"/>
  <c r="F82" i="1"/>
  <c r="F70" i="1"/>
  <c r="F58" i="1"/>
  <c r="F46" i="1"/>
  <c r="F34" i="1"/>
  <c r="F22" i="1"/>
  <c r="F10" i="1"/>
  <c r="F105" i="1"/>
  <c r="F93" i="1"/>
  <c r="F81" i="1"/>
  <c r="F69" i="1"/>
  <c r="F57" i="1"/>
  <c r="F45" i="1"/>
  <c r="F33" i="1"/>
  <c r="F21" i="1"/>
  <c r="F9" i="1"/>
  <c r="F104" i="1"/>
  <c r="F92" i="1"/>
  <c r="F80" i="1"/>
  <c r="F68" i="1"/>
  <c r="F56" i="1"/>
  <c r="F44" i="1"/>
  <c r="F32" i="1"/>
  <c r="F20" i="1"/>
  <c r="F8" i="1"/>
  <c r="F103" i="1"/>
  <c r="F91" i="1"/>
  <c r="F79" i="1"/>
  <c r="F67" i="1"/>
  <c r="F55" i="1"/>
  <c r="F43" i="1"/>
  <c r="F31" i="1"/>
  <c r="F19" i="1"/>
  <c r="F7" i="1"/>
  <c r="F102" i="1"/>
  <c r="F90" i="1"/>
  <c r="F78" i="1"/>
  <c r="F66" i="1"/>
  <c r="F54" i="1"/>
  <c r="F42" i="1"/>
  <c r="F30" i="1"/>
  <c r="F18" i="1"/>
  <c r="F6" i="1"/>
  <c r="F101" i="1"/>
  <c r="F89" i="1"/>
  <c r="F77" i="1"/>
  <c r="F65" i="1"/>
  <c r="F53" i="1"/>
  <c r="F41" i="1"/>
  <c r="F29" i="1"/>
  <c r="F17" i="1"/>
  <c r="F5" i="1"/>
  <c r="F100" i="1"/>
  <c r="F88" i="1"/>
  <c r="F76" i="1"/>
  <c r="F64" i="1"/>
  <c r="F52" i="1"/>
  <c r="F40" i="1"/>
  <c r="F28" i="1"/>
  <c r="F16" i="1"/>
  <c r="F4" i="1"/>
  <c r="F99" i="1"/>
  <c r="F87" i="1"/>
  <c r="F75" i="1"/>
  <c r="F63" i="1"/>
  <c r="F51" i="1"/>
  <c r="F39" i="1"/>
  <c r="F27" i="1"/>
  <c r="F15" i="1"/>
  <c r="F3" i="1"/>
  <c r="C2" i="1"/>
  <c r="C46" i="1"/>
  <c r="C34" i="1"/>
  <c r="D98" i="1"/>
  <c r="D50" i="1"/>
  <c r="D38" i="1"/>
  <c r="D26" i="1"/>
  <c r="D14" i="1"/>
  <c r="C105" i="1"/>
  <c r="D97" i="1"/>
  <c r="D85" i="1"/>
  <c r="D73" i="1"/>
  <c r="D61" i="1"/>
  <c r="D49" i="1"/>
  <c r="D37" i="1"/>
  <c r="D25" i="1"/>
  <c r="D13" i="1"/>
  <c r="D84" i="1"/>
  <c r="D60" i="1"/>
  <c r="D36" i="1"/>
  <c r="D12" i="1"/>
  <c r="C94" i="1"/>
  <c r="D95" i="1"/>
  <c r="D83" i="1"/>
  <c r="D71" i="1"/>
  <c r="D59" i="1"/>
  <c r="D47" i="1"/>
  <c r="D35" i="1"/>
  <c r="D23" i="1"/>
  <c r="D11" i="1"/>
  <c r="D96" i="1"/>
  <c r="D72" i="1"/>
  <c r="D48" i="1"/>
  <c r="D24" i="1"/>
  <c r="C93" i="1"/>
  <c r="D82" i="1"/>
  <c r="D70" i="1"/>
  <c r="D58" i="1"/>
  <c r="D22" i="1"/>
  <c r="D10" i="1"/>
  <c r="C86" i="1"/>
  <c r="D81" i="1"/>
  <c r="D69" i="1"/>
  <c r="D57" i="1"/>
  <c r="D45" i="1"/>
  <c r="D33" i="1"/>
  <c r="D21" i="1"/>
  <c r="D9" i="1"/>
  <c r="D104" i="1"/>
  <c r="D92" i="1"/>
  <c r="D80" i="1"/>
  <c r="D68" i="1"/>
  <c r="D56" i="1"/>
  <c r="D44" i="1"/>
  <c r="D32" i="1"/>
  <c r="D20" i="1"/>
  <c r="D8" i="1"/>
  <c r="D62" i="1"/>
  <c r="C74" i="1"/>
  <c r="D103" i="1"/>
  <c r="D91" i="1"/>
  <c r="D79" i="1"/>
  <c r="D67" i="1"/>
  <c r="D55" i="1"/>
  <c r="D43" i="1"/>
  <c r="D31" i="1"/>
  <c r="D19" i="1"/>
  <c r="D7" i="1"/>
  <c r="D102" i="1"/>
  <c r="D90" i="1"/>
  <c r="D78" i="1"/>
  <c r="D66" i="1"/>
  <c r="D54" i="1"/>
  <c r="D42" i="1"/>
  <c r="D30" i="1"/>
  <c r="D18" i="1"/>
  <c r="D6" i="1"/>
  <c r="D101" i="1"/>
  <c r="D89" i="1"/>
  <c r="D77" i="1"/>
  <c r="D65" i="1"/>
  <c r="D53" i="1"/>
  <c r="D41" i="1"/>
  <c r="D29" i="1"/>
  <c r="D17" i="1"/>
  <c r="D5" i="1"/>
  <c r="D100" i="1"/>
  <c r="D88" i="1"/>
  <c r="D76" i="1"/>
  <c r="D64" i="1"/>
  <c r="D52" i="1"/>
  <c r="D40" i="1"/>
  <c r="D28" i="1"/>
  <c r="D16" i="1"/>
  <c r="D4" i="1"/>
  <c r="D99" i="1"/>
  <c r="D87" i="1"/>
  <c r="D75" i="1"/>
  <c r="D63" i="1"/>
  <c r="D51" i="1"/>
  <c r="D39" i="1"/>
  <c r="D27" i="1"/>
  <c r="D15" i="1"/>
  <c r="D3" i="1"/>
  <c r="AW27" i="10"/>
  <c r="AV27" i="10"/>
  <c r="AH3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H43" i="10"/>
  <c r="AH44" i="10"/>
  <c r="AH45" i="10"/>
  <c r="AH46" i="10"/>
  <c r="AH47" i="10"/>
  <c r="AH48" i="10"/>
  <c r="AH49" i="10"/>
  <c r="AH50" i="10"/>
  <c r="AH51" i="10"/>
  <c r="AH52" i="10"/>
  <c r="AH53" i="10"/>
  <c r="AH54" i="10"/>
  <c r="AH55" i="10"/>
  <c r="AH56" i="10"/>
  <c r="AH57" i="10"/>
  <c r="AH58" i="10"/>
  <c r="AH59" i="10"/>
  <c r="AH60" i="10"/>
  <c r="AH61" i="10"/>
  <c r="AH62" i="10"/>
  <c r="AH63" i="10"/>
  <c r="AH64" i="10"/>
  <c r="AH65" i="10"/>
  <c r="AH66" i="10"/>
  <c r="AH67" i="10"/>
  <c r="AH68" i="10"/>
  <c r="AH69" i="10"/>
  <c r="AH70" i="10"/>
  <c r="AH71" i="10"/>
  <c r="AH72" i="10"/>
  <c r="AH73" i="10"/>
  <c r="AH74" i="10"/>
  <c r="AH75" i="10"/>
  <c r="AH76" i="10"/>
  <c r="AH77" i="10"/>
  <c r="AH78" i="10"/>
  <c r="AH79" i="10"/>
  <c r="AH80" i="10"/>
  <c r="AH81" i="10"/>
  <c r="AH82" i="10"/>
  <c r="AH83" i="10"/>
  <c r="AH84" i="10"/>
  <c r="AH85" i="10"/>
  <c r="AH86" i="10"/>
  <c r="AH87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5" i="10"/>
  <c r="AH106" i="10"/>
  <c r="AH2" i="10"/>
  <c r="AJ3" i="10" a="1"/>
  <c r="AL4" i="10" l="1"/>
  <c r="AL16" i="10"/>
  <c r="AL28" i="10"/>
  <c r="AL40" i="10"/>
  <c r="AL52" i="10"/>
  <c r="AL64" i="10"/>
  <c r="AL76" i="10"/>
  <c r="AL88" i="10"/>
  <c r="AL100" i="10"/>
  <c r="AL22" i="10"/>
  <c r="AL82" i="10"/>
  <c r="AL95" i="10"/>
  <c r="AL24" i="10"/>
  <c r="AL37" i="10"/>
  <c r="AL38" i="10"/>
  <c r="AL63" i="10"/>
  <c r="AL5" i="10"/>
  <c r="AL17" i="10"/>
  <c r="AL29" i="10"/>
  <c r="AL41" i="10"/>
  <c r="AL53" i="10"/>
  <c r="AL65" i="10"/>
  <c r="AL77" i="10"/>
  <c r="AL89" i="10"/>
  <c r="AL101" i="10"/>
  <c r="AL46" i="10"/>
  <c r="AL94" i="10"/>
  <c r="AL83" i="10"/>
  <c r="AL36" i="10"/>
  <c r="AL73" i="10"/>
  <c r="AL26" i="10"/>
  <c r="AL99" i="10"/>
  <c r="AL6" i="10"/>
  <c r="AL18" i="10"/>
  <c r="AL30" i="10"/>
  <c r="AL42" i="10"/>
  <c r="AL54" i="10"/>
  <c r="AL66" i="10"/>
  <c r="AL78" i="10"/>
  <c r="AL90" i="10"/>
  <c r="AL102" i="10"/>
  <c r="AL34" i="10"/>
  <c r="AL47" i="10"/>
  <c r="AL48" i="10"/>
  <c r="AL49" i="10"/>
  <c r="AL86" i="10"/>
  <c r="AL39" i="10"/>
  <c r="AL7" i="10"/>
  <c r="AL19" i="10"/>
  <c r="AL31" i="10"/>
  <c r="AL43" i="10"/>
  <c r="AL55" i="10"/>
  <c r="AL67" i="10"/>
  <c r="AL79" i="10"/>
  <c r="AL91" i="10"/>
  <c r="AL103" i="10"/>
  <c r="AL104" i="10"/>
  <c r="AL58" i="10"/>
  <c r="AL23" i="10"/>
  <c r="AL60" i="10"/>
  <c r="AL13" i="10"/>
  <c r="AL97" i="10"/>
  <c r="AL50" i="10"/>
  <c r="AL51" i="10"/>
  <c r="AL8" i="10"/>
  <c r="AL20" i="10"/>
  <c r="AL32" i="10"/>
  <c r="AL44" i="10"/>
  <c r="AL56" i="10"/>
  <c r="AL68" i="10"/>
  <c r="AL80" i="10"/>
  <c r="AL92" i="10"/>
  <c r="AL71" i="10"/>
  <c r="AL84" i="10"/>
  <c r="AL85" i="10"/>
  <c r="AL62" i="10"/>
  <c r="AL9" i="10"/>
  <c r="AL21" i="10"/>
  <c r="AL33" i="10"/>
  <c r="AL45" i="10"/>
  <c r="AL57" i="10"/>
  <c r="AL69" i="10"/>
  <c r="AL81" i="10"/>
  <c r="AL93" i="10"/>
  <c r="AL105" i="10"/>
  <c r="AL10" i="10"/>
  <c r="AL70" i="10"/>
  <c r="AL106" i="10"/>
  <c r="AL35" i="10"/>
  <c r="AL72" i="10"/>
  <c r="AL25" i="10"/>
  <c r="AL98" i="10"/>
  <c r="AL27" i="10"/>
  <c r="AL11" i="10"/>
  <c r="AL59" i="10"/>
  <c r="AL96" i="10"/>
  <c r="AL61" i="10"/>
  <c r="AL74" i="10"/>
  <c r="AL75" i="10"/>
  <c r="AL12" i="10"/>
  <c r="AL14" i="10"/>
  <c r="AL87" i="10"/>
  <c r="AL15" i="10"/>
  <c r="AJ3" i="10"/>
  <c r="AL3" i="10" s="1"/>
  <c r="U16" i="10"/>
  <c r="U17" i="10" s="1"/>
  <c r="O4" i="10"/>
  <c r="P4" i="10"/>
  <c r="Q4" i="10"/>
  <c r="O5" i="10"/>
  <c r="P5" i="10"/>
  <c r="Q5" i="10"/>
  <c r="O6" i="10"/>
  <c r="P6" i="10"/>
  <c r="Q6" i="10"/>
  <c r="O7" i="10"/>
  <c r="P7" i="10"/>
  <c r="Q7" i="10"/>
  <c r="O8" i="10"/>
  <c r="P8" i="10"/>
  <c r="Q8" i="10"/>
  <c r="O9" i="10"/>
  <c r="P9" i="10"/>
  <c r="Q9" i="10"/>
  <c r="O10" i="10"/>
  <c r="P10" i="10"/>
  <c r="Q10" i="10"/>
  <c r="O11" i="10"/>
  <c r="P11" i="10"/>
  <c r="Q11" i="10"/>
  <c r="O12" i="10"/>
  <c r="P12" i="10"/>
  <c r="Q12" i="10"/>
  <c r="O13" i="10"/>
  <c r="P13" i="10"/>
  <c r="Q13" i="10"/>
  <c r="O14" i="10"/>
  <c r="P14" i="10"/>
  <c r="Q14" i="10"/>
  <c r="O15" i="10"/>
  <c r="P15" i="10"/>
  <c r="Q15" i="10"/>
  <c r="O16" i="10"/>
  <c r="P16" i="10"/>
  <c r="Q16" i="10"/>
  <c r="O17" i="10"/>
  <c r="P17" i="10"/>
  <c r="Q17" i="10"/>
  <c r="O18" i="10"/>
  <c r="P18" i="10"/>
  <c r="Q18" i="10"/>
  <c r="O19" i="10"/>
  <c r="P19" i="10"/>
  <c r="Q19" i="10"/>
  <c r="O20" i="10"/>
  <c r="P20" i="10"/>
  <c r="Q20" i="10"/>
  <c r="O21" i="10"/>
  <c r="P21" i="10"/>
  <c r="Q21" i="10"/>
  <c r="O22" i="10"/>
  <c r="P22" i="10"/>
  <c r="Q22" i="10"/>
  <c r="O23" i="10"/>
  <c r="P23" i="10"/>
  <c r="Q23" i="10"/>
  <c r="O24" i="10"/>
  <c r="P24" i="10"/>
  <c r="Q24" i="10"/>
  <c r="O25" i="10"/>
  <c r="P25" i="10"/>
  <c r="Q25" i="10"/>
  <c r="O26" i="10"/>
  <c r="P26" i="10"/>
  <c r="Q26" i="10"/>
  <c r="O27" i="10"/>
  <c r="P27" i="10"/>
  <c r="Q27" i="10"/>
  <c r="O28" i="10"/>
  <c r="P28" i="10"/>
  <c r="Q28" i="10"/>
  <c r="O29" i="10"/>
  <c r="P29" i="10"/>
  <c r="Q29" i="10"/>
  <c r="O30" i="10"/>
  <c r="P30" i="10"/>
  <c r="Q30" i="10"/>
  <c r="O31" i="10"/>
  <c r="P31" i="10"/>
  <c r="Q31" i="10"/>
  <c r="O32" i="10"/>
  <c r="P32" i="10"/>
  <c r="Q32" i="10"/>
  <c r="O33" i="10"/>
  <c r="P33" i="10"/>
  <c r="Q33" i="10"/>
  <c r="O34" i="10"/>
  <c r="P34" i="10"/>
  <c r="Q34" i="10"/>
  <c r="O35" i="10"/>
  <c r="P35" i="10"/>
  <c r="Q35" i="10"/>
  <c r="O36" i="10"/>
  <c r="P36" i="10"/>
  <c r="Q36" i="10"/>
  <c r="O37" i="10"/>
  <c r="P37" i="10"/>
  <c r="Q37" i="10"/>
  <c r="O38" i="10"/>
  <c r="P38" i="10"/>
  <c r="Q38" i="10"/>
  <c r="O39" i="10"/>
  <c r="P39" i="10"/>
  <c r="Q39" i="10"/>
  <c r="O40" i="10"/>
  <c r="P40" i="10"/>
  <c r="Q40" i="10"/>
  <c r="O41" i="10"/>
  <c r="P41" i="10"/>
  <c r="Q41" i="10"/>
  <c r="O42" i="10"/>
  <c r="P42" i="10"/>
  <c r="Q42" i="10"/>
  <c r="O43" i="10"/>
  <c r="P43" i="10"/>
  <c r="Q43" i="10"/>
  <c r="O44" i="10"/>
  <c r="P44" i="10"/>
  <c r="Q44" i="10"/>
  <c r="O45" i="10"/>
  <c r="P45" i="10"/>
  <c r="Q45" i="10"/>
  <c r="O46" i="10"/>
  <c r="P46" i="10"/>
  <c r="Q46" i="10"/>
  <c r="O47" i="10"/>
  <c r="P47" i="10"/>
  <c r="Q47" i="10"/>
  <c r="O48" i="10"/>
  <c r="P48" i="10"/>
  <c r="Q48" i="10"/>
  <c r="O49" i="10"/>
  <c r="P49" i="10"/>
  <c r="Q49" i="10"/>
  <c r="O50" i="10"/>
  <c r="P50" i="10"/>
  <c r="Q50" i="10"/>
  <c r="O51" i="10"/>
  <c r="P51" i="10"/>
  <c r="Q51" i="10"/>
  <c r="O52" i="10"/>
  <c r="P52" i="10"/>
  <c r="Q52" i="10"/>
  <c r="O53" i="10"/>
  <c r="P53" i="10"/>
  <c r="Q53" i="10"/>
  <c r="O54" i="10"/>
  <c r="P54" i="10"/>
  <c r="Q54" i="10"/>
  <c r="O55" i="10"/>
  <c r="P55" i="10"/>
  <c r="Q55" i="10"/>
  <c r="O56" i="10"/>
  <c r="P56" i="10"/>
  <c r="Q56" i="10"/>
  <c r="O57" i="10"/>
  <c r="P57" i="10"/>
  <c r="Q57" i="10"/>
  <c r="O58" i="10"/>
  <c r="P58" i="10"/>
  <c r="Q58" i="10"/>
  <c r="O59" i="10"/>
  <c r="P59" i="10"/>
  <c r="Q59" i="10"/>
  <c r="O60" i="10"/>
  <c r="P60" i="10"/>
  <c r="Q60" i="10"/>
  <c r="O61" i="10"/>
  <c r="P61" i="10"/>
  <c r="Q61" i="10"/>
  <c r="O62" i="10"/>
  <c r="P62" i="10"/>
  <c r="Q62" i="10"/>
  <c r="O63" i="10"/>
  <c r="P63" i="10"/>
  <c r="Q63" i="10"/>
  <c r="O64" i="10"/>
  <c r="P64" i="10"/>
  <c r="Q64" i="10"/>
  <c r="O65" i="10"/>
  <c r="P65" i="10"/>
  <c r="Q65" i="10"/>
  <c r="O66" i="10"/>
  <c r="P66" i="10"/>
  <c r="Q66" i="10"/>
  <c r="O67" i="10"/>
  <c r="P67" i="10"/>
  <c r="Q67" i="10"/>
  <c r="O68" i="10"/>
  <c r="P68" i="10"/>
  <c r="Q68" i="10"/>
  <c r="O69" i="10"/>
  <c r="P69" i="10"/>
  <c r="Q69" i="10"/>
  <c r="O70" i="10"/>
  <c r="P70" i="10"/>
  <c r="Q70" i="10"/>
  <c r="O71" i="10"/>
  <c r="P71" i="10"/>
  <c r="Q71" i="10"/>
  <c r="O72" i="10"/>
  <c r="P72" i="10"/>
  <c r="Q72" i="10"/>
  <c r="O73" i="10"/>
  <c r="P73" i="10"/>
  <c r="Q73" i="10"/>
  <c r="O74" i="10"/>
  <c r="P74" i="10"/>
  <c r="Q74" i="10"/>
  <c r="O75" i="10"/>
  <c r="P75" i="10"/>
  <c r="Q75" i="10"/>
  <c r="O76" i="10"/>
  <c r="P76" i="10"/>
  <c r="Q76" i="10"/>
  <c r="O77" i="10"/>
  <c r="P77" i="10"/>
  <c r="Q77" i="10"/>
  <c r="O78" i="10"/>
  <c r="P78" i="10"/>
  <c r="Q78" i="10"/>
  <c r="O79" i="10"/>
  <c r="P79" i="10"/>
  <c r="Q79" i="10"/>
  <c r="O80" i="10"/>
  <c r="P80" i="10"/>
  <c r="Q80" i="10"/>
  <c r="O81" i="10"/>
  <c r="P81" i="10"/>
  <c r="Q81" i="10"/>
  <c r="O82" i="10"/>
  <c r="P82" i="10"/>
  <c r="Q82" i="10"/>
  <c r="O83" i="10"/>
  <c r="P83" i="10"/>
  <c r="Q83" i="10"/>
  <c r="O84" i="10"/>
  <c r="P84" i="10"/>
  <c r="Q84" i="10"/>
  <c r="O85" i="10"/>
  <c r="P85" i="10"/>
  <c r="Q85" i="10"/>
  <c r="O86" i="10"/>
  <c r="P86" i="10"/>
  <c r="Q86" i="10"/>
  <c r="O87" i="10"/>
  <c r="P87" i="10"/>
  <c r="Q87" i="10"/>
  <c r="O88" i="10"/>
  <c r="P88" i="10"/>
  <c r="Q88" i="10"/>
  <c r="O89" i="10"/>
  <c r="P89" i="10"/>
  <c r="Q89" i="10"/>
  <c r="O90" i="10"/>
  <c r="P90" i="10"/>
  <c r="Q90" i="10"/>
  <c r="O91" i="10"/>
  <c r="P91" i="10"/>
  <c r="Q91" i="10"/>
  <c r="O92" i="10"/>
  <c r="P92" i="10"/>
  <c r="Q92" i="10"/>
  <c r="O93" i="10"/>
  <c r="P93" i="10"/>
  <c r="Q93" i="10"/>
  <c r="O94" i="10"/>
  <c r="P94" i="10"/>
  <c r="Q94" i="10"/>
  <c r="O95" i="10"/>
  <c r="P95" i="10"/>
  <c r="Q95" i="10"/>
  <c r="O96" i="10"/>
  <c r="P96" i="10"/>
  <c r="Q96" i="10"/>
  <c r="O97" i="10"/>
  <c r="P97" i="10"/>
  <c r="Q97" i="10"/>
  <c r="O98" i="10"/>
  <c r="P98" i="10"/>
  <c r="Q98" i="10"/>
  <c r="O99" i="10"/>
  <c r="P99" i="10"/>
  <c r="Q99" i="10"/>
  <c r="O100" i="10"/>
  <c r="P100" i="10"/>
  <c r="Q100" i="10"/>
  <c r="O101" i="10"/>
  <c r="P101" i="10"/>
  <c r="Q101" i="10"/>
  <c r="O102" i="10"/>
  <c r="P102" i="10"/>
  <c r="Q102" i="10"/>
  <c r="O103" i="10"/>
  <c r="P103" i="10"/>
  <c r="Q103" i="10"/>
  <c r="O104" i="10"/>
  <c r="P104" i="10"/>
  <c r="Q104" i="10"/>
  <c r="O105" i="10"/>
  <c r="P105" i="10"/>
  <c r="Q105" i="10"/>
  <c r="O106" i="10"/>
  <c r="P106" i="10"/>
  <c r="Q106" i="10"/>
  <c r="Q3" i="10"/>
  <c r="X3" i="10" s="1"/>
  <c r="P3" i="10"/>
  <c r="W3" i="10" s="1"/>
  <c r="O3" i="10"/>
  <c r="V3" i="10" s="1"/>
  <c r="N3" i="10" a="1"/>
  <c r="X4" i="10" l="1"/>
  <c r="W4" i="10"/>
  <c r="V4" i="10"/>
  <c r="X5" i="10"/>
  <c r="W5" i="10"/>
  <c r="V5" i="10"/>
  <c r="U18" i="10"/>
  <c r="U19" i="10" s="1"/>
  <c r="U20" i="10" s="1"/>
  <c r="V42" i="10" s="1"/>
  <c r="W19" i="10"/>
  <c r="V26" i="10"/>
  <c r="V65" i="10"/>
  <c r="R13" i="10"/>
  <c r="R19" i="10"/>
  <c r="R28" i="10"/>
  <c r="R37" i="10"/>
  <c r="R40" i="10"/>
  <c r="R52" i="10"/>
  <c r="R61" i="10"/>
  <c r="R76" i="10"/>
  <c r="R88" i="10"/>
  <c r="R97" i="10"/>
  <c r="R100" i="10"/>
  <c r="R39" i="10"/>
  <c r="R75" i="10"/>
  <c r="R90" i="10"/>
  <c r="R7" i="10"/>
  <c r="R16" i="10"/>
  <c r="R25" i="10"/>
  <c r="R31" i="10"/>
  <c r="R46" i="10"/>
  <c r="R55" i="10"/>
  <c r="R64" i="10"/>
  <c r="R70" i="10"/>
  <c r="R79" i="10"/>
  <c r="R85" i="10"/>
  <c r="R94" i="10"/>
  <c r="R106" i="10"/>
  <c r="R48" i="10"/>
  <c r="R96" i="10"/>
  <c r="R10" i="10"/>
  <c r="R22" i="10"/>
  <c r="R34" i="10"/>
  <c r="R43" i="10"/>
  <c r="R49" i="10"/>
  <c r="R58" i="10"/>
  <c r="R67" i="10"/>
  <c r="R73" i="10"/>
  <c r="R82" i="10"/>
  <c r="R91" i="10"/>
  <c r="R103" i="10"/>
  <c r="R45" i="10"/>
  <c r="R4" i="10"/>
  <c r="R14" i="10"/>
  <c r="R17" i="10"/>
  <c r="R20" i="10"/>
  <c r="R23" i="10"/>
  <c r="R26" i="10"/>
  <c r="R29" i="10"/>
  <c r="R32" i="10"/>
  <c r="R35" i="10"/>
  <c r="R38" i="10"/>
  <c r="R41" i="10"/>
  <c r="R44" i="10"/>
  <c r="R47" i="10"/>
  <c r="R50" i="10"/>
  <c r="R56" i="10"/>
  <c r="R62" i="10"/>
  <c r="R65" i="10"/>
  <c r="R71" i="10"/>
  <c r="R80" i="10"/>
  <c r="R86" i="10"/>
  <c r="R92" i="10"/>
  <c r="R101" i="10"/>
  <c r="R27" i="10"/>
  <c r="R78" i="10"/>
  <c r="R102" i="10"/>
  <c r="R11" i="10"/>
  <c r="R53" i="10"/>
  <c r="R59" i="10"/>
  <c r="R68" i="10"/>
  <c r="R77" i="10"/>
  <c r="R83" i="10"/>
  <c r="R89" i="10"/>
  <c r="R98" i="10"/>
  <c r="R104" i="10"/>
  <c r="R30" i="10"/>
  <c r="R72" i="10"/>
  <c r="R87" i="10"/>
  <c r="R8" i="10"/>
  <c r="R74" i="10"/>
  <c r="R95" i="10"/>
  <c r="R36" i="10"/>
  <c r="R84" i="10"/>
  <c r="R99" i="10"/>
  <c r="R5" i="10"/>
  <c r="R12" i="10"/>
  <c r="R24" i="10"/>
  <c r="R42" i="10"/>
  <c r="R6" i="10"/>
  <c r="R9" i="10"/>
  <c r="R15" i="10"/>
  <c r="R18" i="10"/>
  <c r="R21" i="10"/>
  <c r="R33" i="10"/>
  <c r="R51" i="10"/>
  <c r="R54" i="10"/>
  <c r="R57" i="10"/>
  <c r="R60" i="10"/>
  <c r="R63" i="10"/>
  <c r="R66" i="10"/>
  <c r="R69" i="10"/>
  <c r="R81" i="10"/>
  <c r="R93" i="10"/>
  <c r="R105" i="10"/>
  <c r="N3" i="10"/>
  <c r="R3" i="10" s="1"/>
  <c r="Y3" i="10" s="1"/>
  <c r="V45" i="10" l="1"/>
  <c r="X10" i="10"/>
  <c r="X105" i="10"/>
  <c r="V91" i="10"/>
  <c r="X82" i="10"/>
  <c r="V50" i="10"/>
  <c r="V79" i="10"/>
  <c r="V68" i="10"/>
  <c r="W15" i="10"/>
  <c r="W59" i="10"/>
  <c r="W106" i="10"/>
  <c r="V31" i="10"/>
  <c r="V11" i="10"/>
  <c r="W97" i="10"/>
  <c r="X104" i="10"/>
  <c r="W70" i="10"/>
  <c r="X57" i="10"/>
  <c r="X61" i="10"/>
  <c r="X51" i="10"/>
  <c r="V10" i="10"/>
  <c r="V23" i="10"/>
  <c r="W61" i="10"/>
  <c r="V94" i="10"/>
  <c r="X13" i="10"/>
  <c r="W66" i="10"/>
  <c r="X47" i="10"/>
  <c r="W63" i="10"/>
  <c r="X70" i="10"/>
  <c r="V8" i="10"/>
  <c r="V63" i="10"/>
  <c r="W37" i="10"/>
  <c r="X8" i="10"/>
  <c r="V90" i="10"/>
  <c r="X62" i="10"/>
  <c r="V102" i="10"/>
  <c r="V71" i="10"/>
  <c r="V43" i="10"/>
  <c r="X60" i="10"/>
  <c r="X56" i="10"/>
  <c r="W75" i="10"/>
  <c r="W30" i="10"/>
  <c r="V34" i="10"/>
  <c r="W72" i="10"/>
  <c r="W87" i="10"/>
  <c r="X11" i="10"/>
  <c r="W26" i="10"/>
  <c r="V72" i="10"/>
  <c r="V49" i="10"/>
  <c r="V17" i="10"/>
  <c r="V93" i="10"/>
  <c r="V97" i="10"/>
  <c r="X14" i="10"/>
  <c r="V83" i="10"/>
  <c r="W55" i="10"/>
  <c r="W73" i="10"/>
  <c r="W36" i="10"/>
  <c r="W45" i="10"/>
  <c r="X50" i="10"/>
  <c r="V95" i="10"/>
  <c r="X66" i="10"/>
  <c r="W54" i="10"/>
  <c r="W40" i="10"/>
  <c r="W53" i="10"/>
  <c r="X58" i="10"/>
  <c r="W104" i="10"/>
  <c r="X30" i="10"/>
  <c r="W18" i="10"/>
  <c r="W94" i="10"/>
  <c r="X9" i="10"/>
  <c r="W58" i="10"/>
  <c r="V75" i="10"/>
  <c r="W22" i="10"/>
  <c r="W71" i="10"/>
  <c r="W91" i="10"/>
  <c r="V19" i="10"/>
  <c r="W67" i="10"/>
  <c r="V103" i="10"/>
  <c r="X7" i="10"/>
  <c r="X67" i="10"/>
  <c r="V16" i="10"/>
  <c r="V76" i="10"/>
  <c r="W14" i="10"/>
  <c r="W44" i="10"/>
  <c r="X16" i="10"/>
  <c r="X64" i="10"/>
  <c r="W82" i="10"/>
  <c r="V53" i="10"/>
  <c r="V101" i="10"/>
  <c r="W57" i="10"/>
  <c r="X17" i="10"/>
  <c r="X65" i="10"/>
  <c r="V14" i="10"/>
  <c r="X71" i="10"/>
  <c r="V20" i="10"/>
  <c r="V80" i="10"/>
  <c r="W38" i="10"/>
  <c r="W48" i="10"/>
  <c r="X20" i="10"/>
  <c r="X68" i="10"/>
  <c r="V9" i="10"/>
  <c r="V57" i="10"/>
  <c r="V105" i="10"/>
  <c r="W65" i="10"/>
  <c r="X21" i="10"/>
  <c r="X69" i="10"/>
  <c r="V22" i="10"/>
  <c r="V54" i="10"/>
  <c r="X74" i="10"/>
  <c r="V15" i="10"/>
  <c r="V87" i="10"/>
  <c r="W11" i="10"/>
  <c r="W83" i="10"/>
  <c r="W7" i="10"/>
  <c r="W79" i="10"/>
  <c r="W6" i="10"/>
  <c r="W90" i="10"/>
  <c r="X15" i="10"/>
  <c r="X75" i="10"/>
  <c r="V28" i="10"/>
  <c r="V84" i="10"/>
  <c r="W86" i="10"/>
  <c r="W52" i="10"/>
  <c r="X24" i="10"/>
  <c r="X72" i="10"/>
  <c r="V13" i="10"/>
  <c r="V61" i="10"/>
  <c r="V98" i="10"/>
  <c r="W69" i="10"/>
  <c r="X25" i="10"/>
  <c r="X73" i="10"/>
  <c r="V58" i="10"/>
  <c r="V67" i="10"/>
  <c r="X19" i="10"/>
  <c r="X79" i="10"/>
  <c r="V32" i="10"/>
  <c r="V88" i="10"/>
  <c r="W8" i="10"/>
  <c r="W56" i="10"/>
  <c r="X28" i="10"/>
  <c r="X76" i="10"/>
  <c r="V18" i="10"/>
  <c r="V66" i="10"/>
  <c r="W50" i="10"/>
  <c r="W77" i="10"/>
  <c r="X29" i="10"/>
  <c r="X77" i="10"/>
  <c r="V70" i="10"/>
  <c r="X86" i="10"/>
  <c r="V27" i="10"/>
  <c r="V99" i="10"/>
  <c r="W23" i="10"/>
  <c r="W95" i="10"/>
  <c r="W102" i="10"/>
  <c r="W49" i="10"/>
  <c r="V48" i="10"/>
  <c r="W85" i="10"/>
  <c r="X23" i="10"/>
  <c r="X87" i="10"/>
  <c r="V40" i="10"/>
  <c r="V92" i="10"/>
  <c r="W12" i="10"/>
  <c r="W60" i="10"/>
  <c r="X32" i="10"/>
  <c r="X80" i="10"/>
  <c r="V21" i="10"/>
  <c r="V69" i="10"/>
  <c r="W9" i="10"/>
  <c r="W81" i="10"/>
  <c r="X33" i="10"/>
  <c r="X81" i="10"/>
  <c r="V74" i="10"/>
  <c r="X22" i="10"/>
  <c r="X94" i="10"/>
  <c r="V35" i="10"/>
  <c r="W99" i="10"/>
  <c r="W27" i="10"/>
  <c r="X63" i="10"/>
  <c r="V55" i="10"/>
  <c r="W25" i="10"/>
  <c r="V36" i="10"/>
  <c r="W31" i="10"/>
  <c r="X27" i="10"/>
  <c r="X95" i="10"/>
  <c r="V44" i="10"/>
  <c r="V96" i="10"/>
  <c r="W16" i="10"/>
  <c r="W80" i="10"/>
  <c r="X36" i="10"/>
  <c r="X84" i="10"/>
  <c r="V25" i="10"/>
  <c r="V73" i="10"/>
  <c r="W17" i="10"/>
  <c r="W89" i="10"/>
  <c r="X37" i="10"/>
  <c r="X85" i="10"/>
  <c r="V82" i="10"/>
  <c r="X26" i="10"/>
  <c r="X98" i="10"/>
  <c r="V39" i="10"/>
  <c r="X55" i="10"/>
  <c r="W35" i="10"/>
  <c r="X99" i="10"/>
  <c r="W43" i="10"/>
  <c r="X54" i="10"/>
  <c r="V24" i="10"/>
  <c r="W42" i="10"/>
  <c r="X31" i="10"/>
  <c r="W64" i="10"/>
  <c r="V52" i="10"/>
  <c r="V100" i="10"/>
  <c r="W20" i="10"/>
  <c r="W88" i="10"/>
  <c r="X40" i="10"/>
  <c r="X88" i="10"/>
  <c r="V29" i="10"/>
  <c r="V77" i="10"/>
  <c r="W21" i="10"/>
  <c r="W93" i="10"/>
  <c r="X41" i="10"/>
  <c r="X89" i="10"/>
  <c r="V86" i="10"/>
  <c r="V6" i="10"/>
  <c r="X34" i="10"/>
  <c r="X106" i="10"/>
  <c r="V47" i="10"/>
  <c r="X83" i="10"/>
  <c r="W39" i="10"/>
  <c r="W84" i="10"/>
  <c r="X102" i="10"/>
  <c r="X6" i="10"/>
  <c r="V12" i="10"/>
  <c r="V7" i="10"/>
  <c r="X35" i="10"/>
  <c r="W100" i="10"/>
  <c r="V56" i="10"/>
  <c r="V104" i="10"/>
  <c r="W24" i="10"/>
  <c r="W92" i="10"/>
  <c r="X44" i="10"/>
  <c r="X92" i="10"/>
  <c r="V33" i="10"/>
  <c r="V81" i="10"/>
  <c r="W29" i="10"/>
  <c r="W101" i="10"/>
  <c r="X45" i="10"/>
  <c r="X93" i="10"/>
  <c r="V106" i="10"/>
  <c r="V30" i="10"/>
  <c r="X38" i="10"/>
  <c r="X59" i="10"/>
  <c r="V51" i="10"/>
  <c r="X103" i="10"/>
  <c r="W47" i="10"/>
  <c r="V38" i="10"/>
  <c r="X78" i="10"/>
  <c r="W78" i="10"/>
  <c r="W13" i="10"/>
  <c r="X90" i="10"/>
  <c r="X39" i="10"/>
  <c r="W10" i="10"/>
  <c r="V60" i="10"/>
  <c r="W68" i="10"/>
  <c r="W28" i="10"/>
  <c r="V46" i="10"/>
  <c r="X48" i="10"/>
  <c r="X96" i="10"/>
  <c r="V37" i="10"/>
  <c r="V85" i="10"/>
  <c r="W33" i="10"/>
  <c r="W105" i="10"/>
  <c r="X49" i="10"/>
  <c r="X97" i="10"/>
  <c r="W34" i="10"/>
  <c r="V78" i="10"/>
  <c r="X46" i="10"/>
  <c r="X91" i="10"/>
  <c r="V59" i="10"/>
  <c r="W76" i="10"/>
  <c r="W51" i="10"/>
  <c r="W98" i="10"/>
  <c r="X42" i="10"/>
  <c r="W103" i="10"/>
  <c r="X12" i="10"/>
  <c r="X18" i="10"/>
  <c r="X43" i="10"/>
  <c r="W74" i="10"/>
  <c r="V64" i="10"/>
  <c r="W96" i="10"/>
  <c r="W32" i="10"/>
  <c r="W46" i="10"/>
  <c r="X52" i="10"/>
  <c r="X100" i="10"/>
  <c r="V41" i="10"/>
  <c r="V89" i="10"/>
  <c r="W41" i="10"/>
  <c r="V62" i="10"/>
  <c r="X53" i="10"/>
  <c r="X101" i="10"/>
  <c r="W62" i="10"/>
  <c r="Y32" i="10"/>
  <c r="Y51" i="10"/>
  <c r="Y49" i="10"/>
  <c r="AB3" i="10"/>
  <c r="AO3" i="10" s="1"/>
  <c r="AC3" i="10"/>
  <c r="AP3" i="10" s="1"/>
  <c r="AD3" i="10"/>
  <c r="AQ3" i="10" s="1"/>
  <c r="AE3" i="10"/>
  <c r="AR3" i="10" s="1"/>
  <c r="Y57" i="10"/>
  <c r="Y5" i="10"/>
  <c r="Y86" i="10"/>
  <c r="Y73" i="10"/>
  <c r="Y85" i="10"/>
  <c r="Y39" i="10"/>
  <c r="Y99" i="10"/>
  <c r="Y65" i="10"/>
  <c r="Y23" i="10"/>
  <c r="Y89" i="10"/>
  <c r="Y26" i="10"/>
  <c r="Y21" i="10"/>
  <c r="Y15" i="10"/>
  <c r="Y68" i="10"/>
  <c r="Y71" i="10"/>
  <c r="Y83" i="10"/>
  <c r="Y84" i="10"/>
  <c r="Y54" i="10"/>
  <c r="Y80" i="10"/>
  <c r="Y29" i="10"/>
  <c r="Y67" i="10"/>
  <c r="Y79" i="10"/>
  <c r="Y100" i="10"/>
  <c r="Y77" i="10"/>
  <c r="Y58" i="10"/>
  <c r="Y70" i="10"/>
  <c r="Y97" i="10"/>
  <c r="Y33" i="10"/>
  <c r="Y36" i="10"/>
  <c r="Y64" i="10"/>
  <c r="Y88" i="10"/>
  <c r="Y95" i="10"/>
  <c r="Y59" i="10"/>
  <c r="Y62" i="10"/>
  <c r="Y20" i="10"/>
  <c r="Y43" i="10"/>
  <c r="Y55" i="10"/>
  <c r="Y76" i="10"/>
  <c r="Y105" i="10"/>
  <c r="Y18" i="10"/>
  <c r="Y74" i="10"/>
  <c r="Y53" i="10"/>
  <c r="Y56" i="10"/>
  <c r="Y17" i="10"/>
  <c r="Y34" i="10"/>
  <c r="Y46" i="10"/>
  <c r="Y61" i="10"/>
  <c r="Y93" i="10"/>
  <c r="Y8" i="10"/>
  <c r="Y11" i="10"/>
  <c r="Y50" i="10"/>
  <c r="Y14" i="10"/>
  <c r="Y22" i="10"/>
  <c r="Y31" i="10"/>
  <c r="Y52" i="10"/>
  <c r="Y81" i="10"/>
  <c r="Y9" i="10"/>
  <c r="Y87" i="10"/>
  <c r="Y102" i="10"/>
  <c r="Y47" i="10"/>
  <c r="Y4" i="10"/>
  <c r="Y10" i="10"/>
  <c r="Y25" i="10"/>
  <c r="Y40" i="10"/>
  <c r="Y69" i="10"/>
  <c r="Y6" i="10"/>
  <c r="Y72" i="10"/>
  <c r="Y78" i="10"/>
  <c r="Y44" i="10"/>
  <c r="Y45" i="10"/>
  <c r="Y96" i="10"/>
  <c r="Y16" i="10"/>
  <c r="Y37" i="10"/>
  <c r="Y66" i="10"/>
  <c r="Y42" i="10"/>
  <c r="Y30" i="10"/>
  <c r="Y27" i="10"/>
  <c r="Y41" i="10"/>
  <c r="Y103" i="10"/>
  <c r="Y48" i="10"/>
  <c r="Y7" i="10"/>
  <c r="Y28" i="10"/>
  <c r="Y63" i="10"/>
  <c r="Y24" i="10"/>
  <c r="Y104" i="10"/>
  <c r="Y101" i="10"/>
  <c r="Y38" i="10"/>
  <c r="Y91" i="10"/>
  <c r="Y106" i="10"/>
  <c r="Y90" i="10"/>
  <c r="Y19" i="10"/>
  <c r="Y60" i="10"/>
  <c r="Y12" i="10"/>
  <c r="Y98" i="10"/>
  <c r="Y92" i="10"/>
  <c r="Y35" i="10"/>
  <c r="Y82" i="10"/>
  <c r="Y94" i="10"/>
  <c r="Y75" i="10"/>
  <c r="Y13" i="10"/>
  <c r="AD51" i="10" l="1"/>
  <c r="AQ51" i="10" s="1"/>
  <c r="AE49" i="10"/>
  <c r="AR49" i="10" s="1"/>
  <c r="AE32" i="10"/>
  <c r="AR32" i="10" s="1"/>
  <c r="AB49" i="10"/>
  <c r="AO49" i="10" s="1"/>
  <c r="AC32" i="10"/>
  <c r="AP32" i="10" s="1"/>
  <c r="AD49" i="10"/>
  <c r="AQ49" i="10" s="1"/>
  <c r="AC49" i="10"/>
  <c r="AP49" i="10" s="1"/>
  <c r="AB51" i="10"/>
  <c r="AO51" i="10" s="1"/>
  <c r="AB32" i="10"/>
  <c r="AO32" i="10" s="1"/>
  <c r="AC51" i="10"/>
  <c r="AP51" i="10" s="1"/>
  <c r="AE51" i="10"/>
  <c r="AR51" i="10" s="1"/>
  <c r="AD32" i="10"/>
  <c r="AQ32" i="10" s="1"/>
  <c r="AE78" i="10"/>
  <c r="AR78" i="10" s="1"/>
  <c r="AB78" i="10"/>
  <c r="AO78" i="10" s="1"/>
  <c r="AC78" i="10"/>
  <c r="AP78" i="10" s="1"/>
  <c r="AD78" i="10"/>
  <c r="AQ78" i="10" s="1"/>
  <c r="AB19" i="10"/>
  <c r="AO19" i="10" s="1"/>
  <c r="AC19" i="10"/>
  <c r="AP19" i="10" s="1"/>
  <c r="AD19" i="10"/>
  <c r="AQ19" i="10" s="1"/>
  <c r="AE19" i="10"/>
  <c r="AR19" i="10" s="1"/>
  <c r="AE54" i="10"/>
  <c r="AR54" i="10" s="1"/>
  <c r="AB54" i="10"/>
  <c r="AO54" i="10" s="1"/>
  <c r="AC54" i="10"/>
  <c r="AP54" i="10" s="1"/>
  <c r="AD54" i="10"/>
  <c r="AQ54" i="10" s="1"/>
  <c r="AE39" i="10"/>
  <c r="AR39" i="10" s="1"/>
  <c r="AB39" i="10"/>
  <c r="AO39" i="10" s="1"/>
  <c r="AC39" i="10"/>
  <c r="AP39" i="10" s="1"/>
  <c r="AD39" i="10"/>
  <c r="AQ39" i="10" s="1"/>
  <c r="AB65" i="10"/>
  <c r="AO65" i="10" s="1"/>
  <c r="AC65" i="10"/>
  <c r="AP65" i="10" s="1"/>
  <c r="AD65" i="10"/>
  <c r="AQ65" i="10" s="1"/>
  <c r="AE65" i="10"/>
  <c r="AR65" i="10" s="1"/>
  <c r="AE69" i="10"/>
  <c r="AR69" i="10" s="1"/>
  <c r="AB69" i="10"/>
  <c r="AO69" i="10" s="1"/>
  <c r="AC69" i="10"/>
  <c r="AP69" i="10" s="1"/>
  <c r="AD69" i="10"/>
  <c r="AQ69" i="10" s="1"/>
  <c r="AB17" i="10"/>
  <c r="AO17" i="10" s="1"/>
  <c r="AC17" i="10"/>
  <c r="AP17" i="10" s="1"/>
  <c r="AD17" i="10"/>
  <c r="AQ17" i="10" s="1"/>
  <c r="AE17" i="10"/>
  <c r="AR17" i="10" s="1"/>
  <c r="AE72" i="10"/>
  <c r="AR72" i="10" s="1"/>
  <c r="AB72" i="10"/>
  <c r="AO72" i="10" s="1"/>
  <c r="AC72" i="10"/>
  <c r="AP72" i="10" s="1"/>
  <c r="AD72" i="10"/>
  <c r="AQ72" i="10" s="1"/>
  <c r="AB64" i="10"/>
  <c r="AO64" i="10" s="1"/>
  <c r="AC64" i="10"/>
  <c r="AP64" i="10" s="1"/>
  <c r="AD64" i="10"/>
  <c r="AQ64" i="10" s="1"/>
  <c r="AE64" i="10"/>
  <c r="AR64" i="10" s="1"/>
  <c r="AB14" i="10"/>
  <c r="AO14" i="10" s="1"/>
  <c r="AC14" i="10"/>
  <c r="AP14" i="10" s="1"/>
  <c r="AD14" i="10"/>
  <c r="AQ14" i="10" s="1"/>
  <c r="AE14" i="10"/>
  <c r="AR14" i="10" s="1"/>
  <c r="AB73" i="10"/>
  <c r="AO73" i="10" s="1"/>
  <c r="AC73" i="10"/>
  <c r="AP73" i="10" s="1"/>
  <c r="AD73" i="10"/>
  <c r="AQ73" i="10" s="1"/>
  <c r="AE73" i="10"/>
  <c r="AR73" i="10" s="1"/>
  <c r="AB95" i="10"/>
  <c r="AO95" i="10" s="1"/>
  <c r="AC95" i="10"/>
  <c r="AP95" i="10" s="1"/>
  <c r="AD95" i="10"/>
  <c r="AQ95" i="10" s="1"/>
  <c r="AE95" i="10"/>
  <c r="AR95" i="10" s="1"/>
  <c r="AB80" i="10"/>
  <c r="AO80" i="10" s="1"/>
  <c r="AC80" i="10"/>
  <c r="AP80" i="10" s="1"/>
  <c r="AD80" i="10"/>
  <c r="AQ80" i="10" s="1"/>
  <c r="AE80" i="10"/>
  <c r="AR80" i="10" s="1"/>
  <c r="AB31" i="10"/>
  <c r="AO31" i="10" s="1"/>
  <c r="AC31" i="10"/>
  <c r="AP31" i="10" s="1"/>
  <c r="AD31" i="10"/>
  <c r="AQ31" i="10" s="1"/>
  <c r="AE31" i="10"/>
  <c r="AR31" i="10" s="1"/>
  <c r="AB22" i="10"/>
  <c r="AO22" i="10" s="1"/>
  <c r="AC22" i="10"/>
  <c r="AP22" i="10" s="1"/>
  <c r="AD22" i="10"/>
  <c r="AQ22" i="10" s="1"/>
  <c r="AE22" i="10"/>
  <c r="AR22" i="10" s="1"/>
  <c r="AB13" i="10"/>
  <c r="AO13" i="10" s="1"/>
  <c r="AC13" i="10"/>
  <c r="AP13" i="10" s="1"/>
  <c r="AD13" i="10"/>
  <c r="AQ13" i="10" s="1"/>
  <c r="AE13" i="10"/>
  <c r="AR13" i="10" s="1"/>
  <c r="AB40" i="10"/>
  <c r="AO40" i="10" s="1"/>
  <c r="AC40" i="10"/>
  <c r="AP40" i="10" s="1"/>
  <c r="AD40" i="10"/>
  <c r="AQ40" i="10" s="1"/>
  <c r="AE40" i="10"/>
  <c r="AR40" i="10" s="1"/>
  <c r="AB42" i="10"/>
  <c r="AO42" i="10" s="1"/>
  <c r="AC42" i="10"/>
  <c r="AP42" i="10" s="1"/>
  <c r="AE42" i="10"/>
  <c r="AR42" i="10" s="1"/>
  <c r="AD42" i="10"/>
  <c r="AQ42" i="10" s="1"/>
  <c r="AB50" i="10"/>
  <c r="AO50" i="10" s="1"/>
  <c r="AC50" i="10"/>
  <c r="AP50" i="10" s="1"/>
  <c r="AD50" i="10"/>
  <c r="AQ50" i="10" s="1"/>
  <c r="AE50" i="10"/>
  <c r="AR50" i="10" s="1"/>
  <c r="AE105" i="10"/>
  <c r="AR105" i="10" s="1"/>
  <c r="AB105" i="10"/>
  <c r="AO105" i="10" s="1"/>
  <c r="AC105" i="10"/>
  <c r="AP105" i="10" s="1"/>
  <c r="AD105" i="10"/>
  <c r="AQ105" i="10" s="1"/>
  <c r="AB97" i="10"/>
  <c r="AO97" i="10" s="1"/>
  <c r="AC97" i="10"/>
  <c r="AP97" i="10" s="1"/>
  <c r="AD97" i="10"/>
  <c r="AQ97" i="10" s="1"/>
  <c r="AE97" i="10"/>
  <c r="AR97" i="10" s="1"/>
  <c r="AB71" i="10"/>
  <c r="AO71" i="10" s="1"/>
  <c r="AC71" i="10"/>
  <c r="AP71" i="10" s="1"/>
  <c r="AD71" i="10"/>
  <c r="AQ71" i="10" s="1"/>
  <c r="AE71" i="10"/>
  <c r="AR71" i="10" s="1"/>
  <c r="AB86" i="10"/>
  <c r="AO86" i="10" s="1"/>
  <c r="AC86" i="10"/>
  <c r="AP86" i="10" s="1"/>
  <c r="AD86" i="10"/>
  <c r="AQ86" i="10" s="1"/>
  <c r="AE86" i="10"/>
  <c r="AR86" i="10" s="1"/>
  <c r="AB53" i="10"/>
  <c r="AO53" i="10" s="1"/>
  <c r="AC53" i="10"/>
  <c r="AP53" i="10" s="1"/>
  <c r="AD53" i="10"/>
  <c r="AQ53" i="10" s="1"/>
  <c r="AE53" i="10"/>
  <c r="AR53" i="10" s="1"/>
  <c r="AB10" i="10"/>
  <c r="AO10" i="10" s="1"/>
  <c r="AC10" i="10"/>
  <c r="AP10" i="10" s="1"/>
  <c r="AD10" i="10"/>
  <c r="AQ10" i="10" s="1"/>
  <c r="AE10" i="10"/>
  <c r="AR10" i="10" s="1"/>
  <c r="AB5" i="10"/>
  <c r="AO5" i="10" s="1"/>
  <c r="AC5" i="10"/>
  <c r="AP5" i="10" s="1"/>
  <c r="AD5" i="10"/>
  <c r="AQ5" i="10" s="1"/>
  <c r="AE5" i="10"/>
  <c r="AR5" i="10" s="1"/>
  <c r="AB103" i="10"/>
  <c r="AO103" i="10" s="1"/>
  <c r="AC103" i="10"/>
  <c r="AP103" i="10" s="1"/>
  <c r="AD103" i="10"/>
  <c r="AQ103" i="10" s="1"/>
  <c r="AE103" i="10"/>
  <c r="AR103" i="10" s="1"/>
  <c r="AE84" i="10"/>
  <c r="AR84" i="10" s="1"/>
  <c r="AB84" i="10"/>
  <c r="AO84" i="10" s="1"/>
  <c r="AC84" i="10"/>
  <c r="AP84" i="10" s="1"/>
  <c r="AD84" i="10"/>
  <c r="AQ84" i="10" s="1"/>
  <c r="AB91" i="10"/>
  <c r="AO91" i="10" s="1"/>
  <c r="AC91" i="10"/>
  <c r="AP91" i="10" s="1"/>
  <c r="AD91" i="10"/>
  <c r="AQ91" i="10" s="1"/>
  <c r="AE91" i="10"/>
  <c r="AR91" i="10" s="1"/>
  <c r="AB25" i="10"/>
  <c r="AO25" i="10" s="1"/>
  <c r="AC25" i="10"/>
  <c r="AP25" i="10" s="1"/>
  <c r="AD25" i="10"/>
  <c r="AQ25" i="10" s="1"/>
  <c r="AE25" i="10"/>
  <c r="AR25" i="10" s="1"/>
  <c r="AB8" i="10"/>
  <c r="AO8" i="10" s="1"/>
  <c r="AC8" i="10"/>
  <c r="AP8" i="10" s="1"/>
  <c r="AD8" i="10"/>
  <c r="AQ8" i="10" s="1"/>
  <c r="AE8" i="10"/>
  <c r="AR8" i="10" s="1"/>
  <c r="AB58" i="10"/>
  <c r="AO58" i="10" s="1"/>
  <c r="AC58" i="10"/>
  <c r="AP58" i="10" s="1"/>
  <c r="AD58" i="10"/>
  <c r="AQ58" i="10" s="1"/>
  <c r="AE58" i="10"/>
  <c r="AR58" i="10" s="1"/>
  <c r="AE15" i="10"/>
  <c r="AR15" i="10" s="1"/>
  <c r="AB15" i="10"/>
  <c r="AO15" i="10" s="1"/>
  <c r="AC15" i="10"/>
  <c r="AP15" i="10" s="1"/>
  <c r="AD15" i="10"/>
  <c r="AQ15" i="10" s="1"/>
  <c r="AB57" i="10"/>
  <c r="AO57" i="10" s="1"/>
  <c r="AC57" i="10"/>
  <c r="AP57" i="10" s="1"/>
  <c r="AE57" i="10"/>
  <c r="AR57" i="10" s="1"/>
  <c r="AD57" i="10"/>
  <c r="AQ57" i="10" s="1"/>
  <c r="AE60" i="10"/>
  <c r="AR60" i="10" s="1"/>
  <c r="AB60" i="10"/>
  <c r="AO60" i="10" s="1"/>
  <c r="AC60" i="10"/>
  <c r="AP60" i="10" s="1"/>
  <c r="AD60" i="10"/>
  <c r="AQ60" i="10" s="1"/>
  <c r="AB56" i="10"/>
  <c r="AO56" i="10" s="1"/>
  <c r="AC56" i="10"/>
  <c r="AP56" i="10" s="1"/>
  <c r="AD56" i="10"/>
  <c r="AQ56" i="10" s="1"/>
  <c r="AE56" i="10"/>
  <c r="AR56" i="10" s="1"/>
  <c r="AB41" i="10"/>
  <c r="AO41" i="10" s="1"/>
  <c r="AC41" i="10"/>
  <c r="AP41" i="10" s="1"/>
  <c r="AD41" i="10"/>
  <c r="AQ41" i="10" s="1"/>
  <c r="AE41" i="10"/>
  <c r="AR41" i="10" s="1"/>
  <c r="AB27" i="10"/>
  <c r="AO27" i="10" s="1"/>
  <c r="AC27" i="10"/>
  <c r="AP27" i="10" s="1"/>
  <c r="AD27" i="10"/>
  <c r="AQ27" i="10" s="1"/>
  <c r="AE27" i="10"/>
  <c r="AR27" i="10" s="1"/>
  <c r="AB83" i="10"/>
  <c r="AO83" i="10" s="1"/>
  <c r="AC83" i="10"/>
  <c r="AP83" i="10" s="1"/>
  <c r="AD83" i="10"/>
  <c r="AQ83" i="10" s="1"/>
  <c r="AE83" i="10"/>
  <c r="AR83" i="10" s="1"/>
  <c r="AB66" i="10"/>
  <c r="AO66" i="10" s="1"/>
  <c r="AC66" i="10"/>
  <c r="AP66" i="10" s="1"/>
  <c r="AE66" i="10"/>
  <c r="AR66" i="10" s="1"/>
  <c r="AD66" i="10"/>
  <c r="AQ66" i="10" s="1"/>
  <c r="AB35" i="10"/>
  <c r="AO35" i="10" s="1"/>
  <c r="AC35" i="10"/>
  <c r="AP35" i="10" s="1"/>
  <c r="AD35" i="10"/>
  <c r="AQ35" i="10" s="1"/>
  <c r="AE35" i="10"/>
  <c r="AR35" i="10" s="1"/>
  <c r="AB77" i="10"/>
  <c r="AO77" i="10" s="1"/>
  <c r="AC77" i="10"/>
  <c r="AP77" i="10" s="1"/>
  <c r="AD77" i="10"/>
  <c r="AQ77" i="10" s="1"/>
  <c r="AE77" i="10"/>
  <c r="AR77" i="10" s="1"/>
  <c r="AE48" i="10"/>
  <c r="AR48" i="10" s="1"/>
  <c r="AB48" i="10"/>
  <c r="AO48" i="10" s="1"/>
  <c r="AC48" i="10"/>
  <c r="AP48" i="10" s="1"/>
  <c r="AD48" i="10"/>
  <c r="AQ48" i="10" s="1"/>
  <c r="AE99" i="10"/>
  <c r="AR99" i="10" s="1"/>
  <c r="AB99" i="10"/>
  <c r="AO99" i="10" s="1"/>
  <c r="AC99" i="10"/>
  <c r="AP99" i="10" s="1"/>
  <c r="AD99" i="10"/>
  <c r="AQ99" i="10" s="1"/>
  <c r="AB85" i="10"/>
  <c r="AO85" i="10" s="1"/>
  <c r="AC85" i="10"/>
  <c r="AP85" i="10" s="1"/>
  <c r="AD85" i="10"/>
  <c r="AQ85" i="10" s="1"/>
  <c r="AE85" i="10"/>
  <c r="AR85" i="10" s="1"/>
  <c r="AB30" i="10"/>
  <c r="AO30" i="10" s="1"/>
  <c r="AC30" i="10"/>
  <c r="AP30" i="10" s="1"/>
  <c r="AE30" i="10"/>
  <c r="AR30" i="10" s="1"/>
  <c r="AD30" i="10"/>
  <c r="AQ30" i="10" s="1"/>
  <c r="AB75" i="10"/>
  <c r="AO75" i="10" s="1"/>
  <c r="AC75" i="10"/>
  <c r="AP75" i="10" s="1"/>
  <c r="AD75" i="10"/>
  <c r="AQ75" i="10" s="1"/>
  <c r="AE75" i="10"/>
  <c r="AR75" i="10" s="1"/>
  <c r="AB68" i="10"/>
  <c r="AO68" i="10" s="1"/>
  <c r="AC68" i="10"/>
  <c r="AP68" i="10" s="1"/>
  <c r="AD68" i="10"/>
  <c r="AQ68" i="10" s="1"/>
  <c r="AE68" i="10"/>
  <c r="AR68" i="10" s="1"/>
  <c r="AB37" i="10"/>
  <c r="AO37" i="10" s="1"/>
  <c r="AC37" i="10"/>
  <c r="AP37" i="10" s="1"/>
  <c r="AD37" i="10"/>
  <c r="AQ37" i="10" s="1"/>
  <c r="AE37" i="10"/>
  <c r="AR37" i="10" s="1"/>
  <c r="AB16" i="10"/>
  <c r="AO16" i="10" s="1"/>
  <c r="AC16" i="10"/>
  <c r="AP16" i="10" s="1"/>
  <c r="AD16" i="10"/>
  <c r="AQ16" i="10" s="1"/>
  <c r="AE16" i="10"/>
  <c r="AR16" i="10" s="1"/>
  <c r="AB43" i="10"/>
  <c r="AO43" i="10" s="1"/>
  <c r="AC43" i="10"/>
  <c r="AP43" i="10" s="1"/>
  <c r="AD43" i="10"/>
  <c r="AQ43" i="10" s="1"/>
  <c r="AE43" i="10"/>
  <c r="AR43" i="10" s="1"/>
  <c r="AB92" i="10"/>
  <c r="AO92" i="10" s="1"/>
  <c r="AC92" i="10"/>
  <c r="AP92" i="10" s="1"/>
  <c r="AD92" i="10"/>
  <c r="AQ92" i="10" s="1"/>
  <c r="AE92" i="10"/>
  <c r="AR92" i="10" s="1"/>
  <c r="AE102" i="10"/>
  <c r="AR102" i="10" s="1"/>
  <c r="AB102" i="10"/>
  <c r="AO102" i="10" s="1"/>
  <c r="AC102" i="10"/>
  <c r="AP102" i="10" s="1"/>
  <c r="AD102" i="10"/>
  <c r="AQ102" i="10" s="1"/>
  <c r="AB61" i="10"/>
  <c r="AO61" i="10" s="1"/>
  <c r="AC61" i="10"/>
  <c r="AP61" i="10" s="1"/>
  <c r="AD61" i="10"/>
  <c r="AQ61" i="10" s="1"/>
  <c r="AE61" i="10"/>
  <c r="AR61" i="10" s="1"/>
  <c r="AB20" i="10"/>
  <c r="AO20" i="10" s="1"/>
  <c r="AC20" i="10"/>
  <c r="AP20" i="10" s="1"/>
  <c r="AD20" i="10"/>
  <c r="AQ20" i="10" s="1"/>
  <c r="AE20" i="10"/>
  <c r="AR20" i="10" s="1"/>
  <c r="AB100" i="10"/>
  <c r="AO100" i="10" s="1"/>
  <c r="AC100" i="10"/>
  <c r="AP100" i="10" s="1"/>
  <c r="AD100" i="10"/>
  <c r="AQ100" i="10" s="1"/>
  <c r="AE100" i="10"/>
  <c r="AR100" i="10" s="1"/>
  <c r="AB26" i="10"/>
  <c r="AO26" i="10" s="1"/>
  <c r="AC26" i="10"/>
  <c r="AP26" i="10" s="1"/>
  <c r="AD26" i="10"/>
  <c r="AQ26" i="10" s="1"/>
  <c r="AE26" i="10"/>
  <c r="AR26" i="10" s="1"/>
  <c r="AE81" i="10"/>
  <c r="AR81" i="10" s="1"/>
  <c r="AB81" i="10"/>
  <c r="AO81" i="10" s="1"/>
  <c r="AC81" i="10"/>
  <c r="AP81" i="10" s="1"/>
  <c r="AD81" i="10"/>
  <c r="AQ81" i="10" s="1"/>
  <c r="AB52" i="10"/>
  <c r="AO52" i="10" s="1"/>
  <c r="AC52" i="10"/>
  <c r="AP52" i="10" s="1"/>
  <c r="AD52" i="10"/>
  <c r="AQ52" i="10" s="1"/>
  <c r="AE52" i="10"/>
  <c r="AR52" i="10" s="1"/>
  <c r="AE6" i="10"/>
  <c r="AR6" i="10" s="1"/>
  <c r="AB6" i="10"/>
  <c r="AO6" i="10" s="1"/>
  <c r="AC6" i="10"/>
  <c r="AP6" i="10" s="1"/>
  <c r="AD6" i="10"/>
  <c r="AQ6" i="10" s="1"/>
  <c r="AB74" i="10"/>
  <c r="AO74" i="10" s="1"/>
  <c r="AC74" i="10"/>
  <c r="AP74" i="10" s="1"/>
  <c r="AD74" i="10"/>
  <c r="AQ74" i="10" s="1"/>
  <c r="AE74" i="10"/>
  <c r="AR74" i="10" s="1"/>
  <c r="AE33" i="10"/>
  <c r="AR33" i="10" s="1"/>
  <c r="AB33" i="10"/>
  <c r="AO33" i="10" s="1"/>
  <c r="AC33" i="10"/>
  <c r="AP33" i="10" s="1"/>
  <c r="AD33" i="10"/>
  <c r="AQ33" i="10" s="1"/>
  <c r="AB101" i="10"/>
  <c r="AO101" i="10" s="1"/>
  <c r="AC101" i="10"/>
  <c r="AP101" i="10" s="1"/>
  <c r="AD101" i="10"/>
  <c r="AQ101" i="10" s="1"/>
  <c r="AE101" i="10"/>
  <c r="AR101" i="10" s="1"/>
  <c r="AB70" i="10"/>
  <c r="AO70" i="10" s="1"/>
  <c r="AC70" i="10"/>
  <c r="AP70" i="10" s="1"/>
  <c r="AD70" i="10"/>
  <c r="AQ70" i="10" s="1"/>
  <c r="AE70" i="10"/>
  <c r="AR70" i="10" s="1"/>
  <c r="AB82" i="10"/>
  <c r="AO82" i="10" s="1"/>
  <c r="AC82" i="10"/>
  <c r="AP82" i="10" s="1"/>
  <c r="AD82" i="10"/>
  <c r="AQ82" i="10" s="1"/>
  <c r="AE82" i="10"/>
  <c r="AR82" i="10" s="1"/>
  <c r="AB4" i="10"/>
  <c r="AO4" i="10" s="1"/>
  <c r="AC4" i="10"/>
  <c r="AP4" i="10" s="1"/>
  <c r="AD4" i="10"/>
  <c r="AQ4" i="10" s="1"/>
  <c r="AE4" i="10"/>
  <c r="AR4" i="10" s="1"/>
  <c r="AB47" i="10"/>
  <c r="AO47" i="10" s="1"/>
  <c r="AC47" i="10"/>
  <c r="AP47" i="10" s="1"/>
  <c r="AD47" i="10"/>
  <c r="AQ47" i="10" s="1"/>
  <c r="AE47" i="10"/>
  <c r="AR47" i="10" s="1"/>
  <c r="AE21" i="10"/>
  <c r="AR21" i="10" s="1"/>
  <c r="AB21" i="10"/>
  <c r="AO21" i="10" s="1"/>
  <c r="AC21" i="10"/>
  <c r="AP21" i="10" s="1"/>
  <c r="AD21" i="10"/>
  <c r="AQ21" i="10" s="1"/>
  <c r="AE63" i="10"/>
  <c r="AR63" i="10" s="1"/>
  <c r="AB63" i="10"/>
  <c r="AO63" i="10" s="1"/>
  <c r="AC63" i="10"/>
  <c r="AP63" i="10" s="1"/>
  <c r="AD63" i="10"/>
  <c r="AQ63" i="10" s="1"/>
  <c r="AE45" i="10"/>
  <c r="AR45" i="10" s="1"/>
  <c r="AB45" i="10"/>
  <c r="AO45" i="10" s="1"/>
  <c r="AC45" i="10"/>
  <c r="AP45" i="10" s="1"/>
  <c r="AD45" i="10"/>
  <c r="AQ45" i="10" s="1"/>
  <c r="AB46" i="10"/>
  <c r="AO46" i="10" s="1"/>
  <c r="AC46" i="10"/>
  <c r="AP46" i="10" s="1"/>
  <c r="AD46" i="10"/>
  <c r="AQ46" i="10" s="1"/>
  <c r="AE46" i="10"/>
  <c r="AR46" i="10" s="1"/>
  <c r="AB62" i="10"/>
  <c r="AO62" i="10" s="1"/>
  <c r="AC62" i="10"/>
  <c r="AP62" i="10" s="1"/>
  <c r="AD62" i="10"/>
  <c r="AQ62" i="10" s="1"/>
  <c r="AE62" i="10"/>
  <c r="AR62" i="10" s="1"/>
  <c r="AB79" i="10"/>
  <c r="AO79" i="10" s="1"/>
  <c r="AC79" i="10"/>
  <c r="AP79" i="10" s="1"/>
  <c r="AD79" i="10"/>
  <c r="AQ79" i="10" s="1"/>
  <c r="AE79" i="10"/>
  <c r="AR79" i="10" s="1"/>
  <c r="AB89" i="10"/>
  <c r="AO89" i="10" s="1"/>
  <c r="AC89" i="10"/>
  <c r="AP89" i="10" s="1"/>
  <c r="AD89" i="10"/>
  <c r="AQ89" i="10" s="1"/>
  <c r="AE89" i="10"/>
  <c r="AR89" i="10" s="1"/>
  <c r="AB29" i="10"/>
  <c r="AO29" i="10" s="1"/>
  <c r="AC29" i="10"/>
  <c r="AP29" i="10" s="1"/>
  <c r="AD29" i="10"/>
  <c r="AQ29" i="10" s="1"/>
  <c r="AE29" i="10"/>
  <c r="AR29" i="10" s="1"/>
  <c r="AB88" i="10"/>
  <c r="AO88" i="10" s="1"/>
  <c r="AC88" i="10"/>
  <c r="AP88" i="10" s="1"/>
  <c r="AD88" i="10"/>
  <c r="AQ88" i="10" s="1"/>
  <c r="AE88" i="10"/>
  <c r="AR88" i="10" s="1"/>
  <c r="AE90" i="10"/>
  <c r="AR90" i="10" s="1"/>
  <c r="AB90" i="10"/>
  <c r="AO90" i="10" s="1"/>
  <c r="AC90" i="10"/>
  <c r="AP90" i="10" s="1"/>
  <c r="AD90" i="10"/>
  <c r="AQ90" i="10" s="1"/>
  <c r="AB106" i="10"/>
  <c r="AO106" i="10" s="1"/>
  <c r="AC106" i="10"/>
  <c r="AP106" i="10" s="1"/>
  <c r="AD106" i="10"/>
  <c r="AQ106" i="10" s="1"/>
  <c r="AE106" i="10"/>
  <c r="AR106" i="10" s="1"/>
  <c r="AB36" i="10"/>
  <c r="AO36" i="10" s="1"/>
  <c r="AE36" i="10"/>
  <c r="AR36" i="10" s="1"/>
  <c r="AC36" i="10"/>
  <c r="AP36" i="10" s="1"/>
  <c r="AD36" i="10"/>
  <c r="AQ36" i="10" s="1"/>
  <c r="AE18" i="10"/>
  <c r="AR18" i="10" s="1"/>
  <c r="AB18" i="10"/>
  <c r="AO18" i="10" s="1"/>
  <c r="AC18" i="10"/>
  <c r="AP18" i="10" s="1"/>
  <c r="AD18" i="10"/>
  <c r="AQ18" i="10" s="1"/>
  <c r="AB38" i="10"/>
  <c r="AO38" i="10" s="1"/>
  <c r="AC38" i="10"/>
  <c r="AP38" i="10" s="1"/>
  <c r="AD38" i="10"/>
  <c r="AQ38" i="10" s="1"/>
  <c r="AE38" i="10"/>
  <c r="AR38" i="10" s="1"/>
  <c r="AB94" i="10"/>
  <c r="AO94" i="10" s="1"/>
  <c r="AC94" i="10"/>
  <c r="AP94" i="10" s="1"/>
  <c r="AD94" i="10"/>
  <c r="AQ94" i="10" s="1"/>
  <c r="AE94" i="10"/>
  <c r="AR94" i="10" s="1"/>
  <c r="AB11" i="10"/>
  <c r="AO11" i="10" s="1"/>
  <c r="AC11" i="10"/>
  <c r="AP11" i="10" s="1"/>
  <c r="AD11" i="10"/>
  <c r="AQ11" i="10" s="1"/>
  <c r="AE11" i="10"/>
  <c r="AR11" i="10" s="1"/>
  <c r="AB76" i="10"/>
  <c r="AO76" i="10" s="1"/>
  <c r="AC76" i="10"/>
  <c r="AP76" i="10" s="1"/>
  <c r="AD76" i="10"/>
  <c r="AQ76" i="10" s="1"/>
  <c r="AE76" i="10"/>
  <c r="AR76" i="10" s="1"/>
  <c r="AB104" i="10"/>
  <c r="AO104" i="10" s="1"/>
  <c r="AC104" i="10"/>
  <c r="AP104" i="10" s="1"/>
  <c r="AD104" i="10"/>
  <c r="AQ104" i="10" s="1"/>
  <c r="AE104" i="10"/>
  <c r="AR104" i="10" s="1"/>
  <c r="AB55" i="10"/>
  <c r="AO55" i="10" s="1"/>
  <c r="AC55" i="10"/>
  <c r="AP55" i="10" s="1"/>
  <c r="AD55" i="10"/>
  <c r="AQ55" i="10" s="1"/>
  <c r="AE55" i="10"/>
  <c r="AR55" i="10" s="1"/>
  <c r="AE24" i="10"/>
  <c r="AR24" i="10" s="1"/>
  <c r="AB24" i="10"/>
  <c r="AO24" i="10" s="1"/>
  <c r="AC24" i="10"/>
  <c r="AP24" i="10" s="1"/>
  <c r="AD24" i="10"/>
  <c r="AQ24" i="10" s="1"/>
  <c r="AB93" i="10"/>
  <c r="AO93" i="10" s="1"/>
  <c r="AE93" i="10"/>
  <c r="AR93" i="10" s="1"/>
  <c r="AC93" i="10"/>
  <c r="AP93" i="10" s="1"/>
  <c r="AD93" i="10"/>
  <c r="AQ93" i="10" s="1"/>
  <c r="AE96" i="10"/>
  <c r="AR96" i="10" s="1"/>
  <c r="AB96" i="10"/>
  <c r="AO96" i="10" s="1"/>
  <c r="AC96" i="10"/>
  <c r="AP96" i="10" s="1"/>
  <c r="AD96" i="10"/>
  <c r="AQ96" i="10" s="1"/>
  <c r="AB98" i="10"/>
  <c r="AO98" i="10" s="1"/>
  <c r="AC98" i="10"/>
  <c r="AP98" i="10" s="1"/>
  <c r="AD98" i="10"/>
  <c r="AQ98" i="10" s="1"/>
  <c r="AE98" i="10"/>
  <c r="AR98" i="10" s="1"/>
  <c r="AB28" i="10"/>
  <c r="AO28" i="10" s="1"/>
  <c r="AC28" i="10"/>
  <c r="AP28" i="10" s="1"/>
  <c r="AD28" i="10"/>
  <c r="AQ28" i="10" s="1"/>
  <c r="AE28" i="10"/>
  <c r="AR28" i="10" s="1"/>
  <c r="AB87" i="10"/>
  <c r="AO87" i="10" s="1"/>
  <c r="AC87" i="10"/>
  <c r="AP87" i="10" s="1"/>
  <c r="AE87" i="10"/>
  <c r="AR87" i="10" s="1"/>
  <c r="AD87" i="10"/>
  <c r="AQ87" i="10" s="1"/>
  <c r="AE12" i="10"/>
  <c r="AR12" i="10" s="1"/>
  <c r="AB12" i="10"/>
  <c r="AO12" i="10" s="1"/>
  <c r="AC12" i="10"/>
  <c r="AP12" i="10" s="1"/>
  <c r="AD12" i="10"/>
  <c r="AQ12" i="10" s="1"/>
  <c r="AB7" i="10"/>
  <c r="AO7" i="10" s="1"/>
  <c r="AC7" i="10"/>
  <c r="AP7" i="10" s="1"/>
  <c r="AD7" i="10"/>
  <c r="AQ7" i="10" s="1"/>
  <c r="AE7" i="10"/>
  <c r="AR7" i="10" s="1"/>
  <c r="AB44" i="10"/>
  <c r="AO44" i="10" s="1"/>
  <c r="AC44" i="10"/>
  <c r="AP44" i="10" s="1"/>
  <c r="AD44" i="10"/>
  <c r="AQ44" i="10" s="1"/>
  <c r="AE44" i="10"/>
  <c r="AR44" i="10" s="1"/>
  <c r="AE9" i="10"/>
  <c r="AR9" i="10" s="1"/>
  <c r="AB9" i="10"/>
  <c r="AO9" i="10" s="1"/>
  <c r="AC9" i="10"/>
  <c r="AP9" i="10" s="1"/>
  <c r="AD9" i="10"/>
  <c r="AQ9" i="10" s="1"/>
  <c r="AB34" i="10"/>
  <c r="AO34" i="10" s="1"/>
  <c r="AC34" i="10"/>
  <c r="AP34" i="10" s="1"/>
  <c r="AD34" i="10"/>
  <c r="AQ34" i="10" s="1"/>
  <c r="AE34" i="10"/>
  <c r="AR34" i="10" s="1"/>
  <c r="AB59" i="10"/>
  <c r="AO59" i="10" s="1"/>
  <c r="AC59" i="10"/>
  <c r="AP59" i="10" s="1"/>
  <c r="AD59" i="10"/>
  <c r="AQ59" i="10" s="1"/>
  <c r="AE59" i="10"/>
  <c r="AR59" i="10" s="1"/>
  <c r="AB67" i="10"/>
  <c r="AO67" i="10" s="1"/>
  <c r="AC67" i="10"/>
  <c r="AP67" i="10" s="1"/>
  <c r="AD67" i="10"/>
  <c r="AQ67" i="10" s="1"/>
  <c r="AE67" i="10"/>
  <c r="AR67" i="10" s="1"/>
  <c r="AB23" i="10"/>
  <c r="AO23" i="10" s="1"/>
  <c r="AC23" i="10"/>
  <c r="AP23" i="10" s="1"/>
  <c r="AD23" i="10"/>
  <c r="AQ23" i="10" s="1"/>
  <c r="AE23" i="10"/>
  <c r="AR23" i="10" s="1"/>
  <c r="AU3" i="10" l="1"/>
  <c r="AX3" i="10"/>
  <c r="AW3" i="10"/>
  <c r="AV3" i="10"/>
  <c r="DT3" i="1" l="1"/>
  <c r="DT4" i="1"/>
  <c r="DT5" i="1"/>
  <c r="DT6" i="1"/>
  <c r="DT7" i="1"/>
  <c r="DT8" i="1"/>
  <c r="DT9" i="1"/>
  <c r="DT10" i="1"/>
  <c r="DT11" i="1"/>
  <c r="DT12" i="1"/>
  <c r="DT13" i="1"/>
  <c r="DT14" i="1"/>
  <c r="DT15" i="1"/>
  <c r="DT16" i="1"/>
  <c r="DT17" i="1"/>
  <c r="DT18" i="1"/>
  <c r="DT19" i="1"/>
  <c r="DT20" i="1"/>
  <c r="DT21" i="1"/>
  <c r="DT22" i="1"/>
  <c r="DT23" i="1"/>
  <c r="DT24" i="1"/>
  <c r="DT25" i="1"/>
  <c r="DT26" i="1"/>
  <c r="DT27" i="1"/>
  <c r="DT28" i="1"/>
  <c r="DT29" i="1"/>
  <c r="DT30" i="1"/>
  <c r="DT31" i="1"/>
  <c r="DT32" i="1"/>
  <c r="DT33" i="1"/>
  <c r="DT34" i="1"/>
  <c r="DT35" i="1"/>
  <c r="DT36" i="1"/>
  <c r="DT37" i="1"/>
  <c r="DT38" i="1"/>
  <c r="DT39" i="1"/>
  <c r="DT40" i="1"/>
  <c r="DT41" i="1"/>
  <c r="DT42" i="1"/>
  <c r="DT43" i="1"/>
  <c r="DT44" i="1"/>
  <c r="DT45" i="1"/>
  <c r="DT46" i="1"/>
  <c r="DT47" i="1"/>
  <c r="DT48" i="1"/>
  <c r="DT49" i="1"/>
  <c r="DT50" i="1"/>
  <c r="DT51" i="1"/>
  <c r="DT52" i="1"/>
  <c r="DT53" i="1"/>
  <c r="DT54" i="1"/>
  <c r="DT55" i="1"/>
  <c r="DT56" i="1"/>
  <c r="DT57" i="1"/>
  <c r="DT58" i="1"/>
  <c r="DT59" i="1"/>
  <c r="DT60" i="1"/>
  <c r="DT61" i="1"/>
  <c r="DT62" i="1"/>
  <c r="DT63" i="1"/>
  <c r="DT64" i="1"/>
  <c r="DT65" i="1"/>
  <c r="DT66" i="1"/>
  <c r="DT67" i="1"/>
  <c r="DT68" i="1"/>
  <c r="DT69" i="1"/>
  <c r="DT70" i="1"/>
  <c r="DT71" i="1"/>
  <c r="DT72" i="1"/>
  <c r="DT73" i="1"/>
  <c r="DT74" i="1"/>
  <c r="DT75" i="1"/>
  <c r="DT76" i="1"/>
  <c r="DT77" i="1"/>
  <c r="DT78" i="1"/>
  <c r="DT79" i="1"/>
  <c r="DT80" i="1"/>
  <c r="DT81" i="1"/>
  <c r="DT82" i="1"/>
  <c r="DT83" i="1"/>
  <c r="DT84" i="1"/>
  <c r="DT85" i="1"/>
  <c r="DT86" i="1"/>
  <c r="DT87" i="1"/>
  <c r="DT88" i="1"/>
  <c r="DT89" i="1"/>
  <c r="DT90" i="1"/>
  <c r="DT91" i="1"/>
  <c r="DT92" i="1"/>
  <c r="DT93" i="1"/>
  <c r="DT94" i="1"/>
  <c r="DT95" i="1"/>
  <c r="DT96" i="1"/>
  <c r="DT97" i="1"/>
  <c r="DT98" i="1"/>
  <c r="DT99" i="1"/>
  <c r="DT100" i="1"/>
  <c r="DT101" i="1"/>
  <c r="DT102" i="1"/>
  <c r="DT103" i="1"/>
  <c r="DT104" i="1"/>
  <c r="DT105" i="1"/>
  <c r="DT2" i="1"/>
  <c r="CI3" i="1" l="1"/>
  <c r="CI4" i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I78" i="1"/>
  <c r="CI79" i="1"/>
  <c r="CI80" i="1"/>
  <c r="CI81" i="1"/>
  <c r="CI82" i="1"/>
  <c r="CI83" i="1"/>
  <c r="CI84" i="1"/>
  <c r="CI85" i="1"/>
  <c r="CI86" i="1"/>
  <c r="CI87" i="1"/>
  <c r="CI88" i="1"/>
  <c r="CI89" i="1"/>
  <c r="CI90" i="1"/>
  <c r="CI91" i="1"/>
  <c r="CI92" i="1"/>
  <c r="CI93" i="1"/>
  <c r="CI94" i="1"/>
  <c r="CI95" i="1"/>
  <c r="CI96" i="1"/>
  <c r="CI97" i="1"/>
  <c r="CI98" i="1"/>
  <c r="CI99" i="1"/>
  <c r="CI100" i="1"/>
  <c r="CI101" i="1"/>
  <c r="CI102" i="1"/>
  <c r="CI103" i="1"/>
  <c r="CI104" i="1"/>
  <c r="CI105" i="1"/>
  <c r="CI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2" i="1"/>
  <c r="DN3" i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N78" i="1"/>
  <c r="DN79" i="1"/>
  <c r="DN80" i="1"/>
  <c r="DN81" i="1"/>
  <c r="DN82" i="1"/>
  <c r="DN83" i="1"/>
  <c r="DN84" i="1"/>
  <c r="DN85" i="1"/>
  <c r="DN86" i="1"/>
  <c r="DN87" i="1"/>
  <c r="DN88" i="1"/>
  <c r="DN89" i="1"/>
  <c r="DN90" i="1"/>
  <c r="DN91" i="1"/>
  <c r="DN92" i="1"/>
  <c r="DN93" i="1"/>
  <c r="DN94" i="1"/>
  <c r="DN95" i="1"/>
  <c r="DN96" i="1"/>
  <c r="DN97" i="1"/>
  <c r="DN98" i="1"/>
  <c r="DN99" i="1"/>
  <c r="DN100" i="1"/>
  <c r="DN101" i="1"/>
  <c r="DN102" i="1"/>
  <c r="DN103" i="1"/>
  <c r="DN104" i="1"/>
  <c r="DN105" i="1"/>
  <c r="DN2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tc={F982CD0B-5F28-4187-9504-EBE0ABB3A7E7}</author>
  </authors>
  <commentList>
    <comment ref="U2" authorId="0" shapeId="0" xr:uid="{F982CD0B-5F28-4187-9504-EBE0ABB3A7E7}">
      <text>
        <t>[Threaded comment]
Your version of Excel allows you to read this threaded comment; however, any edits to it will get removed if the file is opened in a newer version of Excel. Learn more: https://go.microsoft.com/fwlink/?linkid=870924
Comment:
    @Ema Ventura  here the logic to apportionate APP-DPP and RCDD uplifts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<sst xmlns="http://schemas.openxmlformats.org/spreadsheetml/2006/main" count="5553" uniqueCount="704">
  <si>
    <t>Model</t>
  </si>
  <si>
    <t>LW_cons</t>
  </si>
  <si>
    <t>RG</t>
  </si>
  <si>
    <t>RF</t>
  </si>
  <si>
    <t>Mva</t>
  </si>
  <si>
    <t>Actual</t>
  </si>
  <si>
    <t>Residuals</t>
  </si>
  <si>
    <t>Values</t>
  </si>
  <si>
    <t>Contributions</t>
  </si>
  <si>
    <t>Base</t>
  </si>
  <si>
    <t>Jp_bat_lw_glototaldevices_salesvolume [Stock 0.6 6]</t>
  </si>
  <si>
    <t>Jp_bat_lw_totalconsumable_rrspprice</t>
  </si>
  <si>
    <t>Jp_bat_lw_totalconsumable_avgdiscount</t>
  </si>
  <si>
    <t>Glo_mob_users</t>
  </si>
  <si>
    <t>Jp_bat_lw_consumable_tdp</t>
  </si>
  <si>
    <t>Jp_jti_lw_consumable_tdp</t>
  </si>
  <si>
    <t>Jp_pmi_lw_consumable_tdp</t>
  </si>
  <si>
    <t>Jp_bat_lw_consumable_samplingvolume [Lag 1]</t>
  </si>
  <si>
    <t>Jp_bat_lw_consumable_samplingvolume [Lag 2]</t>
  </si>
  <si>
    <t>Dummy 17 07 2023-08 07 2023</t>
  </si>
  <si>
    <t>Dummy 26 09 2022-17 10 2022</t>
  </si>
  <si>
    <t>Maxtempc</t>
  </si>
  <si>
    <t>Nmp_total</t>
  </si>
  <si>
    <t>One2one</t>
  </si>
  <si>
    <t>Ownstore</t>
  </si>
  <si>
    <t>Edm_tot</t>
  </si>
  <si>
    <t>Ooh</t>
  </si>
  <si>
    <t>Social</t>
  </si>
  <si>
    <t>Cvs_total</t>
  </si>
  <si>
    <t>Horeca</t>
  </si>
  <si>
    <t>Tv</t>
  </si>
  <si>
    <t>Digitaldisplay</t>
  </si>
  <si>
    <t>Digitalvideo</t>
  </si>
  <si>
    <t>Progdisplay</t>
  </si>
  <si>
    <t>Progvideo</t>
  </si>
  <si>
    <t>Socialdisplay</t>
  </si>
  <si>
    <t>Inc_cases</t>
  </si>
  <si>
    <t>Inc_deaths</t>
  </si>
  <si>
    <t>Other</t>
  </si>
  <si>
    <t>Devices</t>
  </si>
  <si>
    <t>Price</t>
  </si>
  <si>
    <t>Promos</t>
  </si>
  <si>
    <t>Consumer.base</t>
  </si>
  <si>
    <t>Distrn</t>
  </si>
  <si>
    <t>Comp_distrn</t>
  </si>
  <si>
    <t>Rcs_cons</t>
  </si>
  <si>
    <t>Launchhyperair</t>
  </si>
  <si>
    <t>Launchhyperx2</t>
  </si>
  <si>
    <t>Weather</t>
  </si>
  <si>
    <t>Nmp</t>
  </si>
  <si>
    <t>Edm</t>
  </si>
  <si>
    <t>Cvs</t>
  </si>
  <si>
    <t>Covid</t>
  </si>
  <si>
    <t>Waterfall</t>
  </si>
  <si>
    <t>Increment</t>
  </si>
  <si>
    <t>Media parameters</t>
  </si>
  <si>
    <t>Max uplift %</t>
  </si>
  <si>
    <t>Slope</t>
  </si>
  <si>
    <t>Offset</t>
  </si>
  <si>
    <t>Power</t>
  </si>
  <si>
    <t>Max uplift abs</t>
  </si>
  <si>
    <t>Avg media cost</t>
  </si>
  <si>
    <t>Carryover</t>
  </si>
  <si>
    <t>Media curves</t>
  </si>
  <si>
    <t>Media spends</t>
  </si>
  <si>
    <t>Num points</t>
  </si>
  <si>
    <t>Max levels</t>
  </si>
  <si>
    <t>03 01 2022</t>
  </si>
  <si>
    <t>Year_2022</t>
  </si>
  <si>
    <t>Na</t>
  </si>
  <si>
    <t>Num vars</t>
  </si>
  <si>
    <t>Num trees</t>
  </si>
  <si>
    <t>10 01 2022</t>
  </si>
  <si>
    <t>Year_2023</t>
  </si>
  <si>
    <t>DegF</t>
  </si>
  <si>
    <t>Num nodes</t>
  </si>
  <si>
    <t>17 01 2022</t>
  </si>
  <si>
    <t>SER</t>
  </si>
  <si>
    <t>24 01 2022</t>
  </si>
  <si>
    <t>Media value contribs</t>
  </si>
  <si>
    <t>Rsq</t>
  </si>
  <si>
    <t>31 01 2022</t>
  </si>
  <si>
    <t>RbarSq</t>
  </si>
  <si>
    <t>07 02 2022</t>
  </si>
  <si>
    <t>OOB Std Err</t>
  </si>
  <si>
    <t>14 02 2022</t>
  </si>
  <si>
    <t>D-W</t>
  </si>
  <si>
    <t>21 02 2022</t>
  </si>
  <si>
    <t>28 02 2022</t>
  </si>
  <si>
    <t>Total</t>
  </si>
  <si>
    <t>07 03 2022</t>
  </si>
  <si>
    <t>Description</t>
  </si>
  <si>
    <t>Variable</t>
  </si>
  <si>
    <t>Status</t>
  </si>
  <si>
    <t>Transform</t>
  </si>
  <si>
    <t>Importance</t>
  </si>
  <si>
    <t>Behaviour</t>
  </si>
  <si>
    <t>14 03 2022</t>
  </si>
  <si>
    <t>21 03 2022</t>
  </si>
  <si>
    <t>Dependent</t>
  </si>
  <si>
    <t>jp_bat_LW_totalconsumable_VolumeSticks</t>
  </si>
  <si>
    <t>VALUE jp_bat_LW_totalconsumable_AvgPrice</t>
  </si>
  <si>
    <t>28 03 2022</t>
  </si>
  <si>
    <t>04 04 2022</t>
  </si>
  <si>
    <t>Media RoIs</t>
  </si>
  <si>
    <t>Info</t>
  </si>
  <si>
    <t>Device sales</t>
  </si>
  <si>
    <t>11 04 2022</t>
  </si>
  <si>
    <t>jp_bat_LW_GloTotalDevices_SalesVolume</t>
  </si>
  <si>
    <t>Stock 0.6 6</t>
  </si>
  <si>
    <t>inc group Devices rebase</t>
  </si>
  <si>
    <t>18 04 2022</t>
  </si>
  <si>
    <t>25 04 2022</t>
  </si>
  <si>
    <t>Price and discount</t>
  </si>
  <si>
    <t>02 05 2022</t>
  </si>
  <si>
    <t>jp_bat_LW_totalconsumable_RRSPPrice</t>
  </si>
  <si>
    <t>dec max group Price</t>
  </si>
  <si>
    <t>09 05 2022</t>
  </si>
  <si>
    <t>jp_bat_LW_totalconsumable_AvgDiscount</t>
  </si>
  <si>
    <t>inc group Promos</t>
  </si>
  <si>
    <t>16 05 2022</t>
  </si>
  <si>
    <t>23 05 2022</t>
  </si>
  <si>
    <t>Consumer Base</t>
  </si>
  <si>
    <t>30 05 2022</t>
  </si>
  <si>
    <t>glo_MOB_users</t>
  </si>
  <si>
    <t>inc min group Consumer.Base</t>
  </si>
  <si>
    <t>06 06 2022</t>
  </si>
  <si>
    <t>Suspended</t>
  </si>
  <si>
    <t>Fixed_intercept</t>
  </si>
  <si>
    <t>x</t>
  </si>
  <si>
    <t>group Consumer.Base</t>
  </si>
  <si>
    <t>13 06 2022</t>
  </si>
  <si>
    <t>20 06 2022</t>
  </si>
  <si>
    <t>Distribution</t>
  </si>
  <si>
    <t>27 06 2022</t>
  </si>
  <si>
    <t>jp_bat_LW_Consumable_TDP</t>
  </si>
  <si>
    <t>inc min group Distrn</t>
  </si>
  <si>
    <t>04 07 2022</t>
  </si>
  <si>
    <t>jp_jti_LW_Consumable_TDP</t>
  </si>
  <si>
    <t>dec min group Comp_Distrn</t>
  </si>
  <si>
    <t>11 07 2022</t>
  </si>
  <si>
    <t>jp_pmi_LW_Consumable_TDP</t>
  </si>
  <si>
    <t>18 07 2022</t>
  </si>
  <si>
    <t>%contr</t>
  </si>
  <si>
    <t>25 07 2022</t>
  </si>
  <si>
    <t>RCS</t>
  </si>
  <si>
    <t>01 08 2022</t>
  </si>
  <si>
    <t>jp_bat_LW_consumable_samplingvolume</t>
  </si>
  <si>
    <t>Lag 1</t>
  </si>
  <si>
    <t>inc min group RCS_cons</t>
  </si>
  <si>
    <t>08 08 2022</t>
  </si>
  <si>
    <t>Lag 2</t>
  </si>
  <si>
    <t>15 08 2022</t>
  </si>
  <si>
    <t>Investment</t>
  </si>
  <si>
    <t>22 08 2022</t>
  </si>
  <si>
    <t>Competitor promos</t>
  </si>
  <si>
    <t>29 08 2022</t>
  </si>
  <si>
    <t>jp_jti_LW_totalconsumable_AvgDiscount</t>
  </si>
  <si>
    <t>low_sig</t>
  </si>
  <si>
    <t>dec group Comp_promos</t>
  </si>
  <si>
    <t>05 09 2022</t>
  </si>
  <si>
    <t>jp_pmi_LW_totalconsumable_AvgDiscount</t>
  </si>
  <si>
    <t>12 09 2022</t>
  </si>
  <si>
    <t>19 09 2022</t>
  </si>
  <si>
    <t>Holidays</t>
  </si>
  <si>
    <t>26 09 2022</t>
  </si>
  <si>
    <t>Coming_of_Age</t>
  </si>
  <si>
    <t>dec group Holidays</t>
  </si>
  <si>
    <t>03 10 2022</t>
  </si>
  <si>
    <t>Foundation</t>
  </si>
  <si>
    <t>10 10 2022</t>
  </si>
  <si>
    <t>Emperor_Birthday</t>
  </si>
  <si>
    <t>17 10 2022</t>
  </si>
  <si>
    <t>old results</t>
  </si>
  <si>
    <t>Vernal_Equinox</t>
  </si>
  <si>
    <t>24 10 2022</t>
  </si>
  <si>
    <t>Constitution</t>
  </si>
  <si>
    <t>31 10 2022</t>
  </si>
  <si>
    <t>Marine</t>
  </si>
  <si>
    <t>07 11 2022</t>
  </si>
  <si>
    <t>Mountain</t>
  </si>
  <si>
    <t>14 11 2022</t>
  </si>
  <si>
    <t>Respect_for_Aged</t>
  </si>
  <si>
    <t>21 11 2022</t>
  </si>
  <si>
    <t>Culture</t>
  </si>
  <si>
    <t>28 11 2022</t>
  </si>
  <si>
    <t>Labor_Thanksgiving</t>
  </si>
  <si>
    <t>05 12 2022</t>
  </si>
  <si>
    <t>New_Year</t>
  </si>
  <si>
    <t>12 12 2022</t>
  </si>
  <si>
    <t>Total_holidays</t>
  </si>
  <si>
    <t>19 12 2022</t>
  </si>
  <si>
    <t>26 12 2022</t>
  </si>
  <si>
    <t>Seasonality</t>
  </si>
  <si>
    <t>02 01 2023</t>
  </si>
  <si>
    <t>January</t>
  </si>
  <si>
    <t>group Seasonality</t>
  </si>
  <si>
    <t>09 01 2023</t>
  </si>
  <si>
    <t>February</t>
  </si>
  <si>
    <t>16 01 2023</t>
  </si>
  <si>
    <t>March</t>
  </si>
  <si>
    <t>23 01 2023</t>
  </si>
  <si>
    <t>April</t>
  </si>
  <si>
    <t>30 01 2023</t>
  </si>
  <si>
    <t>May</t>
  </si>
  <si>
    <t>06 02 2023</t>
  </si>
  <si>
    <t>June</t>
  </si>
  <si>
    <t>13 02 2023</t>
  </si>
  <si>
    <t>July</t>
  </si>
  <si>
    <t>20 02 2023</t>
  </si>
  <si>
    <t>August</t>
  </si>
  <si>
    <t>27 02 2023</t>
  </si>
  <si>
    <t>September</t>
  </si>
  <si>
    <t>06 03 2023</t>
  </si>
  <si>
    <t>October</t>
  </si>
  <si>
    <t>13 03 2023</t>
  </si>
  <si>
    <t>November</t>
  </si>
  <si>
    <t>20 03 2023</t>
  </si>
  <si>
    <t>December</t>
  </si>
  <si>
    <t>27 03 2023</t>
  </si>
  <si>
    <t>03 04 2023</t>
  </si>
  <si>
    <t>Events</t>
  </si>
  <si>
    <t>10 04 2023</t>
  </si>
  <si>
    <t>dummy 26 09 2022</t>
  </si>
  <si>
    <t>group Events</t>
  </si>
  <si>
    <t>17 04 2023</t>
  </si>
  <si>
    <t>dummy 03 10 2022-10 10 2022</t>
  </si>
  <si>
    <t>24 04 2023</t>
  </si>
  <si>
    <t>dummy 02 01 2023</t>
  </si>
  <si>
    <t>01 05 2023</t>
  </si>
  <si>
    <t>dummy 25 12 2023</t>
  </si>
  <si>
    <t>08 05 2023</t>
  </si>
  <si>
    <t>dummy 17 07 2023-08 07 2023</t>
  </si>
  <si>
    <t>group LaunchHyperAir</t>
  </si>
  <si>
    <t>15 05 2023</t>
  </si>
  <si>
    <t>dummy 26 09 2022-17 10 2022</t>
  </si>
  <si>
    <t>group LaunchHyperX2</t>
  </si>
  <si>
    <t>22 05 2023</t>
  </si>
  <si>
    <t>29 05 2023</t>
  </si>
  <si>
    <t>05 06 2023</t>
  </si>
  <si>
    <t>12 06 2023</t>
  </si>
  <si>
    <t>19 06 2023</t>
  </si>
  <si>
    <t>maxtempC</t>
  </si>
  <si>
    <t>min group Weather</t>
  </si>
  <si>
    <t>26 06 2023</t>
  </si>
  <si>
    <t>mintempC</t>
  </si>
  <si>
    <t>03 07 2023</t>
  </si>
  <si>
    <t>FeelsLikeC</t>
  </si>
  <si>
    <t>10 07 2023</t>
  </si>
  <si>
    <t>sunHour</t>
  </si>
  <si>
    <t>17 07 2023</t>
  </si>
  <si>
    <t>24 07 2023</t>
  </si>
  <si>
    <t>jp_bat_app_dpp_d2c_device_inv</t>
  </si>
  <si>
    <t>na</t>
  </si>
  <si>
    <t>Stock 0.094:0-0.3 4</t>
  </si>
  <si>
    <t>inc nex group app-dpp-d2c alias add_dev</t>
  </si>
  <si>
    <t>31 07 2023</t>
  </si>
  <si>
    <t>jp_bat_app_dpp_d2c_consumable_inv</t>
  </si>
  <si>
    <t>Stock 0.009:0-0.3 4</t>
  </si>
  <si>
    <t>inc nex group app-dpp-d2c alias add_con</t>
  </si>
  <si>
    <t>07 08 2023</t>
  </si>
  <si>
    <t>jp_bat_app_dpp_d2c_device_consumable_inv</t>
  </si>
  <si>
    <t>Stock 0.038:0-0.3 4</t>
  </si>
  <si>
    <t>inc nex group app-dpp-d2c alias add_devcon</t>
  </si>
  <si>
    <t>14 08 2023</t>
  </si>
  <si>
    <t>21 08 2023</t>
  </si>
  <si>
    <t>jp_bat_rcs_consumable_inv</t>
  </si>
  <si>
    <t>inc nex group rcs-rcdd alias rcs_con</t>
  </si>
  <si>
    <t>28 08 2023</t>
  </si>
  <si>
    <t>jp_bat_rcdd_device_inv</t>
  </si>
  <si>
    <t>inc nex group rcs-rcdd alias rcdd_dev</t>
  </si>
  <si>
    <t>04 09 2023</t>
  </si>
  <si>
    <t>11 09 2023</t>
  </si>
  <si>
    <t>jp_bat_NMPmedia_Yahoo_inv</t>
  </si>
  <si>
    <t>Stock 0.244:0-0.3 4</t>
  </si>
  <si>
    <t>inc nex group NMP alias Yahoo</t>
  </si>
  <si>
    <t>18 09 2023</t>
  </si>
  <si>
    <t>jp_bat_NMPmedia_Rakuten_inv</t>
  </si>
  <si>
    <t>inc nex group NMP alias Rakuten</t>
  </si>
  <si>
    <t>25 09 2023</t>
  </si>
  <si>
    <t>jp_bat_NMPmedia_Amazon_inv</t>
  </si>
  <si>
    <t>inc nex group NMP alias Amazon</t>
  </si>
  <si>
    <t>02 10 2023</t>
  </si>
  <si>
    <t>jp_bat_NMP_without_enabling_inv</t>
  </si>
  <si>
    <t>Stock 0.009:0-0.3 2</t>
  </si>
  <si>
    <t>inc nex group NMP alias NMP_total Adj 0.2</t>
  </si>
  <si>
    <t>09 10 2023</t>
  </si>
  <si>
    <t>16 10 2023</t>
  </si>
  <si>
    <t>jp_bat_one2one_approach</t>
  </si>
  <si>
    <t>Stock 0.084:0-0.3 4</t>
  </si>
  <si>
    <t>inc nex group 121 alias one2one</t>
  </si>
  <si>
    <t>23 10 2023</t>
  </si>
  <si>
    <t>30 10 2023</t>
  </si>
  <si>
    <t>jp_bat_pop-up_visits</t>
  </si>
  <si>
    <t>inc nex group pop-up alias pop-up</t>
  </si>
  <si>
    <t>06 11 2023</t>
  </si>
  <si>
    <t>jp_bat_ownstore_inv</t>
  </si>
  <si>
    <t>Stock 0.145:0-0.3 4</t>
  </si>
  <si>
    <t>inc nex group ownstore alias ownstore</t>
  </si>
  <si>
    <t>13 11 2023</t>
  </si>
  <si>
    <t>20 11 2023</t>
  </si>
  <si>
    <t>jp_bat_EDM_acquisition_inv</t>
  </si>
  <si>
    <t>exclude</t>
  </si>
  <si>
    <t>inc nex group EDM alias EDM_acq</t>
  </si>
  <si>
    <t>27 11 2023</t>
  </si>
  <si>
    <t>jp_bat_EDM_retention_inv</t>
  </si>
  <si>
    <t>inc nex group EDM alias EDM_ret</t>
  </si>
  <si>
    <t>04 12 2023</t>
  </si>
  <si>
    <t>jp_bat_EDM_total_inv</t>
  </si>
  <si>
    <t>Stock 0.038:0-0.3 2</t>
  </si>
  <si>
    <t>inc nex group EDM alias EDM_tot Adj 0.2</t>
  </si>
  <si>
    <t>11 12 2023</t>
  </si>
  <si>
    <t>18 12 2023</t>
  </si>
  <si>
    <t>jp_bat_OOH_reach</t>
  </si>
  <si>
    <t>Stock 0.197:0-0.3 2</t>
  </si>
  <si>
    <t>inc nex group OOH alias OOH Adj 0.5</t>
  </si>
  <si>
    <t>25 12 2023</t>
  </si>
  <si>
    <t>jp_bat_social_total_inv</t>
  </si>
  <si>
    <t>inc nex group Social alias Social Adj 0.75</t>
  </si>
  <si>
    <t>jp_bat_digitalCRM_inv</t>
  </si>
  <si>
    <t>Stock 0.234:0-0.3 4</t>
  </si>
  <si>
    <t>inc nex group CRM alias CRM_main</t>
  </si>
  <si>
    <t>jp_bat_digitalCRM_enabling_inv</t>
  </si>
  <si>
    <t>inc nex group CRM alias CRM_enable</t>
  </si>
  <si>
    <t>CRM_total</t>
  </si>
  <si>
    <t>inc nex group CRM alias CRM_total</t>
  </si>
  <si>
    <t>jp_bat_ownEC_inv</t>
  </si>
  <si>
    <t>inc nex group Own-EC alias Own-EC</t>
  </si>
  <si>
    <t>jp_bat_ownEC_enabling_inv</t>
  </si>
  <si>
    <t>inc nex group Own-EC alias Own-EC_enable</t>
  </si>
  <si>
    <t>jp_bat_CVS_LW_Full_inv</t>
  </si>
  <si>
    <t>Stock 0.197:0-0.3 4</t>
  </si>
  <si>
    <t>inc nex group CVS alias CVS_full</t>
  </si>
  <si>
    <t>jp_bat_CVS_LW_Half_inv</t>
  </si>
  <si>
    <t>inc nex group CVS alias CVS_half</t>
  </si>
  <si>
    <t>jp_bat_CVS_LW_Off_Cycle_inv</t>
  </si>
  <si>
    <t>inc nex group CVS alias CVS_cycle</t>
  </si>
  <si>
    <t>jp_bat_CVS_LW_Enabling_inv</t>
  </si>
  <si>
    <t>inc nex group CVS alias CVS_enable</t>
  </si>
  <si>
    <t>jp_bat_CVS_LW-total_exc_enabling_inv</t>
  </si>
  <si>
    <t>inc nex group CVS alias CVS_total rebase Adj 2</t>
  </si>
  <si>
    <t>jp_bat_horeca-events_total_inv</t>
  </si>
  <si>
    <t>inc nex alias horeca Adj 0.8</t>
  </si>
  <si>
    <t>jp_bat_ConnectedTV_impressions</t>
  </si>
  <si>
    <t>Stock 0.370:0.3-0.6 4</t>
  </si>
  <si>
    <t>inc nex alias TV Adj 0.9</t>
  </si>
  <si>
    <t>jp_bat_DigitalDisplay_impressions</t>
  </si>
  <si>
    <t>Stock 0.019:0-0.3 4</t>
  </si>
  <si>
    <t>inc nex alias DigitalDisplay</t>
  </si>
  <si>
    <t>jp_bat_DigitalVideo_impressions</t>
  </si>
  <si>
    <t>Stock 0.445:0.3-0.6 4</t>
  </si>
  <si>
    <t>inc nex alias DigitalVideo</t>
  </si>
  <si>
    <t>jp_bat_PaidSearch_impressions</t>
  </si>
  <si>
    <t>Stock 0.295:0-0.3 4</t>
  </si>
  <si>
    <t>inc nex alias PaidSearch</t>
  </si>
  <si>
    <t>jp_bat_ProgrammaticDisplay_impressions</t>
  </si>
  <si>
    <t>inc nex alias ProgDisplay Adj 0.5</t>
  </si>
  <si>
    <t>jp_bat_ProgrammaticVideo_impressions</t>
  </si>
  <si>
    <t>Stock 0.422:0.3-0.6 4</t>
  </si>
  <si>
    <t>inc nex alias ProgVideo Adj 0.18</t>
  </si>
  <si>
    <t>jp_bat_SocialDisplay_impressions</t>
  </si>
  <si>
    <t>inc nex alias SocialDisplay adj 0.3</t>
  </si>
  <si>
    <t>jp_bat_SocialVideo_impressions</t>
  </si>
  <si>
    <t>inc nex alias SocialVideo</t>
  </si>
  <si>
    <t>jp_bat_unknown_impressions</t>
  </si>
  <si>
    <t>inc nex group UnknownMedia</t>
  </si>
  <si>
    <t>total_cases</t>
  </si>
  <si>
    <t>total_deaths</t>
  </si>
  <si>
    <t>inc_cases</t>
  </si>
  <si>
    <t>group Covid</t>
  </si>
  <si>
    <t>inc_deaths</t>
  </si>
  <si>
    <t>Control</t>
  </si>
  <si>
    <t>Parameters</t>
  </si>
  <si>
    <t>LabelRange=WeekCom</t>
  </si>
  <si>
    <t xml:space="preserve">MvaRange=mva </t>
  </si>
  <si>
    <t xml:space="preserve">ResidRange=res </t>
  </si>
  <si>
    <t>SearchMode=On</t>
  </si>
  <si>
    <t xml:space="preserve">ContribGroupRange=con </t>
  </si>
  <si>
    <t>BaseAdj=0.9</t>
  </si>
  <si>
    <t>PhaseRange=Year</t>
  </si>
  <si>
    <t>WaterfallGroupRange=wat</t>
  </si>
  <si>
    <t xml:space="preserve">WaterfallStyle=-1 </t>
  </si>
  <si>
    <t>ImpMode=Tstat</t>
  </si>
  <si>
    <t>MediaCurveRange=cur</t>
  </si>
  <si>
    <t>MediaResponseRange=med</t>
  </si>
  <si>
    <t>MediaScale=25000000</t>
  </si>
  <si>
    <t>MaxUplift=0.25</t>
  </si>
  <si>
    <t>ContribPhaseGroupRange=GConRange</t>
  </si>
  <si>
    <t>MediaSpendRange=spend_total</t>
  </si>
  <si>
    <t xml:space="preserve">MediaSpendPhaseRange=spend_phase </t>
  </si>
  <si>
    <t>MediaValueRange=con_total</t>
  </si>
  <si>
    <t>MediaValuePhaseRange=con_phase</t>
  </si>
  <si>
    <t xml:space="preserve">MediaRoiPhaseRange=roi_phase </t>
  </si>
  <si>
    <t xml:space="preserve">MediaRoiRange=roi_total </t>
  </si>
  <si>
    <t>ContribRange=conind</t>
  </si>
  <si>
    <t>group</t>
  </si>
  <si>
    <t>group_type</t>
  </si>
  <si>
    <t>variable_name</t>
  </si>
  <si>
    <t>variable_type</t>
  </si>
  <si>
    <t>mwb</t>
  </si>
  <si>
    <t>non_media</t>
  </si>
  <si>
    <t>baseline</t>
  </si>
  <si>
    <t>Own_price</t>
  </si>
  <si>
    <t>price</t>
  </si>
  <si>
    <t>Recent_Devices</t>
  </si>
  <si>
    <t>Jp_bat_lw_glototaldevices_salesvolume_[Stock_0.6_6]</t>
  </si>
  <si>
    <t>devices</t>
  </si>
  <si>
    <t>Own_Promo</t>
  </si>
  <si>
    <t>promo</t>
  </si>
  <si>
    <t>mob_base</t>
  </si>
  <si>
    <t>Own_Distribution</t>
  </si>
  <si>
    <t>distribution</t>
  </si>
  <si>
    <t>Competitor</t>
  </si>
  <si>
    <t>comp</t>
  </si>
  <si>
    <t>Consumable_Sampling</t>
  </si>
  <si>
    <t>jp_bat_LW_consumable_samplingvolume_[Lag_1]</t>
  </si>
  <si>
    <t>consumables</t>
  </si>
  <si>
    <t>jp_bat_LW_consumable_samplingvolume_[Lag_2]</t>
  </si>
  <si>
    <t>Dummy_17_07_2023-08_07_2023</t>
  </si>
  <si>
    <t>launch</t>
  </si>
  <si>
    <t>Dummy_26_09_2022-17_10_2022</t>
  </si>
  <si>
    <t>NMP</t>
  </si>
  <si>
    <t>media</t>
  </si>
  <si>
    <t>general</t>
  </si>
  <si>
    <t>one2one</t>
  </si>
  <si>
    <t>own_store</t>
  </si>
  <si>
    <t>edm</t>
  </si>
  <si>
    <t>OOH</t>
  </si>
  <si>
    <t>CVS</t>
  </si>
  <si>
    <t>LW</t>
  </si>
  <si>
    <t>TV</t>
  </si>
  <si>
    <t>DigDisplay</t>
  </si>
  <si>
    <t>DigVideo</t>
  </si>
  <si>
    <t>ProgDisplay</t>
  </si>
  <si>
    <t>ProgVideo</t>
  </si>
  <si>
    <t>SocialDisplay</t>
  </si>
  <si>
    <t>C19</t>
  </si>
  <si>
    <t>covid</t>
  </si>
  <si>
    <t>LW_devs</t>
  </si>
  <si>
    <t>Jp_bat_lw_glototaldevices_avgdiscount</t>
  </si>
  <si>
    <t>Jp_bat_lw_device_smoothdistribution</t>
  </si>
  <si>
    <t>Jp_pmi_lw_iqostotaldevices_avgprice</t>
  </si>
  <si>
    <t>Jp_jti_lw_ploomtotaldevices_avgprice</t>
  </si>
  <si>
    <t>Dummy 06 02 2023</t>
  </si>
  <si>
    <t>Dummy 14 08 2023</t>
  </si>
  <si>
    <t>Dummy 09 05 2022</t>
  </si>
  <si>
    <t>Dummy 03 10 2022</t>
  </si>
  <si>
    <t>Dummy 07 11 2022</t>
  </si>
  <si>
    <t>Own-ec</t>
  </si>
  <si>
    <t>Comp_price</t>
  </si>
  <si>
    <t>Value jp_bat_LW_GloTotalDevices_AvgPrice</t>
  </si>
  <si>
    <t>Stock 0.445:0-0.95 6</t>
  </si>
  <si>
    <t>inc group Devices</t>
  </si>
  <si>
    <t>jp_bat_LW_GloTotalDevices_AvgPrice</t>
  </si>
  <si>
    <t>dec group Price</t>
  </si>
  <si>
    <t>jp_bat_LW_GloTotalDevices_AvgDiscount</t>
  </si>
  <si>
    <t>inc group Promos Adj 2.5</t>
  </si>
  <si>
    <t>jp_bat_LW_Device_SmoothDistribution</t>
  </si>
  <si>
    <t>inc min group Distrn Adj 0.5</t>
  </si>
  <si>
    <t>jp_jti_LW_Device_SmoothDistribution</t>
  </si>
  <si>
    <t>dec min group Comp_Distrn Adj 0.1</t>
  </si>
  <si>
    <t>jp_pmi_LW_Device_SmoothDistribution</t>
  </si>
  <si>
    <t>jp_jti_LW_PloomTotalDevices_AvgDiscount</t>
  </si>
  <si>
    <t>dec group Comp_promos Adj 0.5</t>
  </si>
  <si>
    <t>jp_pmi_LW_IqosTotalDevices_AvgDiscount</t>
  </si>
  <si>
    <t>Competitor price</t>
  </si>
  <si>
    <t>jp_pmi_LW_IqosTotalDevices_AvgPrice</t>
  </si>
  <si>
    <t>inc max group Comp_price</t>
  </si>
  <si>
    <t>jp_jti_LW_PloomTotalDevices_AvgPrice</t>
  </si>
  <si>
    <t>inc max group Comp_price Adj 0.3</t>
  </si>
  <si>
    <t>Fixed</t>
  </si>
  <si>
    <t>dummy 06 02 2023</t>
  </si>
  <si>
    <t>group Promos</t>
  </si>
  <si>
    <t>dummy 14 08 2023</t>
  </si>
  <si>
    <t>dummy 09 05 2022</t>
  </si>
  <si>
    <t>dummy 03 10 2022</t>
  </si>
  <si>
    <t>dummy 07 11 2022</t>
  </si>
  <si>
    <t>inc nex group NMP alias NMP_total</t>
  </si>
  <si>
    <t>Stock 0.169:0-0.3 2</t>
  </si>
  <si>
    <t>inc nex group EDM alias EDM_tot</t>
  </si>
  <si>
    <t>Stock 0.084:0-0.3 2</t>
  </si>
  <si>
    <t>inc nex group OOH alias OOH</t>
  </si>
  <si>
    <t>inc nex group Social alias Social</t>
  </si>
  <si>
    <t>Stock 0.206:0-0.3 4</t>
  </si>
  <si>
    <t>inc  group CVS alias CVS_total rebase Adj 0.85</t>
  </si>
  <si>
    <t>Stock 0.497:0.3-0.6 4</t>
  </si>
  <si>
    <t>inc nex alias TV</t>
  </si>
  <si>
    <t>inc nex alias DigitalDisplay Adj 0.75</t>
  </si>
  <si>
    <t>inc nex alias ProgVideo Adj 0.5</t>
  </si>
  <si>
    <t>inc nex alias SocialDisplay</t>
  </si>
  <si>
    <t>SearchMode=Off</t>
  </si>
  <si>
    <t>BaseAdj=0.82</t>
  </si>
  <si>
    <t>MediaAdj = 0.12</t>
  </si>
  <si>
    <t>dummy_06_02_2023</t>
  </si>
  <si>
    <t>dummy_14_08_2023</t>
  </si>
  <si>
    <t>dummy_09_05_2022</t>
  </si>
  <si>
    <t>dummy_03_10_2022</t>
  </si>
  <si>
    <t>dummy_07_11_2022</t>
  </si>
  <si>
    <t>ownEC</t>
  </si>
  <si>
    <t>volume on deal</t>
  </si>
  <si>
    <t>total volume</t>
  </si>
  <si>
    <t>FM</t>
  </si>
  <si>
    <t>%VOD</t>
  </si>
  <si>
    <t>jp_bat_FM_GloTotalDevices_SalesVolume</t>
  </si>
  <si>
    <t>jp_bat_FM_totalconsumable_AvgDiscount</t>
  </si>
  <si>
    <t>jp_bat_FM_Consumable_TDP</t>
  </si>
  <si>
    <t>jp_jti_FM_Consumable_TDP</t>
  </si>
  <si>
    <t>jp_pmi_FM_Consumable_TDP</t>
  </si>
  <si>
    <t>jp_bat_FM_consumable_samplingvolume</t>
  </si>
  <si>
    <t>NMP_total</t>
  </si>
  <si>
    <t>jp_bat_CVS_FM-total_exc_enabling_inv</t>
  </si>
  <si>
    <t>jp_bat_ConnectedTV_inv</t>
  </si>
  <si>
    <t>jp_bat_DigitalDisplay_inv</t>
  </si>
  <si>
    <t>jp_bat_ProgrammaticDisplay_inv</t>
  </si>
  <si>
    <t>jp_bat_ProgrammaticVideo_inv</t>
  </si>
  <si>
    <t>jp_bat_SocialDisplay_inv</t>
  </si>
  <si>
    <t>jp_bat_FM_GloTotalDevices_AvgDiscount</t>
  </si>
  <si>
    <t>jp_bat_FM_Device_SmoothDistribution</t>
  </si>
  <si>
    <t>jp_jti_FM_Device_SmoothDistribution</t>
  </si>
  <si>
    <t>jp_pmi_FM_Device_SmoothDistribution</t>
  </si>
  <si>
    <t>jp_bat_DigitalVideo_inv</t>
  </si>
  <si>
    <t>FM_cons</t>
  </si>
  <si>
    <t>Jp_bat_fm_glototaldevices_salesvolume [Stock 0.6 6]</t>
  </si>
  <si>
    <t>Jp_bat_fm_totalconsumable_rrspprice</t>
  </si>
  <si>
    <t>Jp_bat_fm_totalconsumable_avgdiscount</t>
  </si>
  <si>
    <t>Jp_bat_fm_consumable_tdp</t>
  </si>
  <si>
    <t>Jp_jti_fm_consumable_tdp</t>
  </si>
  <si>
    <t>Jp_pmi_fm_consumable_tdp</t>
  </si>
  <si>
    <t>Jp_bat_fm_consumable_samplingvolume [Lag 1]</t>
  </si>
  <si>
    <t>Jp_bat_fm_consumable_samplingvolume [Lag 2]</t>
  </si>
  <si>
    <t>Dummy 19 12 2022</t>
  </si>
  <si>
    <t>Dummy 26 06 2023</t>
  </si>
  <si>
    <t>Dummy 18 09 2023</t>
  </si>
  <si>
    <t>Promo</t>
  </si>
  <si>
    <t>jp_bat_FM_totalconsumable_VolumeSticks</t>
  </si>
  <si>
    <t>Value jp_bat_FM_totalconsumable_AvgPrice</t>
  </si>
  <si>
    <t>jp_bat_FM_totalconsumable_RRSPPrice</t>
  </si>
  <si>
    <t>dec max  group Price</t>
  </si>
  <si>
    <t>Other Marketing</t>
  </si>
  <si>
    <t>jp_jti_FM_totalconsumable_AvgDiscount</t>
  </si>
  <si>
    <t>jp_pmi_FM_totalconsumable_AvgDiscount</t>
  </si>
  <si>
    <t>dummy 19 12 2022</t>
  </si>
  <si>
    <t>group Promo</t>
  </si>
  <si>
    <t>dummy 26 06 2023</t>
  </si>
  <si>
    <t>dummy 18 09 2023</t>
  </si>
  <si>
    <t>adstock changed</t>
  </si>
  <si>
    <t>Stock 0.019:0-0.3 2</t>
  </si>
  <si>
    <t>inc nex group EDM alias EDM_tot Adj 0.275</t>
  </si>
  <si>
    <t>Stock 0.253:0-0.3 2</t>
  </si>
  <si>
    <t>inc nex group OOH alias OOH adj 0.33</t>
  </si>
  <si>
    <t xml:space="preserve"> </t>
  </si>
  <si>
    <t>inc nex group Social alias Social Adj 0.85</t>
  </si>
  <si>
    <t>Stock 0.253:0-0.3 4</t>
  </si>
  <si>
    <t>Stock 0.188:0-0.3 4</t>
  </si>
  <si>
    <t>jp_bat_CVS_FM_Full_inv</t>
  </si>
  <si>
    <t>jp_bat_CVS_FM_Half_inv</t>
  </si>
  <si>
    <t>jp_bat_CVS_FM_Off_Cycle_inv</t>
  </si>
  <si>
    <t>jp_bat_CVS_FM_Enabling_inv</t>
  </si>
  <si>
    <t>jp_bat_CVS_FM_total_inv</t>
  </si>
  <si>
    <t>inc nex group CVS alias CVS_total</t>
  </si>
  <si>
    <t>inc nex alias ProgDisplay Adj 0.7</t>
  </si>
  <si>
    <t>Stock 0.375:0.3-0.6 4</t>
  </si>
  <si>
    <t>inc nex alias ProgVideo adj 0.2</t>
  </si>
  <si>
    <t>inc nex alias SocialDisplay Adj 0.3</t>
  </si>
  <si>
    <t>Stock 0.431:0.3-0.6 4</t>
  </si>
  <si>
    <t>Jp_bat_fm_glototaldevices_salesvolume_[Stock_0.6_6]</t>
  </si>
  <si>
    <t>Jp_bat_fm_consumable_samplingvolume_[Lag_1]</t>
  </si>
  <si>
    <t>Jp_bat_fm_consumable_samplingvolume_[Lag_2]</t>
  </si>
  <si>
    <t>dummy_19_12_2022</t>
  </si>
  <si>
    <t>dummy_26_06_2023</t>
  </si>
  <si>
    <t>dummy_18_09_2023</t>
  </si>
  <si>
    <t>FM_devs</t>
  </si>
  <si>
    <t>Jp_bat_fm_glototaldevices_avgdiscount</t>
  </si>
  <si>
    <t>Jp_bat_fm_device_smoothdistribution</t>
  </si>
  <si>
    <t>Jp_pmi_fm_iqostotaldevices_avgprice</t>
  </si>
  <si>
    <t>Jp_jti_fm_ploomtotaldevices_avgprice</t>
  </si>
  <si>
    <t>Dummy 11 12 2023</t>
  </si>
  <si>
    <t>Value jp_bat_FM_GloTotalDevices_AvgPrice</t>
  </si>
  <si>
    <t>jp_bat_FM_GloTotalDevices_AvgPrice</t>
  </si>
  <si>
    <t>jp_bat_FM_Device_TDP</t>
  </si>
  <si>
    <t>jp_jti_FM_PloomTotalDevices_AvgDiscount</t>
  </si>
  <si>
    <t>jp_pmi_FM_IqosTotalDevices_AvgDiscount</t>
  </si>
  <si>
    <t>jp_pmi_FM_IqosTotalDevices_AvgPrice</t>
  </si>
  <si>
    <t>jp_jti_FM_PloomTotalDevices_AvgPrice</t>
  </si>
  <si>
    <t>investment</t>
  </si>
  <si>
    <t>dummy 11 12 2023</t>
  </si>
  <si>
    <t>inc ref 0 group LaunchHyperAir</t>
  </si>
  <si>
    <t>inc ref 0 group LaunchHyperX2</t>
  </si>
  <si>
    <t>Stock 0.131:0-0.3 4</t>
  </si>
  <si>
    <t>Stock 0.145:0-0.3 2</t>
  </si>
  <si>
    <t>total (including off-cycle)</t>
  </si>
  <si>
    <t>Stock 0.291:0-0.3 4</t>
  </si>
  <si>
    <t>modelled</t>
  </si>
  <si>
    <t>inc group CVS alias CVS_total rebase Adj 0.85</t>
  </si>
  <si>
    <t>Stock 0.394:0.3-0.6 4</t>
  </si>
  <si>
    <t>Stock 0.595:0.3-0.6 4</t>
  </si>
  <si>
    <t>add_later</t>
  </si>
  <si>
    <t>Stock 0.141:0-0.3 4</t>
  </si>
  <si>
    <t>inc nex alias ProgDisplay Adj 0.35</t>
  </si>
  <si>
    <t>inc nex alias ProgVideo</t>
  </si>
  <si>
    <t>inc nex alias SocialDisplay Adj 0.9</t>
  </si>
  <si>
    <t>ContribGroupRange=con</t>
  </si>
  <si>
    <t>dummy_11_12_2023</t>
  </si>
  <si>
    <t>TOTAL</t>
  </si>
  <si>
    <t>APP-DPP</t>
  </si>
  <si>
    <t>RCDD</t>
  </si>
  <si>
    <t>NATIONAL DISCOUNT</t>
  </si>
  <si>
    <t>FULL PRICE</t>
  </si>
  <si>
    <t>Volume Uplift due to devices up to 6 weeks</t>
  </si>
  <si>
    <t>Value Uplift due to devices</t>
  </si>
  <si>
    <t>WeekCom</t>
  </si>
  <si>
    <t>FM_hyperX2_app-dpp_volume</t>
  </si>
  <si>
    <t>FM_hyper+_app-dpp_volume</t>
  </si>
  <si>
    <t>FM_hyperAir_app-dpp_volume</t>
  </si>
  <si>
    <t>FM_hyperX2_rcdd_volume</t>
  </si>
  <si>
    <t>FM_hyper+_rcdd_volume</t>
  </si>
  <si>
    <t>FM_hyperAir_rcdd_volume</t>
  </si>
  <si>
    <t>FM_hyperX2_national_discount_volume</t>
  </si>
  <si>
    <t>FM_hyperAir_national_discount_volume</t>
  </si>
  <si>
    <t>jp_bat_FM_GloTotalDevices_APP-DPP_SalesVolume</t>
  </si>
  <si>
    <t>jp_bat_FM_GloTotalDevices_RCDD_SalesVolume</t>
  </si>
  <si>
    <t>jp_bat_FM_GloTotalDevices_NAT-Discount_SalesVolume</t>
  </si>
  <si>
    <t>jp_bat_FM_GloTotalDevices_full_price_SalesVolume</t>
  </si>
  <si>
    <t>adstocked version</t>
  </si>
  <si>
    <t>Contribution share</t>
  </si>
  <si>
    <t>jp_bat_FM_totalconsumable_AvgPrice</t>
  </si>
  <si>
    <t>Devices Value</t>
  </si>
  <si>
    <t>TOTALS</t>
  </si>
  <si>
    <t>week 0</t>
  </si>
  <si>
    <t>week 1</t>
  </si>
  <si>
    <t>week 2</t>
  </si>
  <si>
    <t>week 3</t>
  </si>
  <si>
    <r>
      <t xml:space="preserve">Device Investment </t>
    </r>
    <r>
      <rPr>
        <sz val="11"/>
        <color rgb="FF000000"/>
        <rFont val="Calibri"/>
        <family val="2"/>
      </rPr>
      <t>JPY</t>
    </r>
  </si>
  <si>
    <t>week 4</t>
  </si>
  <si>
    <t>Lawson</t>
  </si>
  <si>
    <t>Family Mart</t>
  </si>
  <si>
    <t>SEJ</t>
  </si>
  <si>
    <t>week 5</t>
  </si>
  <si>
    <t xml:space="preserve">-   </t>
  </si>
  <si>
    <t>National Discount</t>
  </si>
  <si>
    <t>?</t>
  </si>
  <si>
    <t>Value generated in incremental consumables</t>
  </si>
  <si>
    <t>ROI (Device--&gt; Consumable)</t>
  </si>
  <si>
    <t>y</t>
  </si>
  <si>
    <t>qt</t>
  </si>
  <si>
    <t>h</t>
  </si>
  <si>
    <t>w</t>
  </si>
  <si>
    <t>m</t>
  </si>
  <si>
    <t>Year</t>
  </si>
  <si>
    <t>jp_bat_LW_GloTotalDevices_SalesValue</t>
  </si>
  <si>
    <t>jp_bat_FM_GloTotalDevices_SalesValue</t>
  </si>
  <si>
    <t>jp_bat_LW_totalconsumable_AvgPrice</t>
  </si>
  <si>
    <t>jp_bat_LW_totalconsumable_SalesValue</t>
  </si>
  <si>
    <t>jp_bat_FM_totalconsumable_SalesValue</t>
  </si>
  <si>
    <t>jp_bat_LW_Device_TDP</t>
  </si>
  <si>
    <t>jp_bat_rcs_consumable_couponredeemed</t>
  </si>
  <si>
    <t>jp_bat_rcdd_device_couponredeemed</t>
  </si>
  <si>
    <t>jp_bat_NMPmedia_Enabling_inv</t>
  </si>
  <si>
    <t>jp_bat_EDM_acquisition_emails</t>
  </si>
  <si>
    <t>jp_bat_EDM_retention_emails</t>
  </si>
  <si>
    <t>jp_bat_social_FutureSakura_inv</t>
  </si>
  <si>
    <t>jp_bat_social_Motosu_inv</t>
  </si>
  <si>
    <t>jp_bat_social_LGBTQ_inv</t>
  </si>
  <si>
    <t>jp_bat_social_glocreates_inv</t>
  </si>
  <si>
    <t>jp_bat_social_HyperX2Relaunch_inv</t>
  </si>
  <si>
    <t>jp_bat_social_FujiRock_inv</t>
  </si>
  <si>
    <t>jp_bat_social_SummerSonic_inv</t>
  </si>
  <si>
    <t>jp_bat_social_F1_inv</t>
  </si>
  <si>
    <t>jp_bat_social_BlueSkyHeaven_inv</t>
  </si>
  <si>
    <t>jp_bat_social_gloWinter_inv</t>
  </si>
  <si>
    <t>jp_bat_social_glounderthestars_inv</t>
  </si>
  <si>
    <t>jp_bat_social_SapporoSnowFestival_inv</t>
  </si>
  <si>
    <t>jp_bat_social_gloSpring_inv</t>
  </si>
  <si>
    <t>jp_bat_social_gloHyperAirWorld_inv</t>
  </si>
  <si>
    <t>jp_bat_social_FutureForward_inv</t>
  </si>
  <si>
    <t>jp_bat_social_HypeGolf_inv</t>
  </si>
  <si>
    <t>jp_bat_social_MayThaiFestival_inv</t>
  </si>
  <si>
    <t>jp_bat_social_Other_inv</t>
  </si>
  <si>
    <t>jp_bat_digitalCRM_users</t>
  </si>
  <si>
    <t>jp_bat_digitalCRM_entries</t>
  </si>
  <si>
    <t>jp_bat_ownEC_UniqueUsers</t>
  </si>
  <si>
    <t>jp_bat_ownEC_OrdersPlaced</t>
  </si>
  <si>
    <t>jp_bat_PaidSearch_inv</t>
  </si>
  <si>
    <t>jp_bat_SocialVideo_inv</t>
  </si>
  <si>
    <t>jp_bat_unknown_inv</t>
  </si>
  <si>
    <t>jp_pmi_FM_Device_TDP</t>
  </si>
  <si>
    <t>jp_jti_FM_Device_TDP</t>
  </si>
  <si>
    <t>jp_jti_LW_Device_TDP</t>
  </si>
  <si>
    <t>jp_pmi_LW_Device_TDP</t>
  </si>
  <si>
    <t>jp_bat_pop-up_inv</t>
  </si>
  <si>
    <t>jp_bat_app-dpp-d2c_consumable_approach</t>
  </si>
  <si>
    <t>jp_bat_app-dpp-d2c_device_approach</t>
  </si>
  <si>
    <t>jp_bat_app-dpp-d2c_device-consumable_approach</t>
  </si>
  <si>
    <t>2022_Q1</t>
  </si>
  <si>
    <t>avg 22</t>
  </si>
  <si>
    <t>avg 23</t>
  </si>
  <si>
    <t>consumers</t>
  </si>
  <si>
    <t>2022_Q2</t>
  </si>
  <si>
    <t>2022_Q3</t>
  </si>
  <si>
    <t>2022_Q4</t>
  </si>
  <si>
    <t>2023_Q1</t>
  </si>
  <si>
    <t>2023_Q2</t>
  </si>
  <si>
    <t>2023_Q3</t>
  </si>
  <si>
    <t>2023_Q4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</si>
</sst>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#,##0.0000"/>
    <numFmt numFmtId="165" formatCode="dd\ mmm\ yyyy"/>
    <numFmt numFmtId="166" formatCode="#0"/>
    <numFmt numFmtId="167" formatCode="#0.00"/>
    <numFmt numFmtId="168" formatCode="#0.0%"/>
    <numFmt numFmtId="169" formatCode="#0.000"/>
    <numFmt numFmtId="170" formatCode="#0.0000"/>
    <numFmt numFmtId="171" formatCode="0.0%"/>
    <numFmt numFmtId="172" formatCode="hh:mm"/>
    <numFmt numFmtId="173" formatCode="_(* #,##0_);_(* \(#,##0\);_(* &quot;-&quot;??_);_(@_)"/>
    <numFmt numFmtId="174" formatCode="0.0000"/>
  </numFmts>
  <fonts count="15">
    <font>
      <sz val="10"/>
      <color theme="1"/>
      <name val="Verdana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Verdana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8"/>
      <name val="Verdana"/>
      <family val="2"/>
    </font>
    <font>
      <sz val="10"/>
      <color theme="1"/>
      <name val="Verdana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b/>
      <sz val="10"/>
      <color rgb="FFFF0000"/>
      <name val="Verdana"/>
      <family val="2"/>
    </font>
    <font>
      <b/>
      <sz val="10"/>
      <color theme="8" tint="-0.249977111117893"/>
      <name val="Verdana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>
      <alignment vertical="center"/>
    </xf>
    <xf numFmtId="0" fontId="2" fillId="0" borderId="0"/>
  </cellStyleXfs>
  <cellXfs count="98">
    <xf numFmtId="0" fontId="0" fillId="0" borderId="0" xfId="0"/>
    <xf numFmtId="3" fontId="0" fillId="0" borderId="0" xfId="0" applyNumberFormat="1" applyAlignment="1">
      <alignment horizontal="right"/>
    </xf>
    <xf numFmtId="3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right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168" fontId="4" fillId="0" borderId="0" xfId="0" applyNumberFormat="1" applyFont="1" applyAlignment="1">
      <alignment horizontal="right" vertical="top"/>
    </xf>
    <xf numFmtId="169" fontId="4" fillId="0" borderId="0" xfId="0" applyNumberFormat="1" applyFont="1" applyAlignment="1">
      <alignment horizontal="right" vertical="top"/>
    </xf>
    <xf numFmtId="170" fontId="4" fillId="0" borderId="0" xfId="0" applyNumberFormat="1" applyFont="1" applyAlignment="1">
      <alignment horizontal="right" vertical="top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66" fontId="3" fillId="3" borderId="0" xfId="0" applyNumberFormat="1" applyFon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3" fontId="0" fillId="4" borderId="0" xfId="0" applyNumberFormat="1" applyFill="1" applyAlignment="1">
      <alignment horizontal="right"/>
    </xf>
    <xf numFmtId="168" fontId="0" fillId="3" borderId="0" xfId="0" applyNumberFormat="1" applyFill="1" applyAlignment="1">
      <alignment horizontal="right"/>
    </xf>
    <xf numFmtId="167" fontId="0" fillId="3" borderId="0" xfId="0" applyNumberFormat="1" applyFill="1" applyAlignment="1">
      <alignment horizontal="right"/>
    </xf>
    <xf numFmtId="171" fontId="0" fillId="3" borderId="0" xfId="0" applyNumberFormat="1" applyFill="1" applyAlignment="1">
      <alignment horizontal="left"/>
    </xf>
    <xf numFmtId="171" fontId="0" fillId="3" borderId="0" xfId="0" applyNumberFormat="1" applyFill="1" applyAlignment="1">
      <alignment horizontal="right"/>
    </xf>
    <xf numFmtId="168" fontId="3" fillId="3" borderId="0" xfId="0" applyNumberFormat="1" applyFont="1" applyFill="1" applyAlignment="1">
      <alignment horizontal="right"/>
    </xf>
    <xf numFmtId="167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left"/>
    </xf>
    <xf numFmtId="4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72" fontId="4" fillId="0" borderId="0" xfId="0" applyNumberFormat="1" applyFont="1" applyAlignment="1">
      <alignment horizontal="right" vertical="top"/>
    </xf>
    <xf numFmtId="0" fontId="8" fillId="0" borderId="1" xfId="0" applyFont="1" applyBorder="1" applyAlignment="1">
      <alignment horizontal="center" vertical="top"/>
    </xf>
    <xf numFmtId="166" fontId="0" fillId="0" borderId="0" xfId="0" applyNumberFormat="1"/>
    <xf numFmtId="173" fontId="0" fillId="0" borderId="0" xfId="0" applyNumberFormat="1"/>
    <xf numFmtId="173" fontId="8" fillId="5" borderId="2" xfId="0" applyNumberFormat="1" applyFont="1" applyFill="1" applyBorder="1"/>
    <xf numFmtId="9" fontId="0" fillId="0" borderId="0" xfId="2" applyFont="1"/>
    <xf numFmtId="0" fontId="8" fillId="0" borderId="3" xfId="0" applyFont="1" applyBorder="1" applyAlignment="1">
      <alignment horizontal="center" vertical="top"/>
    </xf>
    <xf numFmtId="2" fontId="0" fillId="0" borderId="0" xfId="0" applyNumberFormat="1"/>
    <xf numFmtId="0" fontId="3" fillId="0" borderId="1" xfId="0" applyFon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71" fontId="0" fillId="0" borderId="1" xfId="2" applyNumberFormat="1" applyFont="1" applyBorder="1" applyAlignment="1">
      <alignment horizontal="center" vertical="center"/>
    </xf>
    <xf numFmtId="173" fontId="0" fillId="0" borderId="0" xfId="1" applyNumberFormat="1" applyFont="1"/>
    <xf numFmtId="0" fontId="4" fillId="0" borderId="1" xfId="0" applyFont="1" applyBorder="1" applyAlignment="1">
      <alignment horizontal="left" vertical="top"/>
    </xf>
    <xf numFmtId="173" fontId="4" fillId="0" borderId="0" xfId="1" applyNumberFormat="1" applyFont="1" applyAlignment="1">
      <alignment horizontal="right" vertical="top"/>
    </xf>
    <xf numFmtId="2" fontId="0" fillId="0" borderId="0" xfId="2" applyNumberFormat="1" applyFont="1"/>
    <xf numFmtId="0" fontId="8" fillId="5" borderId="4" xfId="0" applyFont="1" applyFill="1" applyBorder="1"/>
    <xf numFmtId="0" fontId="0" fillId="0" borderId="0" xfId="0" applyAlignment="1">
      <alignment horizontal="center"/>
    </xf>
    <xf numFmtId="0" fontId="9" fillId="0" borderId="0" xfId="3">
      <alignment vertical="center"/>
    </xf>
    <xf numFmtId="173" fontId="9" fillId="0" borderId="0" xfId="3" applyNumberFormat="1">
      <alignment vertical="center"/>
    </xf>
    <xf numFmtId="0" fontId="10" fillId="0" borderId="0" xfId="0" applyFont="1"/>
    <xf numFmtId="174" fontId="0" fillId="0" borderId="0" xfId="0" applyNumberFormat="1"/>
    <xf numFmtId="0" fontId="11" fillId="0" borderId="0" xfId="0" applyFont="1"/>
    <xf numFmtId="0" fontId="13" fillId="6" borderId="5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3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173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2" fontId="3" fillId="7" borderId="11" xfId="0" applyNumberFormat="1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8" fillId="0" borderId="0" xfId="4" applyFont="1" applyAlignment="1">
      <alignment horizontal="left"/>
    </xf>
    <xf numFmtId="0" fontId="2" fillId="0" borderId="0" xfId="4"/>
    <xf numFmtId="164" fontId="4" fillId="0" borderId="0" xfId="4" applyNumberFormat="1" applyFont="1" applyAlignment="1">
      <alignment horizontal="right" vertical="top"/>
    </xf>
    <xf numFmtId="4" fontId="4" fillId="0" borderId="0" xfId="4" applyNumberFormat="1" applyFont="1" applyAlignment="1">
      <alignment horizontal="right" vertical="top"/>
    </xf>
    <xf numFmtId="0" fontId="4" fillId="0" borderId="0" xfId="4" applyFont="1" applyAlignment="1">
      <alignment horizontal="right" vertical="top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9" fontId="0" fillId="0" borderId="0" xfId="2" applyFont="1" applyAlignment="1">
      <alignment horizontal="center" vertical="center"/>
    </xf>
    <xf numFmtId="171" fontId="3" fillId="0" borderId="1" xfId="2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2" fillId="0" borderId="0" xfId="0" applyFont="1"/>
    <xf numFmtId="43" fontId="0" fillId="0" borderId="0" xfId="0" applyNumberFormat="1"/>
    <xf numFmtId="166" fontId="0" fillId="8" borderId="0" xfId="0" applyNumberFormat="1" applyFill="1" applyAlignment="1">
      <alignment horizontal="right"/>
    </xf>
    <xf numFmtId="0" fontId="0" fillId="8" borderId="0" xfId="0" applyFill="1" applyAlignment="1">
      <alignment horizontal="left"/>
    </xf>
    <xf numFmtId="0" fontId="3" fillId="8" borderId="0" xfId="0" applyFont="1" applyFill="1" applyAlignment="1">
      <alignment horizontal="left"/>
    </xf>
    <xf numFmtId="166" fontId="3" fillId="8" borderId="0" xfId="0" applyNumberFormat="1" applyFont="1" applyFill="1" applyAlignment="1">
      <alignment horizontal="right"/>
    </xf>
    <xf numFmtId="173" fontId="0" fillId="8" borderId="0" xfId="1" applyNumberFormat="1" applyFont="1" applyFill="1" applyAlignment="1">
      <alignment horizontal="right"/>
    </xf>
    <xf numFmtId="0" fontId="3" fillId="8" borderId="0" xfId="0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43" fontId="0" fillId="0" borderId="0" xfId="1" applyFont="1"/>
    <xf numFmtId="43" fontId="8" fillId="5" borderId="2" xfId="0" applyNumberFormat="1" applyFont="1" applyFill="1" applyBorder="1"/>
    <xf numFmtId="9" fontId="0" fillId="0" borderId="0" xfId="2" applyFont="1" applyAlignment="1">
      <alignment horizontal="center"/>
    </xf>
    <xf numFmtId="0" fontId="1" fillId="0" borderId="0" xfId="4" applyFont="1"/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3" xr:uid="{AD18A714-85D8-42F3-BA75-5BB81669115E}"/>
    <cellStyle name="Normal 3" xfId="4" xr:uid="{174F5DC4-C5E2-4408-8854-8E95597C1972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Model vs. 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LW_cons!$S$1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LW_cons!$R$2:$R$105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LW_cons!$S$2:$S$105</c:f>
              <c:numCache>
                <c:formatCode>#0</c:formatCode>
                <c:ptCount val="104"/>
                <c:pt idx="0">
                  <c:v>31789384</c:v>
                </c:pt>
                <c:pt idx="1">
                  <c:v>33380980</c:v>
                </c:pt>
                <c:pt idx="2">
                  <c:v>33673772</c:v>
                </c:pt>
                <c:pt idx="3">
                  <c:v>34008912</c:v>
                </c:pt>
                <c:pt idx="4">
                  <c:v>33776640</c:v>
                </c:pt>
                <c:pt idx="5">
                  <c:v>32761916</c:v>
                </c:pt>
                <c:pt idx="6">
                  <c:v>33383356</c:v>
                </c:pt>
                <c:pt idx="7">
                  <c:v>33301044</c:v>
                </c:pt>
                <c:pt idx="8">
                  <c:v>34443644</c:v>
                </c:pt>
                <c:pt idx="9">
                  <c:v>34241552</c:v>
                </c:pt>
                <c:pt idx="10">
                  <c:v>33954848</c:v>
                </c:pt>
                <c:pt idx="11">
                  <c:v>33316688</c:v>
                </c:pt>
                <c:pt idx="12">
                  <c:v>33656172</c:v>
                </c:pt>
                <c:pt idx="13">
                  <c:v>33304728</c:v>
                </c:pt>
                <c:pt idx="14">
                  <c:v>33429056</c:v>
                </c:pt>
                <c:pt idx="15">
                  <c:v>33699392</c:v>
                </c:pt>
                <c:pt idx="16">
                  <c:v>33948928</c:v>
                </c:pt>
                <c:pt idx="17">
                  <c:v>32786488</c:v>
                </c:pt>
                <c:pt idx="18">
                  <c:v>34131192</c:v>
                </c:pt>
                <c:pt idx="19">
                  <c:v>33764156</c:v>
                </c:pt>
                <c:pt idx="20">
                  <c:v>33942448</c:v>
                </c:pt>
                <c:pt idx="21">
                  <c:v>34207260</c:v>
                </c:pt>
                <c:pt idx="22">
                  <c:v>33906164</c:v>
                </c:pt>
                <c:pt idx="23">
                  <c:v>34057148</c:v>
                </c:pt>
                <c:pt idx="24">
                  <c:v>34747408</c:v>
                </c:pt>
                <c:pt idx="25">
                  <c:v>34572436</c:v>
                </c:pt>
                <c:pt idx="26">
                  <c:v>33374544</c:v>
                </c:pt>
                <c:pt idx="27">
                  <c:v>32941252</c:v>
                </c:pt>
                <c:pt idx="28">
                  <c:v>32254196</c:v>
                </c:pt>
                <c:pt idx="29">
                  <c:v>32745076</c:v>
                </c:pt>
                <c:pt idx="30">
                  <c:v>32405404</c:v>
                </c:pt>
                <c:pt idx="31">
                  <c:v>31288888</c:v>
                </c:pt>
                <c:pt idx="32">
                  <c:v>31856952</c:v>
                </c:pt>
                <c:pt idx="33">
                  <c:v>32373416</c:v>
                </c:pt>
                <c:pt idx="34">
                  <c:v>32804616</c:v>
                </c:pt>
                <c:pt idx="35">
                  <c:v>32660728</c:v>
                </c:pt>
                <c:pt idx="36">
                  <c:v>33260468</c:v>
                </c:pt>
                <c:pt idx="37">
                  <c:v>32273816</c:v>
                </c:pt>
                <c:pt idx="38">
                  <c:v>36501820</c:v>
                </c:pt>
                <c:pt idx="39">
                  <c:v>30418856</c:v>
                </c:pt>
                <c:pt idx="40">
                  <c:v>31178212</c:v>
                </c:pt>
                <c:pt idx="41">
                  <c:v>32445320</c:v>
                </c:pt>
                <c:pt idx="42">
                  <c:v>33479972</c:v>
                </c:pt>
                <c:pt idx="43">
                  <c:v>32488524</c:v>
                </c:pt>
                <c:pt idx="44">
                  <c:v>31611360</c:v>
                </c:pt>
                <c:pt idx="45">
                  <c:v>31667068</c:v>
                </c:pt>
                <c:pt idx="46">
                  <c:v>31450368</c:v>
                </c:pt>
                <c:pt idx="47">
                  <c:v>32393824</c:v>
                </c:pt>
                <c:pt idx="48">
                  <c:v>31916780</c:v>
                </c:pt>
                <c:pt idx="49">
                  <c:v>31587560</c:v>
                </c:pt>
                <c:pt idx="50">
                  <c:v>32197772</c:v>
                </c:pt>
                <c:pt idx="51">
                  <c:v>31642572</c:v>
                </c:pt>
                <c:pt idx="52">
                  <c:v>29794944</c:v>
                </c:pt>
                <c:pt idx="53">
                  <c:v>31969984</c:v>
                </c:pt>
                <c:pt idx="54">
                  <c:v>32925044</c:v>
                </c:pt>
                <c:pt idx="55">
                  <c:v>32757632</c:v>
                </c:pt>
                <c:pt idx="56">
                  <c:v>33309888</c:v>
                </c:pt>
                <c:pt idx="57">
                  <c:v>33132724</c:v>
                </c:pt>
                <c:pt idx="58">
                  <c:v>32816136</c:v>
                </c:pt>
                <c:pt idx="59">
                  <c:v>32420168</c:v>
                </c:pt>
                <c:pt idx="60">
                  <c:v>33195220</c:v>
                </c:pt>
                <c:pt idx="61">
                  <c:v>32924360</c:v>
                </c:pt>
                <c:pt idx="62">
                  <c:v>33021044</c:v>
                </c:pt>
                <c:pt idx="63">
                  <c:v>33350384</c:v>
                </c:pt>
                <c:pt idx="64">
                  <c:v>33673700</c:v>
                </c:pt>
                <c:pt idx="65">
                  <c:v>33545540</c:v>
                </c:pt>
                <c:pt idx="66">
                  <c:v>33240676</c:v>
                </c:pt>
                <c:pt idx="67">
                  <c:v>32999984</c:v>
                </c:pt>
                <c:pt idx="68">
                  <c:v>33219396</c:v>
                </c:pt>
                <c:pt idx="69">
                  <c:v>32101560</c:v>
                </c:pt>
                <c:pt idx="70">
                  <c:v>33975052</c:v>
                </c:pt>
                <c:pt idx="71">
                  <c:v>33888916</c:v>
                </c:pt>
                <c:pt idx="72">
                  <c:v>33967048</c:v>
                </c:pt>
                <c:pt idx="73">
                  <c:v>33430276</c:v>
                </c:pt>
                <c:pt idx="74">
                  <c:v>33108896</c:v>
                </c:pt>
                <c:pt idx="75">
                  <c:v>33183808</c:v>
                </c:pt>
                <c:pt idx="76">
                  <c:v>33069488</c:v>
                </c:pt>
                <c:pt idx="77">
                  <c:v>32962464</c:v>
                </c:pt>
                <c:pt idx="78">
                  <c:v>33375804</c:v>
                </c:pt>
                <c:pt idx="79">
                  <c:v>33262356</c:v>
                </c:pt>
                <c:pt idx="80">
                  <c:v>32529924</c:v>
                </c:pt>
                <c:pt idx="81">
                  <c:v>32893276</c:v>
                </c:pt>
                <c:pt idx="82">
                  <c:v>33526376</c:v>
                </c:pt>
                <c:pt idx="83">
                  <c:v>33217948</c:v>
                </c:pt>
                <c:pt idx="84">
                  <c:v>33248132</c:v>
                </c:pt>
                <c:pt idx="85">
                  <c:v>34674220</c:v>
                </c:pt>
                <c:pt idx="86">
                  <c:v>34316280</c:v>
                </c:pt>
                <c:pt idx="87">
                  <c:v>33824688</c:v>
                </c:pt>
                <c:pt idx="88">
                  <c:v>33953944</c:v>
                </c:pt>
                <c:pt idx="89">
                  <c:v>32905992</c:v>
                </c:pt>
                <c:pt idx="90">
                  <c:v>34649232</c:v>
                </c:pt>
                <c:pt idx="91">
                  <c:v>35510212</c:v>
                </c:pt>
                <c:pt idx="92">
                  <c:v>34749736</c:v>
                </c:pt>
                <c:pt idx="93">
                  <c:v>35451320</c:v>
                </c:pt>
                <c:pt idx="94">
                  <c:v>36069412</c:v>
                </c:pt>
                <c:pt idx="95">
                  <c:v>36930920</c:v>
                </c:pt>
                <c:pt idx="96">
                  <c:v>36647060</c:v>
                </c:pt>
                <c:pt idx="97">
                  <c:v>36229612</c:v>
                </c:pt>
                <c:pt idx="98">
                  <c:v>35928048</c:v>
                </c:pt>
                <c:pt idx="99">
                  <c:v>36314484</c:v>
                </c:pt>
                <c:pt idx="100">
                  <c:v>36414628</c:v>
                </c:pt>
                <c:pt idx="101">
                  <c:v>36381312</c:v>
                </c:pt>
                <c:pt idx="102">
                  <c:v>35939192</c:v>
                </c:pt>
                <c:pt idx="103">
                  <c:v>38466148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B-4FD4-A11F-E5C8E11271B3}"/>
            </c:ext>
          </c:extLst>
        </c:ser>
        <c:ser>
          <c:idx val="1"/>
          <c:order val="1"/>
          <c:tx>
            <c:strRef>
              <c:f>LW_cons!$T$1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LW_cons!$R$2:$R$105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LW_cons!$T$2:$T$105</c:f>
              <c:numCache>
                <c:formatCode>#0</c:formatCode>
                <c:ptCount val="104"/>
                <c:pt idx="0">
                  <c:v>32452989.774830699</c:v>
                </c:pt>
                <c:pt idx="1">
                  <c:v>33315251.043662898</c:v>
                </c:pt>
                <c:pt idx="2">
                  <c:v>33574273.7498658</c:v>
                </c:pt>
                <c:pt idx="3">
                  <c:v>33650291.580980197</c:v>
                </c:pt>
                <c:pt idx="4">
                  <c:v>33644459.6639378</c:v>
                </c:pt>
                <c:pt idx="5">
                  <c:v>33061427.4423404</c:v>
                </c:pt>
                <c:pt idx="6">
                  <c:v>33220018.226594299</c:v>
                </c:pt>
                <c:pt idx="7">
                  <c:v>33379207.782954801</c:v>
                </c:pt>
                <c:pt idx="8">
                  <c:v>33957957.1909412</c:v>
                </c:pt>
                <c:pt idx="9">
                  <c:v>33976998.731224798</c:v>
                </c:pt>
                <c:pt idx="10">
                  <c:v>33654691.905628398</c:v>
                </c:pt>
                <c:pt idx="11">
                  <c:v>33495182.374786101</c:v>
                </c:pt>
                <c:pt idx="12">
                  <c:v>33496374.6491322</c:v>
                </c:pt>
                <c:pt idx="13">
                  <c:v>33340719.088334199</c:v>
                </c:pt>
                <c:pt idx="14">
                  <c:v>33391129.733041801</c:v>
                </c:pt>
                <c:pt idx="15">
                  <c:v>33574190.031673901</c:v>
                </c:pt>
                <c:pt idx="16">
                  <c:v>33572103.955403402</c:v>
                </c:pt>
                <c:pt idx="17">
                  <c:v>33064188.158087902</c:v>
                </c:pt>
                <c:pt idx="18">
                  <c:v>33687082.632498503</c:v>
                </c:pt>
                <c:pt idx="19">
                  <c:v>33688777.9302641</c:v>
                </c:pt>
                <c:pt idx="20">
                  <c:v>33675367.537495099</c:v>
                </c:pt>
                <c:pt idx="21">
                  <c:v>33899184.890813403</c:v>
                </c:pt>
                <c:pt idx="22">
                  <c:v>33977544.656880297</c:v>
                </c:pt>
                <c:pt idx="23">
                  <c:v>33917892.156116202</c:v>
                </c:pt>
                <c:pt idx="24">
                  <c:v>34373378.527099296</c:v>
                </c:pt>
                <c:pt idx="25">
                  <c:v>34330851.748553902</c:v>
                </c:pt>
                <c:pt idx="26">
                  <c:v>33492656.899338</c:v>
                </c:pt>
                <c:pt idx="27">
                  <c:v>32900607.428717699</c:v>
                </c:pt>
                <c:pt idx="28">
                  <c:v>32480067.905831002</c:v>
                </c:pt>
                <c:pt idx="29">
                  <c:v>32545973.196797598</c:v>
                </c:pt>
                <c:pt idx="30">
                  <c:v>32308261.9002726</c:v>
                </c:pt>
                <c:pt idx="31">
                  <c:v>31725153.591465998</c:v>
                </c:pt>
                <c:pt idx="32">
                  <c:v>32023918.538422301</c:v>
                </c:pt>
                <c:pt idx="33">
                  <c:v>32149442.161201101</c:v>
                </c:pt>
                <c:pt idx="34">
                  <c:v>32586141.726991899</c:v>
                </c:pt>
                <c:pt idx="35">
                  <c:v>32584061.777222101</c:v>
                </c:pt>
                <c:pt idx="36">
                  <c:v>32855231.637622699</c:v>
                </c:pt>
                <c:pt idx="37">
                  <c:v>32655612.4764603</c:v>
                </c:pt>
                <c:pt idx="38">
                  <c:v>34729676.118064404</c:v>
                </c:pt>
                <c:pt idx="39">
                  <c:v>31780743.711495001</c:v>
                </c:pt>
                <c:pt idx="40">
                  <c:v>31994554.497155201</c:v>
                </c:pt>
                <c:pt idx="41">
                  <c:v>32491713.003826</c:v>
                </c:pt>
                <c:pt idx="42">
                  <c:v>33294785.124990299</c:v>
                </c:pt>
                <c:pt idx="43">
                  <c:v>32423746.686895601</c:v>
                </c:pt>
                <c:pt idx="44">
                  <c:v>31919268.387038302</c:v>
                </c:pt>
                <c:pt idx="45">
                  <c:v>31804086.0949407</c:v>
                </c:pt>
                <c:pt idx="46">
                  <c:v>31701847.456971802</c:v>
                </c:pt>
                <c:pt idx="47">
                  <c:v>32190199.441983301</c:v>
                </c:pt>
                <c:pt idx="48">
                  <c:v>32073037.462000102</c:v>
                </c:pt>
                <c:pt idx="49">
                  <c:v>31992102.1255625</c:v>
                </c:pt>
                <c:pt idx="50">
                  <c:v>32104481.3268696</c:v>
                </c:pt>
                <c:pt idx="51">
                  <c:v>32130060.2797096</c:v>
                </c:pt>
                <c:pt idx="52">
                  <c:v>30992475.033875398</c:v>
                </c:pt>
                <c:pt idx="53">
                  <c:v>32102393.824429799</c:v>
                </c:pt>
                <c:pt idx="54">
                  <c:v>32866370.0593918</c:v>
                </c:pt>
                <c:pt idx="55">
                  <c:v>32853428.931109</c:v>
                </c:pt>
                <c:pt idx="56">
                  <c:v>33213944.398084901</c:v>
                </c:pt>
                <c:pt idx="57">
                  <c:v>32968367.659958798</c:v>
                </c:pt>
                <c:pt idx="58">
                  <c:v>32810566.886868399</c:v>
                </c:pt>
                <c:pt idx="59">
                  <c:v>32699490.330628298</c:v>
                </c:pt>
                <c:pt idx="60">
                  <c:v>33034859.271635301</c:v>
                </c:pt>
                <c:pt idx="61">
                  <c:v>33283333.471047699</c:v>
                </c:pt>
                <c:pt idx="62">
                  <c:v>33225051.460852601</c:v>
                </c:pt>
                <c:pt idx="63">
                  <c:v>33300735.123085599</c:v>
                </c:pt>
                <c:pt idx="64">
                  <c:v>33377055.423587602</c:v>
                </c:pt>
                <c:pt idx="65">
                  <c:v>33387206.583968699</c:v>
                </c:pt>
                <c:pt idx="66">
                  <c:v>33267516.306399699</c:v>
                </c:pt>
                <c:pt idx="67">
                  <c:v>33197548.169926599</c:v>
                </c:pt>
                <c:pt idx="68">
                  <c:v>33118281.1713662</c:v>
                </c:pt>
                <c:pt idx="69">
                  <c:v>32820168.9466649</c:v>
                </c:pt>
                <c:pt idx="70">
                  <c:v>33563344.1342519</c:v>
                </c:pt>
                <c:pt idx="71">
                  <c:v>33604123.7139358</c:v>
                </c:pt>
                <c:pt idx="72">
                  <c:v>33547945.304799799</c:v>
                </c:pt>
                <c:pt idx="73">
                  <c:v>33339741.383905198</c:v>
                </c:pt>
                <c:pt idx="74">
                  <c:v>33306363.107257601</c:v>
                </c:pt>
                <c:pt idx="75">
                  <c:v>33241696.770579301</c:v>
                </c:pt>
                <c:pt idx="76">
                  <c:v>33233979.1812548</c:v>
                </c:pt>
                <c:pt idx="77">
                  <c:v>33196506.326249801</c:v>
                </c:pt>
                <c:pt idx="78">
                  <c:v>33291118.4972951</c:v>
                </c:pt>
                <c:pt idx="79">
                  <c:v>33257430.459373198</c:v>
                </c:pt>
                <c:pt idx="80">
                  <c:v>33019304.077093702</c:v>
                </c:pt>
                <c:pt idx="81">
                  <c:v>33225133.661992799</c:v>
                </c:pt>
                <c:pt idx="82">
                  <c:v>33527640.563436899</c:v>
                </c:pt>
                <c:pt idx="83">
                  <c:v>33503659.515218899</c:v>
                </c:pt>
                <c:pt idx="84">
                  <c:v>33681389.120732002</c:v>
                </c:pt>
                <c:pt idx="85">
                  <c:v>34284439.991679803</c:v>
                </c:pt>
                <c:pt idx="86">
                  <c:v>34047114.597326398</c:v>
                </c:pt>
                <c:pt idx="87">
                  <c:v>33745381.953325696</c:v>
                </c:pt>
                <c:pt idx="88">
                  <c:v>33700654.5630785</c:v>
                </c:pt>
                <c:pt idx="89">
                  <c:v>33452808.898428001</c:v>
                </c:pt>
                <c:pt idx="90">
                  <c:v>33967548.657656103</c:v>
                </c:pt>
                <c:pt idx="91">
                  <c:v>35222862.897564299</c:v>
                </c:pt>
                <c:pt idx="92">
                  <c:v>35181017.448288999</c:v>
                </c:pt>
                <c:pt idx="93">
                  <c:v>35434154.067777596</c:v>
                </c:pt>
                <c:pt idx="94">
                  <c:v>35960449.164362401</c:v>
                </c:pt>
                <c:pt idx="95">
                  <c:v>36423122.882613897</c:v>
                </c:pt>
                <c:pt idx="96">
                  <c:v>36433831.412053399</c:v>
                </c:pt>
                <c:pt idx="97">
                  <c:v>36267145.626580402</c:v>
                </c:pt>
                <c:pt idx="98">
                  <c:v>36059205.4576113</c:v>
                </c:pt>
                <c:pt idx="99">
                  <c:v>36236234.689656697</c:v>
                </c:pt>
                <c:pt idx="100">
                  <c:v>36298234.630662598</c:v>
                </c:pt>
                <c:pt idx="101">
                  <c:v>36281078.662923999</c:v>
                </c:pt>
                <c:pt idx="102">
                  <c:v>36243184.608220503</c:v>
                </c:pt>
                <c:pt idx="103">
                  <c:v>37570292.385282204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7B-4FD4-A11F-E5C8E1127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  <c:max val="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LW_cons!$W$1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LW_cons!$V$2:$V$105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LW_cons!$W$2:$W$105</c:f>
              <c:numCache>
                <c:formatCode>#0</c:formatCode>
                <c:ptCount val="104"/>
                <c:pt idx="0">
                  <c:v>-663605.77483069897</c:v>
                </c:pt>
                <c:pt idx="1">
                  <c:v>65728.956337101801</c:v>
                </c:pt>
                <c:pt idx="2">
                  <c:v>99498.250134199901</c:v>
                </c:pt>
                <c:pt idx="3">
                  <c:v>358620.419019803</c:v>
                </c:pt>
                <c:pt idx="4">
                  <c:v>132180.33606219999</c:v>
                </c:pt>
                <c:pt idx="5">
                  <c:v>-299511.44234040001</c:v>
                </c:pt>
                <c:pt idx="6">
                  <c:v>163337.77340570101</c:v>
                </c:pt>
                <c:pt idx="7">
                  <c:v>-78163.782954800903</c:v>
                </c:pt>
                <c:pt idx="8">
                  <c:v>485686.80905879999</c:v>
                </c:pt>
                <c:pt idx="9">
                  <c:v>264553.26877520198</c:v>
                </c:pt>
                <c:pt idx="10">
                  <c:v>300156.094371602</c:v>
                </c:pt>
                <c:pt idx="11">
                  <c:v>-178494.37478610099</c:v>
                </c:pt>
                <c:pt idx="12">
                  <c:v>159797.35086780001</c:v>
                </c:pt>
                <c:pt idx="13">
                  <c:v>-35991.088334198997</c:v>
                </c:pt>
                <c:pt idx="14">
                  <c:v>37926.266958199398</c:v>
                </c:pt>
                <c:pt idx="15">
                  <c:v>125201.968326099</c:v>
                </c:pt>
                <c:pt idx="16">
                  <c:v>376824.04459659802</c:v>
                </c:pt>
                <c:pt idx="17">
                  <c:v>-277700.158087902</c:v>
                </c:pt>
                <c:pt idx="18">
                  <c:v>444109.36750149698</c:v>
                </c:pt>
                <c:pt idx="19">
                  <c:v>75378.069735899597</c:v>
                </c:pt>
                <c:pt idx="20">
                  <c:v>267080.46250490099</c:v>
                </c:pt>
                <c:pt idx="21">
                  <c:v>308075.10918659699</c:v>
                </c:pt>
                <c:pt idx="22">
                  <c:v>-71380.656880296796</c:v>
                </c:pt>
                <c:pt idx="23">
                  <c:v>139255.84388379799</c:v>
                </c:pt>
                <c:pt idx="24">
                  <c:v>374029.47290070402</c:v>
                </c:pt>
                <c:pt idx="25">
                  <c:v>241584.251446098</c:v>
                </c:pt>
                <c:pt idx="26">
                  <c:v>-118112.899338</c:v>
                </c:pt>
                <c:pt idx="27">
                  <c:v>40644.571282301098</c:v>
                </c:pt>
                <c:pt idx="28">
                  <c:v>-225871.90583100199</c:v>
                </c:pt>
                <c:pt idx="29">
                  <c:v>199102.80320240199</c:v>
                </c:pt>
                <c:pt idx="30">
                  <c:v>97142.099727399604</c:v>
                </c:pt>
                <c:pt idx="31">
                  <c:v>-436265.59146599798</c:v>
                </c:pt>
                <c:pt idx="32">
                  <c:v>-166966.538422301</c:v>
                </c:pt>
                <c:pt idx="33">
                  <c:v>223973.838798899</c:v>
                </c:pt>
                <c:pt idx="34">
                  <c:v>218474.27300810101</c:v>
                </c:pt>
                <c:pt idx="35">
                  <c:v>76666.222777899398</c:v>
                </c:pt>
                <c:pt idx="36">
                  <c:v>405236.36237730097</c:v>
                </c:pt>
                <c:pt idx="37">
                  <c:v>-381796.47646029998</c:v>
                </c:pt>
                <c:pt idx="38">
                  <c:v>1772143.8819356</c:v>
                </c:pt>
                <c:pt idx="39">
                  <c:v>-1361887.7114949999</c:v>
                </c:pt>
                <c:pt idx="40">
                  <c:v>-816342.49715520104</c:v>
                </c:pt>
                <c:pt idx="41">
                  <c:v>-46393.003825999796</c:v>
                </c:pt>
                <c:pt idx="42">
                  <c:v>185186.87500970101</c:v>
                </c:pt>
                <c:pt idx="43">
                  <c:v>64777.313104398498</c:v>
                </c:pt>
                <c:pt idx="44">
                  <c:v>-307908.38703830203</c:v>
                </c:pt>
                <c:pt idx="45">
                  <c:v>-137018.09494069999</c:v>
                </c:pt>
                <c:pt idx="46">
                  <c:v>-251479.45697180199</c:v>
                </c:pt>
                <c:pt idx="47">
                  <c:v>203624.55801669901</c:v>
                </c:pt>
                <c:pt idx="48">
                  <c:v>-156257.46200010201</c:v>
                </c:pt>
                <c:pt idx="49">
                  <c:v>-404542.12556249998</c:v>
                </c:pt>
                <c:pt idx="50">
                  <c:v>93290.673130400493</c:v>
                </c:pt>
                <c:pt idx="51">
                  <c:v>-487488.27970960003</c:v>
                </c:pt>
                <c:pt idx="52">
                  <c:v>-1197531.0338754</c:v>
                </c:pt>
                <c:pt idx="53">
                  <c:v>-132409.82442979899</c:v>
                </c:pt>
                <c:pt idx="54">
                  <c:v>58673.9406081997</c:v>
                </c:pt>
                <c:pt idx="55">
                  <c:v>-95796.931108999997</c:v>
                </c:pt>
                <c:pt idx="56">
                  <c:v>95943.601915098698</c:v>
                </c:pt>
                <c:pt idx="57">
                  <c:v>164356.340041202</c:v>
                </c:pt>
                <c:pt idx="58">
                  <c:v>5569.1131316013598</c:v>
                </c:pt>
                <c:pt idx="59">
                  <c:v>-279322.33062829799</c:v>
                </c:pt>
                <c:pt idx="60">
                  <c:v>160360.728364699</c:v>
                </c:pt>
                <c:pt idx="61">
                  <c:v>-358973.47104769899</c:v>
                </c:pt>
                <c:pt idx="62">
                  <c:v>-204007.46085260101</c:v>
                </c:pt>
                <c:pt idx="63">
                  <c:v>49648.8769144006</c:v>
                </c:pt>
                <c:pt idx="64">
                  <c:v>296644.57641239802</c:v>
                </c:pt>
                <c:pt idx="65">
                  <c:v>158333.41603130099</c:v>
                </c:pt>
                <c:pt idx="66">
                  <c:v>-26840.306399699301</c:v>
                </c:pt>
                <c:pt idx="67">
                  <c:v>-197564.16992659899</c:v>
                </c:pt>
                <c:pt idx="68">
                  <c:v>101114.8286338</c:v>
                </c:pt>
                <c:pt idx="69">
                  <c:v>-718608.94666490005</c:v>
                </c:pt>
                <c:pt idx="70">
                  <c:v>411707.86574809998</c:v>
                </c:pt>
                <c:pt idx="71">
                  <c:v>284792.28606419999</c:v>
                </c:pt>
                <c:pt idx="72">
                  <c:v>419102.69520020101</c:v>
                </c:pt>
                <c:pt idx="73">
                  <c:v>90534.616094801604</c:v>
                </c:pt>
                <c:pt idx="74">
                  <c:v>-197467.10725760099</c:v>
                </c:pt>
                <c:pt idx="75">
                  <c:v>-57888.770579300799</c:v>
                </c:pt>
                <c:pt idx="76">
                  <c:v>-164491.1812548</c:v>
                </c:pt>
                <c:pt idx="77">
                  <c:v>-234042.326249801</c:v>
                </c:pt>
                <c:pt idx="78">
                  <c:v>84685.502704899802</c:v>
                </c:pt>
                <c:pt idx="79">
                  <c:v>4925.5406268015504</c:v>
                </c:pt>
                <c:pt idx="80">
                  <c:v>-489380.07709370198</c:v>
                </c:pt>
                <c:pt idx="81">
                  <c:v>-331857.66199279903</c:v>
                </c:pt>
                <c:pt idx="82">
                  <c:v>-1264.5634368993301</c:v>
                </c:pt>
                <c:pt idx="83">
                  <c:v>-285711.515218899</c:v>
                </c:pt>
                <c:pt idx="84">
                  <c:v>-433257.12073200202</c:v>
                </c:pt>
                <c:pt idx="85">
                  <c:v>389780.008320197</c:v>
                </c:pt>
                <c:pt idx="86">
                  <c:v>269165.40267360199</c:v>
                </c:pt>
                <c:pt idx="87">
                  <c:v>79306.046674303696</c:v>
                </c:pt>
                <c:pt idx="88">
                  <c:v>253289.43692149999</c:v>
                </c:pt>
                <c:pt idx="89">
                  <c:v>-546816.89842800098</c:v>
                </c:pt>
                <c:pt idx="90">
                  <c:v>681683.34234389698</c:v>
                </c:pt>
                <c:pt idx="91">
                  <c:v>287349.102435701</c:v>
                </c:pt>
                <c:pt idx="92">
                  <c:v>-431281.44828899897</c:v>
                </c:pt>
                <c:pt idx="93">
                  <c:v>17165.9322224036</c:v>
                </c:pt>
                <c:pt idx="94">
                  <c:v>108962.835637599</c:v>
                </c:pt>
                <c:pt idx="95">
                  <c:v>507797.11738610303</c:v>
                </c:pt>
                <c:pt idx="96">
                  <c:v>213228.58794660101</c:v>
                </c:pt>
                <c:pt idx="97">
                  <c:v>-37533.626580402299</c:v>
                </c:pt>
                <c:pt idx="98">
                  <c:v>-131157.45761129999</c:v>
                </c:pt>
                <c:pt idx="99">
                  <c:v>78249.310343302801</c:v>
                </c:pt>
                <c:pt idx="100">
                  <c:v>116393.36933740199</c:v>
                </c:pt>
                <c:pt idx="101">
                  <c:v>100233.337076001</c:v>
                </c:pt>
                <c:pt idx="102">
                  <c:v>-303992.60822050303</c:v>
                </c:pt>
                <c:pt idx="103">
                  <c:v>895855.61471779598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A-407F-A330-07E841C2F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26386228748434"/>
          <c:y val="9.9270349192277979E-2"/>
          <c:w val="0.80018765221914834"/>
          <c:h val="0.439614454250913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LW_cons!$BF$1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LW_cons!$BF$2:$BF$105</c:f>
              <c:numCache>
                <c:formatCode>#0</c:formatCode>
                <c:ptCount val="104"/>
                <c:pt idx="0">
                  <c:v>29151652.192961499</c:v>
                </c:pt>
                <c:pt idx="1">
                  <c:v>29151652.192961499</c:v>
                </c:pt>
                <c:pt idx="2">
                  <c:v>29151652.192961499</c:v>
                </c:pt>
                <c:pt idx="3">
                  <c:v>29151652.192961499</c:v>
                </c:pt>
                <c:pt idx="4">
                  <c:v>29151652.192961499</c:v>
                </c:pt>
                <c:pt idx="5">
                  <c:v>29151652.192961499</c:v>
                </c:pt>
                <c:pt idx="6">
                  <c:v>29151652.192961499</c:v>
                </c:pt>
                <c:pt idx="7">
                  <c:v>29151652.192961499</c:v>
                </c:pt>
                <c:pt idx="8">
                  <c:v>29151652.192961499</c:v>
                </c:pt>
                <c:pt idx="9">
                  <c:v>29151652.192961499</c:v>
                </c:pt>
                <c:pt idx="10">
                  <c:v>29151652.192961499</c:v>
                </c:pt>
                <c:pt idx="11">
                  <c:v>29151652.192961499</c:v>
                </c:pt>
                <c:pt idx="12">
                  <c:v>29151652.192961499</c:v>
                </c:pt>
                <c:pt idx="13">
                  <c:v>29151652.192961499</c:v>
                </c:pt>
                <c:pt idx="14">
                  <c:v>29151652.192961499</c:v>
                </c:pt>
                <c:pt idx="15">
                  <c:v>29151652.192961499</c:v>
                </c:pt>
                <c:pt idx="16">
                  <c:v>29151652.192961499</c:v>
                </c:pt>
                <c:pt idx="17">
                  <c:v>29151652.192961499</c:v>
                </c:pt>
                <c:pt idx="18">
                  <c:v>29151652.192961499</c:v>
                </c:pt>
                <c:pt idx="19">
                  <c:v>29151652.192961499</c:v>
                </c:pt>
                <c:pt idx="20">
                  <c:v>29151652.192961499</c:v>
                </c:pt>
                <c:pt idx="21">
                  <c:v>29151652.192961499</c:v>
                </c:pt>
                <c:pt idx="22">
                  <c:v>29151652.192961499</c:v>
                </c:pt>
                <c:pt idx="23">
                  <c:v>29151652.192961499</c:v>
                </c:pt>
                <c:pt idx="24">
                  <c:v>29151652.192961499</c:v>
                </c:pt>
                <c:pt idx="25">
                  <c:v>29151652.192961499</c:v>
                </c:pt>
                <c:pt idx="26">
                  <c:v>29151652.192961499</c:v>
                </c:pt>
                <c:pt idx="27">
                  <c:v>29151652.192961499</c:v>
                </c:pt>
                <c:pt idx="28">
                  <c:v>29151652.192961499</c:v>
                </c:pt>
                <c:pt idx="29">
                  <c:v>29151652.192961499</c:v>
                </c:pt>
                <c:pt idx="30">
                  <c:v>29151652.192961499</c:v>
                </c:pt>
                <c:pt idx="31">
                  <c:v>29151652.192961499</c:v>
                </c:pt>
                <c:pt idx="32">
                  <c:v>29151652.192961499</c:v>
                </c:pt>
                <c:pt idx="33">
                  <c:v>29151652.192961499</c:v>
                </c:pt>
                <c:pt idx="34">
                  <c:v>29151652.192961499</c:v>
                </c:pt>
                <c:pt idx="35">
                  <c:v>29151652.192961499</c:v>
                </c:pt>
                <c:pt idx="36">
                  <c:v>29151652.192961499</c:v>
                </c:pt>
                <c:pt idx="37">
                  <c:v>29151652.192961499</c:v>
                </c:pt>
                <c:pt idx="38">
                  <c:v>29151652.192961499</c:v>
                </c:pt>
                <c:pt idx="39">
                  <c:v>29151652.192961499</c:v>
                </c:pt>
                <c:pt idx="40">
                  <c:v>29151652.192961499</c:v>
                </c:pt>
                <c:pt idx="41">
                  <c:v>29151652.192961499</c:v>
                </c:pt>
                <c:pt idx="42">
                  <c:v>29151652.192961499</c:v>
                </c:pt>
                <c:pt idx="43">
                  <c:v>29151652.192961499</c:v>
                </c:pt>
                <c:pt idx="44">
                  <c:v>29151652.192961499</c:v>
                </c:pt>
                <c:pt idx="45">
                  <c:v>29151652.192961499</c:v>
                </c:pt>
                <c:pt idx="46">
                  <c:v>29151652.192961499</c:v>
                </c:pt>
                <c:pt idx="47">
                  <c:v>29151652.192961499</c:v>
                </c:pt>
                <c:pt idx="48">
                  <c:v>29151652.192961499</c:v>
                </c:pt>
                <c:pt idx="49">
                  <c:v>29151652.192961499</c:v>
                </c:pt>
                <c:pt idx="50">
                  <c:v>29151652.192961499</c:v>
                </c:pt>
                <c:pt idx="51">
                  <c:v>29151652.192961499</c:v>
                </c:pt>
                <c:pt idx="52">
                  <c:v>29151652.192961499</c:v>
                </c:pt>
                <c:pt idx="53">
                  <c:v>29151652.192961499</c:v>
                </c:pt>
                <c:pt idx="54">
                  <c:v>29151652.192961499</c:v>
                </c:pt>
                <c:pt idx="55">
                  <c:v>29151652.192961499</c:v>
                </c:pt>
                <c:pt idx="56">
                  <c:v>29151652.192961499</c:v>
                </c:pt>
                <c:pt idx="57">
                  <c:v>29151652.192961499</c:v>
                </c:pt>
                <c:pt idx="58">
                  <c:v>29151652.192961499</c:v>
                </c:pt>
                <c:pt idx="59">
                  <c:v>29151652.192961499</c:v>
                </c:pt>
                <c:pt idx="60">
                  <c:v>29151652.192961499</c:v>
                </c:pt>
                <c:pt idx="61">
                  <c:v>29151652.192961499</c:v>
                </c:pt>
                <c:pt idx="62">
                  <c:v>29151652.192961499</c:v>
                </c:pt>
                <c:pt idx="63">
                  <c:v>29151652.192961499</c:v>
                </c:pt>
                <c:pt idx="64">
                  <c:v>29151652.192961499</c:v>
                </c:pt>
                <c:pt idx="65">
                  <c:v>29151652.192961499</c:v>
                </c:pt>
                <c:pt idx="66">
                  <c:v>29151652.192961499</c:v>
                </c:pt>
                <c:pt idx="67">
                  <c:v>29151652.192961499</c:v>
                </c:pt>
                <c:pt idx="68">
                  <c:v>29151652.192961499</c:v>
                </c:pt>
                <c:pt idx="69">
                  <c:v>29151652.192961499</c:v>
                </c:pt>
                <c:pt idx="70">
                  <c:v>29151652.192961499</c:v>
                </c:pt>
                <c:pt idx="71">
                  <c:v>29151652.192961499</c:v>
                </c:pt>
                <c:pt idx="72">
                  <c:v>29151652.192961499</c:v>
                </c:pt>
                <c:pt idx="73">
                  <c:v>29151652.192961499</c:v>
                </c:pt>
                <c:pt idx="74">
                  <c:v>29151652.192961499</c:v>
                </c:pt>
                <c:pt idx="75">
                  <c:v>29151652.192961499</c:v>
                </c:pt>
                <c:pt idx="76">
                  <c:v>29151652.192961499</c:v>
                </c:pt>
                <c:pt idx="77">
                  <c:v>29151652.192961499</c:v>
                </c:pt>
                <c:pt idx="78">
                  <c:v>29151652.192961499</c:v>
                </c:pt>
                <c:pt idx="79">
                  <c:v>29151652.192961499</c:v>
                </c:pt>
                <c:pt idx="80">
                  <c:v>29151652.192961499</c:v>
                </c:pt>
                <c:pt idx="81">
                  <c:v>29151652.192961499</c:v>
                </c:pt>
                <c:pt idx="82">
                  <c:v>29151652.192961499</c:v>
                </c:pt>
                <c:pt idx="83">
                  <c:v>29151652.192961499</c:v>
                </c:pt>
                <c:pt idx="84">
                  <c:v>29151652.192961499</c:v>
                </c:pt>
                <c:pt idx="85">
                  <c:v>29151652.192961499</c:v>
                </c:pt>
                <c:pt idx="86">
                  <c:v>29151652.192961499</c:v>
                </c:pt>
                <c:pt idx="87">
                  <c:v>29151652.192961499</c:v>
                </c:pt>
                <c:pt idx="88">
                  <c:v>29151652.192961499</c:v>
                </c:pt>
                <c:pt idx="89">
                  <c:v>29151652.192961499</c:v>
                </c:pt>
                <c:pt idx="90">
                  <c:v>29151652.192961499</c:v>
                </c:pt>
                <c:pt idx="91">
                  <c:v>29151652.192961499</c:v>
                </c:pt>
                <c:pt idx="92">
                  <c:v>29151652.192961499</c:v>
                </c:pt>
                <c:pt idx="93">
                  <c:v>29151652.192961499</c:v>
                </c:pt>
                <c:pt idx="94">
                  <c:v>29151652.192961499</c:v>
                </c:pt>
                <c:pt idx="95">
                  <c:v>29151652.192961499</c:v>
                </c:pt>
                <c:pt idx="96">
                  <c:v>29151652.192961499</c:v>
                </c:pt>
                <c:pt idx="97">
                  <c:v>29151652.192961499</c:v>
                </c:pt>
                <c:pt idx="98">
                  <c:v>29151652.192961499</c:v>
                </c:pt>
                <c:pt idx="99">
                  <c:v>29151652.192961499</c:v>
                </c:pt>
                <c:pt idx="100">
                  <c:v>29151652.192961499</c:v>
                </c:pt>
                <c:pt idx="101">
                  <c:v>29151652.192961499</c:v>
                </c:pt>
                <c:pt idx="102">
                  <c:v>29151652.192961499</c:v>
                </c:pt>
                <c:pt idx="103">
                  <c:v>29151652.192961499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8-4B7D-B736-8F4F87693079}"/>
            </c:ext>
          </c:extLst>
        </c:ser>
        <c:ser>
          <c:idx val="1"/>
          <c:order val="1"/>
          <c:tx>
            <c:strRef>
              <c:f>LW_cons!$BG$1</c:f>
              <c:strCache>
                <c:ptCount val="1"/>
                <c:pt idx="0">
                  <c:v>Devices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LW_cons!$BG$2:$BG$105</c:f>
              <c:numCache>
                <c:formatCode>#0</c:formatCode>
                <c:ptCount val="104"/>
                <c:pt idx="0">
                  <c:v>109160.34771271401</c:v>
                </c:pt>
                <c:pt idx="1">
                  <c:v>689956.24266006099</c:v>
                </c:pt>
                <c:pt idx="2">
                  <c:v>694017.06180458597</c:v>
                </c:pt>
                <c:pt idx="3">
                  <c:v>715676.41999021696</c:v>
                </c:pt>
                <c:pt idx="4">
                  <c:v>658617.46615116997</c:v>
                </c:pt>
                <c:pt idx="5">
                  <c:v>422834.67692112701</c:v>
                </c:pt>
                <c:pt idx="6">
                  <c:v>421036.61333726498</c:v>
                </c:pt>
                <c:pt idx="7">
                  <c:v>484109.79884315998</c:v>
                </c:pt>
                <c:pt idx="8">
                  <c:v>528324.636700331</c:v>
                </c:pt>
                <c:pt idx="9">
                  <c:v>489642.56889707502</c:v>
                </c:pt>
                <c:pt idx="10">
                  <c:v>455867.00328984298</c:v>
                </c:pt>
                <c:pt idx="11">
                  <c:v>424225.77559748298</c:v>
                </c:pt>
                <c:pt idx="12">
                  <c:v>480610.48268209799</c:v>
                </c:pt>
                <c:pt idx="13">
                  <c:v>412956.093545479</c:v>
                </c:pt>
                <c:pt idx="14">
                  <c:v>464793.11789469299</c:v>
                </c:pt>
                <c:pt idx="15">
                  <c:v>610164.50279282604</c:v>
                </c:pt>
                <c:pt idx="16">
                  <c:v>667861.78238757502</c:v>
                </c:pt>
                <c:pt idx="17">
                  <c:v>473244.51348992297</c:v>
                </c:pt>
                <c:pt idx="18">
                  <c:v>726332.38914741704</c:v>
                </c:pt>
                <c:pt idx="19">
                  <c:v>744320.61597716704</c:v>
                </c:pt>
                <c:pt idx="20">
                  <c:v>770323.95541022602</c:v>
                </c:pt>
                <c:pt idx="21">
                  <c:v>742970.76477848506</c:v>
                </c:pt>
                <c:pt idx="22">
                  <c:v>732379.18592135201</c:v>
                </c:pt>
                <c:pt idx="23">
                  <c:v>656721.34468358103</c:v>
                </c:pt>
                <c:pt idx="24">
                  <c:v>589146.23564331501</c:v>
                </c:pt>
                <c:pt idx="25">
                  <c:v>572145.91959899804</c:v>
                </c:pt>
                <c:pt idx="26">
                  <c:v>713193.86191535695</c:v>
                </c:pt>
                <c:pt idx="27">
                  <c:v>396686.81801361899</c:v>
                </c:pt>
                <c:pt idx="28">
                  <c:v>335622.88534564199</c:v>
                </c:pt>
                <c:pt idx="29">
                  <c:v>311408.42799454799</c:v>
                </c:pt>
                <c:pt idx="30">
                  <c:v>270484.77432031801</c:v>
                </c:pt>
                <c:pt idx="31">
                  <c:v>153571.753482192</c:v>
                </c:pt>
                <c:pt idx="32">
                  <c:v>110619.63121897999</c:v>
                </c:pt>
                <c:pt idx="33">
                  <c:v>251187.24656799401</c:v>
                </c:pt>
                <c:pt idx="34">
                  <c:v>245554.17184021199</c:v>
                </c:pt>
                <c:pt idx="35">
                  <c:v>212594.60556740101</c:v>
                </c:pt>
                <c:pt idx="36">
                  <c:v>126559.25017444001</c:v>
                </c:pt>
                <c:pt idx="37">
                  <c:v>189597.47993934801</c:v>
                </c:pt>
                <c:pt idx="38">
                  <c:v>151993.40308607</c:v>
                </c:pt>
                <c:pt idx="39">
                  <c:v>147644.98899951001</c:v>
                </c:pt>
                <c:pt idx="40">
                  <c:v>252538.42873067199</c:v>
                </c:pt>
                <c:pt idx="41">
                  <c:v>286648.69636796799</c:v>
                </c:pt>
                <c:pt idx="42">
                  <c:v>302660.656768799</c:v>
                </c:pt>
                <c:pt idx="43">
                  <c:v>246776.382325757</c:v>
                </c:pt>
                <c:pt idx="44">
                  <c:v>255156.440782702</c:v>
                </c:pt>
                <c:pt idx="45">
                  <c:v>209352.99399808299</c:v>
                </c:pt>
                <c:pt idx="46">
                  <c:v>197451.05724860501</c:v>
                </c:pt>
                <c:pt idx="47">
                  <c:v>209198.07634734301</c:v>
                </c:pt>
                <c:pt idx="48">
                  <c:v>176662.971984278</c:v>
                </c:pt>
                <c:pt idx="49">
                  <c:v>147615.82733956701</c:v>
                </c:pt>
                <c:pt idx="50">
                  <c:v>179471.10246219399</c:v>
                </c:pt>
                <c:pt idx="51">
                  <c:v>164711.24918516201</c:v>
                </c:pt>
                <c:pt idx="52">
                  <c:v>151885.926327739</c:v>
                </c:pt>
                <c:pt idx="53">
                  <c:v>204296.49698418</c:v>
                </c:pt>
                <c:pt idx="54">
                  <c:v>417229.33711397398</c:v>
                </c:pt>
                <c:pt idx="55">
                  <c:v>398576.82505488902</c:v>
                </c:pt>
                <c:pt idx="56">
                  <c:v>442924.05674814503</c:v>
                </c:pt>
                <c:pt idx="57">
                  <c:v>291181.17554386001</c:v>
                </c:pt>
                <c:pt idx="58">
                  <c:v>331107.30404784298</c:v>
                </c:pt>
                <c:pt idx="59">
                  <c:v>320321.17669306899</c:v>
                </c:pt>
                <c:pt idx="60">
                  <c:v>328104.53747983702</c:v>
                </c:pt>
                <c:pt idx="61">
                  <c:v>351971.13891043002</c:v>
                </c:pt>
                <c:pt idx="62">
                  <c:v>381493.28162159002</c:v>
                </c:pt>
                <c:pt idx="63">
                  <c:v>518230.69879024901</c:v>
                </c:pt>
                <c:pt idx="64">
                  <c:v>581527.82214049902</c:v>
                </c:pt>
                <c:pt idx="65">
                  <c:v>576787.820411389</c:v>
                </c:pt>
                <c:pt idx="66">
                  <c:v>500486.24027209601</c:v>
                </c:pt>
                <c:pt idx="67">
                  <c:v>478487.15133522701</c:v>
                </c:pt>
                <c:pt idx="68">
                  <c:v>440982.01388670999</c:v>
                </c:pt>
                <c:pt idx="69">
                  <c:v>496803.913824471</c:v>
                </c:pt>
                <c:pt idx="70">
                  <c:v>556140.777626261</c:v>
                </c:pt>
                <c:pt idx="71">
                  <c:v>515577.97922492301</c:v>
                </c:pt>
                <c:pt idx="72">
                  <c:v>495459.236388675</c:v>
                </c:pt>
                <c:pt idx="73">
                  <c:v>489689.34240596503</c:v>
                </c:pt>
                <c:pt idx="74">
                  <c:v>493664.74029851699</c:v>
                </c:pt>
                <c:pt idx="75">
                  <c:v>456424.59769079502</c:v>
                </c:pt>
                <c:pt idx="76">
                  <c:v>508562.23957436101</c:v>
                </c:pt>
                <c:pt idx="77">
                  <c:v>524858.28953312</c:v>
                </c:pt>
                <c:pt idx="78">
                  <c:v>445012.16318035702</c:v>
                </c:pt>
                <c:pt idx="79">
                  <c:v>438857.49425956002</c:v>
                </c:pt>
                <c:pt idx="80">
                  <c:v>572895.09393747197</c:v>
                </c:pt>
                <c:pt idx="81">
                  <c:v>622800.08851801697</c:v>
                </c:pt>
                <c:pt idx="82">
                  <c:v>605495.107946284</c:v>
                </c:pt>
                <c:pt idx="83">
                  <c:v>679079.29352357204</c:v>
                </c:pt>
                <c:pt idx="84">
                  <c:v>680447.67771747604</c:v>
                </c:pt>
                <c:pt idx="85">
                  <c:v>632840.43295846297</c:v>
                </c:pt>
                <c:pt idx="86">
                  <c:v>600495.08155465405</c:v>
                </c:pt>
                <c:pt idx="87">
                  <c:v>609874.81173609802</c:v>
                </c:pt>
                <c:pt idx="88">
                  <c:v>592942.34186175303</c:v>
                </c:pt>
                <c:pt idx="89">
                  <c:v>523423.79099533497</c:v>
                </c:pt>
                <c:pt idx="90">
                  <c:v>401055.33193116297</c:v>
                </c:pt>
                <c:pt idx="91">
                  <c:v>220417.65788556001</c:v>
                </c:pt>
                <c:pt idx="92">
                  <c:v>242557.455238731</c:v>
                </c:pt>
                <c:pt idx="93">
                  <c:v>234023.01499891101</c:v>
                </c:pt>
                <c:pt idx="94">
                  <c:v>240019.563394734</c:v>
                </c:pt>
                <c:pt idx="95">
                  <c:v>252840.04317366201</c:v>
                </c:pt>
                <c:pt idx="96">
                  <c:v>258131.00607589399</c:v>
                </c:pt>
                <c:pt idx="97">
                  <c:v>196690.78234579801</c:v>
                </c:pt>
                <c:pt idx="98">
                  <c:v>165222.97970655101</c:v>
                </c:pt>
                <c:pt idx="99">
                  <c:v>178392.46709113501</c:v>
                </c:pt>
                <c:pt idx="100">
                  <c:v>173157.80752138299</c:v>
                </c:pt>
                <c:pt idx="101">
                  <c:v>173951.09829596299</c:v>
                </c:pt>
                <c:pt idx="102">
                  <c:v>152269.19437643301</c:v>
                </c:pt>
                <c:pt idx="103">
                  <c:v>153257.92139437201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8-4B7D-B736-8F4F87693079}"/>
            </c:ext>
          </c:extLst>
        </c:ser>
        <c:ser>
          <c:idx val="2"/>
          <c:order val="2"/>
          <c:tx>
            <c:strRef>
              <c:f>LW_cons!$BH$1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LW_cons!$BH$2:$BH$105</c:f>
              <c:numCache>
                <c:formatCode>#0</c:formatCode>
                <c:ptCount val="104"/>
                <c:pt idx="0">
                  <c:v>90874.531560046002</c:v>
                </c:pt>
                <c:pt idx="1">
                  <c:v>865673.72182933497</c:v>
                </c:pt>
                <c:pt idx="2">
                  <c:v>1280058.90685269</c:v>
                </c:pt>
                <c:pt idx="3">
                  <c:v>997966.62166954903</c:v>
                </c:pt>
                <c:pt idx="4">
                  <c:v>1235814.4270295401</c:v>
                </c:pt>
                <c:pt idx="5">
                  <c:v>1234364.02016191</c:v>
                </c:pt>
                <c:pt idx="6">
                  <c:v>1387283.9602324599</c:v>
                </c:pt>
                <c:pt idx="7">
                  <c:v>1403540.22576731</c:v>
                </c:pt>
                <c:pt idx="8">
                  <c:v>1400916.14204945</c:v>
                </c:pt>
                <c:pt idx="9">
                  <c:v>1399263.06207358</c:v>
                </c:pt>
                <c:pt idx="10">
                  <c:v>1366251.1998765899</c:v>
                </c:pt>
                <c:pt idx="11">
                  <c:v>1617583.27504079</c:v>
                </c:pt>
                <c:pt idx="12">
                  <c:v>1637343.4507265701</c:v>
                </c:pt>
                <c:pt idx="13">
                  <c:v>1530319.6686835201</c:v>
                </c:pt>
                <c:pt idx="14">
                  <c:v>1604136.1081810801</c:v>
                </c:pt>
                <c:pt idx="15">
                  <c:v>1357680.24771332</c:v>
                </c:pt>
                <c:pt idx="16">
                  <c:v>1344061.3045367401</c:v>
                </c:pt>
                <c:pt idx="17">
                  <c:v>1318759.49298446</c:v>
                </c:pt>
                <c:pt idx="18">
                  <c:v>1269325.10533322</c:v>
                </c:pt>
                <c:pt idx="19">
                  <c:v>1389372.43238466</c:v>
                </c:pt>
                <c:pt idx="20">
                  <c:v>1407130.5828517801</c:v>
                </c:pt>
                <c:pt idx="21">
                  <c:v>1403404.7519822901</c:v>
                </c:pt>
                <c:pt idx="22">
                  <c:v>1465050.8206937599</c:v>
                </c:pt>
                <c:pt idx="23">
                  <c:v>1450942.4269034001</c:v>
                </c:pt>
                <c:pt idx="24">
                  <c:v>1471200.78633154</c:v>
                </c:pt>
                <c:pt idx="25">
                  <c:v>1509703.2321085799</c:v>
                </c:pt>
                <c:pt idx="26">
                  <c:v>1618645.49388379</c:v>
                </c:pt>
                <c:pt idx="27">
                  <c:v>1261295.8589856899</c:v>
                </c:pt>
                <c:pt idx="28">
                  <c:v>948379.45330340299</c:v>
                </c:pt>
                <c:pt idx="29">
                  <c:v>966430.82137343404</c:v>
                </c:pt>
                <c:pt idx="30">
                  <c:v>831858.23575806397</c:v>
                </c:pt>
                <c:pt idx="31">
                  <c:v>477757.25958033599</c:v>
                </c:pt>
                <c:pt idx="32">
                  <c:v>727057.260535585</c:v>
                </c:pt>
                <c:pt idx="33">
                  <c:v>852286.56097376905</c:v>
                </c:pt>
                <c:pt idx="34">
                  <c:v>968723.37897803902</c:v>
                </c:pt>
                <c:pt idx="35">
                  <c:v>998720.17153389403</c:v>
                </c:pt>
                <c:pt idx="36">
                  <c:v>1108956.05309727</c:v>
                </c:pt>
                <c:pt idx="37">
                  <c:v>997400.35934200196</c:v>
                </c:pt>
                <c:pt idx="38">
                  <c:v>955455.02168256696</c:v>
                </c:pt>
                <c:pt idx="39">
                  <c:v>369166.193501523</c:v>
                </c:pt>
                <c:pt idx="40">
                  <c:v>402633.06915180001</c:v>
                </c:pt>
                <c:pt idx="41">
                  <c:v>890027.00506805803</c:v>
                </c:pt>
                <c:pt idx="42">
                  <c:v>1525513.35368163</c:v>
                </c:pt>
                <c:pt idx="43">
                  <c:v>129333.529629157</c:v>
                </c:pt>
                <c:pt idx="44">
                  <c:v>2882.82197206827</c:v>
                </c:pt>
                <c:pt idx="45">
                  <c:v>2594.1581416981999</c:v>
                </c:pt>
                <c:pt idx="46">
                  <c:v>0</c:v>
                </c:pt>
                <c:pt idx="47">
                  <c:v>158550.41611703401</c:v>
                </c:pt>
                <c:pt idx="48">
                  <c:v>125416.65686860299</c:v>
                </c:pt>
                <c:pt idx="49">
                  <c:v>101075.16331366501</c:v>
                </c:pt>
                <c:pt idx="50">
                  <c:v>126665.591590229</c:v>
                </c:pt>
                <c:pt idx="51">
                  <c:v>72848.914232576499</c:v>
                </c:pt>
                <c:pt idx="52">
                  <c:v>86872.581140032897</c:v>
                </c:pt>
                <c:pt idx="53">
                  <c:v>935359.79491216002</c:v>
                </c:pt>
                <c:pt idx="54">
                  <c:v>1543498.68748213</c:v>
                </c:pt>
                <c:pt idx="55">
                  <c:v>1747835.8056447799</c:v>
                </c:pt>
                <c:pt idx="56">
                  <c:v>1491780.1263961201</c:v>
                </c:pt>
                <c:pt idx="57">
                  <c:v>1405017.3063902799</c:v>
                </c:pt>
                <c:pt idx="58">
                  <c:v>1548141.59631624</c:v>
                </c:pt>
                <c:pt idx="59">
                  <c:v>1644406.9126333499</c:v>
                </c:pt>
                <c:pt idx="60">
                  <c:v>1702951.3940699999</c:v>
                </c:pt>
                <c:pt idx="61">
                  <c:v>1497896.73071213</c:v>
                </c:pt>
                <c:pt idx="62">
                  <c:v>1616385.0004223201</c:v>
                </c:pt>
                <c:pt idx="63">
                  <c:v>1615913.0625136199</c:v>
                </c:pt>
                <c:pt idx="64">
                  <c:v>1585483.7193418001</c:v>
                </c:pt>
                <c:pt idx="65">
                  <c:v>1593371.10346208</c:v>
                </c:pt>
                <c:pt idx="66">
                  <c:v>1847604.7255277601</c:v>
                </c:pt>
                <c:pt idx="67">
                  <c:v>1774050.9568358399</c:v>
                </c:pt>
                <c:pt idx="68">
                  <c:v>1814867.1310900799</c:v>
                </c:pt>
                <c:pt idx="69">
                  <c:v>1808086.6307283</c:v>
                </c:pt>
                <c:pt idx="70">
                  <c:v>1335432.15233875</c:v>
                </c:pt>
                <c:pt idx="71">
                  <c:v>1340048.5871290499</c:v>
                </c:pt>
                <c:pt idx="72">
                  <c:v>1393638.9131120001</c:v>
                </c:pt>
                <c:pt idx="73">
                  <c:v>1501977.7508064001</c:v>
                </c:pt>
                <c:pt idx="74">
                  <c:v>1664046.4526719199</c:v>
                </c:pt>
                <c:pt idx="75">
                  <c:v>1695236.8655023801</c:v>
                </c:pt>
                <c:pt idx="76">
                  <c:v>1741842.4424068199</c:v>
                </c:pt>
                <c:pt idx="77">
                  <c:v>1779239.2063606801</c:v>
                </c:pt>
                <c:pt idx="78">
                  <c:v>1650669.8807941801</c:v>
                </c:pt>
                <c:pt idx="79">
                  <c:v>1647497.4017266701</c:v>
                </c:pt>
                <c:pt idx="80">
                  <c:v>1640117.28682577</c:v>
                </c:pt>
                <c:pt idx="81">
                  <c:v>1547966.80815478</c:v>
                </c:pt>
                <c:pt idx="82">
                  <c:v>1369537.8058839899</c:v>
                </c:pt>
                <c:pt idx="83">
                  <c:v>1508964.1685222499</c:v>
                </c:pt>
                <c:pt idx="84">
                  <c:v>1641123.4511372801</c:v>
                </c:pt>
                <c:pt idx="85">
                  <c:v>1306347.5813873699</c:v>
                </c:pt>
                <c:pt idx="86">
                  <c:v>1263607.7824653699</c:v>
                </c:pt>
                <c:pt idx="87">
                  <c:v>1401731.60082655</c:v>
                </c:pt>
                <c:pt idx="88">
                  <c:v>1439953.6143992001</c:v>
                </c:pt>
                <c:pt idx="89">
                  <c:v>1659386.00068574</c:v>
                </c:pt>
                <c:pt idx="90">
                  <c:v>2180395.01168314</c:v>
                </c:pt>
                <c:pt idx="91">
                  <c:v>2132828.6963303899</c:v>
                </c:pt>
                <c:pt idx="92">
                  <c:v>2182272.5117351101</c:v>
                </c:pt>
                <c:pt idx="93">
                  <c:v>2398945.9540289198</c:v>
                </c:pt>
                <c:pt idx="94">
                  <c:v>2722981.8105643801</c:v>
                </c:pt>
                <c:pt idx="95">
                  <c:v>2842495.34260053</c:v>
                </c:pt>
                <c:pt idx="96">
                  <c:v>2855032.0063841101</c:v>
                </c:pt>
                <c:pt idx="97">
                  <c:v>2968034.8652158501</c:v>
                </c:pt>
                <c:pt idx="98">
                  <c:v>3045716.5056969598</c:v>
                </c:pt>
                <c:pt idx="99">
                  <c:v>3009986.5604542401</c:v>
                </c:pt>
                <c:pt idx="100">
                  <c:v>3008886.69540072</c:v>
                </c:pt>
                <c:pt idx="101">
                  <c:v>3019602.7317207102</c:v>
                </c:pt>
                <c:pt idx="102">
                  <c:v>3229827.3773954599</c:v>
                </c:pt>
                <c:pt idx="103">
                  <c:v>3390750.2821684401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D8-4B7D-B736-8F4F87693079}"/>
            </c:ext>
          </c:extLst>
        </c:ser>
        <c:ser>
          <c:idx val="3"/>
          <c:order val="3"/>
          <c:tx>
            <c:strRef>
              <c:f>LW_cons!$BI$1</c:f>
              <c:strCache>
                <c:ptCount val="1"/>
                <c:pt idx="0">
                  <c:v>Promos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LW_cons!$BI$2:$BI$105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437290.02986926201</c:v>
                </c:pt>
                <c:pt idx="25">
                  <c:v>449737.55620503001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68777.937326376195</c:v>
                </c:pt>
                <c:pt idx="51">
                  <c:v>8789.7024372706601</c:v>
                </c:pt>
                <c:pt idx="52">
                  <c:v>31714.733575576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35661.681378053399</c:v>
                </c:pt>
                <c:pt idx="58">
                  <c:v>38152.678047301197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102215.275912228</c:v>
                </c:pt>
                <c:pt idx="66">
                  <c:v>90155.557105826199</c:v>
                </c:pt>
                <c:pt idx="67">
                  <c:v>0</c:v>
                </c:pt>
                <c:pt idx="68">
                  <c:v>0</c:v>
                </c:pt>
                <c:pt idx="69">
                  <c:v>43136.629746764702</c:v>
                </c:pt>
                <c:pt idx="70">
                  <c:v>77776.748586089205</c:v>
                </c:pt>
                <c:pt idx="71">
                  <c:v>73290.417207079197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115822.34175751801</c:v>
                </c:pt>
                <c:pt idx="84">
                  <c:v>229693.84197541801</c:v>
                </c:pt>
                <c:pt idx="85">
                  <c:v>179582.74662056501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282380.84578343801</c:v>
                </c:pt>
                <c:pt idx="96">
                  <c:v>313420.44765306701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D8-4B7D-B736-8F4F87693079}"/>
            </c:ext>
          </c:extLst>
        </c:ser>
        <c:ser>
          <c:idx val="4"/>
          <c:order val="4"/>
          <c:tx>
            <c:strRef>
              <c:f>LW_cons!$BJ$1</c:f>
              <c:strCache>
                <c:ptCount val="1"/>
                <c:pt idx="0">
                  <c:v>Consumer.base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LW_cons!$BJ$2:$BJ$105</c:f>
              <c:numCache>
                <c:formatCode>#0</c:formatCode>
                <c:ptCount val="104"/>
                <c:pt idx="0">
                  <c:v>57944.9663301646</c:v>
                </c:pt>
                <c:pt idx="1">
                  <c:v>62861.677067982098</c:v>
                </c:pt>
                <c:pt idx="2">
                  <c:v>70828.013236010607</c:v>
                </c:pt>
                <c:pt idx="3">
                  <c:v>72809.201745897997</c:v>
                </c:pt>
                <c:pt idx="4">
                  <c:v>77417.662914212095</c:v>
                </c:pt>
                <c:pt idx="5">
                  <c:v>40559.0874171861</c:v>
                </c:pt>
                <c:pt idx="6">
                  <c:v>57140.843168597603</c:v>
                </c:pt>
                <c:pt idx="7">
                  <c:v>64218.980340941896</c:v>
                </c:pt>
                <c:pt idx="8">
                  <c:v>54950.258133706302</c:v>
                </c:pt>
                <c:pt idx="9">
                  <c:v>51924.810278368801</c:v>
                </c:pt>
                <c:pt idx="10">
                  <c:v>57320.1819352737</c:v>
                </c:pt>
                <c:pt idx="11">
                  <c:v>57718.476316945802</c:v>
                </c:pt>
                <c:pt idx="12">
                  <c:v>63014.1636823347</c:v>
                </c:pt>
                <c:pt idx="13">
                  <c:v>59859.340375129897</c:v>
                </c:pt>
                <c:pt idx="14">
                  <c:v>73063.556722516601</c:v>
                </c:pt>
                <c:pt idx="15">
                  <c:v>85795.394560898902</c:v>
                </c:pt>
                <c:pt idx="16">
                  <c:v>94914.227873272204</c:v>
                </c:pt>
                <c:pt idx="17">
                  <c:v>56582.208633023904</c:v>
                </c:pt>
                <c:pt idx="18">
                  <c:v>97845.774279145699</c:v>
                </c:pt>
                <c:pt idx="19">
                  <c:v>96197.851066222007</c:v>
                </c:pt>
                <c:pt idx="20">
                  <c:v>109314.149965718</c:v>
                </c:pt>
                <c:pt idx="21">
                  <c:v>86231.590176472993</c:v>
                </c:pt>
                <c:pt idx="22">
                  <c:v>76322.603087517404</c:v>
                </c:pt>
                <c:pt idx="23">
                  <c:v>81085.148428019107</c:v>
                </c:pt>
                <c:pt idx="24">
                  <c:v>70249.661533235296</c:v>
                </c:pt>
                <c:pt idx="25">
                  <c:v>74459.640567244394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643.28584309119401</c:v>
                </c:pt>
                <c:pt idx="40">
                  <c:v>841.86754256769905</c:v>
                </c:pt>
                <c:pt idx="41">
                  <c:v>11064.896645987599</c:v>
                </c:pt>
                <c:pt idx="42">
                  <c:v>38373.286868041199</c:v>
                </c:pt>
                <c:pt idx="43">
                  <c:v>13707.993109022</c:v>
                </c:pt>
                <c:pt idx="44">
                  <c:v>4438.9761468487804</c:v>
                </c:pt>
                <c:pt idx="45">
                  <c:v>374.277522000781</c:v>
                </c:pt>
                <c:pt idx="46">
                  <c:v>359.12264807872202</c:v>
                </c:pt>
                <c:pt idx="47">
                  <c:v>592.17882017619797</c:v>
                </c:pt>
                <c:pt idx="48">
                  <c:v>1605.9885873477599</c:v>
                </c:pt>
                <c:pt idx="49">
                  <c:v>703.48070580649096</c:v>
                </c:pt>
                <c:pt idx="50">
                  <c:v>132.91021819802299</c:v>
                </c:pt>
                <c:pt idx="51">
                  <c:v>7.3839899201967301</c:v>
                </c:pt>
                <c:pt idx="52">
                  <c:v>12636.9335856915</c:v>
                </c:pt>
                <c:pt idx="53">
                  <c:v>26081.471030939301</c:v>
                </c:pt>
                <c:pt idx="54">
                  <c:v>67095.498448727594</c:v>
                </c:pt>
                <c:pt idx="55">
                  <c:v>62824.601817578303</c:v>
                </c:pt>
                <c:pt idx="56">
                  <c:v>96710.229920914397</c:v>
                </c:pt>
                <c:pt idx="57">
                  <c:v>68269.167580311201</c:v>
                </c:pt>
                <c:pt idx="58">
                  <c:v>75638.199863382601</c:v>
                </c:pt>
                <c:pt idx="59">
                  <c:v>65539.555313670804</c:v>
                </c:pt>
                <c:pt idx="60">
                  <c:v>79865.699132656606</c:v>
                </c:pt>
                <c:pt idx="61">
                  <c:v>65410.712472719802</c:v>
                </c:pt>
                <c:pt idx="62">
                  <c:v>64910.5002196723</c:v>
                </c:pt>
                <c:pt idx="63">
                  <c:v>66015.260994038195</c:v>
                </c:pt>
                <c:pt idx="64">
                  <c:v>67526.245902485694</c:v>
                </c:pt>
                <c:pt idx="65">
                  <c:v>59547.540168166401</c:v>
                </c:pt>
                <c:pt idx="66">
                  <c:v>72020.709872281499</c:v>
                </c:pt>
                <c:pt idx="67">
                  <c:v>63619.8654632873</c:v>
                </c:pt>
                <c:pt idx="68">
                  <c:v>82804.030788631906</c:v>
                </c:pt>
                <c:pt idx="69">
                  <c:v>52141.406142929198</c:v>
                </c:pt>
                <c:pt idx="70">
                  <c:v>55270.583859427599</c:v>
                </c:pt>
                <c:pt idx="71">
                  <c:v>60225.425113027202</c:v>
                </c:pt>
                <c:pt idx="72">
                  <c:v>76920.325990854995</c:v>
                </c:pt>
                <c:pt idx="73">
                  <c:v>74993.192735577104</c:v>
                </c:pt>
                <c:pt idx="74">
                  <c:v>76241.991517168499</c:v>
                </c:pt>
                <c:pt idx="75">
                  <c:v>78292.452480595093</c:v>
                </c:pt>
                <c:pt idx="76">
                  <c:v>89295.793532820506</c:v>
                </c:pt>
                <c:pt idx="77">
                  <c:v>97044.642012688899</c:v>
                </c:pt>
                <c:pt idx="78">
                  <c:v>87968.063127886693</c:v>
                </c:pt>
                <c:pt idx="79">
                  <c:v>84866.60687263</c:v>
                </c:pt>
                <c:pt idx="80">
                  <c:v>68546.671631902893</c:v>
                </c:pt>
                <c:pt idx="81">
                  <c:v>64505.058014602801</c:v>
                </c:pt>
                <c:pt idx="82">
                  <c:v>54618.715381522699</c:v>
                </c:pt>
                <c:pt idx="83">
                  <c:v>56240.811060886001</c:v>
                </c:pt>
                <c:pt idx="84">
                  <c:v>56325.563294301501</c:v>
                </c:pt>
                <c:pt idx="85">
                  <c:v>52867.749256201503</c:v>
                </c:pt>
                <c:pt idx="86">
                  <c:v>50500.608067188397</c:v>
                </c:pt>
                <c:pt idx="87">
                  <c:v>57121.788271067497</c:v>
                </c:pt>
                <c:pt idx="88">
                  <c:v>57614.852520939203</c:v>
                </c:pt>
                <c:pt idx="89">
                  <c:v>63275.791999167101</c:v>
                </c:pt>
                <c:pt idx="90">
                  <c:v>57963.496843557703</c:v>
                </c:pt>
                <c:pt idx="91">
                  <c:v>1312910.0387661599</c:v>
                </c:pt>
                <c:pt idx="92">
                  <c:v>1299591.7186477</c:v>
                </c:pt>
                <c:pt idx="93">
                  <c:v>1258820.7274714401</c:v>
                </c:pt>
                <c:pt idx="94">
                  <c:v>1336229.5627858001</c:v>
                </c:pt>
                <c:pt idx="95">
                  <c:v>1385303.39133812</c:v>
                </c:pt>
                <c:pt idx="96">
                  <c:v>1391680.84554526</c:v>
                </c:pt>
                <c:pt idx="97">
                  <c:v>1450808.14560205</c:v>
                </c:pt>
                <c:pt idx="98">
                  <c:v>1466396.0044927499</c:v>
                </c:pt>
                <c:pt idx="99">
                  <c:v>1465402.8318666399</c:v>
                </c:pt>
                <c:pt idx="100">
                  <c:v>1486336.2976117099</c:v>
                </c:pt>
                <c:pt idx="101">
                  <c:v>1479577.9677506101</c:v>
                </c:pt>
                <c:pt idx="102">
                  <c:v>1641672.2628454</c:v>
                </c:pt>
                <c:pt idx="103">
                  <c:v>1689708.7462190499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D8-4B7D-B736-8F4F87693079}"/>
            </c:ext>
          </c:extLst>
        </c:ser>
        <c:ser>
          <c:idx val="5"/>
          <c:order val="5"/>
          <c:tx>
            <c:strRef>
              <c:f>LW_cons!$BK$1</c:f>
              <c:strCache>
                <c:ptCount val="1"/>
                <c:pt idx="0">
                  <c:v>Distrn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LW_cons!$BK$2:$BK$105</c:f>
              <c:numCache>
                <c:formatCode>#0</c:formatCode>
                <c:ptCount val="104"/>
                <c:pt idx="0">
                  <c:v>143417.720486935</c:v>
                </c:pt>
                <c:pt idx="1">
                  <c:v>85865.877958298501</c:v>
                </c:pt>
                <c:pt idx="2">
                  <c:v>115062.654007637</c:v>
                </c:pt>
                <c:pt idx="3">
                  <c:v>61670.197013887599</c:v>
                </c:pt>
                <c:pt idx="4">
                  <c:v>64693.508837167203</c:v>
                </c:pt>
                <c:pt idx="5">
                  <c:v>63197.009093035202</c:v>
                </c:pt>
                <c:pt idx="6">
                  <c:v>33652.773481963603</c:v>
                </c:pt>
                <c:pt idx="7">
                  <c:v>34784.0875362855</c:v>
                </c:pt>
                <c:pt idx="8">
                  <c:v>37268.420364603502</c:v>
                </c:pt>
                <c:pt idx="9">
                  <c:v>34660.808252528499</c:v>
                </c:pt>
                <c:pt idx="10">
                  <c:v>28275.221475173999</c:v>
                </c:pt>
                <c:pt idx="11">
                  <c:v>1431.9285949882201</c:v>
                </c:pt>
                <c:pt idx="12">
                  <c:v>0</c:v>
                </c:pt>
                <c:pt idx="13">
                  <c:v>51774.055315870297</c:v>
                </c:pt>
                <c:pt idx="14">
                  <c:v>85697.370062402901</c:v>
                </c:pt>
                <c:pt idx="15">
                  <c:v>83965.365583361796</c:v>
                </c:pt>
                <c:pt idx="16">
                  <c:v>106782.85218474201</c:v>
                </c:pt>
                <c:pt idx="17">
                  <c:v>44319.380497776503</c:v>
                </c:pt>
                <c:pt idx="18">
                  <c:v>86211.278179375397</c:v>
                </c:pt>
                <c:pt idx="19">
                  <c:v>141060.15370963901</c:v>
                </c:pt>
                <c:pt idx="20">
                  <c:v>160917.12320536899</c:v>
                </c:pt>
                <c:pt idx="21">
                  <c:v>163171.26393534199</c:v>
                </c:pt>
                <c:pt idx="22">
                  <c:v>118446.654312517</c:v>
                </c:pt>
                <c:pt idx="23">
                  <c:v>147644.20239998301</c:v>
                </c:pt>
                <c:pt idx="24">
                  <c:v>138592.32243561899</c:v>
                </c:pt>
                <c:pt idx="25">
                  <c:v>121575.298580811</c:v>
                </c:pt>
                <c:pt idx="26">
                  <c:v>173872.14529730901</c:v>
                </c:pt>
                <c:pt idx="27">
                  <c:v>298590.12479477603</c:v>
                </c:pt>
                <c:pt idx="28">
                  <c:v>374396.50835846498</c:v>
                </c:pt>
                <c:pt idx="29">
                  <c:v>408908.48122600699</c:v>
                </c:pt>
                <c:pt idx="30">
                  <c:v>378240.57587188203</c:v>
                </c:pt>
                <c:pt idx="31">
                  <c:v>0</c:v>
                </c:pt>
                <c:pt idx="32">
                  <c:v>300369.568667905</c:v>
                </c:pt>
                <c:pt idx="33">
                  <c:v>306032.73524602503</c:v>
                </c:pt>
                <c:pt idx="34">
                  <c:v>367461.98686999403</c:v>
                </c:pt>
                <c:pt idx="35">
                  <c:v>348500.17120683601</c:v>
                </c:pt>
                <c:pt idx="36">
                  <c:v>364843.89550519403</c:v>
                </c:pt>
                <c:pt idx="37">
                  <c:v>371443.61771887599</c:v>
                </c:pt>
                <c:pt idx="38">
                  <c:v>272968.997149623</c:v>
                </c:pt>
                <c:pt idx="39">
                  <c:v>22085.104262996701</c:v>
                </c:pt>
                <c:pt idx="40">
                  <c:v>155000.73228186299</c:v>
                </c:pt>
                <c:pt idx="41">
                  <c:v>339261.34996040398</c:v>
                </c:pt>
                <c:pt idx="42">
                  <c:v>191820.86100266399</c:v>
                </c:pt>
                <c:pt idx="43">
                  <c:v>278082.67791505699</c:v>
                </c:pt>
                <c:pt idx="44">
                  <c:v>171470.041462864</c:v>
                </c:pt>
                <c:pt idx="45">
                  <c:v>157958.25088263</c:v>
                </c:pt>
                <c:pt idx="46">
                  <c:v>60272.874541394303</c:v>
                </c:pt>
                <c:pt idx="47">
                  <c:v>592955.76336878003</c:v>
                </c:pt>
                <c:pt idx="48">
                  <c:v>353824.22473056801</c:v>
                </c:pt>
                <c:pt idx="49">
                  <c:v>263533.23885120702</c:v>
                </c:pt>
                <c:pt idx="50">
                  <c:v>326607.726734419</c:v>
                </c:pt>
                <c:pt idx="51">
                  <c:v>233417.51985608999</c:v>
                </c:pt>
                <c:pt idx="52">
                  <c:v>148324.17510434001</c:v>
                </c:pt>
                <c:pt idx="53">
                  <c:v>371994.98155888601</c:v>
                </c:pt>
                <c:pt idx="54">
                  <c:v>502212.66519841598</c:v>
                </c:pt>
                <c:pt idx="55">
                  <c:v>388958.24229384097</c:v>
                </c:pt>
                <c:pt idx="56">
                  <c:v>376603.253059852</c:v>
                </c:pt>
                <c:pt idx="57">
                  <c:v>434919.30418246897</c:v>
                </c:pt>
                <c:pt idx="58">
                  <c:v>386392.80482597603</c:v>
                </c:pt>
                <c:pt idx="59">
                  <c:v>239652.83022250599</c:v>
                </c:pt>
                <c:pt idx="60">
                  <c:v>685764.57050621905</c:v>
                </c:pt>
                <c:pt idx="61">
                  <c:v>965714.50097351195</c:v>
                </c:pt>
                <c:pt idx="62">
                  <c:v>652346.59390798805</c:v>
                </c:pt>
                <c:pt idx="63">
                  <c:v>538043.11062978802</c:v>
                </c:pt>
                <c:pt idx="64">
                  <c:v>455632.32615847402</c:v>
                </c:pt>
                <c:pt idx="65">
                  <c:v>421673.73389748798</c:v>
                </c:pt>
                <c:pt idx="66">
                  <c:v>588455.37650616304</c:v>
                </c:pt>
                <c:pt idx="67">
                  <c:v>603900.68947959004</c:v>
                </c:pt>
                <c:pt idx="68">
                  <c:v>645139.84385286795</c:v>
                </c:pt>
                <c:pt idx="69">
                  <c:v>197342.76325382799</c:v>
                </c:pt>
                <c:pt idx="70">
                  <c:v>326941.57930441498</c:v>
                </c:pt>
                <c:pt idx="71">
                  <c:v>337498.374416971</c:v>
                </c:pt>
                <c:pt idx="72">
                  <c:v>372759.93169612001</c:v>
                </c:pt>
                <c:pt idx="73">
                  <c:v>317942.83803553198</c:v>
                </c:pt>
                <c:pt idx="74">
                  <c:v>361046.31446701399</c:v>
                </c:pt>
                <c:pt idx="75">
                  <c:v>509405.810744191</c:v>
                </c:pt>
                <c:pt idx="76">
                  <c:v>394849.35295341001</c:v>
                </c:pt>
                <c:pt idx="77">
                  <c:v>415672.63107261801</c:v>
                </c:pt>
                <c:pt idx="78">
                  <c:v>367428.22311821301</c:v>
                </c:pt>
                <c:pt idx="79">
                  <c:v>431234.96877672698</c:v>
                </c:pt>
                <c:pt idx="80">
                  <c:v>228373.46616438101</c:v>
                </c:pt>
                <c:pt idx="81">
                  <c:v>207071.48211033101</c:v>
                </c:pt>
                <c:pt idx="82">
                  <c:v>209916.70524954301</c:v>
                </c:pt>
                <c:pt idx="83">
                  <c:v>325415.90053497802</c:v>
                </c:pt>
                <c:pt idx="84">
                  <c:v>297708.88554893603</c:v>
                </c:pt>
                <c:pt idx="85">
                  <c:v>390943.043035282</c:v>
                </c:pt>
                <c:pt idx="86">
                  <c:v>299997.57670711499</c:v>
                </c:pt>
                <c:pt idx="87">
                  <c:v>309131.03402931098</c:v>
                </c:pt>
                <c:pt idx="88">
                  <c:v>314717.68700329697</c:v>
                </c:pt>
                <c:pt idx="89">
                  <c:v>158137.39331434999</c:v>
                </c:pt>
                <c:pt idx="90">
                  <c:v>285038.96804235398</c:v>
                </c:pt>
                <c:pt idx="91">
                  <c:v>1118579.4086354999</c:v>
                </c:pt>
                <c:pt idx="92">
                  <c:v>1027858.04647878</c:v>
                </c:pt>
                <c:pt idx="93">
                  <c:v>1079278.0147169</c:v>
                </c:pt>
                <c:pt idx="94">
                  <c:v>1135553.21570254</c:v>
                </c:pt>
                <c:pt idx="95">
                  <c:v>1204142.4205521001</c:v>
                </c:pt>
                <c:pt idx="96">
                  <c:v>1172506.14755113</c:v>
                </c:pt>
                <c:pt idx="97">
                  <c:v>1181747.84035443</c:v>
                </c:pt>
                <c:pt idx="98">
                  <c:v>1173047.46170668</c:v>
                </c:pt>
                <c:pt idx="99">
                  <c:v>1234501.10131252</c:v>
                </c:pt>
                <c:pt idx="100">
                  <c:v>1232726.85529266</c:v>
                </c:pt>
                <c:pt idx="101">
                  <c:v>1202719.6619472699</c:v>
                </c:pt>
                <c:pt idx="102">
                  <c:v>616429.59115858399</c:v>
                </c:pt>
                <c:pt idx="103">
                  <c:v>1300762.8566209499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D8-4B7D-B736-8F4F87693079}"/>
            </c:ext>
          </c:extLst>
        </c:ser>
        <c:ser>
          <c:idx val="6"/>
          <c:order val="6"/>
          <c:tx>
            <c:strRef>
              <c:f>LW_cons!$BL$1</c:f>
              <c:strCache>
                <c:ptCount val="1"/>
                <c:pt idx="0">
                  <c:v>Comp_distrn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LW_cons!$BL$2:$BL$105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-79940.273859622306</c:v>
                </c:pt>
                <c:pt idx="35">
                  <c:v>-71653.855968241798</c:v>
                </c:pt>
                <c:pt idx="36">
                  <c:v>-84203.670636659299</c:v>
                </c:pt>
                <c:pt idx="37">
                  <c:v>0</c:v>
                </c:pt>
                <c:pt idx="38">
                  <c:v>-61696.781109620497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-42093.542020825502</c:v>
                </c:pt>
                <c:pt idx="96">
                  <c:v>-23491.568179184698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-6969.9802645474501</c:v>
                </c:pt>
                <c:pt idx="101">
                  <c:v>0</c:v>
                </c:pt>
                <c:pt idx="102">
                  <c:v>0</c:v>
                </c:pt>
                <c:pt idx="103">
                  <c:v>-535.14656218864297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D8-4B7D-B736-8F4F87693079}"/>
            </c:ext>
          </c:extLst>
        </c:ser>
        <c:ser>
          <c:idx val="7"/>
          <c:order val="7"/>
          <c:tx>
            <c:strRef>
              <c:f>LW_cons!$BM$1</c:f>
              <c:strCache>
                <c:ptCount val="1"/>
                <c:pt idx="0">
                  <c:v>Rcs_cons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LW_cons!$BM$2:$BM$105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144095.34313975301</c:v>
                </c:pt>
                <c:pt idx="26">
                  <c:v>244003.23076255299</c:v>
                </c:pt>
                <c:pt idx="27">
                  <c:v>114199.724467929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6250.6441955865303</c:v>
                </c:pt>
                <c:pt idx="52">
                  <c:v>42532.837375019502</c:v>
                </c:pt>
                <c:pt idx="53">
                  <c:v>30548.589652852101</c:v>
                </c:pt>
                <c:pt idx="54">
                  <c:v>23236.501527375101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24546.876022615499</c:v>
                </c:pt>
                <c:pt idx="59">
                  <c:v>35040.848070860899</c:v>
                </c:pt>
                <c:pt idx="60">
                  <c:v>34631.8714061137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105353.993274682</c:v>
                </c:pt>
                <c:pt idx="67">
                  <c:v>231485.62847547099</c:v>
                </c:pt>
                <c:pt idx="68">
                  <c:v>90934.808728165401</c:v>
                </c:pt>
                <c:pt idx="69">
                  <c:v>0</c:v>
                </c:pt>
                <c:pt idx="70">
                  <c:v>154348.15105084999</c:v>
                </c:pt>
                <c:pt idx="71">
                  <c:v>233295.29243204801</c:v>
                </c:pt>
                <c:pt idx="72">
                  <c:v>284751.716452875</c:v>
                </c:pt>
                <c:pt idx="73">
                  <c:v>91422.181683606803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139015.93677171401</c:v>
                </c:pt>
                <c:pt idx="85">
                  <c:v>470783.57841464703</c:v>
                </c:pt>
                <c:pt idx="86">
                  <c:v>580285.883438449</c:v>
                </c:pt>
                <c:pt idx="87">
                  <c:v>182111.618534446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37156.465681677902</c:v>
                </c:pt>
                <c:pt idx="97">
                  <c:v>43457.481249320801</c:v>
                </c:pt>
                <c:pt idx="98">
                  <c:v>16446.954308384498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D8-4B7D-B736-8F4F87693079}"/>
            </c:ext>
          </c:extLst>
        </c:ser>
        <c:ser>
          <c:idx val="8"/>
          <c:order val="8"/>
          <c:tx>
            <c:strRef>
              <c:f>LW_cons!$BN$1</c:f>
              <c:strCache>
                <c:ptCount val="1"/>
                <c:pt idx="0">
                  <c:v>Launchhyperair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LW_cons!$BN$2:$BN$105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102616.01181945</c:v>
                </c:pt>
                <c:pt idx="81">
                  <c:v>66318.200369119906</c:v>
                </c:pt>
                <c:pt idx="82">
                  <c:v>21297.429554369301</c:v>
                </c:pt>
                <c:pt idx="83">
                  <c:v>13800.414186219101</c:v>
                </c:pt>
                <c:pt idx="84">
                  <c:v>8734.2703651982702</c:v>
                </c:pt>
                <c:pt idx="85">
                  <c:v>135614.76221192599</c:v>
                </c:pt>
                <c:pt idx="86">
                  <c:v>86386.131232144704</c:v>
                </c:pt>
                <c:pt idx="87">
                  <c:v>110180.996538526</c:v>
                </c:pt>
                <c:pt idx="88">
                  <c:v>122536.643327164</c:v>
                </c:pt>
                <c:pt idx="89">
                  <c:v>14692.4835418204</c:v>
                </c:pt>
                <c:pt idx="90">
                  <c:v>164755.397113535</c:v>
                </c:pt>
                <c:pt idx="91">
                  <c:v>385345.01415584201</c:v>
                </c:pt>
                <c:pt idx="92">
                  <c:v>398384.94080972701</c:v>
                </c:pt>
                <c:pt idx="93">
                  <c:v>429442.69374198403</c:v>
                </c:pt>
                <c:pt idx="94">
                  <c:v>477285.47740429302</c:v>
                </c:pt>
                <c:pt idx="95">
                  <c:v>482052.66085442301</c:v>
                </c:pt>
                <c:pt idx="96">
                  <c:v>468757.26228246099</c:v>
                </c:pt>
                <c:pt idx="97">
                  <c:v>495772.35596440098</c:v>
                </c:pt>
                <c:pt idx="98">
                  <c:v>510366.545965561</c:v>
                </c:pt>
                <c:pt idx="99">
                  <c:v>503305.78630447102</c:v>
                </c:pt>
                <c:pt idx="100">
                  <c:v>507939.37892834801</c:v>
                </c:pt>
                <c:pt idx="101">
                  <c:v>505583.36363339802</c:v>
                </c:pt>
                <c:pt idx="102">
                  <c:v>546035.59965376998</c:v>
                </c:pt>
                <c:pt idx="103">
                  <c:v>563393.67809123802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D8-4B7D-B736-8F4F87693079}"/>
            </c:ext>
          </c:extLst>
        </c:ser>
        <c:ser>
          <c:idx val="9"/>
          <c:order val="9"/>
          <c:tx>
            <c:strRef>
              <c:f>LW_cons!$BO$1</c:f>
              <c:strCache>
                <c:ptCount val="1"/>
                <c:pt idx="0">
                  <c:v>Launchhyperx2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LW_cons!$BO$2:$BO$105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130226.78027443599</c:v>
                </c:pt>
                <c:pt idx="39">
                  <c:v>535564.398161227</c:v>
                </c:pt>
                <c:pt idx="40">
                  <c:v>746844.45607844996</c:v>
                </c:pt>
                <c:pt idx="41">
                  <c:v>630823.42637274798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D8-4B7D-B736-8F4F87693079}"/>
            </c:ext>
          </c:extLst>
        </c:ser>
        <c:ser>
          <c:idx val="10"/>
          <c:order val="10"/>
          <c:tx>
            <c:strRef>
              <c:f>LW_cons!$BP$1</c:f>
              <c:strCache>
                <c:ptCount val="1"/>
                <c:pt idx="0">
                  <c:v>Weather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LW_cons!$BP$2:$BP$105</c:f>
              <c:numCache>
                <c:formatCode>#0</c:formatCode>
                <c:ptCount val="104"/>
                <c:pt idx="0">
                  <c:v>26652.5979299217</c:v>
                </c:pt>
                <c:pt idx="1">
                  <c:v>153559.13299464501</c:v>
                </c:pt>
                <c:pt idx="2">
                  <c:v>3595.0235722439202</c:v>
                </c:pt>
                <c:pt idx="3">
                  <c:v>164566.63152302799</c:v>
                </c:pt>
                <c:pt idx="4">
                  <c:v>170121.63167743001</c:v>
                </c:pt>
                <c:pt idx="5">
                  <c:v>986.81835345190098</c:v>
                </c:pt>
                <c:pt idx="6">
                  <c:v>140852.531491956</c:v>
                </c:pt>
                <c:pt idx="7">
                  <c:v>166662.30884731599</c:v>
                </c:pt>
                <c:pt idx="8">
                  <c:v>243664.204439881</c:v>
                </c:pt>
                <c:pt idx="9">
                  <c:v>263667.88022684999</c:v>
                </c:pt>
                <c:pt idx="10">
                  <c:v>322583.918944037</c:v>
                </c:pt>
                <c:pt idx="11">
                  <c:v>296871.75397260702</c:v>
                </c:pt>
                <c:pt idx="12">
                  <c:v>334717.03452649497</c:v>
                </c:pt>
                <c:pt idx="13">
                  <c:v>344369.31200035103</c:v>
                </c:pt>
                <c:pt idx="14">
                  <c:v>292774.16585323901</c:v>
                </c:pt>
                <c:pt idx="15">
                  <c:v>274253.99329554901</c:v>
                </c:pt>
                <c:pt idx="16">
                  <c:v>279780.78552694601</c:v>
                </c:pt>
                <c:pt idx="17">
                  <c:v>168954.81823280599</c:v>
                </c:pt>
                <c:pt idx="18">
                  <c:v>238695.40210873299</c:v>
                </c:pt>
                <c:pt idx="19">
                  <c:v>234810.25059294901</c:v>
                </c:pt>
                <c:pt idx="20">
                  <c:v>278274.40464121097</c:v>
                </c:pt>
                <c:pt idx="21">
                  <c:v>257676.49195238401</c:v>
                </c:pt>
                <c:pt idx="22">
                  <c:v>227206.00558514899</c:v>
                </c:pt>
                <c:pt idx="23">
                  <c:v>336778.05893931002</c:v>
                </c:pt>
                <c:pt idx="24">
                  <c:v>377431.09398927499</c:v>
                </c:pt>
                <c:pt idx="25">
                  <c:v>372859.99070839799</c:v>
                </c:pt>
                <c:pt idx="26">
                  <c:v>182842.35078925401</c:v>
                </c:pt>
                <c:pt idx="27">
                  <c:v>501466.70680679101</c:v>
                </c:pt>
                <c:pt idx="28">
                  <c:v>438608.74197861901</c:v>
                </c:pt>
                <c:pt idx="29">
                  <c:v>549695.03608631203</c:v>
                </c:pt>
                <c:pt idx="30">
                  <c:v>678120.80309305002</c:v>
                </c:pt>
                <c:pt idx="31">
                  <c:v>578720.72580842103</c:v>
                </c:pt>
                <c:pt idx="32">
                  <c:v>653673.17624491802</c:v>
                </c:pt>
                <c:pt idx="33">
                  <c:v>692415.60396077298</c:v>
                </c:pt>
                <c:pt idx="34">
                  <c:v>738394.05112366902</c:v>
                </c:pt>
                <c:pt idx="35">
                  <c:v>739325.27614638803</c:v>
                </c:pt>
                <c:pt idx="36">
                  <c:v>692870.30107821897</c:v>
                </c:pt>
                <c:pt idx="37">
                  <c:v>605258.65974916401</c:v>
                </c:pt>
                <c:pt idx="38">
                  <c:v>367236.68807641801</c:v>
                </c:pt>
                <c:pt idx="39">
                  <c:v>52085.342459687097</c:v>
                </c:pt>
                <c:pt idx="40">
                  <c:v>45735.1230670277</c:v>
                </c:pt>
                <c:pt idx="41">
                  <c:v>46057.063327350101</c:v>
                </c:pt>
                <c:pt idx="42">
                  <c:v>535423.08901170397</c:v>
                </c:pt>
                <c:pt idx="43">
                  <c:v>693797.39960604603</c:v>
                </c:pt>
                <c:pt idx="44">
                  <c:v>666840.24922512495</c:v>
                </c:pt>
                <c:pt idx="45">
                  <c:v>718087.33285164495</c:v>
                </c:pt>
                <c:pt idx="46">
                  <c:v>710193.742326673</c:v>
                </c:pt>
                <c:pt idx="47">
                  <c:v>673171.41489603999</c:v>
                </c:pt>
                <c:pt idx="48">
                  <c:v>658378.53329677298</c:v>
                </c:pt>
                <c:pt idx="49">
                  <c:v>627151.16979055596</c:v>
                </c:pt>
                <c:pt idx="50">
                  <c:v>598022.38963228499</c:v>
                </c:pt>
                <c:pt idx="51">
                  <c:v>466785.10355333798</c:v>
                </c:pt>
                <c:pt idx="52">
                  <c:v>19585.277520124499</c:v>
                </c:pt>
                <c:pt idx="53">
                  <c:v>597703.01907912898</c:v>
                </c:pt>
                <c:pt idx="54">
                  <c:v>6410.8383639754202</c:v>
                </c:pt>
                <c:pt idx="55">
                  <c:v>0</c:v>
                </c:pt>
                <c:pt idx="56">
                  <c:v>84920.368511640103</c:v>
                </c:pt>
                <c:pt idx="57">
                  <c:v>342721.418181443</c:v>
                </c:pt>
                <c:pt idx="58">
                  <c:v>368443.86363082699</c:v>
                </c:pt>
                <c:pt idx="59">
                  <c:v>347429.91932793602</c:v>
                </c:pt>
                <c:pt idx="60">
                  <c:v>343951.690551773</c:v>
                </c:pt>
                <c:pt idx="61">
                  <c:v>198755.41200162901</c:v>
                </c:pt>
                <c:pt idx="62">
                  <c:v>254705.053135075</c:v>
                </c:pt>
                <c:pt idx="63">
                  <c:v>176300.169869996</c:v>
                </c:pt>
                <c:pt idx="64">
                  <c:v>170724.38639068199</c:v>
                </c:pt>
                <c:pt idx="65">
                  <c:v>161242.841173897</c:v>
                </c:pt>
                <c:pt idx="66">
                  <c:v>85856.632760943598</c:v>
                </c:pt>
                <c:pt idx="67">
                  <c:v>80290.436266646197</c:v>
                </c:pt>
                <c:pt idx="68">
                  <c:v>82021.040513498607</c:v>
                </c:pt>
                <c:pt idx="69">
                  <c:v>115702.035145392</c:v>
                </c:pt>
                <c:pt idx="70">
                  <c:v>139177.45784267699</c:v>
                </c:pt>
                <c:pt idx="71">
                  <c:v>124624.037968951</c:v>
                </c:pt>
                <c:pt idx="72">
                  <c:v>142071.60408147899</c:v>
                </c:pt>
                <c:pt idx="73">
                  <c:v>124631.60931898</c:v>
                </c:pt>
                <c:pt idx="74">
                  <c:v>14369.1100740824</c:v>
                </c:pt>
                <c:pt idx="75">
                  <c:v>6680.1518996949799</c:v>
                </c:pt>
                <c:pt idx="76">
                  <c:v>20871.056991423698</c:v>
                </c:pt>
                <c:pt idx="77">
                  <c:v>24514.0419057131</c:v>
                </c:pt>
                <c:pt idx="78">
                  <c:v>27216.520181301599</c:v>
                </c:pt>
                <c:pt idx="79">
                  <c:v>32647.851765360199</c:v>
                </c:pt>
                <c:pt idx="80">
                  <c:v>227606.84789108101</c:v>
                </c:pt>
                <c:pt idx="81">
                  <c:v>148654.67876194799</c:v>
                </c:pt>
                <c:pt idx="82">
                  <c:v>30677.319220876801</c:v>
                </c:pt>
                <c:pt idx="83">
                  <c:v>37884.994982346601</c:v>
                </c:pt>
                <c:pt idx="84">
                  <c:v>26249.712503576699</c:v>
                </c:pt>
                <c:pt idx="85">
                  <c:v>131975.55779417101</c:v>
                </c:pt>
                <c:pt idx="86">
                  <c:v>93196.353267783503</c:v>
                </c:pt>
                <c:pt idx="87">
                  <c:v>51985.555446726503</c:v>
                </c:pt>
                <c:pt idx="88">
                  <c:v>30052.357554908402</c:v>
                </c:pt>
                <c:pt idx="89">
                  <c:v>37273.239463295802</c:v>
                </c:pt>
                <c:pt idx="90">
                  <c:v>46894.711136681603</c:v>
                </c:pt>
                <c:pt idx="91">
                  <c:v>62523.768112988</c:v>
                </c:pt>
                <c:pt idx="92">
                  <c:v>86713.368543657707</c:v>
                </c:pt>
                <c:pt idx="93">
                  <c:v>72748.666359446404</c:v>
                </c:pt>
                <c:pt idx="94">
                  <c:v>9741.07267313378</c:v>
                </c:pt>
                <c:pt idx="95">
                  <c:v>-13460.017950254</c:v>
                </c:pt>
                <c:pt idx="96">
                  <c:v>-10329.964498142401</c:v>
                </c:pt>
                <c:pt idx="97">
                  <c:v>3272.1485592110698</c:v>
                </c:pt>
                <c:pt idx="98">
                  <c:v>18059.907804972401</c:v>
                </c:pt>
                <c:pt idx="99">
                  <c:v>1177.1564529463999</c:v>
                </c:pt>
                <c:pt idx="100">
                  <c:v>-3967.2676835974898</c:v>
                </c:pt>
                <c:pt idx="101">
                  <c:v>1052.6819222506599</c:v>
                </c:pt>
                <c:pt idx="102">
                  <c:v>16038.539496625999</c:v>
                </c:pt>
                <c:pt idx="103">
                  <c:v>22167.573503618401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D8-4B7D-B736-8F4F87693079}"/>
            </c:ext>
          </c:extLst>
        </c:ser>
        <c:ser>
          <c:idx val="11"/>
          <c:order val="11"/>
          <c:tx>
            <c:strRef>
              <c:f>LW_cons!$BQ$1</c:f>
              <c:strCache>
                <c:ptCount val="1"/>
                <c:pt idx="0">
                  <c:v>Nmp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LW_cons!$BQ$2:$BQ$105</c:f>
              <c:numCache>
                <c:formatCode>#0</c:formatCode>
                <c:ptCount val="104"/>
                <c:pt idx="0">
                  <c:v>0</c:v>
                </c:pt>
                <c:pt idx="1">
                  <c:v>73750.428150110107</c:v>
                </c:pt>
                <c:pt idx="2">
                  <c:v>63929.271744097998</c:v>
                </c:pt>
                <c:pt idx="3">
                  <c:v>59638.298277067603</c:v>
                </c:pt>
                <c:pt idx="4">
                  <c:v>67569.6139563162</c:v>
                </c:pt>
                <c:pt idx="5">
                  <c:v>34064.439879561301</c:v>
                </c:pt>
                <c:pt idx="6">
                  <c:v>30642.1989676577</c:v>
                </c:pt>
                <c:pt idx="7">
                  <c:v>43085.829287247601</c:v>
                </c:pt>
                <c:pt idx="8">
                  <c:v>53645.899847590197</c:v>
                </c:pt>
                <c:pt idx="9">
                  <c:v>58202.4124118826</c:v>
                </c:pt>
                <c:pt idx="10">
                  <c:v>55522.397903340803</c:v>
                </c:pt>
                <c:pt idx="11">
                  <c:v>34791.907903049199</c:v>
                </c:pt>
                <c:pt idx="12">
                  <c:v>57355.753870140397</c:v>
                </c:pt>
                <c:pt idx="13">
                  <c:v>44292.737304895403</c:v>
                </c:pt>
                <c:pt idx="14">
                  <c:v>54250.374594413202</c:v>
                </c:pt>
                <c:pt idx="15">
                  <c:v>57734.032780932903</c:v>
                </c:pt>
                <c:pt idx="16">
                  <c:v>53779.956093966401</c:v>
                </c:pt>
                <c:pt idx="17">
                  <c:v>43045.571298766503</c:v>
                </c:pt>
                <c:pt idx="18">
                  <c:v>74259.880120065805</c:v>
                </c:pt>
                <c:pt idx="19">
                  <c:v>75330.459507057603</c:v>
                </c:pt>
                <c:pt idx="20">
                  <c:v>85094.619959507501</c:v>
                </c:pt>
                <c:pt idx="21">
                  <c:v>82476.823465449197</c:v>
                </c:pt>
                <c:pt idx="22">
                  <c:v>74957.038161675504</c:v>
                </c:pt>
                <c:pt idx="23">
                  <c:v>68980.258770211803</c:v>
                </c:pt>
                <c:pt idx="24">
                  <c:v>97888.248818476495</c:v>
                </c:pt>
                <c:pt idx="25">
                  <c:v>96226.849336330604</c:v>
                </c:pt>
                <c:pt idx="26">
                  <c:v>87771.162442611399</c:v>
                </c:pt>
                <c:pt idx="27">
                  <c:v>52458.554501930899</c:v>
                </c:pt>
                <c:pt idx="28">
                  <c:v>35320.890937348697</c:v>
                </c:pt>
                <c:pt idx="29">
                  <c:v>29051.524158167798</c:v>
                </c:pt>
                <c:pt idx="30">
                  <c:v>47681.899873008202</c:v>
                </c:pt>
                <c:pt idx="31">
                  <c:v>18848.3707002294</c:v>
                </c:pt>
                <c:pt idx="32">
                  <c:v>12222.842235038899</c:v>
                </c:pt>
                <c:pt idx="33">
                  <c:v>14398.0599311446</c:v>
                </c:pt>
                <c:pt idx="34">
                  <c:v>12688.733975864199</c:v>
                </c:pt>
                <c:pt idx="35">
                  <c:v>12485.7189074654</c:v>
                </c:pt>
                <c:pt idx="36">
                  <c:v>7447.5113940558604</c:v>
                </c:pt>
                <c:pt idx="37">
                  <c:v>13282.8437444584</c:v>
                </c:pt>
                <c:pt idx="38">
                  <c:v>10079.699777509801</c:v>
                </c:pt>
                <c:pt idx="39">
                  <c:v>3226.5055877558302</c:v>
                </c:pt>
                <c:pt idx="40">
                  <c:v>34254.944290599997</c:v>
                </c:pt>
                <c:pt idx="41">
                  <c:v>31753.872242348902</c:v>
                </c:pt>
                <c:pt idx="42">
                  <c:v>41976.603752026902</c:v>
                </c:pt>
                <c:pt idx="43">
                  <c:v>49623.291372441701</c:v>
                </c:pt>
                <c:pt idx="44">
                  <c:v>20389.736392470099</c:v>
                </c:pt>
                <c:pt idx="45">
                  <c:v>5664.1155505713295</c:v>
                </c:pt>
                <c:pt idx="46">
                  <c:v>3132.29267507853</c:v>
                </c:pt>
                <c:pt idx="47">
                  <c:v>17874.739582443399</c:v>
                </c:pt>
                <c:pt idx="48">
                  <c:v>4218.6006622591003</c:v>
                </c:pt>
                <c:pt idx="49">
                  <c:v>591.69124443064004</c:v>
                </c:pt>
                <c:pt idx="50">
                  <c:v>262.30312690598203</c:v>
                </c:pt>
                <c:pt idx="51">
                  <c:v>9134.2570035954504</c:v>
                </c:pt>
                <c:pt idx="52">
                  <c:v>12077.9886936723</c:v>
                </c:pt>
                <c:pt idx="53">
                  <c:v>12384.1423451014</c:v>
                </c:pt>
                <c:pt idx="54">
                  <c:v>37349.805758571303</c:v>
                </c:pt>
                <c:pt idx="55">
                  <c:v>37326.667561600203</c:v>
                </c:pt>
                <c:pt idx="56">
                  <c:v>37430.198248709297</c:v>
                </c:pt>
                <c:pt idx="57">
                  <c:v>16027.060860383701</c:v>
                </c:pt>
                <c:pt idx="58">
                  <c:v>18623.587978699499</c:v>
                </c:pt>
                <c:pt idx="59">
                  <c:v>23198.636411506999</c:v>
                </c:pt>
                <c:pt idx="60">
                  <c:v>24724.228765989199</c:v>
                </c:pt>
                <c:pt idx="61">
                  <c:v>28427.872970129101</c:v>
                </c:pt>
                <c:pt idx="62">
                  <c:v>29108.1916494711</c:v>
                </c:pt>
                <c:pt idx="63">
                  <c:v>39633.565026964701</c:v>
                </c:pt>
                <c:pt idx="64">
                  <c:v>43235.747588364698</c:v>
                </c:pt>
                <c:pt idx="65">
                  <c:v>40680.780246735201</c:v>
                </c:pt>
                <c:pt idx="66">
                  <c:v>43976.920176549502</c:v>
                </c:pt>
                <c:pt idx="67">
                  <c:v>50636.316518633001</c:v>
                </c:pt>
                <c:pt idx="68">
                  <c:v>52588.290021745401</c:v>
                </c:pt>
                <c:pt idx="69">
                  <c:v>46558.204370611202</c:v>
                </c:pt>
                <c:pt idx="70">
                  <c:v>36938.7277273617</c:v>
                </c:pt>
                <c:pt idx="71">
                  <c:v>38183.877670454698</c:v>
                </c:pt>
                <c:pt idx="72">
                  <c:v>41227.354000753898</c:v>
                </c:pt>
                <c:pt idx="73">
                  <c:v>53089.590143901303</c:v>
                </c:pt>
                <c:pt idx="74">
                  <c:v>56513.569252940499</c:v>
                </c:pt>
                <c:pt idx="75">
                  <c:v>50294.293453691302</c:v>
                </c:pt>
                <c:pt idx="76">
                  <c:v>46719.1021804962</c:v>
                </c:pt>
                <c:pt idx="77">
                  <c:v>70574.7876537517</c:v>
                </c:pt>
                <c:pt idx="78">
                  <c:v>56730.168950714004</c:v>
                </c:pt>
                <c:pt idx="79">
                  <c:v>49228.657972361601</c:v>
                </c:pt>
                <c:pt idx="80">
                  <c:v>46065.252840896697</c:v>
                </c:pt>
                <c:pt idx="81">
                  <c:v>41753.255587029402</c:v>
                </c:pt>
                <c:pt idx="82">
                  <c:v>42581.659469681901</c:v>
                </c:pt>
                <c:pt idx="83">
                  <c:v>45707.904693075303</c:v>
                </c:pt>
                <c:pt idx="84">
                  <c:v>43406.809794750799</c:v>
                </c:pt>
                <c:pt idx="85">
                  <c:v>32881.6619234873</c:v>
                </c:pt>
                <c:pt idx="86">
                  <c:v>35152.092734013997</c:v>
                </c:pt>
                <c:pt idx="87">
                  <c:v>29922.617391312499</c:v>
                </c:pt>
                <c:pt idx="88">
                  <c:v>42085.5645972817</c:v>
                </c:pt>
                <c:pt idx="89">
                  <c:v>38098.146932108997</c:v>
                </c:pt>
                <c:pt idx="90">
                  <c:v>39371.228615474101</c:v>
                </c:pt>
                <c:pt idx="91">
                  <c:v>6167.2480198281201</c:v>
                </c:pt>
                <c:pt idx="92">
                  <c:v>20206.073853334699</c:v>
                </c:pt>
                <c:pt idx="93">
                  <c:v>15150.476969017</c:v>
                </c:pt>
                <c:pt idx="94">
                  <c:v>16148.314992698601</c:v>
                </c:pt>
                <c:pt idx="95">
                  <c:v>46751.138986286896</c:v>
                </c:pt>
                <c:pt idx="96">
                  <c:v>9607.8643401352801</c:v>
                </c:pt>
                <c:pt idx="97">
                  <c:v>19506.5300278791</c:v>
                </c:pt>
                <c:pt idx="98">
                  <c:v>11139.60360997</c:v>
                </c:pt>
                <c:pt idx="99">
                  <c:v>33418.612742056903</c:v>
                </c:pt>
                <c:pt idx="100">
                  <c:v>37826.887105800997</c:v>
                </c:pt>
                <c:pt idx="101">
                  <c:v>21786.354125303002</c:v>
                </c:pt>
                <c:pt idx="102">
                  <c:v>15503.5712422828</c:v>
                </c:pt>
                <c:pt idx="103">
                  <c:v>17882.395675052299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D8-4B7D-B736-8F4F87693079}"/>
            </c:ext>
          </c:extLst>
        </c:ser>
        <c:ser>
          <c:idx val="12"/>
          <c:order val="12"/>
          <c:tx>
            <c:strRef>
              <c:f>LW_cons!$BR$1</c:f>
              <c:strCache>
                <c:ptCount val="1"/>
                <c:pt idx="0">
                  <c:v>121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LW_cons!$BR$2:$BR$105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58846.989487637598</c:v>
                </c:pt>
                <c:pt idx="8">
                  <c:v>89469.182858137807</c:v>
                </c:pt>
                <c:pt idx="9">
                  <c:v>110653.05320249</c:v>
                </c:pt>
                <c:pt idx="10">
                  <c:v>73541.575473319695</c:v>
                </c:pt>
                <c:pt idx="11">
                  <c:v>81075.760740593498</c:v>
                </c:pt>
                <c:pt idx="12">
                  <c:v>44538.586413654302</c:v>
                </c:pt>
                <c:pt idx="13">
                  <c:v>24021.269260409801</c:v>
                </c:pt>
                <c:pt idx="14">
                  <c:v>16740.950220741201</c:v>
                </c:pt>
                <c:pt idx="15">
                  <c:v>9817.1367395877605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72938.920890658599</c:v>
                </c:pt>
                <c:pt idx="22">
                  <c:v>67942.828037151499</c:v>
                </c:pt>
                <c:pt idx="23">
                  <c:v>80964.312273261501</c:v>
                </c:pt>
                <c:pt idx="24">
                  <c:v>102516.60418157199</c:v>
                </c:pt>
                <c:pt idx="25">
                  <c:v>90228.362302741894</c:v>
                </c:pt>
                <c:pt idx="26">
                  <c:v>25384.593455577698</c:v>
                </c:pt>
                <c:pt idx="27">
                  <c:v>11615.7876532391</c:v>
                </c:pt>
                <c:pt idx="28">
                  <c:v>2586.1385442860601</c:v>
                </c:pt>
                <c:pt idx="29">
                  <c:v>0</c:v>
                </c:pt>
                <c:pt idx="30">
                  <c:v>3861.8771016332398</c:v>
                </c:pt>
                <c:pt idx="31">
                  <c:v>61236.349012945699</c:v>
                </c:pt>
                <c:pt idx="32">
                  <c:v>9499.4033295047702</c:v>
                </c:pt>
                <c:pt idx="33">
                  <c:v>2387.5306628263102</c:v>
                </c:pt>
                <c:pt idx="34">
                  <c:v>1223.8082602664199</c:v>
                </c:pt>
                <c:pt idx="35">
                  <c:v>0</c:v>
                </c:pt>
                <c:pt idx="36">
                  <c:v>61144.209480808197</c:v>
                </c:pt>
                <c:pt idx="37">
                  <c:v>20220.290037633898</c:v>
                </c:pt>
                <c:pt idx="38">
                  <c:v>21201.089387737498</c:v>
                </c:pt>
                <c:pt idx="39">
                  <c:v>9395.6086941581907</c:v>
                </c:pt>
                <c:pt idx="40">
                  <c:v>62611.454173551501</c:v>
                </c:pt>
                <c:pt idx="41">
                  <c:v>82065.493045793104</c:v>
                </c:pt>
                <c:pt idx="42">
                  <c:v>111527.08327225799</c:v>
                </c:pt>
                <c:pt idx="43">
                  <c:v>123504.87207090099</c:v>
                </c:pt>
                <c:pt idx="44">
                  <c:v>148318.26833638299</c:v>
                </c:pt>
                <c:pt idx="45">
                  <c:v>181563.499135772</c:v>
                </c:pt>
                <c:pt idx="46">
                  <c:v>201204.46225818701</c:v>
                </c:pt>
                <c:pt idx="47">
                  <c:v>136592.027617054</c:v>
                </c:pt>
                <c:pt idx="48">
                  <c:v>131687.510363318</c:v>
                </c:pt>
                <c:pt idx="49">
                  <c:v>136606.238947156</c:v>
                </c:pt>
                <c:pt idx="50">
                  <c:v>151816.785370789</c:v>
                </c:pt>
                <c:pt idx="51">
                  <c:v>93701.8879919311</c:v>
                </c:pt>
                <c:pt idx="52">
                  <c:v>8277.0282751541999</c:v>
                </c:pt>
                <c:pt idx="53">
                  <c:v>2289.2514518723001</c:v>
                </c:pt>
                <c:pt idx="54">
                  <c:v>81336.111774316494</c:v>
                </c:pt>
                <c:pt idx="55">
                  <c:v>84984.178732471904</c:v>
                </c:pt>
                <c:pt idx="56">
                  <c:v>63106.6452288734</c:v>
                </c:pt>
                <c:pt idx="57">
                  <c:v>82678.175480560501</c:v>
                </c:pt>
                <c:pt idx="58">
                  <c:v>86738.642956245894</c:v>
                </c:pt>
                <c:pt idx="59">
                  <c:v>69824.098986491401</c:v>
                </c:pt>
                <c:pt idx="60">
                  <c:v>74139.104879248698</c:v>
                </c:pt>
                <c:pt idx="61">
                  <c:v>58020.602598213503</c:v>
                </c:pt>
                <c:pt idx="62">
                  <c:v>61475.230707555798</c:v>
                </c:pt>
                <c:pt idx="63">
                  <c:v>62978.340348152196</c:v>
                </c:pt>
                <c:pt idx="64">
                  <c:v>78694.498831520905</c:v>
                </c:pt>
                <c:pt idx="65">
                  <c:v>49843.8869033472</c:v>
                </c:pt>
                <c:pt idx="66">
                  <c:v>32254.791190954202</c:v>
                </c:pt>
                <c:pt idx="67">
                  <c:v>40182.848594807401</c:v>
                </c:pt>
                <c:pt idx="68">
                  <c:v>40312.598438359499</c:v>
                </c:pt>
                <c:pt idx="69">
                  <c:v>66124.228513993105</c:v>
                </c:pt>
                <c:pt idx="70">
                  <c:v>80653.244676900897</c:v>
                </c:pt>
                <c:pt idx="71">
                  <c:v>96603.1508714386</c:v>
                </c:pt>
                <c:pt idx="72">
                  <c:v>118862.748478216</c:v>
                </c:pt>
                <c:pt idx="73">
                  <c:v>63816.193573245502</c:v>
                </c:pt>
                <c:pt idx="74">
                  <c:v>101901.29254274</c:v>
                </c:pt>
                <c:pt idx="75">
                  <c:v>45642.0306870981</c:v>
                </c:pt>
                <c:pt idx="76">
                  <c:v>31405.533496286302</c:v>
                </c:pt>
                <c:pt idx="77">
                  <c:v>22176.2659486226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47441.009660411699</c:v>
                </c:pt>
                <c:pt idx="83">
                  <c:v>61680.554902402502</c:v>
                </c:pt>
                <c:pt idx="84">
                  <c:v>34002.334330448903</c:v>
                </c:pt>
                <c:pt idx="85">
                  <c:v>20460.4369492607</c:v>
                </c:pt>
                <c:pt idx="86">
                  <c:v>16776.3335990382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5D8-4B7D-B736-8F4F87693079}"/>
            </c:ext>
          </c:extLst>
        </c:ser>
        <c:ser>
          <c:idx val="13"/>
          <c:order val="13"/>
          <c:tx>
            <c:strRef>
              <c:f>LW_cons!$BS$1</c:f>
              <c:strCache>
                <c:ptCount val="1"/>
                <c:pt idx="0">
                  <c:v>Ownstore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LW_cons!$BS$2:$BS$105</c:f>
              <c:numCache>
                <c:formatCode>#0</c:formatCode>
                <c:ptCount val="104"/>
                <c:pt idx="0">
                  <c:v>1021311.82251451</c:v>
                </c:pt>
                <c:pt idx="1">
                  <c:v>312833.52746228297</c:v>
                </c:pt>
                <c:pt idx="2">
                  <c:v>203634.03203438901</c:v>
                </c:pt>
                <c:pt idx="3">
                  <c:v>262752.47218069399</c:v>
                </c:pt>
                <c:pt idx="4">
                  <c:v>147239.81746664</c:v>
                </c:pt>
                <c:pt idx="5">
                  <c:v>181113.91654415501</c:v>
                </c:pt>
                <c:pt idx="6">
                  <c:v>223801.21644737001</c:v>
                </c:pt>
                <c:pt idx="7">
                  <c:v>179412.55605233501</c:v>
                </c:pt>
                <c:pt idx="8">
                  <c:v>37464.385366017697</c:v>
                </c:pt>
                <c:pt idx="9">
                  <c:v>31503.328989460198</c:v>
                </c:pt>
                <c:pt idx="10">
                  <c:v>33725.737375883997</c:v>
                </c:pt>
                <c:pt idx="11">
                  <c:v>22671.003978994398</c:v>
                </c:pt>
                <c:pt idx="12">
                  <c:v>24275.694715756999</c:v>
                </c:pt>
                <c:pt idx="13">
                  <c:v>128122.950436463</c:v>
                </c:pt>
                <c:pt idx="14">
                  <c:v>163534.72836116899</c:v>
                </c:pt>
                <c:pt idx="15">
                  <c:v>140707.25541252</c:v>
                </c:pt>
                <c:pt idx="16">
                  <c:v>177830.07447247001</c:v>
                </c:pt>
                <c:pt idx="17">
                  <c:v>239795.68934924601</c:v>
                </c:pt>
                <c:pt idx="18">
                  <c:v>138047.44515644701</c:v>
                </c:pt>
                <c:pt idx="19">
                  <c:v>167945.87078529</c:v>
                </c:pt>
                <c:pt idx="20">
                  <c:v>194522.61838957499</c:v>
                </c:pt>
                <c:pt idx="21">
                  <c:v>45111.151513461802</c:v>
                </c:pt>
                <c:pt idx="22">
                  <c:v>51964.433755386803</c:v>
                </c:pt>
                <c:pt idx="23">
                  <c:v>43363.6660496111</c:v>
                </c:pt>
                <c:pt idx="24">
                  <c:v>35863.638502775597</c:v>
                </c:pt>
                <c:pt idx="25">
                  <c:v>30078.5332582622</c:v>
                </c:pt>
                <c:pt idx="26">
                  <c:v>159758.56455034099</c:v>
                </c:pt>
                <c:pt idx="27">
                  <c:v>326764.55168452102</c:v>
                </c:pt>
                <c:pt idx="28">
                  <c:v>325040.40328120999</c:v>
                </c:pt>
                <c:pt idx="29">
                  <c:v>307301.38021235401</c:v>
                </c:pt>
                <c:pt idx="30">
                  <c:v>312018.66532474599</c:v>
                </c:pt>
                <c:pt idx="31">
                  <c:v>330592.72342791501</c:v>
                </c:pt>
                <c:pt idx="32">
                  <c:v>328023.99107245001</c:v>
                </c:pt>
                <c:pt idx="33">
                  <c:v>332026.06365395902</c:v>
                </c:pt>
                <c:pt idx="34">
                  <c:v>303502.29875334603</c:v>
                </c:pt>
                <c:pt idx="35">
                  <c:v>296118.82610416599</c:v>
                </c:pt>
                <c:pt idx="36">
                  <c:v>294086.72520261502</c:v>
                </c:pt>
                <c:pt idx="37">
                  <c:v>243727.03233942599</c:v>
                </c:pt>
                <c:pt idx="38">
                  <c:v>124951.701939037</c:v>
                </c:pt>
                <c:pt idx="39">
                  <c:v>111150.271609794</c:v>
                </c:pt>
                <c:pt idx="40">
                  <c:v>68181.3719644089</c:v>
                </c:pt>
                <c:pt idx="41">
                  <c:v>83172.381070943302</c:v>
                </c:pt>
                <c:pt idx="42">
                  <c:v>161962.235367805</c:v>
                </c:pt>
                <c:pt idx="43">
                  <c:v>365879.84229352197</c:v>
                </c:pt>
                <c:pt idx="44">
                  <c:v>331888.90191302798</c:v>
                </c:pt>
                <c:pt idx="45">
                  <c:v>340702.59116258501</c:v>
                </c:pt>
                <c:pt idx="46">
                  <c:v>359176.92233556299</c:v>
                </c:pt>
                <c:pt idx="47">
                  <c:v>312061.43537994497</c:v>
                </c:pt>
                <c:pt idx="48">
                  <c:v>366625.85535547201</c:v>
                </c:pt>
                <c:pt idx="49">
                  <c:v>379829.48097752902</c:v>
                </c:pt>
                <c:pt idx="50">
                  <c:v>384411.34460041003</c:v>
                </c:pt>
                <c:pt idx="51">
                  <c:v>326747.670722807</c:v>
                </c:pt>
                <c:pt idx="52">
                  <c:v>8963.0434280765203</c:v>
                </c:pt>
                <c:pt idx="53">
                  <c:v>5684.2162613423197</c:v>
                </c:pt>
                <c:pt idx="54">
                  <c:v>30966.6079386128</c:v>
                </c:pt>
                <c:pt idx="55">
                  <c:v>30026.095692103001</c:v>
                </c:pt>
                <c:pt idx="56">
                  <c:v>93222.659337201199</c:v>
                </c:pt>
                <c:pt idx="57">
                  <c:v>109363.35015323899</c:v>
                </c:pt>
                <c:pt idx="58">
                  <c:v>125447.226291714</c:v>
                </c:pt>
                <c:pt idx="59">
                  <c:v>132025.921049381</c:v>
                </c:pt>
                <c:pt idx="60">
                  <c:v>71876.838488400899</c:v>
                </c:pt>
                <c:pt idx="61">
                  <c:v>61319.920108981001</c:v>
                </c:pt>
                <c:pt idx="62">
                  <c:v>61525.203796429203</c:v>
                </c:pt>
                <c:pt idx="63">
                  <c:v>88464.755624706697</c:v>
                </c:pt>
                <c:pt idx="64">
                  <c:v>102717.488328028</c:v>
                </c:pt>
                <c:pt idx="65">
                  <c:v>122706.418174565</c:v>
                </c:pt>
                <c:pt idx="66">
                  <c:v>158911.35160484299</c:v>
                </c:pt>
                <c:pt idx="67">
                  <c:v>187499.528080488</c:v>
                </c:pt>
                <c:pt idx="68">
                  <c:v>214578.15008373899</c:v>
                </c:pt>
                <c:pt idx="69">
                  <c:v>53283.852633298302</c:v>
                </c:pt>
                <c:pt idx="70">
                  <c:v>79341.957778352997</c:v>
                </c:pt>
                <c:pt idx="71">
                  <c:v>85348.001794532902</c:v>
                </c:pt>
                <c:pt idx="72">
                  <c:v>97811.968988927794</c:v>
                </c:pt>
                <c:pt idx="73">
                  <c:v>83262.639323316107</c:v>
                </c:pt>
                <c:pt idx="74">
                  <c:v>73973.0776765911</c:v>
                </c:pt>
                <c:pt idx="75">
                  <c:v>41594.393343886499</c:v>
                </c:pt>
                <c:pt idx="76">
                  <c:v>48245.154422219901</c:v>
                </c:pt>
                <c:pt idx="77">
                  <c:v>40634.982905401601</c:v>
                </c:pt>
                <c:pt idx="78">
                  <c:v>45887.746396852002</c:v>
                </c:pt>
                <c:pt idx="79">
                  <c:v>48368.552331829698</c:v>
                </c:pt>
                <c:pt idx="80">
                  <c:v>23196.688756509498</c:v>
                </c:pt>
                <c:pt idx="81">
                  <c:v>18222.997037558001</c:v>
                </c:pt>
                <c:pt idx="82">
                  <c:v>20227.617293341398</c:v>
                </c:pt>
                <c:pt idx="83">
                  <c:v>21749.253989815399</c:v>
                </c:pt>
                <c:pt idx="84">
                  <c:v>19275.7176991003</c:v>
                </c:pt>
                <c:pt idx="85">
                  <c:v>7889.5471961978601</c:v>
                </c:pt>
                <c:pt idx="86">
                  <c:v>10971.340147831899</c:v>
                </c:pt>
                <c:pt idx="87">
                  <c:v>23218.1428251172</c:v>
                </c:pt>
                <c:pt idx="88">
                  <c:v>24980.326327534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5D8-4B7D-B736-8F4F87693079}"/>
            </c:ext>
          </c:extLst>
        </c:ser>
        <c:ser>
          <c:idx val="14"/>
          <c:order val="14"/>
          <c:tx>
            <c:strRef>
              <c:f>LW_cons!$BT$1</c:f>
              <c:strCache>
                <c:ptCount val="1"/>
                <c:pt idx="0">
                  <c:v>Edm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LW_cons!$BT$2:$BT$105</c:f>
              <c:numCache>
                <c:formatCode>#0</c:formatCode>
                <c:ptCount val="104"/>
                <c:pt idx="0">
                  <c:v>0</c:v>
                </c:pt>
                <c:pt idx="1">
                  <c:v>116384.560288176</c:v>
                </c:pt>
                <c:pt idx="2">
                  <c:v>110903.643826498</c:v>
                </c:pt>
                <c:pt idx="3">
                  <c:v>101910.95942419099</c:v>
                </c:pt>
                <c:pt idx="4">
                  <c:v>107516.950099607</c:v>
                </c:pt>
                <c:pt idx="5">
                  <c:v>97964.749599645205</c:v>
                </c:pt>
                <c:pt idx="6">
                  <c:v>87717.013204116301</c:v>
                </c:pt>
                <c:pt idx="7">
                  <c:v>78250.273312952399</c:v>
                </c:pt>
                <c:pt idx="8">
                  <c:v>87485.233218240202</c:v>
                </c:pt>
                <c:pt idx="9">
                  <c:v>89781.097213401095</c:v>
                </c:pt>
                <c:pt idx="10">
                  <c:v>77802.158307647405</c:v>
                </c:pt>
                <c:pt idx="11">
                  <c:v>79282.288254276995</c:v>
                </c:pt>
                <c:pt idx="12">
                  <c:v>62941.832026521697</c:v>
                </c:pt>
                <c:pt idx="13">
                  <c:v>64407.572974452101</c:v>
                </c:pt>
                <c:pt idx="14">
                  <c:v>59100.509876802003</c:v>
                </c:pt>
                <c:pt idx="15">
                  <c:v>53137.850512615703</c:v>
                </c:pt>
                <c:pt idx="16">
                  <c:v>44577.036102488499</c:v>
                </c:pt>
                <c:pt idx="17">
                  <c:v>33614.145093733299</c:v>
                </c:pt>
                <c:pt idx="18">
                  <c:v>41366.370741786799</c:v>
                </c:pt>
                <c:pt idx="19">
                  <c:v>62138.116890247802</c:v>
                </c:pt>
                <c:pt idx="20">
                  <c:v>51878.467534207099</c:v>
                </c:pt>
                <c:pt idx="21">
                  <c:v>79512.075368996404</c:v>
                </c:pt>
                <c:pt idx="22">
                  <c:v>84498.455309367899</c:v>
                </c:pt>
                <c:pt idx="23">
                  <c:v>88230.305461815005</c:v>
                </c:pt>
                <c:pt idx="24">
                  <c:v>97722.590744764399</c:v>
                </c:pt>
                <c:pt idx="25">
                  <c:v>93080.025944326102</c:v>
                </c:pt>
                <c:pt idx="26">
                  <c:v>86606.624986459807</c:v>
                </c:pt>
                <c:pt idx="27">
                  <c:v>78003.648341966793</c:v>
                </c:pt>
                <c:pt idx="28">
                  <c:v>75922.104389703803</c:v>
                </c:pt>
                <c:pt idx="29">
                  <c:v>70370.935046999803</c:v>
                </c:pt>
                <c:pt idx="30">
                  <c:v>43606.313600070796</c:v>
                </c:pt>
                <c:pt idx="31">
                  <c:v>702.13388305969795</c:v>
                </c:pt>
                <c:pt idx="32">
                  <c:v>45875.407665571001</c:v>
                </c:pt>
                <c:pt idx="33">
                  <c:v>319.89521365623102</c:v>
                </c:pt>
                <c:pt idx="34">
                  <c:v>51270.6900926159</c:v>
                </c:pt>
                <c:pt idx="35">
                  <c:v>45500.569368382799</c:v>
                </c:pt>
                <c:pt idx="36">
                  <c:v>62558.604524258299</c:v>
                </c:pt>
                <c:pt idx="37">
                  <c:v>50716.889493440198</c:v>
                </c:pt>
                <c:pt idx="38">
                  <c:v>39045.019216363798</c:v>
                </c:pt>
                <c:pt idx="39">
                  <c:v>2758.8669714565499</c:v>
                </c:pt>
                <c:pt idx="40">
                  <c:v>964.49212266154802</c:v>
                </c:pt>
                <c:pt idx="41">
                  <c:v>26147.906985163499</c:v>
                </c:pt>
                <c:pt idx="42">
                  <c:v>43096.939573512202</c:v>
                </c:pt>
                <c:pt idx="43">
                  <c:v>12880.9234454374</c:v>
                </c:pt>
                <c:pt idx="44">
                  <c:v>41503.695596332604</c:v>
                </c:pt>
                <c:pt idx="45">
                  <c:v>40739.943558425199</c:v>
                </c:pt>
                <c:pt idx="46">
                  <c:v>56279.006258333</c:v>
                </c:pt>
                <c:pt idx="47">
                  <c:v>53363.195923809602</c:v>
                </c:pt>
                <c:pt idx="48">
                  <c:v>55220.938889799501</c:v>
                </c:pt>
                <c:pt idx="49">
                  <c:v>72807.570183037504</c:v>
                </c:pt>
                <c:pt idx="50">
                  <c:v>57166.080287496698</c:v>
                </c:pt>
                <c:pt idx="51">
                  <c:v>51253.371796808897</c:v>
                </c:pt>
                <c:pt idx="52">
                  <c:v>5028.4763069882401</c:v>
                </c:pt>
                <c:pt idx="53">
                  <c:v>69081.790992625101</c:v>
                </c:pt>
                <c:pt idx="54">
                  <c:v>99505.451287841104</c:v>
                </c:pt>
                <c:pt idx="55">
                  <c:v>95775.904076325998</c:v>
                </c:pt>
                <c:pt idx="56">
                  <c:v>81748.847230010404</c:v>
                </c:pt>
                <c:pt idx="57">
                  <c:v>47169.718586853698</c:v>
                </c:pt>
                <c:pt idx="58">
                  <c:v>46618.739652760698</c:v>
                </c:pt>
                <c:pt idx="59">
                  <c:v>50095.020593729598</c:v>
                </c:pt>
                <c:pt idx="60">
                  <c:v>49549.341763893302</c:v>
                </c:pt>
                <c:pt idx="61">
                  <c:v>54015.818249876902</c:v>
                </c:pt>
                <c:pt idx="62">
                  <c:v>40100.0756087478</c:v>
                </c:pt>
                <c:pt idx="63">
                  <c:v>71975.150495438502</c:v>
                </c:pt>
                <c:pt idx="64">
                  <c:v>80199.580731697497</c:v>
                </c:pt>
                <c:pt idx="65">
                  <c:v>74860.033416759703</c:v>
                </c:pt>
                <c:pt idx="66">
                  <c:v>113099.667863286</c:v>
                </c:pt>
                <c:pt idx="67">
                  <c:v>88269.998499142297</c:v>
                </c:pt>
                <c:pt idx="68">
                  <c:v>80285.448511828494</c:v>
                </c:pt>
                <c:pt idx="69">
                  <c:v>80125.357577524293</c:v>
                </c:pt>
                <c:pt idx="70">
                  <c:v>78405.0428237296</c:v>
                </c:pt>
                <c:pt idx="71">
                  <c:v>81395.176737068105</c:v>
                </c:pt>
                <c:pt idx="72">
                  <c:v>111241.880744464</c:v>
                </c:pt>
                <c:pt idx="73">
                  <c:v>83793.905275223704</c:v>
                </c:pt>
                <c:pt idx="74">
                  <c:v>113828.68335413899</c:v>
                </c:pt>
                <c:pt idx="75">
                  <c:v>89187.118998281294</c:v>
                </c:pt>
                <c:pt idx="76">
                  <c:v>111414.38008166201</c:v>
                </c:pt>
                <c:pt idx="77">
                  <c:v>97524.592189568095</c:v>
                </c:pt>
                <c:pt idx="78">
                  <c:v>124733.826795386</c:v>
                </c:pt>
                <c:pt idx="79">
                  <c:v>99552.577352914799</c:v>
                </c:pt>
                <c:pt idx="80">
                  <c:v>0</c:v>
                </c:pt>
                <c:pt idx="81">
                  <c:v>127771.66478285201</c:v>
                </c:pt>
                <c:pt idx="82">
                  <c:v>97676.264928701203</c:v>
                </c:pt>
                <c:pt idx="83">
                  <c:v>102124.657029836</c:v>
                </c:pt>
                <c:pt idx="84">
                  <c:v>74433.886777058098</c:v>
                </c:pt>
                <c:pt idx="85">
                  <c:v>86071.777962956505</c:v>
                </c:pt>
                <c:pt idx="86">
                  <c:v>69747.946219710502</c:v>
                </c:pt>
                <c:pt idx="87">
                  <c:v>77801.256121077793</c:v>
                </c:pt>
                <c:pt idx="88">
                  <c:v>81162.844602130994</c:v>
                </c:pt>
                <c:pt idx="89">
                  <c:v>81984.951660764506</c:v>
                </c:pt>
                <c:pt idx="90">
                  <c:v>53622.788892915902</c:v>
                </c:pt>
                <c:pt idx="91">
                  <c:v>39497.572789292499</c:v>
                </c:pt>
                <c:pt idx="92">
                  <c:v>23831.108948766101</c:v>
                </c:pt>
                <c:pt idx="93">
                  <c:v>12925.360660894001</c:v>
                </c:pt>
                <c:pt idx="94">
                  <c:v>11743.060602159099</c:v>
                </c:pt>
                <c:pt idx="95">
                  <c:v>7984.1031963368396</c:v>
                </c:pt>
                <c:pt idx="96">
                  <c:v>12813.382327158501</c:v>
                </c:pt>
                <c:pt idx="97">
                  <c:v>13982.962832270199</c:v>
                </c:pt>
                <c:pt idx="98">
                  <c:v>13541.7998336523</c:v>
                </c:pt>
                <c:pt idx="99">
                  <c:v>18511.399683214499</c:v>
                </c:pt>
                <c:pt idx="100">
                  <c:v>19719.861210315201</c:v>
                </c:pt>
                <c:pt idx="101">
                  <c:v>25233.331559073398</c:v>
                </c:pt>
                <c:pt idx="102">
                  <c:v>30497.995185972501</c:v>
                </c:pt>
                <c:pt idx="103">
                  <c:v>20687.5490788975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5D8-4B7D-B736-8F4F87693079}"/>
            </c:ext>
          </c:extLst>
        </c:ser>
        <c:ser>
          <c:idx val="15"/>
          <c:order val="15"/>
          <c:tx>
            <c:strRef>
              <c:f>LW_cons!$BU$1</c:f>
              <c:strCache>
                <c:ptCount val="1"/>
                <c:pt idx="0">
                  <c:v>Ooh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LW_cons!$BU$2:$BU$105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6669.8314363923701</c:v>
                </c:pt>
                <c:pt idx="14">
                  <c:v>13935.9289322691</c:v>
                </c:pt>
                <c:pt idx="15">
                  <c:v>16159.8178479079</c:v>
                </c:pt>
                <c:pt idx="16">
                  <c:v>21242.317385452399</c:v>
                </c:pt>
                <c:pt idx="17">
                  <c:v>13224.769600498499</c:v>
                </c:pt>
                <c:pt idx="18">
                  <c:v>18815.468710811001</c:v>
                </c:pt>
                <c:pt idx="19">
                  <c:v>18498.9423811856</c:v>
                </c:pt>
                <c:pt idx="20">
                  <c:v>20676.092739152598</c:v>
                </c:pt>
                <c:pt idx="21">
                  <c:v>13402.9251149376</c:v>
                </c:pt>
                <c:pt idx="22">
                  <c:v>9950.2611357918195</c:v>
                </c:pt>
                <c:pt idx="23">
                  <c:v>9507.7683668182399</c:v>
                </c:pt>
                <c:pt idx="24">
                  <c:v>8999.6037819056291</c:v>
                </c:pt>
                <c:pt idx="25">
                  <c:v>9764.7971326029601</c:v>
                </c:pt>
                <c:pt idx="26">
                  <c:v>16284.6172389732</c:v>
                </c:pt>
                <c:pt idx="27">
                  <c:v>11710.6330339826</c:v>
                </c:pt>
                <c:pt idx="28">
                  <c:v>5558.0068227226802</c:v>
                </c:pt>
                <c:pt idx="29">
                  <c:v>3267.7570474173499</c:v>
                </c:pt>
                <c:pt idx="30">
                  <c:v>1285.0059902175799</c:v>
                </c:pt>
                <c:pt idx="31">
                  <c:v>699.14085538327595</c:v>
                </c:pt>
                <c:pt idx="32">
                  <c:v>1552.87869237112</c:v>
                </c:pt>
                <c:pt idx="33">
                  <c:v>2225.3559047274898</c:v>
                </c:pt>
                <c:pt idx="34">
                  <c:v>12910.934875339701</c:v>
                </c:pt>
                <c:pt idx="35">
                  <c:v>18033.206897374799</c:v>
                </c:pt>
                <c:pt idx="36">
                  <c:v>15489.829792938601</c:v>
                </c:pt>
                <c:pt idx="37">
                  <c:v>4138.2978590114399</c:v>
                </c:pt>
                <c:pt idx="38">
                  <c:v>58362.093493033899</c:v>
                </c:pt>
                <c:pt idx="39">
                  <c:v>17563.838632229599</c:v>
                </c:pt>
                <c:pt idx="40">
                  <c:v>23406.099477906999</c:v>
                </c:pt>
                <c:pt idx="41">
                  <c:v>17589.385431921299</c:v>
                </c:pt>
                <c:pt idx="42">
                  <c:v>39457.596875769203</c:v>
                </c:pt>
                <c:pt idx="43">
                  <c:v>2158.96242279221</c:v>
                </c:pt>
                <c:pt idx="44">
                  <c:v>7829.3239221643298</c:v>
                </c:pt>
                <c:pt idx="45">
                  <c:v>7553.5736531154398</c:v>
                </c:pt>
                <c:pt idx="46">
                  <c:v>4621.5471217653203</c:v>
                </c:pt>
                <c:pt idx="47">
                  <c:v>746.42003973324199</c:v>
                </c:pt>
                <c:pt idx="48">
                  <c:v>553.03880278445502</c:v>
                </c:pt>
                <c:pt idx="49">
                  <c:v>1094.5214899798</c:v>
                </c:pt>
                <c:pt idx="50">
                  <c:v>377.19444057074298</c:v>
                </c:pt>
                <c:pt idx="51">
                  <c:v>140.97704422582299</c:v>
                </c:pt>
                <c:pt idx="52">
                  <c:v>12884.5711919634</c:v>
                </c:pt>
                <c:pt idx="53">
                  <c:v>863.00849499317405</c:v>
                </c:pt>
                <c:pt idx="54">
                  <c:v>6662.5432750537002</c:v>
                </c:pt>
                <c:pt idx="55">
                  <c:v>6387.8214254317299</c:v>
                </c:pt>
                <c:pt idx="56">
                  <c:v>5892.1615759367796</c:v>
                </c:pt>
                <c:pt idx="57">
                  <c:v>2303.63371426189</c:v>
                </c:pt>
                <c:pt idx="58">
                  <c:v>3519.6181054120698</c:v>
                </c:pt>
                <c:pt idx="59">
                  <c:v>4800.1324539766501</c:v>
                </c:pt>
                <c:pt idx="60">
                  <c:v>4528.2634017260298</c:v>
                </c:pt>
                <c:pt idx="61">
                  <c:v>4330.4088274409296</c:v>
                </c:pt>
                <c:pt idx="62">
                  <c:v>4360.5630122869397</c:v>
                </c:pt>
                <c:pt idx="63">
                  <c:v>5169.6049657527401</c:v>
                </c:pt>
                <c:pt idx="64">
                  <c:v>5548.7298139162303</c:v>
                </c:pt>
                <c:pt idx="65">
                  <c:v>17664.698724223199</c:v>
                </c:pt>
                <c:pt idx="66">
                  <c:v>31344.047858918599</c:v>
                </c:pt>
                <c:pt idx="67">
                  <c:v>35220.978379124601</c:v>
                </c:pt>
                <c:pt idx="68">
                  <c:v>39616.317203060302</c:v>
                </c:pt>
                <c:pt idx="69">
                  <c:v>11492.9930288046</c:v>
                </c:pt>
                <c:pt idx="70">
                  <c:v>11382.9170462532</c:v>
                </c:pt>
                <c:pt idx="71">
                  <c:v>14651.3024394245</c:v>
                </c:pt>
                <c:pt idx="72">
                  <c:v>16908.4337762795</c:v>
                </c:pt>
                <c:pt idx="73">
                  <c:v>20489.758538661699</c:v>
                </c:pt>
                <c:pt idx="74">
                  <c:v>20063.666783170702</c:v>
                </c:pt>
                <c:pt idx="75">
                  <c:v>26731.8692005913</c:v>
                </c:pt>
                <c:pt idx="76">
                  <c:v>20609.017594482801</c:v>
                </c:pt>
                <c:pt idx="77">
                  <c:v>25449.534860495602</c:v>
                </c:pt>
                <c:pt idx="78">
                  <c:v>34069.167703079103</c:v>
                </c:pt>
                <c:pt idx="79">
                  <c:v>43940.078070348703</c:v>
                </c:pt>
                <c:pt idx="80">
                  <c:v>1449.24225827483</c:v>
                </c:pt>
                <c:pt idx="81">
                  <c:v>840.22679567506998</c:v>
                </c:pt>
                <c:pt idx="82">
                  <c:v>22546.2052162035</c:v>
                </c:pt>
                <c:pt idx="83">
                  <c:v>11950.7693324669</c:v>
                </c:pt>
                <c:pt idx="84">
                  <c:v>4835.10047651266</c:v>
                </c:pt>
                <c:pt idx="85">
                  <c:v>30330.499287349601</c:v>
                </c:pt>
                <c:pt idx="86">
                  <c:v>25844.9930879557</c:v>
                </c:pt>
                <c:pt idx="87">
                  <c:v>43580.427631857499</c:v>
                </c:pt>
                <c:pt idx="88">
                  <c:v>52523.3766322714</c:v>
                </c:pt>
                <c:pt idx="89">
                  <c:v>40055.521020052503</c:v>
                </c:pt>
                <c:pt idx="90">
                  <c:v>52803.561086300397</c:v>
                </c:pt>
                <c:pt idx="91">
                  <c:v>77207.878141041103</c:v>
                </c:pt>
                <c:pt idx="92">
                  <c:v>78338.4926158249</c:v>
                </c:pt>
                <c:pt idx="93">
                  <c:v>77336.733556145002</c:v>
                </c:pt>
                <c:pt idx="94">
                  <c:v>79035.9703788482</c:v>
                </c:pt>
                <c:pt idx="95">
                  <c:v>72344.133906465693</c:v>
                </c:pt>
                <c:pt idx="96">
                  <c:v>71999.344292966198</c:v>
                </c:pt>
                <c:pt idx="97">
                  <c:v>75147.155597940495</c:v>
                </c:pt>
                <c:pt idx="98">
                  <c:v>76903.249823133607</c:v>
                </c:pt>
                <c:pt idx="99">
                  <c:v>75177.255199274499</c:v>
                </c:pt>
                <c:pt idx="100">
                  <c:v>81211.372889759907</c:v>
                </c:pt>
                <c:pt idx="101">
                  <c:v>80618.186646317801</c:v>
                </c:pt>
                <c:pt idx="102">
                  <c:v>90119.552209719594</c:v>
                </c:pt>
                <c:pt idx="103">
                  <c:v>89988.378443349502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5D8-4B7D-B736-8F4F87693079}"/>
            </c:ext>
          </c:extLst>
        </c:ser>
        <c:ser>
          <c:idx val="16"/>
          <c:order val="16"/>
          <c:tx>
            <c:strRef>
              <c:f>LW_cons!$BV$1</c:f>
              <c:strCache>
                <c:ptCount val="1"/>
                <c:pt idx="0">
                  <c:v>Social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LW_cons!$BV$2:$BV$105</c:f>
              <c:numCache>
                <c:formatCode>#0</c:formatCode>
                <c:ptCount val="104"/>
                <c:pt idx="0">
                  <c:v>88977.349463178296</c:v>
                </c:pt>
                <c:pt idx="1">
                  <c:v>96788.384496939703</c:v>
                </c:pt>
                <c:pt idx="2">
                  <c:v>89940.9396447576</c:v>
                </c:pt>
                <c:pt idx="3">
                  <c:v>96291.488553429794</c:v>
                </c:pt>
                <c:pt idx="4">
                  <c:v>70054.398243779506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152333.66748031799</c:v>
                </c:pt>
                <c:pt idx="9">
                  <c:v>163152.38387658101</c:v>
                </c:pt>
                <c:pt idx="10">
                  <c:v>167434.500500472</c:v>
                </c:pt>
                <c:pt idx="11">
                  <c:v>141380.797205715</c:v>
                </c:pt>
                <c:pt idx="12">
                  <c:v>138657.247391413</c:v>
                </c:pt>
                <c:pt idx="13">
                  <c:v>117986.63673751699</c:v>
                </c:pt>
                <c:pt idx="14">
                  <c:v>165418.03270306301</c:v>
                </c:pt>
                <c:pt idx="15">
                  <c:v>182422.23856759199</c:v>
                </c:pt>
                <c:pt idx="16">
                  <c:v>163695.19453311799</c:v>
                </c:pt>
                <c:pt idx="17">
                  <c:v>251786.80640575101</c:v>
                </c:pt>
                <c:pt idx="18">
                  <c:v>396853.94329361297</c:v>
                </c:pt>
                <c:pt idx="19">
                  <c:v>418389.35691306897</c:v>
                </c:pt>
                <c:pt idx="20">
                  <c:v>454858.40748928901</c:v>
                </c:pt>
                <c:pt idx="21">
                  <c:v>292655.79602503101</c:v>
                </c:pt>
                <c:pt idx="22">
                  <c:v>308353.71904324798</c:v>
                </c:pt>
                <c:pt idx="23">
                  <c:v>253677.218753956</c:v>
                </c:pt>
                <c:pt idx="24">
                  <c:v>270619.72227988002</c:v>
                </c:pt>
                <c:pt idx="25">
                  <c:v>242293.1711946</c:v>
                </c:pt>
                <c:pt idx="26">
                  <c:v>140275.20222544199</c:v>
                </c:pt>
                <c:pt idx="27">
                  <c:v>32557.0387147814</c:v>
                </c:pt>
                <c:pt idx="28">
                  <c:v>6534.5985436423998</c:v>
                </c:pt>
                <c:pt idx="29">
                  <c:v>4047.15308663221</c:v>
                </c:pt>
                <c:pt idx="30">
                  <c:v>1145.4508113428601</c:v>
                </c:pt>
                <c:pt idx="31">
                  <c:v>6918.0828564781104</c:v>
                </c:pt>
                <c:pt idx="32">
                  <c:v>3985.0080854931002</c:v>
                </c:pt>
                <c:pt idx="33">
                  <c:v>518.53651207777898</c:v>
                </c:pt>
                <c:pt idx="34">
                  <c:v>303025.57234029699</c:v>
                </c:pt>
                <c:pt idx="35">
                  <c:v>328620.24850132002</c:v>
                </c:pt>
                <c:pt idx="36">
                  <c:v>385399.81807460898</c:v>
                </c:pt>
                <c:pt idx="37">
                  <c:v>300971.29443670798</c:v>
                </c:pt>
                <c:pt idx="38">
                  <c:v>378561.25944018801</c:v>
                </c:pt>
                <c:pt idx="39">
                  <c:v>43857.5515218402</c:v>
                </c:pt>
                <c:pt idx="40">
                  <c:v>15757.2781422436</c:v>
                </c:pt>
                <c:pt idx="41">
                  <c:v>16933.687285364402</c:v>
                </c:pt>
                <c:pt idx="42">
                  <c:v>59706.938512333501</c:v>
                </c:pt>
                <c:pt idx="43">
                  <c:v>39066.763034253701</c:v>
                </c:pt>
                <c:pt idx="44">
                  <c:v>1193.51852021371</c:v>
                </c:pt>
                <c:pt idx="45">
                  <c:v>5539.6154517677796</c:v>
                </c:pt>
                <c:pt idx="46">
                  <c:v>4189.8496199415104</c:v>
                </c:pt>
                <c:pt idx="47">
                  <c:v>20427.149893985599</c:v>
                </c:pt>
                <c:pt idx="48">
                  <c:v>1078.2336430000901</c:v>
                </c:pt>
                <c:pt idx="49">
                  <c:v>4713.2214836154499</c:v>
                </c:pt>
                <c:pt idx="50">
                  <c:v>2370.3648271134498</c:v>
                </c:pt>
                <c:pt idx="51">
                  <c:v>2081.9207492415499</c:v>
                </c:pt>
                <c:pt idx="52">
                  <c:v>12473.9770400828</c:v>
                </c:pt>
                <c:pt idx="53">
                  <c:v>48541.0566271516</c:v>
                </c:pt>
                <c:pt idx="54">
                  <c:v>83579.1588765091</c:v>
                </c:pt>
                <c:pt idx="55">
                  <c:v>77539.3126407034</c:v>
                </c:pt>
                <c:pt idx="56">
                  <c:v>92848.135972065997</c:v>
                </c:pt>
                <c:pt idx="57">
                  <c:v>159507.155929584</c:v>
                </c:pt>
                <c:pt idx="58">
                  <c:v>192639.284111413</c:v>
                </c:pt>
                <c:pt idx="59">
                  <c:v>167007.35464053901</c:v>
                </c:pt>
                <c:pt idx="60">
                  <c:v>25720.3282896903</c:v>
                </c:pt>
                <c:pt idx="61">
                  <c:v>12136.4452123797</c:v>
                </c:pt>
                <c:pt idx="62">
                  <c:v>14356.6224092921</c:v>
                </c:pt>
                <c:pt idx="63">
                  <c:v>23258.456330224501</c:v>
                </c:pt>
                <c:pt idx="64">
                  <c:v>25641.583417654001</c:v>
                </c:pt>
                <c:pt idx="65">
                  <c:v>25176.278337698201</c:v>
                </c:pt>
                <c:pt idx="66">
                  <c:v>30206.391619252801</c:v>
                </c:pt>
                <c:pt idx="67">
                  <c:v>29985.1878487061</c:v>
                </c:pt>
                <c:pt idx="68">
                  <c:v>26660.579188235399</c:v>
                </c:pt>
                <c:pt idx="69">
                  <c:v>45008.5704758262</c:v>
                </c:pt>
                <c:pt idx="70">
                  <c:v>65369.357537663898</c:v>
                </c:pt>
                <c:pt idx="71">
                  <c:v>74120.9385392228</c:v>
                </c:pt>
                <c:pt idx="72">
                  <c:v>69922.675585541598</c:v>
                </c:pt>
                <c:pt idx="73">
                  <c:v>77120.566720789997</c:v>
                </c:pt>
                <c:pt idx="74">
                  <c:v>63827.805216426503</c:v>
                </c:pt>
                <c:pt idx="75">
                  <c:v>76296.745994512603</c:v>
                </c:pt>
                <c:pt idx="76">
                  <c:v>63319.779191665497</c:v>
                </c:pt>
                <c:pt idx="77">
                  <c:v>63530.461961993104</c:v>
                </c:pt>
                <c:pt idx="78">
                  <c:v>80261.265378437907</c:v>
                </c:pt>
                <c:pt idx="79">
                  <c:v>61223.2049573025</c:v>
                </c:pt>
                <c:pt idx="80">
                  <c:v>57844.939025112602</c:v>
                </c:pt>
                <c:pt idx="81">
                  <c:v>53957.089559082597</c:v>
                </c:pt>
                <c:pt idx="82">
                  <c:v>148825.84017213501</c:v>
                </c:pt>
                <c:pt idx="83">
                  <c:v>191612.357716767</c:v>
                </c:pt>
                <c:pt idx="84">
                  <c:v>171092.90562685701</c:v>
                </c:pt>
                <c:pt idx="85">
                  <c:v>197875.53201874401</c:v>
                </c:pt>
                <c:pt idx="86">
                  <c:v>185900.74915588999</c:v>
                </c:pt>
                <c:pt idx="87">
                  <c:v>294348.49547538802</c:v>
                </c:pt>
                <c:pt idx="88">
                  <c:v>342695.73224133701</c:v>
                </c:pt>
                <c:pt idx="89">
                  <c:v>333918.29324804398</c:v>
                </c:pt>
                <c:pt idx="90">
                  <c:v>347554.72614530602</c:v>
                </c:pt>
                <c:pt idx="91">
                  <c:v>164685.05651993799</c:v>
                </c:pt>
                <c:pt idx="92">
                  <c:v>164990.30468679301</c:v>
                </c:pt>
                <c:pt idx="93">
                  <c:v>144101.66995193099</c:v>
                </c:pt>
                <c:pt idx="94">
                  <c:v>123525.6053173</c:v>
                </c:pt>
                <c:pt idx="95">
                  <c:v>92665.133781236102</c:v>
                </c:pt>
                <c:pt idx="96">
                  <c:v>76325.142382333404</c:v>
                </c:pt>
                <c:pt idx="97">
                  <c:v>81426.302597174406</c:v>
                </c:pt>
                <c:pt idx="98">
                  <c:v>87834.043112610903</c:v>
                </c:pt>
                <c:pt idx="99">
                  <c:v>82065.764347570293</c:v>
                </c:pt>
                <c:pt idx="100">
                  <c:v>83607.694659227898</c:v>
                </c:pt>
                <c:pt idx="101">
                  <c:v>84229.282497591106</c:v>
                </c:pt>
                <c:pt idx="102">
                  <c:v>123387.211125184</c:v>
                </c:pt>
                <c:pt idx="103">
                  <c:v>88134.576492178297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5D8-4B7D-B736-8F4F87693079}"/>
            </c:ext>
          </c:extLst>
        </c:ser>
        <c:ser>
          <c:idx val="17"/>
          <c:order val="17"/>
          <c:tx>
            <c:strRef>
              <c:f>LW_cons!$BW$1</c:f>
              <c:strCache>
                <c:ptCount val="1"/>
                <c:pt idx="0">
                  <c:v>Cvs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LW_cons!$BW$2:$BW$105</c:f>
              <c:numCache>
                <c:formatCode>#0</c:formatCode>
                <c:ptCount val="104"/>
                <c:pt idx="0">
                  <c:v>269749.46264930698</c:v>
                </c:pt>
                <c:pt idx="1">
                  <c:v>711056.24679150304</c:v>
                </c:pt>
                <c:pt idx="2">
                  <c:v>786925.07447895897</c:v>
                </c:pt>
                <c:pt idx="3">
                  <c:v>807978.57336085802</c:v>
                </c:pt>
                <c:pt idx="4">
                  <c:v>903915.20310902502</c:v>
                </c:pt>
                <c:pt idx="5">
                  <c:v>517697.06956957403</c:v>
                </c:pt>
                <c:pt idx="6">
                  <c:v>627853.77370470203</c:v>
                </c:pt>
                <c:pt idx="7">
                  <c:v>672319.22058431304</c:v>
                </c:pt>
                <c:pt idx="8">
                  <c:v>685754.16311379103</c:v>
                </c:pt>
                <c:pt idx="9">
                  <c:v>735985.08627074002</c:v>
                </c:pt>
                <c:pt idx="10">
                  <c:v>817530.01893356803</c:v>
                </c:pt>
                <c:pt idx="11">
                  <c:v>686379.98671474506</c:v>
                </c:pt>
                <c:pt idx="12">
                  <c:v>712032.44483378099</c:v>
                </c:pt>
                <c:pt idx="13">
                  <c:v>614191.08708384505</c:v>
                </c:pt>
                <c:pt idx="14">
                  <c:v>392676.798525522</c:v>
                </c:pt>
                <c:pt idx="15">
                  <c:v>807420.0102899</c:v>
                </c:pt>
                <c:pt idx="16">
                  <c:v>818254.76368108601</c:v>
                </c:pt>
                <c:pt idx="17">
                  <c:v>600268.756750645</c:v>
                </c:pt>
                <c:pt idx="18">
                  <c:v>633386.59298849094</c:v>
                </c:pt>
                <c:pt idx="19">
                  <c:v>611046.21970842103</c:v>
                </c:pt>
                <c:pt idx="20">
                  <c:v>375266.80611447798</c:v>
                </c:pt>
                <c:pt idx="21">
                  <c:v>724436.82280151302</c:v>
                </c:pt>
                <c:pt idx="22">
                  <c:v>766871.40476768801</c:v>
                </c:pt>
                <c:pt idx="23">
                  <c:v>694341.50055183098</c:v>
                </c:pt>
                <c:pt idx="24">
                  <c:v>595343.44532272802</c:v>
                </c:pt>
                <c:pt idx="25">
                  <c:v>574211.25642050197</c:v>
                </c:pt>
                <c:pt idx="26">
                  <c:v>420505.046395613</c:v>
                </c:pt>
                <c:pt idx="27">
                  <c:v>220292.88814802299</c:v>
                </c:pt>
                <c:pt idx="28">
                  <c:v>73163.052155372803</c:v>
                </c:pt>
                <c:pt idx="29">
                  <c:v>58343.787743642402</c:v>
                </c:pt>
                <c:pt idx="30">
                  <c:v>11154.770325674401</c:v>
                </c:pt>
                <c:pt idx="31">
                  <c:v>7401.7104366680696</c:v>
                </c:pt>
                <c:pt idx="32">
                  <c:v>5474.9333137158601</c:v>
                </c:pt>
                <c:pt idx="33">
                  <c:v>257523.38367802699</c:v>
                </c:pt>
                <c:pt idx="34">
                  <c:v>273938.925370118</c:v>
                </c:pt>
                <c:pt idx="35">
                  <c:v>240364.48931233599</c:v>
                </c:pt>
                <c:pt idx="36">
                  <c:v>424854.87507676298</c:v>
                </c:pt>
                <c:pt idx="37">
                  <c:v>315585.90581147699</c:v>
                </c:pt>
                <c:pt idx="38">
                  <c:v>1975344.6100807199</c:v>
                </c:pt>
                <c:pt idx="39">
                  <c:v>486953.67682490899</c:v>
                </c:pt>
                <c:pt idx="40">
                  <c:v>100711.955515682</c:v>
                </c:pt>
                <c:pt idx="41">
                  <c:v>46055.339060643098</c:v>
                </c:pt>
                <c:pt idx="42">
                  <c:v>424232.203206459</c:v>
                </c:pt>
                <c:pt idx="43">
                  <c:v>266778.86691341503</c:v>
                </c:pt>
                <c:pt idx="44">
                  <c:v>96365.910754596596</c:v>
                </c:pt>
                <c:pt idx="45">
                  <c:v>37555.189473899401</c:v>
                </c:pt>
                <c:pt idx="46">
                  <c:v>9360.2596225600701</c:v>
                </c:pt>
                <c:pt idx="47">
                  <c:v>10978.1915806704</c:v>
                </c:pt>
                <c:pt idx="48">
                  <c:v>8322.5283990389398</c:v>
                </c:pt>
                <c:pt idx="49">
                  <c:v>8347.5489238309292</c:v>
                </c:pt>
                <c:pt idx="50">
                  <c:v>184088.297297999</c:v>
                </c:pt>
                <c:pt idx="51">
                  <c:v>941523.21215606201</c:v>
                </c:pt>
                <c:pt idx="52">
                  <c:v>43234.351105557696</c:v>
                </c:pt>
                <c:pt idx="53">
                  <c:v>57111.165862949798</c:v>
                </c:pt>
                <c:pt idx="54">
                  <c:v>301709.91762927303</c:v>
                </c:pt>
                <c:pt idx="55">
                  <c:v>305811.21924297098</c:v>
                </c:pt>
                <c:pt idx="56">
                  <c:v>682174.71107917698</c:v>
                </c:pt>
                <c:pt idx="57">
                  <c:v>404333.33778355701</c:v>
                </c:pt>
                <c:pt idx="58">
                  <c:v>2168.8516309741599</c:v>
                </c:pt>
                <c:pt idx="59">
                  <c:v>2168.8516309741599</c:v>
                </c:pt>
                <c:pt idx="60">
                  <c:v>2168.8516309741599</c:v>
                </c:pt>
                <c:pt idx="61">
                  <c:v>392235.26691131003</c:v>
                </c:pt>
                <c:pt idx="62">
                  <c:v>454070.28797261999</c:v>
                </c:pt>
                <c:pt idx="63">
                  <c:v>594712.67382382497</c:v>
                </c:pt>
                <c:pt idx="64">
                  <c:v>657327.89557699405</c:v>
                </c:pt>
                <c:pt idx="65">
                  <c:v>616422.098301269</c:v>
                </c:pt>
                <c:pt idx="66">
                  <c:v>2168.8516309741599</c:v>
                </c:pt>
                <c:pt idx="67">
                  <c:v>2168.8516309741599</c:v>
                </c:pt>
                <c:pt idx="68">
                  <c:v>2168.8516309741599</c:v>
                </c:pt>
                <c:pt idx="69">
                  <c:v>57954.724819684299</c:v>
                </c:pt>
                <c:pt idx="70">
                  <c:v>809874.28036561201</c:v>
                </c:pt>
                <c:pt idx="71">
                  <c:v>795276.25499361695</c:v>
                </c:pt>
                <c:pt idx="72">
                  <c:v>741546.96106062096</c:v>
                </c:pt>
                <c:pt idx="73">
                  <c:v>803003.75876593601</c:v>
                </c:pt>
                <c:pt idx="74">
                  <c:v>732156.89791944996</c:v>
                </c:pt>
                <c:pt idx="75">
                  <c:v>776117.13907850801</c:v>
                </c:pt>
                <c:pt idx="76">
                  <c:v>699959.47337833606</c:v>
                </c:pt>
                <c:pt idx="77">
                  <c:v>678866.74323657295</c:v>
                </c:pt>
                <c:pt idx="78">
                  <c:v>785218.92729740904</c:v>
                </c:pt>
                <c:pt idx="79">
                  <c:v>744023.72634362301</c:v>
                </c:pt>
                <c:pt idx="80">
                  <c:v>584551.14915577695</c:v>
                </c:pt>
                <c:pt idx="81">
                  <c:v>876576.66079692997</c:v>
                </c:pt>
                <c:pt idx="82">
                  <c:v>1347557.4088725599</c:v>
                </c:pt>
                <c:pt idx="83">
                  <c:v>767185.67678071395</c:v>
                </c:pt>
                <c:pt idx="84">
                  <c:v>625490.290927644</c:v>
                </c:pt>
                <c:pt idx="85">
                  <c:v>759044.84733270796</c:v>
                </c:pt>
                <c:pt idx="86">
                  <c:v>860795.42329134396</c:v>
                </c:pt>
                <c:pt idx="87">
                  <c:v>756214.14320332801</c:v>
                </c:pt>
                <c:pt idx="88">
                  <c:v>773113.78812386503</c:v>
                </c:pt>
                <c:pt idx="89">
                  <c:v>812243.14747885696</c:v>
                </c:pt>
                <c:pt idx="90">
                  <c:v>662717.04140739294</c:v>
                </c:pt>
                <c:pt idx="91">
                  <c:v>318840.09955719998</c:v>
                </c:pt>
                <c:pt idx="92">
                  <c:v>324301.72057726199</c:v>
                </c:pt>
                <c:pt idx="93">
                  <c:v>276349.83581381303</c:v>
                </c:pt>
                <c:pt idx="94">
                  <c:v>262914.75716819399</c:v>
                </c:pt>
                <c:pt idx="95">
                  <c:v>260900.69066129701</c:v>
                </c:pt>
                <c:pt idx="96">
                  <c:v>270299.06698989199</c:v>
                </c:pt>
                <c:pt idx="97">
                  <c:v>243122.26598378099</c:v>
                </c:pt>
                <c:pt idx="98">
                  <c:v>236715.14858351901</c:v>
                </c:pt>
                <c:pt idx="99">
                  <c:v>224924.924546125</c:v>
                </c:pt>
                <c:pt idx="100">
                  <c:v>219638.833155072</c:v>
                </c:pt>
                <c:pt idx="101">
                  <c:v>215206.39248437001</c:v>
                </c:pt>
                <c:pt idx="102">
                  <c:v>179010.843430384</c:v>
                </c:pt>
                <c:pt idx="103">
                  <c:v>155807.149049122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5D8-4B7D-B736-8F4F87693079}"/>
            </c:ext>
          </c:extLst>
        </c:ser>
        <c:ser>
          <c:idx val="18"/>
          <c:order val="18"/>
          <c:tx>
            <c:strRef>
              <c:f>LW_cons!$BX$1</c:f>
              <c:strCache>
                <c:ptCount val="1"/>
                <c:pt idx="0">
                  <c:v>Horeca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LW_cons!$BX$2:$BX$105</c:f>
              <c:numCache>
                <c:formatCode>#0</c:formatCode>
                <c:ptCount val="104"/>
                <c:pt idx="0">
                  <c:v>701915.66646618699</c:v>
                </c:pt>
                <c:pt idx="1">
                  <c:v>346349.46360213403</c:v>
                </c:pt>
                <c:pt idx="2">
                  <c:v>291415.99025830399</c:v>
                </c:pt>
                <c:pt idx="3">
                  <c:v>305701.29419751698</c:v>
                </c:pt>
                <c:pt idx="4">
                  <c:v>204972.79260658199</c:v>
                </c:pt>
                <c:pt idx="5">
                  <c:v>176242.26273822199</c:v>
                </c:pt>
                <c:pt idx="6">
                  <c:v>184099.43601464099</c:v>
                </c:pt>
                <c:pt idx="7">
                  <c:v>191813.64981111701</c:v>
                </c:pt>
                <c:pt idx="8">
                  <c:v>161787.02263776399</c:v>
                </c:pt>
                <c:pt idx="9">
                  <c:v>158020.74878706801</c:v>
                </c:pt>
                <c:pt idx="10">
                  <c:v>158969.347906418</c:v>
                </c:pt>
                <c:pt idx="11">
                  <c:v>175207.25526010999</c:v>
                </c:pt>
                <c:pt idx="12">
                  <c:v>205786.61335528601</c:v>
                </c:pt>
                <c:pt idx="13">
                  <c:v>175210.509625654</c:v>
                </c:pt>
                <c:pt idx="14">
                  <c:v>178751.05095228099</c:v>
                </c:pt>
                <c:pt idx="15">
                  <c:v>181577.42907399699</c:v>
                </c:pt>
                <c:pt idx="16">
                  <c:v>214610.00224226501</c:v>
                </c:pt>
                <c:pt idx="17">
                  <c:v>190377.488461386</c:v>
                </c:pt>
                <c:pt idx="18">
                  <c:v>198864.827858278</c:v>
                </c:pt>
                <c:pt idx="19">
                  <c:v>205254.35433509501</c:v>
                </c:pt>
                <c:pt idx="20">
                  <c:v>203599.64688348499</c:v>
                </c:pt>
                <c:pt idx="21">
                  <c:v>190902.44367270399</c:v>
                </c:pt>
                <c:pt idx="22">
                  <c:v>179171.19105045599</c:v>
                </c:pt>
                <c:pt idx="23">
                  <c:v>191523.69435958701</c:v>
                </c:pt>
                <c:pt idx="24">
                  <c:v>162848.753139329</c:v>
                </c:pt>
                <c:pt idx="25">
                  <c:v>178831.240813026</c:v>
                </c:pt>
                <c:pt idx="26">
                  <c:v>203031.47809178001</c:v>
                </c:pt>
                <c:pt idx="27">
                  <c:v>219545.88072069999</c:v>
                </c:pt>
                <c:pt idx="28">
                  <c:v>173805.340951121</c:v>
                </c:pt>
                <c:pt idx="29">
                  <c:v>212062.06796091699</c:v>
                </c:pt>
                <c:pt idx="30">
                  <c:v>189202.33567267601</c:v>
                </c:pt>
                <c:pt idx="31">
                  <c:v>166871.066202777</c:v>
                </c:pt>
                <c:pt idx="32">
                  <c:v>218666.098511794</c:v>
                </c:pt>
                <c:pt idx="33">
                  <c:v>197734.01573387699</c:v>
                </c:pt>
                <c:pt idx="34">
                  <c:v>139313.881136168</c:v>
                </c:pt>
                <c:pt idx="35">
                  <c:v>136499.460052982</c:v>
                </c:pt>
                <c:pt idx="36">
                  <c:v>98572.250768055499</c:v>
                </c:pt>
                <c:pt idx="37">
                  <c:v>94583.870298717797</c:v>
                </c:pt>
                <c:pt idx="38">
                  <c:v>38759.249648995697</c:v>
                </c:pt>
                <c:pt idx="39">
                  <c:v>34993.368362333698</c:v>
                </c:pt>
                <c:pt idx="40">
                  <c:v>22829.797679303701</c:v>
                </c:pt>
                <c:pt idx="41">
                  <c:v>41501.243256245303</c:v>
                </c:pt>
                <c:pt idx="42">
                  <c:v>136854.37442913899</c:v>
                </c:pt>
                <c:pt idx="43">
                  <c:v>195415.12428591901</c:v>
                </c:pt>
                <c:pt idx="44">
                  <c:v>192042.62038855799</c:v>
                </c:pt>
                <c:pt idx="45">
                  <c:v>196887.90769247399</c:v>
                </c:pt>
                <c:pt idx="46">
                  <c:v>203303.80982625901</c:v>
                </c:pt>
                <c:pt idx="47">
                  <c:v>177175.87587574599</c:v>
                </c:pt>
                <c:pt idx="48">
                  <c:v>201063.44439672999</c:v>
                </c:pt>
                <c:pt idx="49">
                  <c:v>219289.847982957</c:v>
                </c:pt>
                <c:pt idx="50">
                  <c:v>210672.46860724801</c:v>
                </c:pt>
                <c:pt idx="51">
                  <c:v>173666.03523810601</c:v>
                </c:pt>
                <c:pt idx="52">
                  <c:v>11887.7879909001</c:v>
                </c:pt>
                <c:pt idx="53">
                  <c:v>1989.9770805847299</c:v>
                </c:pt>
                <c:pt idx="54">
                  <c:v>4358.0368764500699</c:v>
                </c:pt>
                <c:pt idx="55">
                  <c:v>0</c:v>
                </c:pt>
                <c:pt idx="56">
                  <c:v>208290.818468668</c:v>
                </c:pt>
                <c:pt idx="57">
                  <c:v>171036.086216742</c:v>
                </c:pt>
                <c:pt idx="58">
                  <c:v>76252.163071268995</c:v>
                </c:pt>
                <c:pt idx="59">
                  <c:v>4512.8695325070603</c:v>
                </c:pt>
                <c:pt idx="60">
                  <c:v>4886.5920678838102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38937.152275440698</c:v>
                </c:pt>
                <c:pt idx="68">
                  <c:v>38240.8430553168</c:v>
                </c:pt>
                <c:pt idx="69">
                  <c:v>17121.863807267</c:v>
                </c:pt>
                <c:pt idx="70">
                  <c:v>126563.001984933</c:v>
                </c:pt>
                <c:pt idx="71">
                  <c:v>140871.386582248</c:v>
                </c:pt>
                <c:pt idx="72">
                  <c:v>144556.965228947</c:v>
                </c:pt>
                <c:pt idx="73">
                  <c:v>132585.93801021701</c:v>
                </c:pt>
                <c:pt idx="74">
                  <c:v>69411.521543485796</c:v>
                </c:pt>
                <c:pt idx="75">
                  <c:v>17156.646013976999</c:v>
                </c:pt>
                <c:pt idx="76">
                  <c:v>6819.2801337687497</c:v>
                </c:pt>
                <c:pt idx="77">
                  <c:v>3689.5714476513299</c:v>
                </c:pt>
                <c:pt idx="78">
                  <c:v>110782.70820666999</c:v>
                </c:pt>
                <c:pt idx="79">
                  <c:v>85624.8404877758</c:v>
                </c:pt>
                <c:pt idx="80">
                  <c:v>54729.364070867603</c:v>
                </c:pt>
                <c:pt idx="81">
                  <c:v>98443.805730417502</c:v>
                </c:pt>
                <c:pt idx="82">
                  <c:v>106517.245168532</c:v>
                </c:pt>
                <c:pt idx="83">
                  <c:v>99894.701795525005</c:v>
                </c:pt>
                <c:pt idx="84">
                  <c:v>95363.062525621805</c:v>
                </c:pt>
                <c:pt idx="85">
                  <c:v>102672.556349447</c:v>
                </c:pt>
                <c:pt idx="86">
                  <c:v>94383.099159805701</c:v>
                </c:pt>
                <c:pt idx="87">
                  <c:v>103296.651213259</c:v>
                </c:pt>
                <c:pt idx="88">
                  <c:v>139946.63457570699</c:v>
                </c:pt>
                <c:pt idx="89">
                  <c:v>103811.67191903701</c:v>
                </c:pt>
                <c:pt idx="90">
                  <c:v>108031.081630366</c:v>
                </c:pt>
                <c:pt idx="91">
                  <c:v>17422.2305030036</c:v>
                </c:pt>
                <c:pt idx="92">
                  <c:v>9001.2930179664309</c:v>
                </c:pt>
                <c:pt idx="93">
                  <c:v>7777.5567570528101</c:v>
                </c:pt>
                <c:pt idx="94">
                  <c:v>6571.2740309744704</c:v>
                </c:pt>
                <c:pt idx="95">
                  <c:v>10077.5123932756</c:v>
                </c:pt>
                <c:pt idx="96">
                  <c:v>11537.482973575001</c:v>
                </c:pt>
                <c:pt idx="97">
                  <c:v>2149.2704794064998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5D8-4B7D-B736-8F4F87693079}"/>
            </c:ext>
          </c:extLst>
        </c:ser>
        <c:ser>
          <c:idx val="19"/>
          <c:order val="19"/>
          <c:tx>
            <c:strRef>
              <c:f>LW_cons!$BY$1</c:f>
              <c:strCache>
                <c:ptCount val="1"/>
                <c:pt idx="0">
                  <c:v>Tv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LW_cons!$BY$2:$BY$105</c:f>
              <c:numCache>
                <c:formatCode>#0</c:formatCode>
                <c:ptCount val="104"/>
                <c:pt idx="0">
                  <c:v>44233.341002084198</c:v>
                </c:pt>
                <c:pt idx="1">
                  <c:v>68913.712305146502</c:v>
                </c:pt>
                <c:pt idx="2">
                  <c:v>70642.158471998206</c:v>
                </c:pt>
                <c:pt idx="3">
                  <c:v>52692.048972721299</c:v>
                </c:pt>
                <c:pt idx="4">
                  <c:v>126820.523853001</c:v>
                </c:pt>
                <c:pt idx="5">
                  <c:v>98540.150154460702</c:v>
                </c:pt>
                <c:pt idx="6">
                  <c:v>74315.353094327205</c:v>
                </c:pt>
                <c:pt idx="7">
                  <c:v>62298.993718945203</c:v>
                </c:pt>
                <c:pt idx="8">
                  <c:v>198963.98811026799</c:v>
                </c:pt>
                <c:pt idx="9">
                  <c:v>209850.65476117301</c:v>
                </c:pt>
                <c:pt idx="10">
                  <c:v>144451.93568584399</c:v>
                </c:pt>
                <c:pt idx="11">
                  <c:v>52994.788900689498</c:v>
                </c:pt>
                <c:pt idx="12">
                  <c:v>59390.334346213298</c:v>
                </c:pt>
                <c:pt idx="13">
                  <c:v>100946.44587239499</c:v>
                </c:pt>
                <c:pt idx="14">
                  <c:v>150241.502100604</c:v>
                </c:pt>
                <c:pt idx="15">
                  <c:v>101999.324926432</c:v>
                </c:pt>
                <c:pt idx="16">
                  <c:v>62023.031634958403</c:v>
                </c:pt>
                <c:pt idx="17">
                  <c:v>103552.817038472</c:v>
                </c:pt>
                <c:pt idx="18">
                  <c:v>151315.223613751</c:v>
                </c:pt>
                <c:pt idx="19">
                  <c:v>97205.170818287705</c:v>
                </c:pt>
                <c:pt idx="20">
                  <c:v>65962.005491131698</c:v>
                </c:pt>
                <c:pt idx="21">
                  <c:v>133413.14153595601</c:v>
                </c:pt>
                <c:pt idx="22">
                  <c:v>151081.85359792699</c:v>
                </c:pt>
                <c:pt idx="23">
                  <c:v>132981.633670343</c:v>
                </c:pt>
                <c:pt idx="24">
                  <c:v>80909.584578140406</c:v>
                </c:pt>
                <c:pt idx="25">
                  <c:v>66574.269844293507</c:v>
                </c:pt>
                <c:pt idx="26">
                  <c:v>89263.349910590594</c:v>
                </c:pt>
                <c:pt idx="27">
                  <c:v>75489.6123697359</c:v>
                </c:pt>
                <c:pt idx="28">
                  <c:v>25390.176474155101</c:v>
                </c:pt>
                <c:pt idx="29">
                  <c:v>14227.7481073525</c:v>
                </c:pt>
                <c:pt idx="30">
                  <c:v>501.95676194608001</c:v>
                </c:pt>
                <c:pt idx="31">
                  <c:v>21278.587172706</c:v>
                </c:pt>
                <c:pt idx="32">
                  <c:v>63394.289932550899</c:v>
                </c:pt>
                <c:pt idx="33">
                  <c:v>30063.937141705399</c:v>
                </c:pt>
                <c:pt idx="34">
                  <c:v>92277.011043998107</c:v>
                </c:pt>
                <c:pt idx="35">
                  <c:v>112659.793416079</c:v>
                </c:pt>
                <c:pt idx="36">
                  <c:v>111674.998910907</c:v>
                </c:pt>
                <c:pt idx="37">
                  <c:v>27528.809828257799</c:v>
                </c:pt>
                <c:pt idx="38">
                  <c:v>25913.658722271</c:v>
                </c:pt>
                <c:pt idx="39">
                  <c:v>1181.818323557</c:v>
                </c:pt>
                <c:pt idx="40">
                  <c:v>28512.276994726901</c:v>
                </c:pt>
                <c:pt idx="41">
                  <c:v>233.96989609299899</c:v>
                </c:pt>
                <c:pt idx="42">
                  <c:v>48318.9523085701</c:v>
                </c:pt>
                <c:pt idx="43">
                  <c:v>36586.963189928101</c:v>
                </c:pt>
                <c:pt idx="44">
                  <c:v>34183.5214596195</c:v>
                </c:pt>
                <c:pt idx="45">
                  <c:v>34126.673161864797</c:v>
                </c:pt>
                <c:pt idx="46">
                  <c:v>404.30204630499401</c:v>
                </c:pt>
                <c:pt idx="47">
                  <c:v>28572.664112945899</c:v>
                </c:pt>
                <c:pt idx="48">
                  <c:v>62535.367214557402</c:v>
                </c:pt>
                <c:pt idx="49">
                  <c:v>41145.8269293622</c:v>
                </c:pt>
                <c:pt idx="50">
                  <c:v>36315.2026811697</c:v>
                </c:pt>
                <c:pt idx="51">
                  <c:v>660.44513919062695</c:v>
                </c:pt>
                <c:pt idx="52">
                  <c:v>19293.661987060001</c:v>
                </c:pt>
                <c:pt idx="53">
                  <c:v>66864.162166653405</c:v>
                </c:pt>
                <c:pt idx="54">
                  <c:v>50090.141709684598</c:v>
                </c:pt>
                <c:pt idx="55">
                  <c:v>28547.859050663799</c:v>
                </c:pt>
                <c:pt idx="56">
                  <c:v>44287.6885803853</c:v>
                </c:pt>
                <c:pt idx="57">
                  <c:v>30784.571984957201</c:v>
                </c:pt>
                <c:pt idx="58">
                  <c:v>25244.930809294499</c:v>
                </c:pt>
                <c:pt idx="59">
                  <c:v>452.09633472176603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57746.674607520399</c:v>
                </c:pt>
                <c:pt idx="65">
                  <c:v>96531.685096790403</c:v>
                </c:pt>
                <c:pt idx="66">
                  <c:v>87739.619748340905</c:v>
                </c:pt>
                <c:pt idx="67">
                  <c:v>90059.755205875204</c:v>
                </c:pt>
                <c:pt idx="68">
                  <c:v>61574.665997479096</c:v>
                </c:pt>
                <c:pt idx="69">
                  <c:v>86348.134581516293</c:v>
                </c:pt>
                <c:pt idx="70">
                  <c:v>194926.76607715999</c:v>
                </c:pt>
                <c:pt idx="71">
                  <c:v>183360.69710857101</c:v>
                </c:pt>
                <c:pt idx="72">
                  <c:v>96075.558572503694</c:v>
                </c:pt>
                <c:pt idx="73">
                  <c:v>113732.506065731</c:v>
                </c:pt>
                <c:pt idx="74">
                  <c:v>180066.90015642499</c:v>
                </c:pt>
                <c:pt idx="75">
                  <c:v>126422.87066608301</c:v>
                </c:pt>
                <c:pt idx="76">
                  <c:v>60332.428487734003</c:v>
                </c:pt>
                <c:pt idx="77">
                  <c:v>37510.104652569004</c:v>
                </c:pt>
                <c:pt idx="78">
                  <c:v>185389.19794028101</c:v>
                </c:pt>
                <c:pt idx="79">
                  <c:v>192848.93406851401</c:v>
                </c:pt>
                <c:pt idx="80">
                  <c:v>140190.54642452399</c:v>
                </c:pt>
                <c:pt idx="81">
                  <c:v>30506.039040693398</c:v>
                </c:pt>
                <c:pt idx="82">
                  <c:v>52519.646743474703</c:v>
                </c:pt>
                <c:pt idx="83">
                  <c:v>76963.638038350706</c:v>
                </c:pt>
                <c:pt idx="84">
                  <c:v>123601.359160618</c:v>
                </c:pt>
                <c:pt idx="85">
                  <c:v>239772.309883676</c:v>
                </c:pt>
                <c:pt idx="86">
                  <c:v>304700.61756983999</c:v>
                </c:pt>
                <c:pt idx="87">
                  <c:v>328047.18290774</c:v>
                </c:pt>
                <c:pt idx="88">
                  <c:v>322959.91048652102</c:v>
                </c:pt>
                <c:pt idx="89">
                  <c:v>247635.68310213301</c:v>
                </c:pt>
                <c:pt idx="90">
                  <c:v>226551.92836754501</c:v>
                </c:pt>
                <c:pt idx="91">
                  <c:v>51274.386109363601</c:v>
                </c:pt>
                <c:pt idx="92">
                  <c:v>64887.121835188897</c:v>
                </c:pt>
                <c:pt idx="93">
                  <c:v>120801.499525762</c:v>
                </c:pt>
                <c:pt idx="94">
                  <c:v>316790.91202140303</c:v>
                </c:pt>
                <c:pt idx="95">
                  <c:v>346669.27181384602</c:v>
                </c:pt>
                <c:pt idx="96">
                  <c:v>329182.046083975</c:v>
                </c:pt>
                <c:pt idx="97">
                  <c:v>304660.81741554203</c:v>
                </c:pt>
                <c:pt idx="98">
                  <c:v>33134.489475942202</c:v>
                </c:pt>
                <c:pt idx="99">
                  <c:v>233212.47359880499</c:v>
                </c:pt>
                <c:pt idx="100">
                  <c:v>284663.113241821</c:v>
                </c:pt>
                <c:pt idx="101">
                  <c:v>291953.983654582</c:v>
                </c:pt>
                <c:pt idx="102">
                  <c:v>150194.91862520701</c:v>
                </c:pt>
                <c:pt idx="103">
                  <c:v>9568.9487240429298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5D8-4B7D-B736-8F4F87693079}"/>
            </c:ext>
          </c:extLst>
        </c:ser>
        <c:ser>
          <c:idx val="20"/>
          <c:order val="20"/>
          <c:tx>
            <c:strRef>
              <c:f>LW_cons!$BZ$1</c:f>
              <c:strCache>
                <c:ptCount val="1"/>
                <c:pt idx="0">
                  <c:v>Digitaldisplay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LW_cons!$BZ$2:$BZ$105</c:f>
              <c:numCache>
                <c:formatCode>#0</c:formatCode>
                <c:ptCount val="104"/>
                <c:pt idx="0">
                  <c:v>661582.156909129</c:v>
                </c:pt>
                <c:pt idx="1">
                  <c:v>322556.241451715</c:v>
                </c:pt>
                <c:pt idx="2">
                  <c:v>299679.456559685</c:v>
                </c:pt>
                <c:pt idx="3">
                  <c:v>336135.499228612</c:v>
                </c:pt>
                <c:pt idx="4">
                  <c:v>294714.979465754</c:v>
                </c:pt>
                <c:pt idx="5">
                  <c:v>370455.097289433</c:v>
                </c:pt>
                <c:pt idx="6">
                  <c:v>347476.04567889299</c:v>
                </c:pt>
                <c:pt idx="7">
                  <c:v>377527.881212076</c:v>
                </c:pt>
                <c:pt idx="8">
                  <c:v>404536.62553739699</c:v>
                </c:pt>
                <c:pt idx="9">
                  <c:v>415152.06689207698</c:v>
                </c:pt>
                <c:pt idx="10">
                  <c:v>377747.54487510299</c:v>
                </c:pt>
                <c:pt idx="11">
                  <c:v>340996.92708494602</c:v>
                </c:pt>
                <c:pt idx="12">
                  <c:v>259158.189025909</c:v>
                </c:pt>
                <c:pt idx="13">
                  <c:v>214372.91425301001</c:v>
                </c:pt>
                <c:pt idx="14">
                  <c:v>199557.383449963</c:v>
                </c:pt>
                <c:pt idx="15">
                  <c:v>188761.778024823</c:v>
                </c:pt>
                <c:pt idx="16">
                  <c:v>177430.28422175499</c:v>
                </c:pt>
                <c:pt idx="17">
                  <c:v>124357.443097054</c:v>
                </c:pt>
                <c:pt idx="18">
                  <c:v>180635.02115223001</c:v>
                </c:pt>
                <c:pt idx="19">
                  <c:v>55225.769491878898</c:v>
                </c:pt>
                <c:pt idx="20">
                  <c:v>53859.0802560679</c:v>
                </c:pt>
                <c:pt idx="21">
                  <c:v>170548.42988540101</c:v>
                </c:pt>
                <c:pt idx="22">
                  <c:v>154839.58978955299</c:v>
                </c:pt>
                <c:pt idx="23">
                  <c:v>115573.830294696</c:v>
                </c:pt>
                <c:pt idx="24">
                  <c:v>165364.76749915999</c:v>
                </c:pt>
                <c:pt idx="25">
                  <c:v>111648.766774647</c:v>
                </c:pt>
                <c:pt idx="26">
                  <c:v>51808.399812212498</c:v>
                </c:pt>
                <c:pt idx="27">
                  <c:v>10461.3360480916</c:v>
                </c:pt>
                <c:pt idx="28">
                  <c:v>75529.026882455699</c:v>
                </c:pt>
                <c:pt idx="29">
                  <c:v>94877.133458298107</c:v>
                </c:pt>
                <c:pt idx="30">
                  <c:v>62099.179354164902</c:v>
                </c:pt>
                <c:pt idx="31">
                  <c:v>18583.439160205398</c:v>
                </c:pt>
                <c:pt idx="32">
                  <c:v>908.09520938244805</c:v>
                </c:pt>
                <c:pt idx="33">
                  <c:v>0</c:v>
                </c:pt>
                <c:pt idx="34">
                  <c:v>45324.301132330504</c:v>
                </c:pt>
                <c:pt idx="35">
                  <c:v>41971.971028851098</c:v>
                </c:pt>
                <c:pt idx="36">
                  <c:v>42647.237416183802</c:v>
                </c:pt>
                <c:pt idx="37">
                  <c:v>130417.34733334099</c:v>
                </c:pt>
                <c:pt idx="38">
                  <c:v>190513.48797263301</c:v>
                </c:pt>
                <c:pt idx="39">
                  <c:v>46846.916484991903</c:v>
                </c:pt>
                <c:pt idx="40">
                  <c:v>17878.604785887699</c:v>
                </c:pt>
                <c:pt idx="41">
                  <c:v>12428.803735601299</c:v>
                </c:pt>
                <c:pt idx="42">
                  <c:v>27733.939825224501</c:v>
                </c:pt>
                <c:pt idx="43">
                  <c:v>284489.227450262</c:v>
                </c:pt>
                <c:pt idx="44">
                  <c:v>221988.681712466</c:v>
                </c:pt>
                <c:pt idx="45">
                  <c:v>173161.095905453</c:v>
                </c:pt>
                <c:pt idx="46">
                  <c:v>149768.42378248301</c:v>
                </c:pt>
                <c:pt idx="47">
                  <c:v>186107.04909762699</c:v>
                </c:pt>
                <c:pt idx="48">
                  <c:v>171870.395584888</c:v>
                </c:pt>
                <c:pt idx="49">
                  <c:v>118240.20108671099</c:v>
                </c:pt>
                <c:pt idx="50">
                  <c:v>208938.096696875</c:v>
                </c:pt>
                <c:pt idx="51">
                  <c:v>164138.64413063601</c:v>
                </c:pt>
                <c:pt idx="52">
                  <c:v>33096.0111978348</c:v>
                </c:pt>
                <c:pt idx="53">
                  <c:v>151639.681437828</c:v>
                </c:pt>
                <c:pt idx="54">
                  <c:v>105360.886459192</c:v>
                </c:pt>
                <c:pt idx="55">
                  <c:v>76634.288868070405</c:v>
                </c:pt>
                <c:pt idx="56">
                  <c:v>98185.144494636203</c:v>
                </c:pt>
                <c:pt idx="57">
                  <c:v>102156.17088660299</c:v>
                </c:pt>
                <c:pt idx="58">
                  <c:v>48150.752558188702</c:v>
                </c:pt>
                <c:pt idx="59">
                  <c:v>89683.970241421499</c:v>
                </c:pt>
                <c:pt idx="60">
                  <c:v>171013.66091109399</c:v>
                </c:pt>
                <c:pt idx="61">
                  <c:v>112776.03655145899</c:v>
                </c:pt>
                <c:pt idx="62">
                  <c:v>117787.422471693</c:v>
                </c:pt>
                <c:pt idx="63">
                  <c:v>93800.174778216606</c:v>
                </c:pt>
                <c:pt idx="64">
                  <c:v>97931.327438935303</c:v>
                </c:pt>
                <c:pt idx="65">
                  <c:v>81908.328945219502</c:v>
                </c:pt>
                <c:pt idx="66">
                  <c:v>94334.040458308096</c:v>
                </c:pt>
                <c:pt idx="67">
                  <c:v>63118.822478854003</c:v>
                </c:pt>
                <c:pt idx="68">
                  <c:v>103109.859601677</c:v>
                </c:pt>
                <c:pt idx="69">
                  <c:v>53704.090517060002</c:v>
                </c:pt>
                <c:pt idx="70">
                  <c:v>51859.275031469202</c:v>
                </c:pt>
                <c:pt idx="71">
                  <c:v>34940.534070900903</c:v>
                </c:pt>
                <c:pt idx="72">
                  <c:v>37921.313853261403</c:v>
                </c:pt>
                <c:pt idx="73">
                  <c:v>34732.571923236799</c:v>
                </c:pt>
                <c:pt idx="74">
                  <c:v>45941.228324005802</c:v>
                </c:pt>
                <c:pt idx="75">
                  <c:v>43653.454176010899</c:v>
                </c:pt>
                <c:pt idx="76">
                  <c:v>106499.729670881</c:v>
                </c:pt>
                <c:pt idx="77">
                  <c:v>83160.975408546394</c:v>
                </c:pt>
                <c:pt idx="78">
                  <c:v>55618.877985587598</c:v>
                </c:pt>
                <c:pt idx="79">
                  <c:v>64568.419099072802</c:v>
                </c:pt>
                <c:pt idx="80">
                  <c:v>38157.745338012297</c:v>
                </c:pt>
                <c:pt idx="81">
                  <c:v>48105.150047272298</c:v>
                </c:pt>
                <c:pt idx="82">
                  <c:v>49596.343877715597</c:v>
                </c:pt>
                <c:pt idx="83">
                  <c:v>70940.7403792283</c:v>
                </c:pt>
                <c:pt idx="84">
                  <c:v>60681.791433951199</c:v>
                </c:pt>
                <c:pt idx="85">
                  <c:v>107400.334403045</c:v>
                </c:pt>
                <c:pt idx="86">
                  <c:v>94971.863594797003</c:v>
                </c:pt>
                <c:pt idx="87">
                  <c:v>39109.106363253501</c:v>
                </c:pt>
                <c:pt idx="88">
                  <c:v>37988.539582026096</c:v>
                </c:pt>
                <c:pt idx="89">
                  <c:v>34510.309259988499</c:v>
                </c:pt>
                <c:pt idx="90">
                  <c:v>32524.437481152501</c:v>
                </c:pt>
                <c:pt idx="91">
                  <c:v>29410.611420651599</c:v>
                </c:pt>
                <c:pt idx="92">
                  <c:v>30042.273621356198</c:v>
                </c:pt>
                <c:pt idx="93">
                  <c:v>90652.463165545007</c:v>
                </c:pt>
                <c:pt idx="94">
                  <c:v>29529.8804961444</c:v>
                </c:pt>
                <c:pt idx="95">
                  <c:v>8309.4979781436505</c:v>
                </c:pt>
                <c:pt idx="96">
                  <c:v>7710.3847889230901</c:v>
                </c:pt>
                <c:pt idx="97">
                  <c:v>7659.6267497099898</c:v>
                </c:pt>
                <c:pt idx="98">
                  <c:v>35930.032375754003</c:v>
                </c:pt>
                <c:pt idx="99">
                  <c:v>9769.5915856926295</c:v>
                </c:pt>
                <c:pt idx="100">
                  <c:v>8541.4786840188699</c:v>
                </c:pt>
                <c:pt idx="101">
                  <c:v>7582.6995334345102</c:v>
                </c:pt>
                <c:pt idx="102">
                  <c:v>119805.595173162</c:v>
                </c:pt>
                <c:pt idx="103">
                  <c:v>404884.47913126799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5D8-4B7D-B736-8F4F87693079}"/>
            </c:ext>
          </c:extLst>
        </c:ser>
        <c:ser>
          <c:idx val="21"/>
          <c:order val="21"/>
          <c:tx>
            <c:strRef>
              <c:f>LW_cons!$CA$1</c:f>
              <c:strCache>
                <c:ptCount val="1"/>
                <c:pt idx="0">
                  <c:v>Digitalvideo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LW_cons!$BE$2:$BE$105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LW_cons!$CA$2:$CA$105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159648.54524740501</c:v>
                </c:pt>
                <c:pt idx="29">
                  <c:v>162565.56794863901</c:v>
                </c:pt>
                <c:pt idx="30">
                  <c:v>163237.71251536001</c:v>
                </c:pt>
                <c:pt idx="31">
                  <c:v>33053.872603829499</c:v>
                </c:pt>
                <c:pt idx="32">
                  <c:v>2089.30965174742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6025.9216061100396</c:v>
                </c:pt>
                <c:pt idx="38">
                  <c:v>18214.562366184698</c:v>
                </c:pt>
                <c:pt idx="39">
                  <c:v>6205.9754151070601</c:v>
                </c:pt>
                <c:pt idx="40">
                  <c:v>3147.9979061453901</c:v>
                </c:pt>
                <c:pt idx="41">
                  <c:v>57596.738076666603</c:v>
                </c:pt>
                <c:pt idx="42">
                  <c:v>62926.352523678899</c:v>
                </c:pt>
                <c:pt idx="43">
                  <c:v>154488.610386063</c:v>
                </c:pt>
                <c:pt idx="44">
                  <c:v>73550.158466772395</c:v>
                </c:pt>
                <c:pt idx="45">
                  <c:v>42632.411035784004</c:v>
                </c:pt>
                <c:pt idx="46">
                  <c:v>46142.000819990499</c:v>
                </c:pt>
                <c:pt idx="47">
                  <c:v>85808.917920379201</c:v>
                </c:pt>
                <c:pt idx="48">
                  <c:v>60045.373446957798</c:v>
                </c:pt>
                <c:pt idx="49">
                  <c:v>39381.918941693497</c:v>
                </c:pt>
                <c:pt idx="50">
                  <c:v>46255.878994438099</c:v>
                </c:pt>
                <c:pt idx="51">
                  <c:v>25993.990225056601</c:v>
                </c:pt>
                <c:pt idx="52">
                  <c:v>26.7226242078072</c:v>
                </c:pt>
                <c:pt idx="53">
                  <c:v>43.4987817022445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13813.367753295701</c:v>
                </c:pt>
                <c:pt idx="77">
                  <c:v>21913.471108920301</c:v>
                </c:pt>
                <c:pt idx="78">
                  <c:v>24433.024476819199</c:v>
                </c:pt>
                <c:pt idx="79">
                  <c:v>16730.236555719199</c:v>
                </c:pt>
                <c:pt idx="80">
                  <c:v>8788.2260033230195</c:v>
                </c:pt>
                <c:pt idx="81">
                  <c:v>1419.8691759738799</c:v>
                </c:pt>
                <c:pt idx="82">
                  <c:v>6251.4774415996098</c:v>
                </c:pt>
                <c:pt idx="83">
                  <c:v>1194.8213952025901</c:v>
                </c:pt>
                <c:pt idx="84">
                  <c:v>113.10324834615599</c:v>
                </c:pt>
                <c:pt idx="85">
                  <c:v>5156.6005196285796</c:v>
                </c:pt>
                <c:pt idx="86">
                  <c:v>7098.7871732485</c:v>
                </c:pt>
                <c:pt idx="87">
                  <c:v>7352.8371631562204</c:v>
                </c:pt>
                <c:pt idx="88">
                  <c:v>5901.4142151340202</c:v>
                </c:pt>
                <c:pt idx="89">
                  <c:v>4087.5590781454398</c:v>
                </c:pt>
                <c:pt idx="90">
                  <c:v>5592.0138339627501</c:v>
                </c:pt>
                <c:pt idx="91">
                  <c:v>58735.528318351397</c:v>
                </c:pt>
                <c:pt idx="92">
                  <c:v>17511.417844268999</c:v>
                </c:pt>
                <c:pt idx="93">
                  <c:v>8353.9991858608792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96937.633618696404</c:v>
                </c:pt>
                <c:pt idx="103">
                  <c:v>328103.954427702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E-4C18-9BAA-5DFD213ED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0"/>
        <c:lblAlgn val="ctr"/>
        <c:lblOffset val="100"/>
        <c:noMultiLvlLbl val="0"/>
      </c:catAx>
      <c:valAx>
        <c:axId val="626835855"/>
        <c:scaling>
          <c:orientation val="minMax"/>
          <c:max val="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majorUnit val="5000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4984857967101803"/>
          <c:w val="1"/>
          <c:h val="0.250151420328981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Response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55787283346338"/>
          <c:y val="9.1274348451860929E-2"/>
          <c:w val="0.83597020642689934"/>
          <c:h val="0.50410044428056899"/>
        </c:manualLayout>
      </c:layout>
      <c:lineChart>
        <c:grouping val="standard"/>
        <c:varyColors val="0"/>
        <c:ser>
          <c:idx val="5"/>
          <c:order val="0"/>
          <c:tx>
            <c:strRef>
              <c:f>LW_cons!$CY$2</c:f>
              <c:strCache>
                <c:ptCount val="1"/>
                <c:pt idx="0">
                  <c:v>Nmp_total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LW_cons!$CZ$2:$DU$2</c:f>
              <c:numCache>
                <c:formatCode>0.0%</c:formatCode>
                <c:ptCount val="22"/>
                <c:pt idx="0">
                  <c:v>0</c:v>
                </c:pt>
                <c:pt idx="1">
                  <c:v>3.3598261650343302E-4</c:v>
                </c:pt>
                <c:pt idx="2">
                  <c:v>6.2220407916291798E-4</c:v>
                </c:pt>
                <c:pt idx="3">
                  <c:v>8.6603433008334901E-4</c:v>
                </c:pt>
                <c:pt idx="4">
                  <c:v>1.07375177625772E-3</c:v>
                </c:pt>
                <c:pt idx="5">
                  <c:v>1.2507049528317001E-3</c:v>
                </c:pt>
                <c:pt idx="6">
                  <c:v>1.40145024301468E-3</c:v>
                </c:pt>
                <c:pt idx="7">
                  <c:v>1.5298692007995401E-3</c:v>
                </c:pt>
                <c:pt idx="8">
                  <c:v>1.63926849744444E-3</c:v>
                </c:pt>
                <c:pt idx="9">
                  <c:v>1.7324650652475401E-3</c:v>
                </c:pt>
                <c:pt idx="10">
                  <c:v>1.8118586309892699E-3</c:v>
                </c:pt>
                <c:pt idx="11">
                  <c:v>1.8794935067124299E-3</c:v>
                </c:pt>
                <c:pt idx="12">
                  <c:v>1.93711122889621E-3</c:v>
                </c:pt>
                <c:pt idx="13">
                  <c:v>1.9861954014351799E-3</c:v>
                </c:pt>
                <c:pt idx="14">
                  <c:v>2.0280098970889798E-3</c:v>
                </c:pt>
                <c:pt idx="15">
                  <c:v>2.0636314010553198E-3</c:v>
                </c:pt>
                <c:pt idx="16">
                  <c:v>2.0939771346336999E-3</c:v>
                </c:pt>
                <c:pt idx="17">
                  <c:v>2.11982847283883E-3</c:v>
                </c:pt>
                <c:pt idx="18">
                  <c:v>2.1418510640960299E-3</c:v>
                </c:pt>
                <c:pt idx="19">
                  <c:v>2.1606119700821398E-3</c:v>
                </c:pt>
                <c:pt idx="20">
                  <c:v>2.17659426704751E-3</c:v>
                </c:pt>
                <c:pt idx="21">
                  <c:v>2.1902094845896898E-3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10-436A-98A5-D2201578623F}"/>
            </c:ext>
          </c:extLst>
        </c:ser>
        <c:ser>
          <c:idx val="6"/>
          <c:order val="1"/>
          <c:tx>
            <c:strRef>
              <c:f>LW_cons!$CY$3</c:f>
              <c:strCache>
                <c:ptCount val="1"/>
                <c:pt idx="0">
                  <c:v>One2one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LW_cons!$CZ$3:$DU$3</c:f>
              <c:numCache>
                <c:formatCode>0.0%</c:formatCode>
                <c:ptCount val="22"/>
                <c:pt idx="0">
                  <c:v>0</c:v>
                </c:pt>
                <c:pt idx="1">
                  <c:v>4.92691279014332E-3</c:v>
                </c:pt>
                <c:pt idx="2">
                  <c:v>4.92691279014332E-3</c:v>
                </c:pt>
                <c:pt idx="3">
                  <c:v>4.92691279014332E-3</c:v>
                </c:pt>
                <c:pt idx="4">
                  <c:v>4.92691279014332E-3</c:v>
                </c:pt>
                <c:pt idx="5">
                  <c:v>4.92691279014332E-3</c:v>
                </c:pt>
                <c:pt idx="6">
                  <c:v>4.92691279014332E-3</c:v>
                </c:pt>
                <c:pt idx="7">
                  <c:v>4.92691279014332E-3</c:v>
                </c:pt>
                <c:pt idx="8">
                  <c:v>4.92691279014332E-3</c:v>
                </c:pt>
                <c:pt idx="9">
                  <c:v>4.92691279014332E-3</c:v>
                </c:pt>
                <c:pt idx="10">
                  <c:v>4.92691279014332E-3</c:v>
                </c:pt>
                <c:pt idx="11">
                  <c:v>4.92691279014332E-3</c:v>
                </c:pt>
                <c:pt idx="12">
                  <c:v>4.92691279014332E-3</c:v>
                </c:pt>
                <c:pt idx="13">
                  <c:v>4.92691279014332E-3</c:v>
                </c:pt>
                <c:pt idx="14">
                  <c:v>4.92691279014332E-3</c:v>
                </c:pt>
                <c:pt idx="15">
                  <c:v>4.92691279014332E-3</c:v>
                </c:pt>
                <c:pt idx="16">
                  <c:v>4.92691279014332E-3</c:v>
                </c:pt>
                <c:pt idx="17">
                  <c:v>4.92691279014332E-3</c:v>
                </c:pt>
                <c:pt idx="18">
                  <c:v>4.92691279014332E-3</c:v>
                </c:pt>
                <c:pt idx="19">
                  <c:v>4.92691279014332E-3</c:v>
                </c:pt>
                <c:pt idx="20">
                  <c:v>4.92691279014332E-3</c:v>
                </c:pt>
                <c:pt idx="21">
                  <c:v>4.92691279014332E-3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9310-436A-98A5-D2201578623F}"/>
            </c:ext>
          </c:extLst>
        </c:ser>
        <c:ser>
          <c:idx val="7"/>
          <c:order val="2"/>
          <c:tx>
            <c:strRef>
              <c:f>LW_cons!$CY$4</c:f>
              <c:strCache>
                <c:ptCount val="1"/>
                <c:pt idx="0">
                  <c:v>Ownstore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LW_cons!$CZ$4:$DU$4</c:f>
              <c:numCache>
                <c:formatCode>0.0%</c:formatCode>
                <c:ptCount val="22"/>
                <c:pt idx="0">
                  <c:v>0</c:v>
                </c:pt>
                <c:pt idx="1">
                  <c:v>4.5120361555826301E-4</c:v>
                </c:pt>
                <c:pt idx="2">
                  <c:v>8.9580335975166599E-4</c:v>
                </c:pt>
                <c:pt idx="3">
                  <c:v>1.33389588765011E-3</c:v>
                </c:pt>
                <c:pt idx="4">
                  <c:v>1.76557643966806E-3</c:v>
                </c:pt>
                <c:pt idx="5">
                  <c:v>2.1909388622696302E-3</c:v>
                </c:pt>
                <c:pt idx="6">
                  <c:v>2.6100756283705699E-3</c:v>
                </c:pt>
                <c:pt idx="7">
                  <c:v>3.0230778574417199E-3</c:v>
                </c:pt>
                <c:pt idx="8">
                  <c:v>3.4300353353182E-3</c:v>
                </c:pt>
                <c:pt idx="9">
                  <c:v>3.83103653371863E-3</c:v>
                </c:pt>
                <c:pt idx="10">
                  <c:v>4.2261686294787501E-3</c:v>
                </c:pt>
                <c:pt idx="11">
                  <c:v>4.6155175235034398E-3</c:v>
                </c:pt>
                <c:pt idx="12">
                  <c:v>4.99916785944143E-3</c:v>
                </c:pt>
                <c:pt idx="13">
                  <c:v>5.3772030420866203E-3</c:v>
                </c:pt>
                <c:pt idx="14">
                  <c:v>5.7497052555101702E-3</c:v>
                </c:pt>
                <c:pt idx="15">
                  <c:v>6.1167554809270696E-3</c:v>
                </c:pt>
                <c:pt idx="16">
                  <c:v>6.4784335143013702E-3</c:v>
                </c:pt>
                <c:pt idx="17">
                  <c:v>6.8348179836935996E-3</c:v>
                </c:pt>
                <c:pt idx="18">
                  <c:v>7.1859863663543602E-3</c:v>
                </c:pt>
                <c:pt idx="19">
                  <c:v>7.5320150055677403E-3</c:v>
                </c:pt>
                <c:pt idx="20">
                  <c:v>7.8729791272481794E-3</c:v>
                </c:pt>
                <c:pt idx="21">
                  <c:v>8.2089528562944106E-3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9310-436A-98A5-D2201578623F}"/>
            </c:ext>
          </c:extLst>
        </c:ser>
        <c:ser>
          <c:idx val="8"/>
          <c:order val="3"/>
          <c:tx>
            <c:strRef>
              <c:f>LW_cons!$CY$5</c:f>
              <c:strCache>
                <c:ptCount val="1"/>
                <c:pt idx="0">
                  <c:v>Edm_tot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LW_cons!$CZ$5:$DU$5</c:f>
              <c:numCache>
                <c:formatCode>0.0%</c:formatCode>
                <c:ptCount val="22"/>
                <c:pt idx="0">
                  <c:v>0</c:v>
                </c:pt>
                <c:pt idx="1">
                  <c:v>1.1725074822741301E-3</c:v>
                </c:pt>
                <c:pt idx="2">
                  <c:v>1.88867866643109E-3</c:v>
                </c:pt>
                <c:pt idx="3">
                  <c:v>2.3261182331466802E-3</c:v>
                </c:pt>
                <c:pt idx="4">
                  <c:v>2.59330766880315E-3</c:v>
                </c:pt>
                <c:pt idx="5">
                  <c:v>2.7565077996519402E-3</c:v>
                </c:pt>
                <c:pt idx="6">
                  <c:v>2.8561909426011501E-3</c:v>
                </c:pt>
                <c:pt idx="7">
                  <c:v>2.9170777135648202E-3</c:v>
                </c:pt>
                <c:pt idx="8">
                  <c:v>2.9542675409388701E-3</c:v>
                </c:pt>
                <c:pt idx="9">
                  <c:v>2.976983202128E-3</c:v>
                </c:pt>
                <c:pt idx="10">
                  <c:v>2.9908579979981099E-3</c:v>
                </c:pt>
                <c:pt idx="11">
                  <c:v>2.99933276608143E-3</c:v>
                </c:pt>
                <c:pt idx="12">
                  <c:v>3.0045091805482398E-3</c:v>
                </c:pt>
                <c:pt idx="13">
                  <c:v>3.0076709504596698E-3</c:v>
                </c:pt>
                <c:pt idx="14">
                  <c:v>3.0096021692669998E-3</c:v>
                </c:pt>
                <c:pt idx="15">
                  <c:v>3.0107817636670598E-3</c:v>
                </c:pt>
                <c:pt idx="16">
                  <c:v>3.0115022635624402E-3</c:v>
                </c:pt>
                <c:pt idx="17">
                  <c:v>3.0119423471193099E-3</c:v>
                </c:pt>
                <c:pt idx="18">
                  <c:v>3.0122111515123E-3</c:v>
                </c:pt>
                <c:pt idx="19">
                  <c:v>3.0123753380640701E-3</c:v>
                </c:pt>
                <c:pt idx="20">
                  <c:v>3.0124756237159601E-3</c:v>
                </c:pt>
                <c:pt idx="21">
                  <c:v>3.0125368785012402E-3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9310-436A-98A5-D2201578623F}"/>
            </c:ext>
          </c:extLst>
        </c:ser>
        <c:ser>
          <c:idx val="9"/>
          <c:order val="4"/>
          <c:tx>
            <c:strRef>
              <c:f>LW_cons!$CY$6</c:f>
              <c:strCache>
                <c:ptCount val="1"/>
                <c:pt idx="0">
                  <c:v>Ooh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LW_cons!$CZ$6:$DU$6</c:f>
              <c:numCache>
                <c:formatCode>0.0%</c:formatCode>
                <c:ptCount val="22"/>
                <c:pt idx="0">
                  <c:v>0</c:v>
                </c:pt>
                <c:pt idx="1">
                  <c:v>3.8715636023278798E-4</c:v>
                </c:pt>
                <c:pt idx="2">
                  <c:v>6.9591017890593802E-4</c:v>
                </c:pt>
                <c:pt idx="3">
                  <c:v>9.4213865488379197E-4</c:v>
                </c:pt>
                <c:pt idx="4">
                  <c:v>1.1385037157044899E-3</c:v>
                </c:pt>
                <c:pt idx="5">
                  <c:v>1.2951031380823699E-3</c:v>
                </c:pt>
                <c:pt idx="6">
                  <c:v>1.41998981082645E-3</c:v>
                </c:pt>
                <c:pt idx="7">
                  <c:v>1.5195858424864499E-3</c:v>
                </c:pt>
                <c:pt idx="8">
                  <c:v>1.59901280858674E-3</c:v>
                </c:pt>
                <c:pt idx="9">
                  <c:v>1.6623551209133101E-3</c:v>
                </c:pt>
                <c:pt idx="10">
                  <c:v>1.7128700622219301E-3</c:v>
                </c:pt>
                <c:pt idx="11">
                  <c:v>1.75315528708484E-3</c:v>
                </c:pt>
                <c:pt idx="12">
                  <c:v>1.7852824023543801E-3</c:v>
                </c:pt>
                <c:pt idx="13">
                  <c:v>1.81090349641688E-3</c:v>
                </c:pt>
                <c:pt idx="14">
                  <c:v>1.8313360953431299E-3</c:v>
                </c:pt>
                <c:pt idx="15">
                  <c:v>1.8476309146768499E-3</c:v>
                </c:pt>
                <c:pt idx="16">
                  <c:v>1.8606258908948599E-3</c:v>
                </c:pt>
                <c:pt idx="17">
                  <c:v>1.8709892710249601E-3</c:v>
                </c:pt>
                <c:pt idx="18">
                  <c:v>1.8792539762402E-3</c:v>
                </c:pt>
                <c:pt idx="19">
                  <c:v>1.8858450065254301E-3</c:v>
                </c:pt>
                <c:pt idx="20">
                  <c:v>1.8911012956596999E-3</c:v>
                </c:pt>
                <c:pt idx="21">
                  <c:v>1.8952931403740101E-3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310-436A-98A5-D2201578623F}"/>
            </c:ext>
          </c:extLst>
        </c:ser>
        <c:ser>
          <c:idx val="10"/>
          <c:order val="5"/>
          <c:tx>
            <c:strRef>
              <c:f>LW_cons!$CY$7</c:f>
              <c:strCache>
                <c:ptCount val="1"/>
                <c:pt idx="0">
                  <c:v>Social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LW_cons!$CZ$7:$DU$7</c:f>
              <c:numCache>
                <c:formatCode>0.0%</c:formatCode>
                <c:ptCount val="22"/>
                <c:pt idx="0">
                  <c:v>0</c:v>
                </c:pt>
                <c:pt idx="1">
                  <c:v>7.67338317820167E-4</c:v>
                </c:pt>
                <c:pt idx="2">
                  <c:v>1.5107585841385399E-3</c:v>
                </c:pt>
                <c:pt idx="3">
                  <c:v>2.23100632824039E-3</c:v>
                </c:pt>
                <c:pt idx="4">
                  <c:v>2.9288038411503302E-3</c:v>
                </c:pt>
                <c:pt idx="5">
                  <c:v>3.6048508999724001E-3</c:v>
                </c:pt>
                <c:pt idx="6">
                  <c:v>4.2598254696524299E-3</c:v>
                </c:pt>
                <c:pt idx="7">
                  <c:v>4.8943843828662603E-3</c:v>
                </c:pt>
                <c:pt idx="8">
                  <c:v>5.5091639987158002E-3</c:v>
                </c:pt>
                <c:pt idx="9">
                  <c:v>6.1047808408934701E-3</c:v>
                </c:pt>
                <c:pt idx="10">
                  <c:v>6.6818322159548898E-3</c:v>
                </c:pt>
                <c:pt idx="11">
                  <c:v>7.2408968123198999E-3</c:v>
                </c:pt>
                <c:pt idx="12">
                  <c:v>7.78253528060274E-3</c:v>
                </c:pt>
                <c:pt idx="13">
                  <c:v>8.3072907958531596E-3</c:v>
                </c:pt>
                <c:pt idx="14">
                  <c:v>8.8156896022723707E-3</c:v>
                </c:pt>
                <c:pt idx="15">
                  <c:v>9.3082415409502101E-3</c:v>
                </c:pt>
                <c:pt idx="16">
                  <c:v>9.78544056115257E-3</c:v>
                </c:pt>
                <c:pt idx="17">
                  <c:v>1.0247765215672E-2</c:v>
                </c:pt>
                <c:pt idx="18">
                  <c:v>1.0695679140738001E-2</c:v>
                </c:pt>
                <c:pt idx="19">
                  <c:v>1.1129631520968601E-2</c:v>
                </c:pt>
                <c:pt idx="20">
                  <c:v>1.15500575398296E-2</c:v>
                </c:pt>
                <c:pt idx="21">
                  <c:v>1.1957378816051901E-2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9310-436A-98A5-D2201578623F}"/>
            </c:ext>
          </c:extLst>
        </c:ser>
        <c:ser>
          <c:idx val="11"/>
          <c:order val="6"/>
          <c:tx>
            <c:strRef>
              <c:f>LW_cons!$CY$8</c:f>
              <c:strCache>
                <c:ptCount val="1"/>
                <c:pt idx="0">
                  <c:v>Cvs_total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LW_cons!$CZ$8:$DU$8</c:f>
              <c:numCache>
                <c:formatCode>0.0%</c:formatCode>
                <c:ptCount val="22"/>
                <c:pt idx="0">
                  <c:v>0</c:v>
                </c:pt>
                <c:pt idx="1">
                  <c:v>5.2298704449915505E-4</c:v>
                </c:pt>
                <c:pt idx="2">
                  <c:v>1.04018911290814E-3</c:v>
                </c:pt>
                <c:pt idx="3">
                  <c:v>1.5516701952410701E-3</c:v>
                </c:pt>
                <c:pt idx="4">
                  <c:v>2.0574935736920501E-3</c:v>
                </c:pt>
                <c:pt idx="5">
                  <c:v>2.55772183046464E-3</c:v>
                </c:pt>
                <c:pt idx="6">
                  <c:v>3.0524168555147802E-3</c:v>
                </c:pt>
                <c:pt idx="7">
                  <c:v>3.5416398542079601E-3</c:v>
                </c:pt>
                <c:pt idx="8">
                  <c:v>4.0254513548918297E-3</c:v>
                </c:pt>
                <c:pt idx="9">
                  <c:v>4.5039112163849301E-3</c:v>
                </c:pt>
                <c:pt idx="10">
                  <c:v>4.97707863538264E-3</c:v>
                </c:pt>
                <c:pt idx="11">
                  <c:v>5.4450121537812004E-3</c:v>
                </c:pt>
                <c:pt idx="12">
                  <c:v>5.9077696659207198E-3</c:v>
                </c:pt>
                <c:pt idx="13">
                  <c:v>6.3654084257480396E-3</c:v>
                </c:pt>
                <c:pt idx="14">
                  <c:v>6.8179850539004296E-3</c:v>
                </c:pt>
                <c:pt idx="15">
                  <c:v>7.2655555447108501E-3</c:v>
                </c:pt>
                <c:pt idx="16">
                  <c:v>7.7081752731357799E-3</c:v>
                </c:pt>
                <c:pt idx="17">
                  <c:v>8.1458990016064006E-3</c:v>
                </c:pt>
                <c:pt idx="18">
                  <c:v>8.5787808868039508E-3</c:v>
                </c:pt>
                <c:pt idx="19">
                  <c:v>9.0068744863602505E-3</c:v>
                </c:pt>
                <c:pt idx="20">
                  <c:v>9.4302327654839698E-3</c:v>
                </c:pt>
                <c:pt idx="21">
                  <c:v>9.8489081035136993E-3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9310-436A-98A5-D2201578623F}"/>
            </c:ext>
          </c:extLst>
        </c:ser>
        <c:ser>
          <c:idx val="12"/>
          <c:order val="7"/>
          <c:tx>
            <c:strRef>
              <c:f>LW_cons!$CY$9</c:f>
              <c:strCache>
                <c:ptCount val="1"/>
                <c:pt idx="0">
                  <c:v>Horeca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LW_cons!$CZ$9:$DU$9</c:f>
              <c:numCache>
                <c:formatCode>0.0%</c:formatCode>
                <c:ptCount val="22"/>
                <c:pt idx="0">
                  <c:v>0</c:v>
                </c:pt>
                <c:pt idx="1">
                  <c:v>6.2045382445038099E-4</c:v>
                </c:pt>
                <c:pt idx="2">
                  <c:v>1.2192771502099E-3</c:v>
                </c:pt>
                <c:pt idx="3">
                  <c:v>1.7972240680024401E-3</c:v>
                </c:pt>
                <c:pt idx="4">
                  <c:v>2.3550223791524599E-3</c:v>
                </c:pt>
                <c:pt idx="5">
                  <c:v>2.8933745120961001E-3</c:v>
                </c:pt>
                <c:pt idx="6">
                  <c:v>3.4129584069405102E-3</c:v>
                </c:pt>
                <c:pt idx="7">
                  <c:v>3.91442836918537E-3</c:v>
                </c:pt>
                <c:pt idx="8">
                  <c:v>4.3984158936816297E-3</c:v>
                </c:pt>
                <c:pt idx="9">
                  <c:v>4.8655304598650096E-3</c:v>
                </c:pt>
                <c:pt idx="10">
                  <c:v>5.3163602992659298E-3</c:v>
                </c:pt>
                <c:pt idx="11">
                  <c:v>5.7514731362620303E-3</c:v>
                </c:pt>
                <c:pt idx="12">
                  <c:v>6.1714169030064403E-3</c:v>
                </c:pt>
                <c:pt idx="13">
                  <c:v>6.5767204294318498E-3</c:v>
                </c:pt>
                <c:pt idx="14">
                  <c:v>6.96789410919942E-3</c:v>
                </c:pt>
                <c:pt idx="15">
                  <c:v>7.3454305424311998E-3</c:v>
                </c:pt>
                <c:pt idx="16">
                  <c:v>7.7098051560352101E-3</c:v>
                </c:pt>
                <c:pt idx="17">
                  <c:v>8.0614768024046702E-3</c:v>
                </c:pt>
                <c:pt idx="18">
                  <c:v>8.4008883372450396E-3</c:v>
                </c:pt>
                <c:pt idx="19">
                  <c:v>8.7284671772567095E-3</c:v>
                </c:pt>
                <c:pt idx="20">
                  <c:v>9.0446258383754495E-3</c:v>
                </c:pt>
                <c:pt idx="21">
                  <c:v>9.3497624552486003E-3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C-9310-436A-98A5-D2201578623F}"/>
            </c:ext>
          </c:extLst>
        </c:ser>
        <c:ser>
          <c:idx val="13"/>
          <c:order val="8"/>
          <c:tx>
            <c:strRef>
              <c:f>LW_cons!$CY$10</c:f>
              <c:strCache>
                <c:ptCount val="1"/>
                <c:pt idx="0">
                  <c:v>Tv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LW_cons!$CZ$10:$DU$10</c:f>
              <c:numCache>
                <c:formatCode>0.0%</c:formatCode>
                <c:ptCount val="22"/>
                <c:pt idx="0">
                  <c:v>0</c:v>
                </c:pt>
                <c:pt idx="1">
                  <c:v>4.7604347133503398E-3</c:v>
                </c:pt>
                <c:pt idx="2">
                  <c:v>8.2626610650143803E-3</c:v>
                </c:pt>
                <c:pt idx="3">
                  <c:v>1.08392302560364E-2</c:v>
                </c:pt>
                <c:pt idx="4">
                  <c:v>1.27347984259719E-2</c:v>
                </c:pt>
                <c:pt idx="5">
                  <c:v>1.41293577878524E-2</c:v>
                </c:pt>
                <c:pt idx="6">
                  <c:v>1.51553276498989E-2</c:v>
                </c:pt>
                <c:pt idx="7">
                  <c:v>1.5910128188764801E-2</c:v>
                </c:pt>
                <c:pt idx="8">
                  <c:v>1.6465430907243998E-2</c:v>
                </c:pt>
                <c:pt idx="9">
                  <c:v>1.6873964146520402E-2</c:v>
                </c:pt>
                <c:pt idx="10">
                  <c:v>1.7174519865121401E-2</c:v>
                </c:pt>
                <c:pt idx="11">
                  <c:v>1.73956370994101E-2</c:v>
                </c:pt>
                <c:pt idx="12">
                  <c:v>1.7558311865763E-2</c:v>
                </c:pt>
                <c:pt idx="13">
                  <c:v>1.7677990821106E-2</c:v>
                </c:pt>
                <c:pt idx="14">
                  <c:v>1.77660379883041E-2</c:v>
                </c:pt>
                <c:pt idx="15">
                  <c:v>1.7830813818184799E-2</c:v>
                </c:pt>
                <c:pt idx="16">
                  <c:v>1.78784690496962E-2</c:v>
                </c:pt>
                <c:pt idx="17">
                  <c:v>1.7913528748577399E-2</c:v>
                </c:pt>
                <c:pt idx="18">
                  <c:v>1.7939321981484999E-2</c:v>
                </c:pt>
                <c:pt idx="19">
                  <c:v>1.79582979249488E-2</c:v>
                </c:pt>
                <c:pt idx="20">
                  <c:v>1.7972258425039401E-2</c:v>
                </c:pt>
                <c:pt idx="21">
                  <c:v>1.7982529090271301E-2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9310-436A-98A5-D2201578623F}"/>
            </c:ext>
          </c:extLst>
        </c:ser>
        <c:ser>
          <c:idx val="14"/>
          <c:order val="9"/>
          <c:tx>
            <c:strRef>
              <c:f>LW_cons!$CY$11</c:f>
              <c:strCache>
                <c:ptCount val="1"/>
                <c:pt idx="0">
                  <c:v>Digitaldisplay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LW_cons!$CZ$11:$DU$11</c:f>
              <c:numCache>
                <c:formatCode>0.0%</c:formatCode>
                <c:ptCount val="22"/>
                <c:pt idx="0">
                  <c:v>0</c:v>
                </c:pt>
                <c:pt idx="1">
                  <c:v>3.5630466872192798E-5</c:v>
                </c:pt>
                <c:pt idx="2">
                  <c:v>7.1210133593927103E-5</c:v>
                </c:pt>
                <c:pt idx="3">
                  <c:v>1.06739072593537E-4</c:v>
                </c:pt>
                <c:pt idx="4">
                  <c:v>1.4221735619608799E-4</c:v>
                </c:pt>
                <c:pt idx="5">
                  <c:v>1.7764505662352801E-4</c:v>
                </c:pt>
                <c:pt idx="6">
                  <c:v>2.13022245994841E-4</c:v>
                </c:pt>
                <c:pt idx="7">
                  <c:v>2.4834899632617799E-4</c:v>
                </c:pt>
                <c:pt idx="8">
                  <c:v>2.8362537953102198E-4</c:v>
                </c:pt>
                <c:pt idx="9">
                  <c:v>3.1885146742031902E-4</c:v>
                </c:pt>
                <c:pt idx="10">
                  <c:v>3.5402733170263002E-4</c:v>
                </c:pt>
                <c:pt idx="11">
                  <c:v>3.8915304398428702E-4</c:v>
                </c:pt>
                <c:pt idx="12">
                  <c:v>4.2422867576951301E-4</c:v>
                </c:pt>
                <c:pt idx="13">
                  <c:v>4.5925429846060099E-4</c:v>
                </c:pt>
                <c:pt idx="14">
                  <c:v>4.9422998335803096E-4</c:v>
                </c:pt>
                <c:pt idx="15">
                  <c:v>5.2915580166062895E-4</c:v>
                </c:pt>
                <c:pt idx="16">
                  <c:v>5.6403182446571E-4</c:v>
                </c:pt>
                <c:pt idx="17">
                  <c:v>5.9885812276922205E-4</c:v>
                </c:pt>
                <c:pt idx="18">
                  <c:v>6.3363476746589205E-4</c:v>
                </c:pt>
                <c:pt idx="19">
                  <c:v>6.68361829349366E-4</c:v>
                </c:pt>
                <c:pt idx="20">
                  <c:v>7.0303937911235601E-4</c:v>
                </c:pt>
                <c:pt idx="21">
                  <c:v>7.3766748734678696E-4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310-436A-98A5-D2201578623F}"/>
            </c:ext>
          </c:extLst>
        </c:ser>
        <c:ser>
          <c:idx val="15"/>
          <c:order val="10"/>
          <c:tx>
            <c:strRef>
              <c:f>LW_cons!$CY$12</c:f>
              <c:strCache>
                <c:ptCount val="1"/>
                <c:pt idx="0">
                  <c:v>Digitalvideo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LW_cons!$CZ$12:$DU$12</c:f>
              <c:numCache>
                <c:formatCode>0.0%</c:formatCode>
                <c:ptCount val="22"/>
                <c:pt idx="0">
                  <c:v>0</c:v>
                </c:pt>
                <c:pt idx="1">
                  <c:v>1.8121841361979401E-4</c:v>
                </c:pt>
                <c:pt idx="2">
                  <c:v>3.5759629248228103E-4</c:v>
                </c:pt>
                <c:pt idx="3">
                  <c:v>5.2926293237075804E-4</c:v>
                </c:pt>
                <c:pt idx="4">
                  <c:v>6.9634417544192596E-4</c:v>
                </c:pt>
                <c:pt idx="5">
                  <c:v>8.5896250247589196E-4</c:v>
                </c:pt>
                <c:pt idx="6">
                  <c:v>1.0172371226620899E-3</c:v>
                </c:pt>
                <c:pt idx="7">
                  <c:v>1.1712840609868901E-3</c:v>
                </c:pt>
                <c:pt idx="8">
                  <c:v>1.3212162432870501E-3</c:v>
                </c:pt>
                <c:pt idx="9">
                  <c:v>1.46714357903124E-3</c:v>
                </c:pt>
                <c:pt idx="10">
                  <c:v>1.6091730418904401E-3</c:v>
                </c:pt>
                <c:pt idx="11">
                  <c:v>1.7474087481561501E-3</c:v>
                </c:pt>
                <c:pt idx="12">
                  <c:v>1.8819520330640401E-3</c:v>
                </c:pt>
                <c:pt idx="13">
                  <c:v>2.0129015250788698E-3</c:v>
                </c:pt>
                <c:pt idx="14">
                  <c:v>2.14035321819519E-3</c:v>
                </c:pt>
                <c:pt idx="15">
                  <c:v>2.2644005423068099E-3</c:v>
                </c:pt>
                <c:pt idx="16">
                  <c:v>2.3851344316966599E-3</c:v>
                </c:pt>
                <c:pt idx="17">
                  <c:v>2.5026433916971401E-3</c:v>
                </c:pt>
                <c:pt idx="18">
                  <c:v>2.6170135635699898E-3</c:v>
                </c:pt>
                <c:pt idx="19">
                  <c:v>2.7283287876531002E-3</c:v>
                </c:pt>
                <c:pt idx="20">
                  <c:v>2.83667066482058E-3</c:v>
                </c:pt>
                <c:pt idx="21">
                  <c:v>2.9421186163012202E-3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9310-436A-98A5-D2201578623F}"/>
            </c:ext>
          </c:extLst>
        </c:ser>
        <c:ser>
          <c:idx val="16"/>
          <c:order val="11"/>
          <c:tx>
            <c:strRef>
              <c:f>LW_cons!$CY$13</c:f>
              <c:strCache>
                <c:ptCount val="1"/>
                <c:pt idx="0">
                  <c:v>Progdisplay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LW_cons!$CZ$13:$DU$13</c:f>
              <c:numCache>
                <c:formatCode>0.0%</c:formatCode>
                <c:ptCount val="22"/>
                <c:pt idx="0">
                  <c:v>0</c:v>
                </c:pt>
                <c:pt idx="1">
                  <c:v>7.0880346182747495E-4</c:v>
                </c:pt>
                <c:pt idx="2">
                  <c:v>1.35867361449079E-3</c:v>
                </c:pt>
                <c:pt idx="3">
                  <c:v>1.95451045512045E-3</c:v>
                </c:pt>
                <c:pt idx="4">
                  <c:v>2.50080657165475E-3</c:v>
                </c:pt>
                <c:pt idx="5">
                  <c:v>3.0016810167882301E-3</c:v>
                </c:pt>
                <c:pt idx="6">
                  <c:v>3.4609103654779502E-3</c:v>
                </c:pt>
                <c:pt idx="7">
                  <c:v>3.8819571901802601E-3</c:v>
                </c:pt>
                <c:pt idx="8">
                  <c:v>4.2679961685202E-3</c:v>
                </c:pt>
                <c:pt idx="9">
                  <c:v>4.6219380202444501E-3</c:v>
                </c:pt>
                <c:pt idx="10">
                  <c:v>4.9464514539414696E-3</c:v>
                </c:pt>
                <c:pt idx="11">
                  <c:v>5.2439832890065104E-3</c:v>
                </c:pt>
                <c:pt idx="12">
                  <c:v>5.5167769045701203E-3</c:v>
                </c:pt>
                <c:pt idx="13">
                  <c:v>5.7668891544945498E-3</c:v>
                </c:pt>
                <c:pt idx="14">
                  <c:v>5.9962058759765301E-3</c:v>
                </c:pt>
                <c:pt idx="15">
                  <c:v>6.2064561086905799E-3</c:v>
                </c:pt>
                <c:pt idx="16">
                  <c:v>6.39922513168476E-3</c:v>
                </c:pt>
                <c:pt idx="17">
                  <c:v>6.5759664163266198E-3</c:v>
                </c:pt>
                <c:pt idx="18">
                  <c:v>6.7380125854240198E-3</c:v>
                </c:pt>
                <c:pt idx="19">
                  <c:v>6.8865854611522602E-3</c:v>
                </c:pt>
                <c:pt idx="20">
                  <c:v>7.0228052775484599E-3</c:v>
                </c:pt>
                <c:pt idx="21">
                  <c:v>7.14769912703521E-3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310-436A-98A5-D2201578623F}"/>
            </c:ext>
          </c:extLst>
        </c:ser>
        <c:ser>
          <c:idx val="17"/>
          <c:order val="12"/>
          <c:tx>
            <c:strRef>
              <c:f>LW_cons!$CY$14</c:f>
              <c:strCache>
                <c:ptCount val="1"/>
                <c:pt idx="0">
                  <c:v>Progvideo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LW_cons!$CZ$14:$DU$14</c:f>
              <c:numCache>
                <c:formatCode>0.0%</c:formatCode>
                <c:ptCount val="22"/>
                <c:pt idx="0">
                  <c:v>0</c:v>
                </c:pt>
                <c:pt idx="1">
                  <c:v>7.7237751183225896E-4</c:v>
                </c:pt>
                <c:pt idx="2">
                  <c:v>8.5151884290055697E-4</c:v>
                </c:pt>
                <c:pt idx="3">
                  <c:v>8.5962802550532201E-4</c:v>
                </c:pt>
                <c:pt idx="4">
                  <c:v>8.6045892942909796E-4</c:v>
                </c:pt>
                <c:pt idx="5">
                  <c:v>8.6054406764390803E-4</c:v>
                </c:pt>
                <c:pt idx="6">
                  <c:v>8.6055279129463799E-4</c:v>
                </c:pt>
                <c:pt idx="7">
                  <c:v>8.6055368515977496E-4</c:v>
                </c:pt>
                <c:pt idx="8">
                  <c:v>8.6055377674928405E-4</c:v>
                </c:pt>
                <c:pt idx="9">
                  <c:v>8.6055378613396404E-4</c:v>
                </c:pt>
                <c:pt idx="10">
                  <c:v>8.6055378709556105E-4</c:v>
                </c:pt>
                <c:pt idx="11">
                  <c:v>8.6055378719409096E-4</c:v>
                </c:pt>
                <c:pt idx="12">
                  <c:v>8.6055378720418596E-4</c:v>
                </c:pt>
                <c:pt idx="13">
                  <c:v>8.6055378720522105E-4</c:v>
                </c:pt>
                <c:pt idx="14">
                  <c:v>8.6055378720532698E-4</c:v>
                </c:pt>
                <c:pt idx="15">
                  <c:v>8.6055378720533804E-4</c:v>
                </c:pt>
                <c:pt idx="16">
                  <c:v>8.6055378720533901E-4</c:v>
                </c:pt>
                <c:pt idx="17">
                  <c:v>8.6055378720533901E-4</c:v>
                </c:pt>
                <c:pt idx="18">
                  <c:v>8.6055378720533901E-4</c:v>
                </c:pt>
                <c:pt idx="19">
                  <c:v>8.6055378720533901E-4</c:v>
                </c:pt>
                <c:pt idx="20">
                  <c:v>8.6055378720533901E-4</c:v>
                </c:pt>
                <c:pt idx="21">
                  <c:v>8.6055378720533901E-4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9310-436A-98A5-D2201578623F}"/>
            </c:ext>
          </c:extLst>
        </c:ser>
        <c:ser>
          <c:idx val="18"/>
          <c:order val="13"/>
          <c:tx>
            <c:strRef>
              <c:f>LW_cons!$CY$15</c:f>
              <c:strCache>
                <c:ptCount val="1"/>
                <c:pt idx="0">
                  <c:v>Socialdisplay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LW_cons!$CZ$15:$DU$15</c:f>
              <c:numCache>
                <c:formatCode>0.0%</c:formatCode>
                <c:ptCount val="22"/>
                <c:pt idx="0">
                  <c:v>0</c:v>
                </c:pt>
                <c:pt idx="1">
                  <c:v>1.6153847767355701E-4</c:v>
                </c:pt>
                <c:pt idx="2">
                  <c:v>3.1812369251063598E-4</c:v>
                </c:pt>
                <c:pt idx="3">
                  <c:v>4.6990752667009299E-4</c:v>
                </c:pt>
                <c:pt idx="4">
                  <c:v>6.1703720514015895E-4</c:v>
                </c:pt>
                <c:pt idx="5">
                  <c:v>7.5965543854150696E-4</c:v>
                </c:pt>
                <c:pt idx="6">
                  <c:v>8.9790056155154298E-4</c:v>
                </c:pt>
                <c:pt idx="7">
                  <c:v>1.03190666708418E-3</c:v>
                </c:pt>
                <c:pt idx="8">
                  <c:v>1.16180373635528E-3</c:v>
                </c:pt>
                <c:pt idx="9">
                  <c:v>1.28771776495981E-3</c:v>
                </c:pt>
                <c:pt idx="10">
                  <c:v>1.4097708850832199E-3</c:v>
                </c:pt>
                <c:pt idx="11">
                  <c:v>1.52808148396532E-3</c:v>
                </c:pt>
                <c:pt idx="12">
                  <c:v>1.6427643187317399E-3</c:v>
                </c:pt>
                <c:pt idx="13">
                  <c:v>1.75393062770436E-3</c:v>
                </c:pt>
                <c:pt idx="14">
                  <c:v>1.86168823829854E-3</c:v>
                </c:pt>
                <c:pt idx="15">
                  <c:v>1.96614167161192E-3</c:v>
                </c:pt>
                <c:pt idx="16">
                  <c:v>2.0673922438062299E-3</c:v>
                </c:pt>
                <c:pt idx="17">
                  <c:v>2.1655381643804102E-3</c:v>
                </c:pt>
                <c:pt idx="18">
                  <c:v>2.26067463143038E-3</c:v>
                </c:pt>
                <c:pt idx="19">
                  <c:v>2.3528939239878099E-3</c:v>
                </c:pt>
                <c:pt idx="20">
                  <c:v>2.4422854915275901E-3</c:v>
                </c:pt>
                <c:pt idx="21">
                  <c:v>2.5289360407306401E-3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2-9310-436A-98A5-D2201578623F}"/>
            </c:ext>
          </c:extLst>
        </c:ser>
        <c:ser>
          <c:idx val="0"/>
          <c:order val="14"/>
          <c:tx>
            <c:strRef>
              <c:f>LW_cons!$CY$16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LW_cons!$CZ$16:$DU$16</c:f>
              <c:numCache>
                <c:formatCode>0.0%</c:formatCode>
                <c:ptCount val="22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751-4562-A7A6-2C2CBE3462A7}"/>
            </c:ext>
          </c:extLst>
        </c:ser>
        <c:ser>
          <c:idx val="1"/>
          <c:order val="15"/>
          <c:tx>
            <c:strRef>
              <c:f>LW_cons!$CY$17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LW_cons!$CZ$1:$DU$1</c:f>
              <c:numCache>
                <c:formatCode>#0</c:formatCode>
                <c:ptCount val="22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</c:numCache>
            </c:numRef>
          </c:cat>
          <c:val>
            <c:numRef>
              <c:f>LW_cons!$CZ$17:$DU$17</c:f>
              <c:numCache>
                <c:formatCode>0.0%</c:formatCode>
                <c:ptCount val="22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751-4562-A7A6-2C2CBE346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9383445382278095"/>
          <c:w val="1"/>
          <c:h val="0.206165546177219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spends</a:t>
            </a:r>
            <a:r>
              <a:rPr lang="en-GB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LW_cons!$DW$2</c:f>
              <c:strCache>
                <c:ptCount val="1"/>
                <c:pt idx="0">
                  <c:v>Year_2022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LW_cons!$DX$1:$EM$1</c:f>
              <c:strCache>
                <c:ptCount val="14"/>
                <c:pt idx="0">
                  <c:v>Nmp_total</c:v>
                </c:pt>
                <c:pt idx="1">
                  <c:v>One2one</c:v>
                </c:pt>
                <c:pt idx="2">
                  <c:v>Ownstore</c:v>
                </c:pt>
                <c:pt idx="3">
                  <c:v>Edm_tot</c:v>
                </c:pt>
                <c:pt idx="4">
                  <c:v>Ooh</c:v>
                </c:pt>
                <c:pt idx="5">
                  <c:v>Social</c:v>
                </c:pt>
                <c:pt idx="6">
                  <c:v>Cvs_total</c:v>
                </c:pt>
                <c:pt idx="7">
                  <c:v>Horeca</c:v>
                </c:pt>
                <c:pt idx="8">
                  <c:v>Tv</c:v>
                </c:pt>
                <c:pt idx="9">
                  <c:v>Digitaldisplay</c:v>
                </c:pt>
                <c:pt idx="10">
                  <c:v>Digitalvideo</c:v>
                </c:pt>
                <c:pt idx="11">
                  <c:v>Progdisplay</c:v>
                </c:pt>
                <c:pt idx="12">
                  <c:v>Progvideo</c:v>
                </c:pt>
                <c:pt idx="13">
                  <c:v>Socialdisplay</c:v>
                </c:pt>
              </c:strCache>
            </c:strRef>
          </c:cat>
          <c:val>
            <c:numRef>
              <c:f>LW_cons!$DX$2:$EM$2</c:f>
              <c:numCache>
                <c:formatCode>#0</c:formatCode>
                <c:ptCount val="16"/>
                <c:pt idx="0">
                  <c:v>242095506</c:v>
                </c:pt>
                <c:pt idx="1">
                  <c:v>94826</c:v>
                </c:pt>
                <c:pt idx="2">
                  <c:v>888555675</c:v>
                </c:pt>
                <c:pt idx="3">
                  <c:v>166549238</c:v>
                </c:pt>
                <c:pt idx="4">
                  <c:v>114638060</c:v>
                </c:pt>
                <c:pt idx="5">
                  <c:v>333496199.824175</c:v>
                </c:pt>
                <c:pt idx="6">
                  <c:v>1734685135.2794099</c:v>
                </c:pt>
                <c:pt idx="7">
                  <c:v>315700000</c:v>
                </c:pt>
                <c:pt idx="8">
                  <c:v>35409171</c:v>
                </c:pt>
                <c:pt idx="9">
                  <c:v>8304612589</c:v>
                </c:pt>
                <c:pt idx="10">
                  <c:v>85689785</c:v>
                </c:pt>
                <c:pt idx="11">
                  <c:v>303336477</c:v>
                </c:pt>
                <c:pt idx="12">
                  <c:v>8400060</c:v>
                </c:pt>
                <c:pt idx="13">
                  <c:v>378061212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F-468E-A9E5-1B6FCA172E03}"/>
            </c:ext>
          </c:extLst>
        </c:ser>
        <c:ser>
          <c:idx val="1"/>
          <c:order val="1"/>
          <c:tx>
            <c:strRef>
              <c:f>LW_cons!$DW$3</c:f>
              <c:strCache>
                <c:ptCount val="1"/>
                <c:pt idx="0">
                  <c:v>Year_2023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LW_cons!$DX$1:$EM$1</c:f>
              <c:strCache>
                <c:ptCount val="14"/>
                <c:pt idx="0">
                  <c:v>Nmp_total</c:v>
                </c:pt>
                <c:pt idx="1">
                  <c:v>One2one</c:v>
                </c:pt>
                <c:pt idx="2">
                  <c:v>Ownstore</c:v>
                </c:pt>
                <c:pt idx="3">
                  <c:v>Edm_tot</c:v>
                </c:pt>
                <c:pt idx="4">
                  <c:v>Ooh</c:v>
                </c:pt>
                <c:pt idx="5">
                  <c:v>Social</c:v>
                </c:pt>
                <c:pt idx="6">
                  <c:v>Cvs_total</c:v>
                </c:pt>
                <c:pt idx="7">
                  <c:v>Horeca</c:v>
                </c:pt>
                <c:pt idx="8">
                  <c:v>Tv</c:v>
                </c:pt>
                <c:pt idx="9">
                  <c:v>Digitaldisplay</c:v>
                </c:pt>
                <c:pt idx="10">
                  <c:v>Digitalvideo</c:v>
                </c:pt>
                <c:pt idx="11">
                  <c:v>Progdisplay</c:v>
                </c:pt>
                <c:pt idx="12">
                  <c:v>Progvideo</c:v>
                </c:pt>
                <c:pt idx="13">
                  <c:v>Socialdisplay</c:v>
                </c:pt>
              </c:strCache>
            </c:strRef>
          </c:cat>
          <c:val>
            <c:numRef>
              <c:f>LW_cons!$DX$3:$EM$3</c:f>
              <c:numCache>
                <c:formatCode>#0</c:formatCode>
                <c:ptCount val="16"/>
                <c:pt idx="0">
                  <c:v>234667773.72624999</c:v>
                </c:pt>
                <c:pt idx="1">
                  <c:v>60194</c:v>
                </c:pt>
                <c:pt idx="2">
                  <c:v>186558904</c:v>
                </c:pt>
                <c:pt idx="3">
                  <c:v>55626955</c:v>
                </c:pt>
                <c:pt idx="4">
                  <c:v>85803048</c:v>
                </c:pt>
                <c:pt idx="5">
                  <c:v>225001504.17582399</c:v>
                </c:pt>
                <c:pt idx="6">
                  <c:v>1710171335.9761901</c:v>
                </c:pt>
                <c:pt idx="7">
                  <c:v>400481248</c:v>
                </c:pt>
                <c:pt idx="8">
                  <c:v>29903006</c:v>
                </c:pt>
                <c:pt idx="9">
                  <c:v>4163329790</c:v>
                </c:pt>
                <c:pt idx="10">
                  <c:v>308182503</c:v>
                </c:pt>
                <c:pt idx="11">
                  <c:v>58681954</c:v>
                </c:pt>
                <c:pt idx="12">
                  <c:v>12059263</c:v>
                </c:pt>
                <c:pt idx="13">
                  <c:v>1044970703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5F-468E-A9E5-1B6FCA172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incremental revenues</a:t>
            </a:r>
            <a:r>
              <a:rPr lang="en-GB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LW_cons!$DW$6</c:f>
              <c:strCache>
                <c:ptCount val="1"/>
                <c:pt idx="0">
                  <c:v>Year_2022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LW_cons!$DX$5:$EM$5</c:f>
              <c:strCache>
                <c:ptCount val="14"/>
                <c:pt idx="0">
                  <c:v>Nmp_total</c:v>
                </c:pt>
                <c:pt idx="1">
                  <c:v>One2one</c:v>
                </c:pt>
                <c:pt idx="2">
                  <c:v>Ownstore</c:v>
                </c:pt>
                <c:pt idx="3">
                  <c:v>Edm_tot</c:v>
                </c:pt>
                <c:pt idx="4">
                  <c:v>Ooh</c:v>
                </c:pt>
                <c:pt idx="5">
                  <c:v>Social</c:v>
                </c:pt>
                <c:pt idx="6">
                  <c:v>Cvs_total</c:v>
                </c:pt>
                <c:pt idx="7">
                  <c:v>Horeca</c:v>
                </c:pt>
                <c:pt idx="8">
                  <c:v>Tv</c:v>
                </c:pt>
                <c:pt idx="9">
                  <c:v>Digitaldisplay</c:v>
                </c:pt>
                <c:pt idx="10">
                  <c:v>Digitalvideo</c:v>
                </c:pt>
                <c:pt idx="11">
                  <c:v>Progdisplay</c:v>
                </c:pt>
                <c:pt idx="12">
                  <c:v>Progvideo</c:v>
                </c:pt>
                <c:pt idx="13">
                  <c:v>Socialdisplay</c:v>
                </c:pt>
              </c:strCache>
            </c:strRef>
          </c:cat>
          <c:val>
            <c:numRef>
              <c:f>LW_cons!$DX$6:$EM$6</c:f>
              <c:numCache>
                <c:formatCode>#0</c:formatCode>
                <c:ptCount val="16"/>
                <c:pt idx="0">
                  <c:v>53782538.300506599</c:v>
                </c:pt>
                <c:pt idx="1">
                  <c:v>69271225.851881996</c:v>
                </c:pt>
                <c:pt idx="2">
                  <c:v>293545215.04238099</c:v>
                </c:pt>
                <c:pt idx="3">
                  <c:v>79274887.763546601</c:v>
                </c:pt>
                <c:pt idx="4">
                  <c:v>11574636.828656601</c:v>
                </c:pt>
                <c:pt idx="5">
                  <c:v>173551857.57737899</c:v>
                </c:pt>
                <c:pt idx="6">
                  <c:v>611226431.26759696</c:v>
                </c:pt>
                <c:pt idx="7">
                  <c:v>249780069.005034</c:v>
                </c:pt>
                <c:pt idx="8">
                  <c:v>94243422.039964795</c:v>
                </c:pt>
                <c:pt idx="9">
                  <c:v>236149539.45048401</c:v>
                </c:pt>
                <c:pt idx="10">
                  <c:v>31902812.293097001</c:v>
                </c:pt>
                <c:pt idx="11">
                  <c:v>122146596.51315901</c:v>
                </c:pt>
                <c:pt idx="12">
                  <c:v>9227462.2509076204</c:v>
                </c:pt>
                <c:pt idx="13">
                  <c:v>97671593.913257301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A-4E01-86E1-8B072FB58BB6}"/>
            </c:ext>
          </c:extLst>
        </c:ser>
        <c:ser>
          <c:idx val="1"/>
          <c:order val="1"/>
          <c:tx>
            <c:strRef>
              <c:f>LW_cons!$DW$7</c:f>
              <c:strCache>
                <c:ptCount val="1"/>
                <c:pt idx="0">
                  <c:v>Year_2023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LW_cons!$DX$5:$EM$5</c:f>
              <c:strCache>
                <c:ptCount val="14"/>
                <c:pt idx="0">
                  <c:v>Nmp_total</c:v>
                </c:pt>
                <c:pt idx="1">
                  <c:v>One2one</c:v>
                </c:pt>
                <c:pt idx="2">
                  <c:v>Ownstore</c:v>
                </c:pt>
                <c:pt idx="3">
                  <c:v>Edm_tot</c:v>
                </c:pt>
                <c:pt idx="4">
                  <c:v>Ooh</c:v>
                </c:pt>
                <c:pt idx="5">
                  <c:v>Social</c:v>
                </c:pt>
                <c:pt idx="6">
                  <c:v>Cvs_total</c:v>
                </c:pt>
                <c:pt idx="7">
                  <c:v>Horeca</c:v>
                </c:pt>
                <c:pt idx="8">
                  <c:v>Tv</c:v>
                </c:pt>
                <c:pt idx="9">
                  <c:v>Digitaldisplay</c:v>
                </c:pt>
                <c:pt idx="10">
                  <c:v>Digitalvideo</c:v>
                </c:pt>
                <c:pt idx="11">
                  <c:v>Progdisplay</c:v>
                </c:pt>
                <c:pt idx="12">
                  <c:v>Progvideo</c:v>
                </c:pt>
                <c:pt idx="13">
                  <c:v>Socialdisplay</c:v>
                </c:pt>
              </c:strCache>
            </c:strRef>
          </c:cat>
          <c:val>
            <c:numRef>
              <c:f>LW_cons!$DX$7:$EM$7</c:f>
              <c:numCache>
                <c:formatCode>#0</c:formatCode>
                <c:ptCount val="16"/>
                <c:pt idx="0">
                  <c:v>43915543.548307702</c:v>
                </c:pt>
                <c:pt idx="1">
                  <c:v>44521145.736454599</c:v>
                </c:pt>
                <c:pt idx="2">
                  <c:v>61824253.134926997</c:v>
                </c:pt>
                <c:pt idx="3">
                  <c:v>81526104.861713096</c:v>
                </c:pt>
                <c:pt idx="4">
                  <c:v>40803246.471777998</c:v>
                </c:pt>
                <c:pt idx="5">
                  <c:v>131275131.949579</c:v>
                </c:pt>
                <c:pt idx="6">
                  <c:v>585945449.57258797</c:v>
                </c:pt>
                <c:pt idx="7">
                  <c:v>63196775.339566901</c:v>
                </c:pt>
                <c:pt idx="8">
                  <c:v>159542229.059356</c:v>
                </c:pt>
                <c:pt idx="9">
                  <c:v>88953242.541431904</c:v>
                </c:pt>
                <c:pt idx="10">
                  <c:v>14638749.246028399</c:v>
                </c:pt>
                <c:pt idx="11">
                  <c:v>60905099.711541899</c:v>
                </c:pt>
                <c:pt idx="12">
                  <c:v>14450118.348451</c:v>
                </c:pt>
                <c:pt idx="13">
                  <c:v>52451701.375358596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A-4E01-86E1-8B072FB58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spends period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LW_cons!$DW$10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LW_cons!$DX$9:$EM$9</c:f>
              <c:strCache>
                <c:ptCount val="14"/>
                <c:pt idx="0">
                  <c:v>Nmp_total</c:v>
                </c:pt>
                <c:pt idx="1">
                  <c:v>One2one</c:v>
                </c:pt>
                <c:pt idx="2">
                  <c:v>Ownstore</c:v>
                </c:pt>
                <c:pt idx="3">
                  <c:v>Edm_tot</c:v>
                </c:pt>
                <c:pt idx="4">
                  <c:v>Ooh</c:v>
                </c:pt>
                <c:pt idx="5">
                  <c:v>Social</c:v>
                </c:pt>
                <c:pt idx="6">
                  <c:v>Cvs_total</c:v>
                </c:pt>
                <c:pt idx="7">
                  <c:v>Horeca</c:v>
                </c:pt>
                <c:pt idx="8">
                  <c:v>Tv</c:v>
                </c:pt>
                <c:pt idx="9">
                  <c:v>Digitaldisplay</c:v>
                </c:pt>
                <c:pt idx="10">
                  <c:v>Digitalvideo</c:v>
                </c:pt>
                <c:pt idx="11">
                  <c:v>Progdisplay</c:v>
                </c:pt>
                <c:pt idx="12">
                  <c:v>Progvideo</c:v>
                </c:pt>
                <c:pt idx="13">
                  <c:v>Socialdisplay</c:v>
                </c:pt>
              </c:strCache>
            </c:strRef>
          </c:cat>
          <c:val>
            <c:numRef>
              <c:f>LW_cons!$DX$10:$EM$10</c:f>
              <c:numCache>
                <c:formatCode>#0</c:formatCode>
                <c:ptCount val="16"/>
                <c:pt idx="0">
                  <c:v>476763279.72624999</c:v>
                </c:pt>
                <c:pt idx="1">
                  <c:v>155020</c:v>
                </c:pt>
                <c:pt idx="2">
                  <c:v>1075114579</c:v>
                </c:pt>
                <c:pt idx="3">
                  <c:v>222176193</c:v>
                </c:pt>
                <c:pt idx="4">
                  <c:v>200441108</c:v>
                </c:pt>
                <c:pt idx="5">
                  <c:v>558497703.99999905</c:v>
                </c:pt>
                <c:pt idx="6">
                  <c:v>3444856471.2556</c:v>
                </c:pt>
                <c:pt idx="7">
                  <c:v>716181248</c:v>
                </c:pt>
                <c:pt idx="8">
                  <c:v>65312177</c:v>
                </c:pt>
                <c:pt idx="9">
                  <c:v>12467942379</c:v>
                </c:pt>
                <c:pt idx="10">
                  <c:v>393872288</c:v>
                </c:pt>
                <c:pt idx="11">
                  <c:v>362018431</c:v>
                </c:pt>
                <c:pt idx="12">
                  <c:v>20459323</c:v>
                </c:pt>
                <c:pt idx="13">
                  <c:v>1423031915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A5-4951-A8E6-F3E83940F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incremental revenues period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LW_cons!$DW$13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LW_cons!$DX$12:$EM$12</c:f>
              <c:strCache>
                <c:ptCount val="14"/>
                <c:pt idx="0">
                  <c:v>Nmp_total</c:v>
                </c:pt>
                <c:pt idx="1">
                  <c:v>One2one</c:v>
                </c:pt>
                <c:pt idx="2">
                  <c:v>Ownstore</c:v>
                </c:pt>
                <c:pt idx="3">
                  <c:v>Edm_tot</c:v>
                </c:pt>
                <c:pt idx="4">
                  <c:v>Ooh</c:v>
                </c:pt>
                <c:pt idx="5">
                  <c:v>Social</c:v>
                </c:pt>
                <c:pt idx="6">
                  <c:v>Cvs_total</c:v>
                </c:pt>
                <c:pt idx="7">
                  <c:v>Horeca</c:v>
                </c:pt>
                <c:pt idx="8">
                  <c:v>Tv</c:v>
                </c:pt>
                <c:pt idx="9">
                  <c:v>Digitaldisplay</c:v>
                </c:pt>
                <c:pt idx="10">
                  <c:v>Digitalvideo</c:v>
                </c:pt>
                <c:pt idx="11">
                  <c:v>Progdisplay</c:v>
                </c:pt>
                <c:pt idx="12">
                  <c:v>Progvideo</c:v>
                </c:pt>
                <c:pt idx="13">
                  <c:v>Socialdisplay</c:v>
                </c:pt>
              </c:strCache>
            </c:strRef>
          </c:cat>
          <c:val>
            <c:numRef>
              <c:f>LW_cons!$DX$13:$EM$13</c:f>
              <c:numCache>
                <c:formatCode>#0</c:formatCode>
                <c:ptCount val="16"/>
                <c:pt idx="0">
                  <c:v>97698081.848814398</c:v>
                </c:pt>
                <c:pt idx="1">
                  <c:v>113792371.588337</c:v>
                </c:pt>
                <c:pt idx="2">
                  <c:v>355369468.17730802</c:v>
                </c:pt>
                <c:pt idx="3">
                  <c:v>160800992.62526</c:v>
                </c:pt>
                <c:pt idx="4">
                  <c:v>52377883.3004345</c:v>
                </c:pt>
                <c:pt idx="5">
                  <c:v>304826989.52695799</c:v>
                </c:pt>
                <c:pt idx="6">
                  <c:v>1197171880.8401899</c:v>
                </c:pt>
                <c:pt idx="7">
                  <c:v>312976844.34460098</c:v>
                </c:pt>
                <c:pt idx="8">
                  <c:v>253785651.09932101</c:v>
                </c:pt>
                <c:pt idx="9">
                  <c:v>325102781.991916</c:v>
                </c:pt>
                <c:pt idx="10">
                  <c:v>46541561.539125398</c:v>
                </c:pt>
                <c:pt idx="11">
                  <c:v>183051696.22470099</c:v>
                </c:pt>
                <c:pt idx="12">
                  <c:v>23677580.5993586</c:v>
                </c:pt>
                <c:pt idx="13">
                  <c:v>150123295.288616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A-4D16-9334-EB4D1859D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Model vs. 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LW_devs!$S$1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LW_devs!$R$2:$R$105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LW_devs!$S$2:$S$105</c:f>
              <c:numCache>
                <c:formatCode>#0</c:formatCode>
                <c:ptCount val="104"/>
                <c:pt idx="0">
                  <c:v>9143</c:v>
                </c:pt>
                <c:pt idx="1">
                  <c:v>8210</c:v>
                </c:pt>
                <c:pt idx="2">
                  <c:v>7905</c:v>
                </c:pt>
                <c:pt idx="3">
                  <c:v>7805</c:v>
                </c:pt>
                <c:pt idx="4">
                  <c:v>7247</c:v>
                </c:pt>
                <c:pt idx="5">
                  <c:v>11838</c:v>
                </c:pt>
                <c:pt idx="6">
                  <c:v>8809</c:v>
                </c:pt>
                <c:pt idx="7">
                  <c:v>7139</c:v>
                </c:pt>
                <c:pt idx="8">
                  <c:v>7655</c:v>
                </c:pt>
                <c:pt idx="9">
                  <c:v>7342</c:v>
                </c:pt>
                <c:pt idx="10">
                  <c:v>7030</c:v>
                </c:pt>
                <c:pt idx="11">
                  <c:v>6507</c:v>
                </c:pt>
                <c:pt idx="12">
                  <c:v>6656</c:v>
                </c:pt>
                <c:pt idx="13">
                  <c:v>6450</c:v>
                </c:pt>
                <c:pt idx="14">
                  <c:v>6692</c:v>
                </c:pt>
                <c:pt idx="15">
                  <c:v>13697</c:v>
                </c:pt>
                <c:pt idx="16">
                  <c:v>11720</c:v>
                </c:pt>
                <c:pt idx="17">
                  <c:v>9319</c:v>
                </c:pt>
                <c:pt idx="18">
                  <c:v>27407</c:v>
                </c:pt>
                <c:pt idx="19">
                  <c:v>14197</c:v>
                </c:pt>
                <c:pt idx="20">
                  <c:v>10588</c:v>
                </c:pt>
                <c:pt idx="21">
                  <c:v>13369</c:v>
                </c:pt>
                <c:pt idx="22">
                  <c:v>11861</c:v>
                </c:pt>
                <c:pt idx="23">
                  <c:v>9071</c:v>
                </c:pt>
                <c:pt idx="24">
                  <c:v>9049</c:v>
                </c:pt>
                <c:pt idx="25">
                  <c:v>8346</c:v>
                </c:pt>
                <c:pt idx="26">
                  <c:v>7182</c:v>
                </c:pt>
                <c:pt idx="27">
                  <c:v>6734</c:v>
                </c:pt>
                <c:pt idx="28">
                  <c:v>6239</c:v>
                </c:pt>
                <c:pt idx="29">
                  <c:v>6251</c:v>
                </c:pt>
                <c:pt idx="30">
                  <c:v>6049</c:v>
                </c:pt>
                <c:pt idx="31">
                  <c:v>6160</c:v>
                </c:pt>
                <c:pt idx="32">
                  <c:v>6211</c:v>
                </c:pt>
                <c:pt idx="33">
                  <c:v>6374</c:v>
                </c:pt>
                <c:pt idx="34">
                  <c:v>6666</c:v>
                </c:pt>
                <c:pt idx="35">
                  <c:v>6092</c:v>
                </c:pt>
                <c:pt idx="36">
                  <c:v>5978</c:v>
                </c:pt>
                <c:pt idx="37">
                  <c:v>6694</c:v>
                </c:pt>
                <c:pt idx="38">
                  <c:v>8373</c:v>
                </c:pt>
                <c:pt idx="39">
                  <c:v>29727</c:v>
                </c:pt>
                <c:pt idx="40">
                  <c:v>22546</c:v>
                </c:pt>
                <c:pt idx="41">
                  <c:v>15156</c:v>
                </c:pt>
                <c:pt idx="42">
                  <c:v>13440</c:v>
                </c:pt>
                <c:pt idx="43">
                  <c:v>13845</c:v>
                </c:pt>
                <c:pt idx="44">
                  <c:v>42914</c:v>
                </c:pt>
                <c:pt idx="45">
                  <c:v>29212</c:v>
                </c:pt>
                <c:pt idx="46">
                  <c:v>9067</c:v>
                </c:pt>
                <c:pt idx="47">
                  <c:v>6859</c:v>
                </c:pt>
                <c:pt idx="48">
                  <c:v>6644</c:v>
                </c:pt>
                <c:pt idx="49">
                  <c:v>6594</c:v>
                </c:pt>
                <c:pt idx="50">
                  <c:v>21973</c:v>
                </c:pt>
                <c:pt idx="51">
                  <c:v>18492</c:v>
                </c:pt>
                <c:pt idx="52">
                  <c:v>14517</c:v>
                </c:pt>
                <c:pt idx="53">
                  <c:v>12952</c:v>
                </c:pt>
                <c:pt idx="54">
                  <c:v>12982</c:v>
                </c:pt>
                <c:pt idx="55">
                  <c:v>6969</c:v>
                </c:pt>
                <c:pt idx="56">
                  <c:v>6657</c:v>
                </c:pt>
                <c:pt idx="57">
                  <c:v>61510</c:v>
                </c:pt>
                <c:pt idx="58">
                  <c:v>22760</c:v>
                </c:pt>
                <c:pt idx="59">
                  <c:v>10259</c:v>
                </c:pt>
                <c:pt idx="60">
                  <c:v>6194</c:v>
                </c:pt>
                <c:pt idx="61">
                  <c:v>6984</c:v>
                </c:pt>
                <c:pt idx="62">
                  <c:v>7096</c:v>
                </c:pt>
                <c:pt idx="63">
                  <c:v>12333</c:v>
                </c:pt>
                <c:pt idx="64">
                  <c:v>7727</c:v>
                </c:pt>
                <c:pt idx="65">
                  <c:v>6849</c:v>
                </c:pt>
                <c:pt idx="66">
                  <c:v>5645</c:v>
                </c:pt>
                <c:pt idx="67">
                  <c:v>5331</c:v>
                </c:pt>
                <c:pt idx="68">
                  <c:v>5448</c:v>
                </c:pt>
                <c:pt idx="69">
                  <c:v>9652</c:v>
                </c:pt>
                <c:pt idx="70">
                  <c:v>7612</c:v>
                </c:pt>
                <c:pt idx="71">
                  <c:v>5897</c:v>
                </c:pt>
                <c:pt idx="72">
                  <c:v>5449</c:v>
                </c:pt>
                <c:pt idx="73">
                  <c:v>5522</c:v>
                </c:pt>
                <c:pt idx="74">
                  <c:v>5188</c:v>
                </c:pt>
                <c:pt idx="75">
                  <c:v>5724</c:v>
                </c:pt>
                <c:pt idx="76">
                  <c:v>5608</c:v>
                </c:pt>
                <c:pt idx="77">
                  <c:v>5697</c:v>
                </c:pt>
                <c:pt idx="78">
                  <c:v>5448</c:v>
                </c:pt>
                <c:pt idx="79">
                  <c:v>5379</c:v>
                </c:pt>
                <c:pt idx="80">
                  <c:v>8644</c:v>
                </c:pt>
                <c:pt idx="81">
                  <c:v>9241</c:v>
                </c:pt>
                <c:pt idx="82">
                  <c:v>8707</c:v>
                </c:pt>
                <c:pt idx="83">
                  <c:v>18258</c:v>
                </c:pt>
                <c:pt idx="84">
                  <c:v>25290</c:v>
                </c:pt>
                <c:pt idx="85">
                  <c:v>19272</c:v>
                </c:pt>
                <c:pt idx="86">
                  <c:v>6429</c:v>
                </c:pt>
                <c:pt idx="87">
                  <c:v>6387</c:v>
                </c:pt>
                <c:pt idx="88">
                  <c:v>6211</c:v>
                </c:pt>
                <c:pt idx="89">
                  <c:v>5896</c:v>
                </c:pt>
                <c:pt idx="90">
                  <c:v>6532</c:v>
                </c:pt>
                <c:pt idx="91">
                  <c:v>16407</c:v>
                </c:pt>
                <c:pt idx="92">
                  <c:v>12530</c:v>
                </c:pt>
                <c:pt idx="93">
                  <c:v>13394</c:v>
                </c:pt>
                <c:pt idx="94">
                  <c:v>15700</c:v>
                </c:pt>
                <c:pt idx="95">
                  <c:v>9372</c:v>
                </c:pt>
                <c:pt idx="96">
                  <c:v>9163</c:v>
                </c:pt>
                <c:pt idx="97">
                  <c:v>6001</c:v>
                </c:pt>
                <c:pt idx="98">
                  <c:v>5944</c:v>
                </c:pt>
                <c:pt idx="99">
                  <c:v>5617</c:v>
                </c:pt>
                <c:pt idx="100">
                  <c:v>5776</c:v>
                </c:pt>
                <c:pt idx="101">
                  <c:v>5441</c:v>
                </c:pt>
                <c:pt idx="102">
                  <c:v>5596</c:v>
                </c:pt>
                <c:pt idx="103">
                  <c:v>6398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C-4815-9620-6FAE0EC1104F}"/>
            </c:ext>
          </c:extLst>
        </c:ser>
        <c:ser>
          <c:idx val="1"/>
          <c:order val="1"/>
          <c:tx>
            <c:strRef>
              <c:f>LW_devs!$T$1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LW_devs!$R$2:$R$105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LW_devs!$T$2:$T$105</c:f>
              <c:numCache>
                <c:formatCode>#0</c:formatCode>
                <c:ptCount val="104"/>
                <c:pt idx="0">
                  <c:v>7665.9545761813997</c:v>
                </c:pt>
                <c:pt idx="1">
                  <c:v>7857.86378147901</c:v>
                </c:pt>
                <c:pt idx="2">
                  <c:v>8128.7758099683697</c:v>
                </c:pt>
                <c:pt idx="3">
                  <c:v>8042.8970666318301</c:v>
                </c:pt>
                <c:pt idx="4">
                  <c:v>7836.0730167532502</c:v>
                </c:pt>
                <c:pt idx="5">
                  <c:v>12028.868179801</c:v>
                </c:pt>
                <c:pt idx="6">
                  <c:v>9519.1593753185698</c:v>
                </c:pt>
                <c:pt idx="7">
                  <c:v>8205.7821025680005</c:v>
                </c:pt>
                <c:pt idx="8">
                  <c:v>7759.6248234495397</c:v>
                </c:pt>
                <c:pt idx="9">
                  <c:v>7977.27320847387</c:v>
                </c:pt>
                <c:pt idx="10">
                  <c:v>8007.7971345945498</c:v>
                </c:pt>
                <c:pt idx="11">
                  <c:v>6895.1203310888905</c:v>
                </c:pt>
                <c:pt idx="12">
                  <c:v>6761.6820004208503</c:v>
                </c:pt>
                <c:pt idx="13">
                  <c:v>6747.9939973332202</c:v>
                </c:pt>
                <c:pt idx="14">
                  <c:v>6866.9165019778802</c:v>
                </c:pt>
                <c:pt idx="15">
                  <c:v>10441.303299646799</c:v>
                </c:pt>
                <c:pt idx="16">
                  <c:v>11128.2808234071</c:v>
                </c:pt>
                <c:pt idx="17">
                  <c:v>9841.9928192802508</c:v>
                </c:pt>
                <c:pt idx="18">
                  <c:v>26926.434389875099</c:v>
                </c:pt>
                <c:pt idx="19">
                  <c:v>14305.509036964901</c:v>
                </c:pt>
                <c:pt idx="20">
                  <c:v>11499.1524272798</c:v>
                </c:pt>
                <c:pt idx="21">
                  <c:v>12019.853853516999</c:v>
                </c:pt>
                <c:pt idx="22">
                  <c:v>11993.477252865399</c:v>
                </c:pt>
                <c:pt idx="23">
                  <c:v>10160.358314241201</c:v>
                </c:pt>
                <c:pt idx="24">
                  <c:v>9286.5954202098801</c:v>
                </c:pt>
                <c:pt idx="25">
                  <c:v>8804.5327014256509</c:v>
                </c:pt>
                <c:pt idx="26">
                  <c:v>7021.1884823188002</c:v>
                </c:pt>
                <c:pt idx="27">
                  <c:v>6669.9764905120901</c:v>
                </c:pt>
                <c:pt idx="28">
                  <c:v>6597.5793953904604</c:v>
                </c:pt>
                <c:pt idx="29">
                  <c:v>6512.07459519859</c:v>
                </c:pt>
                <c:pt idx="30">
                  <c:v>6456.6960431597499</c:v>
                </c:pt>
                <c:pt idx="31">
                  <c:v>6528.4590544416596</c:v>
                </c:pt>
                <c:pt idx="32">
                  <c:v>6223.71994876595</c:v>
                </c:pt>
                <c:pt idx="33">
                  <c:v>6374.4581279924696</c:v>
                </c:pt>
                <c:pt idx="34">
                  <c:v>6719.1967773199704</c:v>
                </c:pt>
                <c:pt idx="35">
                  <c:v>6320.7866031082804</c:v>
                </c:pt>
                <c:pt idx="36">
                  <c:v>6370.1537242315298</c:v>
                </c:pt>
                <c:pt idx="37">
                  <c:v>7644.3753163710498</c:v>
                </c:pt>
                <c:pt idx="38">
                  <c:v>8689.7495097002393</c:v>
                </c:pt>
                <c:pt idx="39">
                  <c:v>29887.8579215596</c:v>
                </c:pt>
                <c:pt idx="40">
                  <c:v>21403.425149799699</c:v>
                </c:pt>
                <c:pt idx="41">
                  <c:v>17281.898869410401</c:v>
                </c:pt>
                <c:pt idx="42">
                  <c:v>16176.534402011301</c:v>
                </c:pt>
                <c:pt idx="43">
                  <c:v>12639.7465414124</c:v>
                </c:pt>
                <c:pt idx="44">
                  <c:v>41220.862009214201</c:v>
                </c:pt>
                <c:pt idx="45">
                  <c:v>24667.823165755901</c:v>
                </c:pt>
                <c:pt idx="46">
                  <c:v>13417.4375993904</c:v>
                </c:pt>
                <c:pt idx="47">
                  <c:v>9245.4602386604402</c:v>
                </c:pt>
                <c:pt idx="48">
                  <c:v>7636.2425512965901</c:v>
                </c:pt>
                <c:pt idx="49">
                  <c:v>7739.3962428122504</c:v>
                </c:pt>
                <c:pt idx="50">
                  <c:v>20246.004532075302</c:v>
                </c:pt>
                <c:pt idx="51">
                  <c:v>19066.477179201898</c:v>
                </c:pt>
                <c:pt idx="52">
                  <c:v>15532.910431884</c:v>
                </c:pt>
                <c:pt idx="53">
                  <c:v>14179.236953514001</c:v>
                </c:pt>
                <c:pt idx="54">
                  <c:v>13967.079259521201</c:v>
                </c:pt>
                <c:pt idx="55">
                  <c:v>8334.1387788145203</c:v>
                </c:pt>
                <c:pt idx="56">
                  <c:v>7310.1589630519702</c:v>
                </c:pt>
                <c:pt idx="57">
                  <c:v>59803.445319105398</c:v>
                </c:pt>
                <c:pt idx="58">
                  <c:v>20307.9141867533</c:v>
                </c:pt>
                <c:pt idx="59">
                  <c:v>13484.555179425601</c:v>
                </c:pt>
                <c:pt idx="60">
                  <c:v>7567.3084733890801</c:v>
                </c:pt>
                <c:pt idx="61">
                  <c:v>7756.6355567337996</c:v>
                </c:pt>
                <c:pt idx="62">
                  <c:v>7883.0140211753196</c:v>
                </c:pt>
                <c:pt idx="63">
                  <c:v>11355.950227641601</c:v>
                </c:pt>
                <c:pt idx="64">
                  <c:v>8219.7765508176908</c:v>
                </c:pt>
                <c:pt idx="65">
                  <c:v>6935.6335276458103</c:v>
                </c:pt>
                <c:pt idx="66">
                  <c:v>5850.0715064220403</c:v>
                </c:pt>
                <c:pt idx="67">
                  <c:v>5530.2051536646904</c:v>
                </c:pt>
                <c:pt idx="68">
                  <c:v>5480.7093412326003</c:v>
                </c:pt>
                <c:pt idx="69">
                  <c:v>8472.2537905859499</c:v>
                </c:pt>
                <c:pt idx="70">
                  <c:v>7152.0322714143704</c:v>
                </c:pt>
                <c:pt idx="71">
                  <c:v>6477.21451667983</c:v>
                </c:pt>
                <c:pt idx="72">
                  <c:v>5871.8765861746697</c:v>
                </c:pt>
                <c:pt idx="73">
                  <c:v>5670.5890288234796</c:v>
                </c:pt>
                <c:pt idx="74">
                  <c:v>5660.9393148628596</c:v>
                </c:pt>
                <c:pt idx="75">
                  <c:v>5836.2923428413997</c:v>
                </c:pt>
                <c:pt idx="76">
                  <c:v>6187.5534199195699</c:v>
                </c:pt>
                <c:pt idx="77">
                  <c:v>6063.7811817194297</c:v>
                </c:pt>
                <c:pt idx="78">
                  <c:v>5720.6448069911703</c:v>
                </c:pt>
                <c:pt idx="79">
                  <c:v>5745.6413908139502</c:v>
                </c:pt>
                <c:pt idx="80">
                  <c:v>7426.1331202202</c:v>
                </c:pt>
                <c:pt idx="81">
                  <c:v>8579.3987444219692</c:v>
                </c:pt>
                <c:pt idx="82">
                  <c:v>9115.2026495092396</c:v>
                </c:pt>
                <c:pt idx="83">
                  <c:v>17027.523609563501</c:v>
                </c:pt>
                <c:pt idx="84">
                  <c:v>23155.414489499399</c:v>
                </c:pt>
                <c:pt idx="85">
                  <c:v>18020.155514096801</c:v>
                </c:pt>
                <c:pt idx="86">
                  <c:v>9321.6282388897907</c:v>
                </c:pt>
                <c:pt idx="87">
                  <c:v>7649.0533299035696</c:v>
                </c:pt>
                <c:pt idx="88">
                  <c:v>6609.3619409849098</c:v>
                </c:pt>
                <c:pt idx="89">
                  <c:v>6254.8052451613003</c:v>
                </c:pt>
                <c:pt idx="90">
                  <c:v>6388.8274700914799</c:v>
                </c:pt>
                <c:pt idx="91">
                  <c:v>14986.3432492804</c:v>
                </c:pt>
                <c:pt idx="92">
                  <c:v>13841.065928342699</c:v>
                </c:pt>
                <c:pt idx="93">
                  <c:v>14020.100663348199</c:v>
                </c:pt>
                <c:pt idx="94">
                  <c:v>14751.8183257116</c:v>
                </c:pt>
                <c:pt idx="95">
                  <c:v>9255.8167140891801</c:v>
                </c:pt>
                <c:pt idx="96">
                  <c:v>8709.9690714964509</c:v>
                </c:pt>
                <c:pt idx="97">
                  <c:v>6548.1336858623599</c:v>
                </c:pt>
                <c:pt idx="98">
                  <c:v>6181.7912348690497</c:v>
                </c:pt>
                <c:pt idx="99">
                  <c:v>5802.6761898778504</c:v>
                </c:pt>
                <c:pt idx="100">
                  <c:v>5831.0872185401604</c:v>
                </c:pt>
                <c:pt idx="101">
                  <c:v>5987.9050705729096</c:v>
                </c:pt>
                <c:pt idx="102">
                  <c:v>6469.7766907320001</c:v>
                </c:pt>
                <c:pt idx="103">
                  <c:v>7386.0994902102902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C-4815-9620-6FAE0EC1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LW_devs!$W$1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LW_devs!$V$2:$V$105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LW_devs!$W$2:$W$105</c:f>
              <c:numCache>
                <c:formatCode>#0</c:formatCode>
                <c:ptCount val="104"/>
                <c:pt idx="0">
                  <c:v>1477.0454238186001</c:v>
                </c:pt>
                <c:pt idx="1">
                  <c:v>352.13621852098998</c:v>
                </c:pt>
                <c:pt idx="2">
                  <c:v>-223.77580996837</c:v>
                </c:pt>
                <c:pt idx="3">
                  <c:v>-237.89706663183</c:v>
                </c:pt>
                <c:pt idx="4">
                  <c:v>-589.07301675325004</c:v>
                </c:pt>
                <c:pt idx="5">
                  <c:v>-190.868179801</c:v>
                </c:pt>
                <c:pt idx="6">
                  <c:v>-710.15937531857003</c:v>
                </c:pt>
                <c:pt idx="7">
                  <c:v>-1066.782102568</c:v>
                </c:pt>
                <c:pt idx="8">
                  <c:v>-104.62482344954</c:v>
                </c:pt>
                <c:pt idx="9">
                  <c:v>-635.27320847387</c:v>
                </c:pt>
                <c:pt idx="10">
                  <c:v>-977.79713459455002</c:v>
                </c:pt>
                <c:pt idx="11">
                  <c:v>-388.12033108889</c:v>
                </c:pt>
                <c:pt idx="12">
                  <c:v>-105.68200042085</c:v>
                </c:pt>
                <c:pt idx="13">
                  <c:v>-297.99399733322002</c:v>
                </c:pt>
                <c:pt idx="14">
                  <c:v>-174.91650197787999</c:v>
                </c:pt>
                <c:pt idx="15">
                  <c:v>3255.6967003532</c:v>
                </c:pt>
                <c:pt idx="16">
                  <c:v>591.7191765929</c:v>
                </c:pt>
                <c:pt idx="17">
                  <c:v>-522.99281928025096</c:v>
                </c:pt>
                <c:pt idx="18">
                  <c:v>480.56561012490101</c:v>
                </c:pt>
                <c:pt idx="19">
                  <c:v>-108.509036964901</c:v>
                </c:pt>
                <c:pt idx="20">
                  <c:v>-911.15242727980001</c:v>
                </c:pt>
                <c:pt idx="21">
                  <c:v>1349.1461464829999</c:v>
                </c:pt>
                <c:pt idx="22">
                  <c:v>-132.47725286539901</c:v>
                </c:pt>
                <c:pt idx="23">
                  <c:v>-1089.3583142412001</c:v>
                </c:pt>
                <c:pt idx="24">
                  <c:v>-237.59542020987999</c:v>
                </c:pt>
                <c:pt idx="25">
                  <c:v>-458.532701425651</c:v>
                </c:pt>
                <c:pt idx="26">
                  <c:v>160.8115176812</c:v>
                </c:pt>
                <c:pt idx="27">
                  <c:v>64.023509487909905</c:v>
                </c:pt>
                <c:pt idx="28">
                  <c:v>-358.57939539045998</c:v>
                </c:pt>
                <c:pt idx="29">
                  <c:v>-261.07459519858998</c:v>
                </c:pt>
                <c:pt idx="30">
                  <c:v>-407.69604315974999</c:v>
                </c:pt>
                <c:pt idx="31">
                  <c:v>-368.45905444165999</c:v>
                </c:pt>
                <c:pt idx="32">
                  <c:v>-12.719948765950001</c:v>
                </c:pt>
                <c:pt idx="33">
                  <c:v>-0.45812799246959901</c:v>
                </c:pt>
                <c:pt idx="34">
                  <c:v>-53.196777319970401</c:v>
                </c:pt>
                <c:pt idx="35">
                  <c:v>-228.78660310827999</c:v>
                </c:pt>
                <c:pt idx="36">
                  <c:v>-392.15372423153002</c:v>
                </c:pt>
                <c:pt idx="37">
                  <c:v>-950.37531637104996</c:v>
                </c:pt>
                <c:pt idx="38">
                  <c:v>-316.749509700239</c:v>
                </c:pt>
                <c:pt idx="39">
                  <c:v>-160.85792155959999</c:v>
                </c:pt>
                <c:pt idx="40">
                  <c:v>1142.5748502003</c:v>
                </c:pt>
                <c:pt idx="41">
                  <c:v>-2125.8988694104</c:v>
                </c:pt>
                <c:pt idx="42">
                  <c:v>-2736.5344020112998</c:v>
                </c:pt>
                <c:pt idx="43">
                  <c:v>1205.2534585876001</c:v>
                </c:pt>
                <c:pt idx="44">
                  <c:v>1693.1379907858</c:v>
                </c:pt>
                <c:pt idx="45">
                  <c:v>4544.1768342441001</c:v>
                </c:pt>
                <c:pt idx="46">
                  <c:v>-4350.4375993903996</c:v>
                </c:pt>
                <c:pt idx="47">
                  <c:v>-2386.4602386604402</c:v>
                </c:pt>
                <c:pt idx="48">
                  <c:v>-992.24255129659002</c:v>
                </c:pt>
                <c:pt idx="49">
                  <c:v>-1145.39624281225</c:v>
                </c:pt>
                <c:pt idx="50">
                  <c:v>1726.9954679247001</c:v>
                </c:pt>
                <c:pt idx="51">
                  <c:v>-574.47717920189802</c:v>
                </c:pt>
                <c:pt idx="52">
                  <c:v>-1015.910431884</c:v>
                </c:pt>
                <c:pt idx="53">
                  <c:v>-1227.2369535140001</c:v>
                </c:pt>
                <c:pt idx="54">
                  <c:v>-985.07925952120104</c:v>
                </c:pt>
                <c:pt idx="55">
                  <c:v>-1365.13877881452</c:v>
                </c:pt>
                <c:pt idx="56">
                  <c:v>-653.15896305196998</c:v>
                </c:pt>
                <c:pt idx="57">
                  <c:v>1706.5546808946001</c:v>
                </c:pt>
                <c:pt idx="58">
                  <c:v>2452.0858132467001</c:v>
                </c:pt>
                <c:pt idx="59">
                  <c:v>-3225.5551794255998</c:v>
                </c:pt>
                <c:pt idx="60">
                  <c:v>-1373.3084733890801</c:v>
                </c:pt>
                <c:pt idx="61">
                  <c:v>-772.63555673379994</c:v>
                </c:pt>
                <c:pt idx="62">
                  <c:v>-787.01402117531995</c:v>
                </c:pt>
                <c:pt idx="63">
                  <c:v>977.04977235839897</c:v>
                </c:pt>
                <c:pt idx="64">
                  <c:v>-492.77655081769097</c:v>
                </c:pt>
                <c:pt idx="65">
                  <c:v>-86.633527645810304</c:v>
                </c:pt>
                <c:pt idx="66">
                  <c:v>-205.07150642203999</c:v>
                </c:pt>
                <c:pt idx="67">
                  <c:v>-199.20515366468999</c:v>
                </c:pt>
                <c:pt idx="68">
                  <c:v>-32.709341232600302</c:v>
                </c:pt>
                <c:pt idx="69">
                  <c:v>1179.7462094140501</c:v>
                </c:pt>
                <c:pt idx="70">
                  <c:v>459.96772858563003</c:v>
                </c:pt>
                <c:pt idx="71">
                  <c:v>-580.21451667983001</c:v>
                </c:pt>
                <c:pt idx="72">
                  <c:v>-422.87658617467002</c:v>
                </c:pt>
                <c:pt idx="73">
                  <c:v>-148.58902882347999</c:v>
                </c:pt>
                <c:pt idx="74">
                  <c:v>-472.93931486285999</c:v>
                </c:pt>
                <c:pt idx="75">
                  <c:v>-112.2923428414</c:v>
                </c:pt>
                <c:pt idx="76">
                  <c:v>-579.55341991957005</c:v>
                </c:pt>
                <c:pt idx="77">
                  <c:v>-366.78118171942998</c:v>
                </c:pt>
                <c:pt idx="78">
                  <c:v>-272.64480699117001</c:v>
                </c:pt>
                <c:pt idx="79">
                  <c:v>-366.64139081395001</c:v>
                </c:pt>
                <c:pt idx="80">
                  <c:v>1217.8668797798</c:v>
                </c:pt>
                <c:pt idx="81">
                  <c:v>661.60125557803099</c:v>
                </c:pt>
                <c:pt idx="82">
                  <c:v>-408.20264950924002</c:v>
                </c:pt>
                <c:pt idx="83">
                  <c:v>1230.4763904365</c:v>
                </c:pt>
                <c:pt idx="84">
                  <c:v>2134.5855105005999</c:v>
                </c:pt>
                <c:pt idx="85">
                  <c:v>1251.8444859031999</c:v>
                </c:pt>
                <c:pt idx="86">
                  <c:v>-2892.6282388897898</c:v>
                </c:pt>
                <c:pt idx="87">
                  <c:v>-1262.0533299035701</c:v>
                </c:pt>
                <c:pt idx="88">
                  <c:v>-398.36194098491001</c:v>
                </c:pt>
                <c:pt idx="89">
                  <c:v>-358.80524516129998</c:v>
                </c:pt>
                <c:pt idx="90">
                  <c:v>143.17252990852</c:v>
                </c:pt>
                <c:pt idx="91">
                  <c:v>1420.6567507196</c:v>
                </c:pt>
                <c:pt idx="92">
                  <c:v>-1311.0659283427001</c:v>
                </c:pt>
                <c:pt idx="93">
                  <c:v>-626.10066334819896</c:v>
                </c:pt>
                <c:pt idx="94">
                  <c:v>948.18167428840002</c:v>
                </c:pt>
                <c:pt idx="95">
                  <c:v>116.18328591082</c:v>
                </c:pt>
                <c:pt idx="96">
                  <c:v>453.03092850354898</c:v>
                </c:pt>
                <c:pt idx="97">
                  <c:v>-547.13368586236004</c:v>
                </c:pt>
                <c:pt idx="98">
                  <c:v>-237.79123486904999</c:v>
                </c:pt>
                <c:pt idx="99">
                  <c:v>-185.67618987784999</c:v>
                </c:pt>
                <c:pt idx="100">
                  <c:v>-55.0872185401604</c:v>
                </c:pt>
                <c:pt idx="101">
                  <c:v>-546.90507057290995</c:v>
                </c:pt>
                <c:pt idx="102">
                  <c:v>-873.77669073200002</c:v>
                </c:pt>
                <c:pt idx="103">
                  <c:v>-988.09949021029001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5-475E-9564-C8EFEB16B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26386228748434"/>
          <c:y val="9.9270349192277979E-2"/>
          <c:w val="0.80018765221914834"/>
          <c:h val="0.471598457212581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LW_devs!$AY$1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LW_devs!$AY$2:$AY$105</c:f>
              <c:numCache>
                <c:formatCode>#0</c:formatCode>
                <c:ptCount val="104"/>
                <c:pt idx="0">
                  <c:v>5111.73274578772</c:v>
                </c:pt>
                <c:pt idx="1">
                  <c:v>5111.73274578772</c:v>
                </c:pt>
                <c:pt idx="2">
                  <c:v>5111.73274578772</c:v>
                </c:pt>
                <c:pt idx="3">
                  <c:v>5111.73274578772</c:v>
                </c:pt>
                <c:pt idx="4">
                  <c:v>5111.73274578772</c:v>
                </c:pt>
                <c:pt idx="5">
                  <c:v>5111.73274578772</c:v>
                </c:pt>
                <c:pt idx="6">
                  <c:v>5111.73274578772</c:v>
                </c:pt>
                <c:pt idx="7">
                  <c:v>5111.73274578772</c:v>
                </c:pt>
                <c:pt idx="8">
                  <c:v>5111.73274578772</c:v>
                </c:pt>
                <c:pt idx="9">
                  <c:v>5111.73274578772</c:v>
                </c:pt>
                <c:pt idx="10">
                  <c:v>5111.73274578772</c:v>
                </c:pt>
                <c:pt idx="11">
                  <c:v>5111.73274578772</c:v>
                </c:pt>
                <c:pt idx="12">
                  <c:v>5111.73274578772</c:v>
                </c:pt>
                <c:pt idx="13">
                  <c:v>5111.73274578772</c:v>
                </c:pt>
                <c:pt idx="14">
                  <c:v>5111.73274578772</c:v>
                </c:pt>
                <c:pt idx="15">
                  <c:v>5111.73274578772</c:v>
                </c:pt>
                <c:pt idx="16">
                  <c:v>5111.73274578772</c:v>
                </c:pt>
                <c:pt idx="17">
                  <c:v>5111.73274578772</c:v>
                </c:pt>
                <c:pt idx="18">
                  <c:v>5111.73274578772</c:v>
                </c:pt>
                <c:pt idx="19">
                  <c:v>5111.73274578772</c:v>
                </c:pt>
                <c:pt idx="20">
                  <c:v>5111.73274578772</c:v>
                </c:pt>
                <c:pt idx="21">
                  <c:v>5111.73274578772</c:v>
                </c:pt>
                <c:pt idx="22">
                  <c:v>5111.73274578772</c:v>
                </c:pt>
                <c:pt idx="23">
                  <c:v>5111.73274578772</c:v>
                </c:pt>
                <c:pt idx="24">
                  <c:v>5111.73274578772</c:v>
                </c:pt>
                <c:pt idx="25">
                  <c:v>5111.73274578772</c:v>
                </c:pt>
                <c:pt idx="26">
                  <c:v>5111.73274578772</c:v>
                </c:pt>
                <c:pt idx="27">
                  <c:v>5111.73274578772</c:v>
                </c:pt>
                <c:pt idx="28">
                  <c:v>5111.73274578772</c:v>
                </c:pt>
                <c:pt idx="29">
                  <c:v>5111.73274578772</c:v>
                </c:pt>
                <c:pt idx="30">
                  <c:v>5111.73274578772</c:v>
                </c:pt>
                <c:pt idx="31">
                  <c:v>5111.73274578772</c:v>
                </c:pt>
                <c:pt idx="32">
                  <c:v>5111.73274578772</c:v>
                </c:pt>
                <c:pt idx="33">
                  <c:v>5111.73274578772</c:v>
                </c:pt>
                <c:pt idx="34">
                  <c:v>5111.73274578772</c:v>
                </c:pt>
                <c:pt idx="35">
                  <c:v>5111.73274578772</c:v>
                </c:pt>
                <c:pt idx="36">
                  <c:v>5111.73274578772</c:v>
                </c:pt>
                <c:pt idx="37">
                  <c:v>5111.73274578772</c:v>
                </c:pt>
                <c:pt idx="38">
                  <c:v>5111.73274578772</c:v>
                </c:pt>
                <c:pt idx="39">
                  <c:v>5111.73274578772</c:v>
                </c:pt>
                <c:pt idx="40">
                  <c:v>5111.73274578772</c:v>
                </c:pt>
                <c:pt idx="41">
                  <c:v>5111.73274578772</c:v>
                </c:pt>
                <c:pt idx="42">
                  <c:v>5111.73274578772</c:v>
                </c:pt>
                <c:pt idx="43">
                  <c:v>5111.73274578772</c:v>
                </c:pt>
                <c:pt idx="44">
                  <c:v>5111.73274578772</c:v>
                </c:pt>
                <c:pt idx="45">
                  <c:v>5111.73274578772</c:v>
                </c:pt>
                <c:pt idx="46">
                  <c:v>5111.73274578772</c:v>
                </c:pt>
                <c:pt idx="47">
                  <c:v>5111.73274578772</c:v>
                </c:pt>
                <c:pt idx="48">
                  <c:v>5111.73274578772</c:v>
                </c:pt>
                <c:pt idx="49">
                  <c:v>5111.73274578772</c:v>
                </c:pt>
                <c:pt idx="50">
                  <c:v>5111.73274578772</c:v>
                </c:pt>
                <c:pt idx="51">
                  <c:v>5111.73274578772</c:v>
                </c:pt>
                <c:pt idx="52">
                  <c:v>5111.73274578772</c:v>
                </c:pt>
                <c:pt idx="53">
                  <c:v>5111.73274578772</c:v>
                </c:pt>
                <c:pt idx="54">
                  <c:v>5111.73274578772</c:v>
                </c:pt>
                <c:pt idx="55">
                  <c:v>5111.73274578772</c:v>
                </c:pt>
                <c:pt idx="56">
                  <c:v>5111.73274578772</c:v>
                </c:pt>
                <c:pt idx="57">
                  <c:v>5111.73274578772</c:v>
                </c:pt>
                <c:pt idx="58">
                  <c:v>5111.73274578772</c:v>
                </c:pt>
                <c:pt idx="59">
                  <c:v>5111.73274578772</c:v>
                </c:pt>
                <c:pt idx="60">
                  <c:v>5111.73274578772</c:v>
                </c:pt>
                <c:pt idx="61">
                  <c:v>5111.73274578772</c:v>
                </c:pt>
                <c:pt idx="62">
                  <c:v>5111.73274578772</c:v>
                </c:pt>
                <c:pt idx="63">
                  <c:v>5111.73274578772</c:v>
                </c:pt>
                <c:pt idx="64">
                  <c:v>5111.73274578772</c:v>
                </c:pt>
                <c:pt idx="65">
                  <c:v>5111.73274578772</c:v>
                </c:pt>
                <c:pt idx="66">
                  <c:v>5111.73274578772</c:v>
                </c:pt>
                <c:pt idx="67">
                  <c:v>5111.73274578772</c:v>
                </c:pt>
                <c:pt idx="68">
                  <c:v>5111.73274578772</c:v>
                </c:pt>
                <c:pt idx="69">
                  <c:v>5111.73274578772</c:v>
                </c:pt>
                <c:pt idx="70">
                  <c:v>5111.73274578772</c:v>
                </c:pt>
                <c:pt idx="71">
                  <c:v>5111.73274578772</c:v>
                </c:pt>
                <c:pt idx="72">
                  <c:v>5111.73274578772</c:v>
                </c:pt>
                <c:pt idx="73">
                  <c:v>5111.73274578772</c:v>
                </c:pt>
                <c:pt idx="74">
                  <c:v>5111.73274578772</c:v>
                </c:pt>
                <c:pt idx="75">
                  <c:v>5111.73274578772</c:v>
                </c:pt>
                <c:pt idx="76">
                  <c:v>5111.73274578772</c:v>
                </c:pt>
                <c:pt idx="77">
                  <c:v>5111.73274578772</c:v>
                </c:pt>
                <c:pt idx="78">
                  <c:v>5111.73274578772</c:v>
                </c:pt>
                <c:pt idx="79">
                  <c:v>5111.73274578772</c:v>
                </c:pt>
                <c:pt idx="80">
                  <c:v>5111.73274578772</c:v>
                </c:pt>
                <c:pt idx="81">
                  <c:v>5111.73274578772</c:v>
                </c:pt>
                <c:pt idx="82">
                  <c:v>5111.73274578772</c:v>
                </c:pt>
                <c:pt idx="83">
                  <c:v>5111.73274578772</c:v>
                </c:pt>
                <c:pt idx="84">
                  <c:v>5111.73274578772</c:v>
                </c:pt>
                <c:pt idx="85">
                  <c:v>5111.73274578772</c:v>
                </c:pt>
                <c:pt idx="86">
                  <c:v>5111.73274578772</c:v>
                </c:pt>
                <c:pt idx="87">
                  <c:v>5111.73274578772</c:v>
                </c:pt>
                <c:pt idx="88">
                  <c:v>5111.73274578772</c:v>
                </c:pt>
                <c:pt idx="89">
                  <c:v>5111.73274578772</c:v>
                </c:pt>
                <c:pt idx="90">
                  <c:v>5111.73274578772</c:v>
                </c:pt>
                <c:pt idx="91">
                  <c:v>5111.73274578772</c:v>
                </c:pt>
                <c:pt idx="92">
                  <c:v>5111.73274578772</c:v>
                </c:pt>
                <c:pt idx="93">
                  <c:v>5111.73274578772</c:v>
                </c:pt>
                <c:pt idx="94">
                  <c:v>5111.73274578772</c:v>
                </c:pt>
                <c:pt idx="95">
                  <c:v>5111.73274578772</c:v>
                </c:pt>
                <c:pt idx="96">
                  <c:v>5111.73274578772</c:v>
                </c:pt>
                <c:pt idx="97">
                  <c:v>5111.73274578772</c:v>
                </c:pt>
                <c:pt idx="98">
                  <c:v>5111.73274578772</c:v>
                </c:pt>
                <c:pt idx="99">
                  <c:v>5111.73274578772</c:v>
                </c:pt>
                <c:pt idx="100">
                  <c:v>5111.73274578772</c:v>
                </c:pt>
                <c:pt idx="101">
                  <c:v>5111.73274578772</c:v>
                </c:pt>
                <c:pt idx="102">
                  <c:v>5111.73274578772</c:v>
                </c:pt>
                <c:pt idx="103">
                  <c:v>5111.73274578772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B4-4AC0-AC21-42023232A671}"/>
            </c:ext>
          </c:extLst>
        </c:ser>
        <c:ser>
          <c:idx val="1"/>
          <c:order val="1"/>
          <c:tx>
            <c:strRef>
              <c:f>LW_devs!$AZ$1</c:f>
              <c:strCache>
                <c:ptCount val="1"/>
                <c:pt idx="0">
                  <c:v>Promos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LW_devs!$AZ$2:$AZ$105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5631.4591833391596</c:v>
                </c:pt>
                <c:pt idx="6">
                  <c:v>1612.2315755222501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19886.987269288999</c:v>
                </c:pt>
                <c:pt idx="19">
                  <c:v>7525.2368605765996</c:v>
                </c:pt>
                <c:pt idx="20">
                  <c:v>5149.3052518873701</c:v>
                </c:pt>
                <c:pt idx="21">
                  <c:v>0</c:v>
                </c:pt>
                <c:pt idx="22">
                  <c:v>1398.0437584031599</c:v>
                </c:pt>
                <c:pt idx="23">
                  <c:v>961.95918826979403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22266.853404633399</c:v>
                </c:pt>
                <c:pt idx="40">
                  <c:v>12709.772518908499</c:v>
                </c:pt>
                <c:pt idx="41">
                  <c:v>9812.6369148989197</c:v>
                </c:pt>
                <c:pt idx="42">
                  <c:v>9168.0061971437499</c:v>
                </c:pt>
                <c:pt idx="43">
                  <c:v>3944.7987353284502</c:v>
                </c:pt>
                <c:pt idx="44">
                  <c:v>33079.017740635303</c:v>
                </c:pt>
                <c:pt idx="45">
                  <c:v>15709.036811984901</c:v>
                </c:pt>
                <c:pt idx="46">
                  <c:v>6702.8622821261397</c:v>
                </c:pt>
                <c:pt idx="47">
                  <c:v>1377.1899670898699</c:v>
                </c:pt>
                <c:pt idx="48">
                  <c:v>0</c:v>
                </c:pt>
                <c:pt idx="49">
                  <c:v>0</c:v>
                </c:pt>
                <c:pt idx="50">
                  <c:v>11971.132451327299</c:v>
                </c:pt>
                <c:pt idx="51">
                  <c:v>10836.454043416799</c:v>
                </c:pt>
                <c:pt idx="52">
                  <c:v>7898.4220402110795</c:v>
                </c:pt>
                <c:pt idx="53">
                  <c:v>6957.8804092066302</c:v>
                </c:pt>
                <c:pt idx="54">
                  <c:v>6882.8404746544402</c:v>
                </c:pt>
                <c:pt idx="55">
                  <c:v>0</c:v>
                </c:pt>
                <c:pt idx="56">
                  <c:v>0</c:v>
                </c:pt>
                <c:pt idx="57">
                  <c:v>52117.866495989998</c:v>
                </c:pt>
                <c:pt idx="58">
                  <c:v>13280.8039755726</c:v>
                </c:pt>
                <c:pt idx="59">
                  <c:v>7738.0224930095401</c:v>
                </c:pt>
                <c:pt idx="60">
                  <c:v>1029.84772024886</c:v>
                </c:pt>
                <c:pt idx="61">
                  <c:v>1178.7983818994901</c:v>
                </c:pt>
                <c:pt idx="62">
                  <c:v>1672.90528349845</c:v>
                </c:pt>
                <c:pt idx="63">
                  <c:v>5631.1224961509097</c:v>
                </c:pt>
                <c:pt idx="64">
                  <c:v>2218.0733032362</c:v>
                </c:pt>
                <c:pt idx="65">
                  <c:v>1087.6340683941301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2439.50831915037</c:v>
                </c:pt>
                <c:pt idx="70">
                  <c:v>1464.45399977897</c:v>
                </c:pt>
                <c:pt idx="71">
                  <c:v>622.74045327692397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9582.9258391084695</c:v>
                </c:pt>
                <c:pt idx="84">
                  <c:v>15073.4598034804</c:v>
                </c:pt>
                <c:pt idx="85">
                  <c:v>10137.134584597499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8511.3071573450106</c:v>
                </c:pt>
                <c:pt idx="92">
                  <c:v>7738.3628370042597</c:v>
                </c:pt>
                <c:pt idx="93">
                  <c:v>7323.1412035285803</c:v>
                </c:pt>
                <c:pt idx="94">
                  <c:v>7361.1873600071704</c:v>
                </c:pt>
                <c:pt idx="95">
                  <c:v>2011.9963219250201</c:v>
                </c:pt>
                <c:pt idx="96">
                  <c:v>1820.5401279405401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758.67002139921601</c:v>
                </c:pt>
                <c:pt idx="101">
                  <c:v>896.82429323589395</c:v>
                </c:pt>
                <c:pt idx="102">
                  <c:v>1524.07190184005</c:v>
                </c:pt>
                <c:pt idx="103">
                  <c:v>2729.3292443738601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B4-4AC0-AC21-42023232A671}"/>
            </c:ext>
          </c:extLst>
        </c:ser>
        <c:ser>
          <c:idx val="2"/>
          <c:order val="2"/>
          <c:tx>
            <c:strRef>
              <c:f>LW_devs!$BA$1</c:f>
              <c:strCache>
                <c:ptCount val="1"/>
                <c:pt idx="0">
                  <c:v>Distrn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LW_devs!$BA$2:$BA$105</c:f>
              <c:numCache>
                <c:formatCode>#0</c:formatCode>
                <c:ptCount val="104"/>
                <c:pt idx="0">
                  <c:v>0</c:v>
                </c:pt>
                <c:pt idx="1">
                  <c:v>130.29196819098399</c:v>
                </c:pt>
                <c:pt idx="2">
                  <c:v>691.15342853740594</c:v>
                </c:pt>
                <c:pt idx="3">
                  <c:v>480.315279795744</c:v>
                </c:pt>
                <c:pt idx="4">
                  <c:v>366.93426350365701</c:v>
                </c:pt>
                <c:pt idx="5">
                  <c:v>444.16929654153603</c:v>
                </c:pt>
                <c:pt idx="6">
                  <c:v>958.354904691407</c:v>
                </c:pt>
                <c:pt idx="7">
                  <c:v>1581.99863023683</c:v>
                </c:pt>
                <c:pt idx="8">
                  <c:v>795.30698468388903</c:v>
                </c:pt>
                <c:pt idx="9">
                  <c:v>502.09398115181301</c:v>
                </c:pt>
                <c:pt idx="10">
                  <c:v>382.708942759622</c:v>
                </c:pt>
                <c:pt idx="11">
                  <c:v>544.756007156799</c:v>
                </c:pt>
                <c:pt idx="12">
                  <c:v>626.20907217345098</c:v>
                </c:pt>
                <c:pt idx="13">
                  <c:v>739.45098409159095</c:v>
                </c:pt>
                <c:pt idx="14">
                  <c:v>852.95583552826895</c:v>
                </c:pt>
                <c:pt idx="15">
                  <c:v>1867.9785907703599</c:v>
                </c:pt>
                <c:pt idx="16">
                  <c:v>2453.26589235754</c:v>
                </c:pt>
                <c:pt idx="17">
                  <c:v>2928.0598856603401</c:v>
                </c:pt>
                <c:pt idx="18">
                  <c:v>1226.42735292312</c:v>
                </c:pt>
                <c:pt idx="19">
                  <c:v>1047.83112803779</c:v>
                </c:pt>
                <c:pt idx="20">
                  <c:v>956.61346501270202</c:v>
                </c:pt>
                <c:pt idx="21">
                  <c:v>3141.9063672647399</c:v>
                </c:pt>
                <c:pt idx="22">
                  <c:v>2514.68831322401</c:v>
                </c:pt>
                <c:pt idx="23">
                  <c:v>2528.1903883575801</c:v>
                </c:pt>
                <c:pt idx="24">
                  <c:v>2521.65355676028</c:v>
                </c:pt>
                <c:pt idx="25">
                  <c:v>2346.07605197363</c:v>
                </c:pt>
                <c:pt idx="26">
                  <c:v>1356.8638224661199</c:v>
                </c:pt>
                <c:pt idx="27">
                  <c:v>1108.6932186429899</c:v>
                </c:pt>
                <c:pt idx="28">
                  <c:v>907.89447052181595</c:v>
                </c:pt>
                <c:pt idx="29">
                  <c:v>830.06559990022799</c:v>
                </c:pt>
                <c:pt idx="30">
                  <c:v>704.59745858905706</c:v>
                </c:pt>
                <c:pt idx="31">
                  <c:v>662.43224815183805</c:v>
                </c:pt>
                <c:pt idx="32">
                  <c:v>632.98854652663897</c:v>
                </c:pt>
                <c:pt idx="33">
                  <c:v>391.92876597429103</c:v>
                </c:pt>
                <c:pt idx="34">
                  <c:v>324.13488265613398</c:v>
                </c:pt>
                <c:pt idx="35">
                  <c:v>522.61024483181905</c:v>
                </c:pt>
                <c:pt idx="36">
                  <c:v>536.98229592270604</c:v>
                </c:pt>
                <c:pt idx="37">
                  <c:v>153.76853029869901</c:v>
                </c:pt>
                <c:pt idx="38">
                  <c:v>513.40353823959299</c:v>
                </c:pt>
                <c:pt idx="39">
                  <c:v>1360.3554229854601</c:v>
                </c:pt>
                <c:pt idx="40">
                  <c:v>1850.2351000143101</c:v>
                </c:pt>
                <c:pt idx="41">
                  <c:v>1549.9531537093101</c:v>
                </c:pt>
                <c:pt idx="42">
                  <c:v>1277.92987933571</c:v>
                </c:pt>
                <c:pt idx="43">
                  <c:v>2006.51966091912</c:v>
                </c:pt>
                <c:pt idx="44">
                  <c:v>2024.2948657950899</c:v>
                </c:pt>
                <c:pt idx="45">
                  <c:v>2236.97582813599</c:v>
                </c:pt>
                <c:pt idx="46">
                  <c:v>1692.4368538139199</c:v>
                </c:pt>
                <c:pt idx="47">
                  <c:v>2178.9774868281702</c:v>
                </c:pt>
                <c:pt idx="48">
                  <c:v>1522.4697997805099</c:v>
                </c:pt>
                <c:pt idx="49">
                  <c:v>810.22574017029797</c:v>
                </c:pt>
                <c:pt idx="50">
                  <c:v>1352.8149616256501</c:v>
                </c:pt>
                <c:pt idx="51">
                  <c:v>1589.7080093397001</c:v>
                </c:pt>
                <c:pt idx="52">
                  <c:v>1477.50770757236</c:v>
                </c:pt>
                <c:pt idx="53">
                  <c:v>1330.1592806997901</c:v>
                </c:pt>
                <c:pt idx="54">
                  <c:v>1196.67712039716</c:v>
                </c:pt>
                <c:pt idx="55">
                  <c:v>1585.43282710633</c:v>
                </c:pt>
                <c:pt idx="56">
                  <c:v>1396.8809607860001</c:v>
                </c:pt>
                <c:pt idx="57">
                  <c:v>1742.63098385387</c:v>
                </c:pt>
                <c:pt idx="58">
                  <c:v>1726.9598854675701</c:v>
                </c:pt>
                <c:pt idx="59">
                  <c:v>1163.2694225754799</c:v>
                </c:pt>
                <c:pt idx="60">
                  <c:v>1248.3182912601001</c:v>
                </c:pt>
                <c:pt idx="61">
                  <c:v>650.83705916791303</c:v>
                </c:pt>
                <c:pt idx="62">
                  <c:v>325.88046065307799</c:v>
                </c:pt>
                <c:pt idx="63">
                  <c:v>496.21394349089798</c:v>
                </c:pt>
                <c:pt idx="64">
                  <c:v>833.41626779926298</c:v>
                </c:pt>
                <c:pt idx="65">
                  <c:v>826.61630790918696</c:v>
                </c:pt>
                <c:pt idx="66">
                  <c:v>653.00273594044802</c:v>
                </c:pt>
                <c:pt idx="67">
                  <c:v>361.97205873740501</c:v>
                </c:pt>
                <c:pt idx="68">
                  <c:v>213.40133961227201</c:v>
                </c:pt>
                <c:pt idx="69">
                  <c:v>613.84911208994401</c:v>
                </c:pt>
                <c:pt idx="70">
                  <c:v>532.85130040894103</c:v>
                </c:pt>
                <c:pt idx="71">
                  <c:v>575.09050018251696</c:v>
                </c:pt>
                <c:pt idx="72">
                  <c:v>518.72959459757396</c:v>
                </c:pt>
                <c:pt idx="73">
                  <c:v>304.80534255052999</c:v>
                </c:pt>
                <c:pt idx="74">
                  <c:v>24.336508426952101</c:v>
                </c:pt>
                <c:pt idx="75">
                  <c:v>78.250595070673697</c:v>
                </c:pt>
                <c:pt idx="76">
                  <c:v>7.3020163083861496</c:v>
                </c:pt>
                <c:pt idx="77">
                  <c:v>247.86185327733901</c:v>
                </c:pt>
                <c:pt idx="78">
                  <c:v>238.104988897824</c:v>
                </c:pt>
                <c:pt idx="79">
                  <c:v>135.68494457911501</c:v>
                </c:pt>
                <c:pt idx="80">
                  <c:v>845.24524089612203</c:v>
                </c:pt>
                <c:pt idx="81">
                  <c:v>840.44041983131604</c:v>
                </c:pt>
                <c:pt idx="82">
                  <c:v>1281.76620001691</c:v>
                </c:pt>
                <c:pt idx="83">
                  <c:v>1051.2361256864999</c:v>
                </c:pt>
                <c:pt idx="84">
                  <c:v>1378.70623084045</c:v>
                </c:pt>
                <c:pt idx="85">
                  <c:v>1402.1152595461499</c:v>
                </c:pt>
                <c:pt idx="86">
                  <c:v>1912.3975191851</c:v>
                </c:pt>
                <c:pt idx="87">
                  <c:v>1428.62638306841</c:v>
                </c:pt>
                <c:pt idx="88">
                  <c:v>688.93540386020004</c:v>
                </c:pt>
                <c:pt idx="89">
                  <c:v>507.82176567726901</c:v>
                </c:pt>
                <c:pt idx="90">
                  <c:v>781.51510166055004</c:v>
                </c:pt>
                <c:pt idx="91">
                  <c:v>709.24140909275695</c:v>
                </c:pt>
                <c:pt idx="92">
                  <c:v>820.85644999378803</c:v>
                </c:pt>
                <c:pt idx="93">
                  <c:v>970.66342135334298</c:v>
                </c:pt>
                <c:pt idx="94">
                  <c:v>1042.2313205359401</c:v>
                </c:pt>
                <c:pt idx="95">
                  <c:v>1223.2791887278399</c:v>
                </c:pt>
                <c:pt idx="96">
                  <c:v>1026.0630014215601</c:v>
                </c:pt>
                <c:pt idx="97">
                  <c:v>714.00436316759203</c:v>
                </c:pt>
                <c:pt idx="98">
                  <c:v>556.28677690913196</c:v>
                </c:pt>
                <c:pt idx="99">
                  <c:v>173.964569271351</c:v>
                </c:pt>
                <c:pt idx="100">
                  <c:v>32.213667319245502</c:v>
                </c:pt>
                <c:pt idx="101">
                  <c:v>9.2927256763401402</c:v>
                </c:pt>
                <c:pt idx="102">
                  <c:v>0</c:v>
                </c:pt>
                <c:pt idx="103">
                  <c:v>89.188819779294604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B4-4AC0-AC21-42023232A671}"/>
            </c:ext>
          </c:extLst>
        </c:ser>
        <c:ser>
          <c:idx val="3"/>
          <c:order val="3"/>
          <c:tx>
            <c:strRef>
              <c:f>LW_devs!$BB$1</c:f>
              <c:strCache>
                <c:ptCount val="1"/>
                <c:pt idx="0">
                  <c:v>Comp_price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LW_devs!$BB$2:$BB$105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-11.656618413379601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-58.826130636195103</c:v>
                </c:pt>
                <c:pt idx="16">
                  <c:v>-34.184439684418898</c:v>
                </c:pt>
                <c:pt idx="17">
                  <c:v>0</c:v>
                </c:pt>
                <c:pt idx="18">
                  <c:v>-43.445514094856797</c:v>
                </c:pt>
                <c:pt idx="19">
                  <c:v>-28.311993871525502</c:v>
                </c:pt>
                <c:pt idx="20">
                  <c:v>-5.5373744936512796</c:v>
                </c:pt>
                <c:pt idx="21">
                  <c:v>-10.795812304868299</c:v>
                </c:pt>
                <c:pt idx="22">
                  <c:v>-53.614117261092602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-529.61277547589805</c:v>
                </c:pt>
                <c:pt idx="40">
                  <c:v>-134.18145373572</c:v>
                </c:pt>
                <c:pt idx="41">
                  <c:v>-387.699381394829</c:v>
                </c:pt>
                <c:pt idx="42">
                  <c:v>-530.35131088602895</c:v>
                </c:pt>
                <c:pt idx="43">
                  <c:v>-610.45464278523298</c:v>
                </c:pt>
                <c:pt idx="44">
                  <c:v>-704.16788642192705</c:v>
                </c:pt>
                <c:pt idx="45">
                  <c:v>-103.021850825756</c:v>
                </c:pt>
                <c:pt idx="46">
                  <c:v>-1046.50502323551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-93.730452579909993</c:v>
                </c:pt>
                <c:pt idx="51">
                  <c:v>-283.72692614551102</c:v>
                </c:pt>
                <c:pt idx="52">
                  <c:v>-223.02113880111699</c:v>
                </c:pt>
                <c:pt idx="53">
                  <c:v>-384.22197132417199</c:v>
                </c:pt>
                <c:pt idx="54">
                  <c:v>-458.61498037987701</c:v>
                </c:pt>
                <c:pt idx="55">
                  <c:v>0</c:v>
                </c:pt>
                <c:pt idx="56">
                  <c:v>0</c:v>
                </c:pt>
                <c:pt idx="57">
                  <c:v>-385.80344194534399</c:v>
                </c:pt>
                <c:pt idx="58">
                  <c:v>-605.68215698246001</c:v>
                </c:pt>
                <c:pt idx="59">
                  <c:v>-853.41914519062402</c:v>
                </c:pt>
                <c:pt idx="60">
                  <c:v>0</c:v>
                </c:pt>
                <c:pt idx="61">
                  <c:v>0</c:v>
                </c:pt>
                <c:pt idx="62">
                  <c:v>-39.553767871237397</c:v>
                </c:pt>
                <c:pt idx="63">
                  <c:v>-384.40820572673698</c:v>
                </c:pt>
                <c:pt idx="64">
                  <c:v>-305.60934609969098</c:v>
                </c:pt>
                <c:pt idx="65">
                  <c:v>-275.09763703125998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-107.186213392754</c:v>
                </c:pt>
                <c:pt idx="70">
                  <c:v>-218.87779397913101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-534.46346346647499</c:v>
                </c:pt>
                <c:pt idx="84">
                  <c:v>-226.44945136323099</c:v>
                </c:pt>
                <c:pt idx="85">
                  <c:v>-446.72868103551201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-648.24039200917105</c:v>
                </c:pt>
                <c:pt idx="92">
                  <c:v>-972.22701122857995</c:v>
                </c:pt>
                <c:pt idx="93">
                  <c:v>-603.14271685162305</c:v>
                </c:pt>
                <c:pt idx="94">
                  <c:v>-178.39777624689199</c:v>
                </c:pt>
                <c:pt idx="95">
                  <c:v>-273.08944037153401</c:v>
                </c:pt>
                <c:pt idx="96">
                  <c:v>-312.80583307349599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-199.38062379734001</c:v>
                </c:pt>
                <c:pt idx="101">
                  <c:v>-99.361587702516701</c:v>
                </c:pt>
                <c:pt idx="102">
                  <c:v>-261.20577656109401</c:v>
                </c:pt>
                <c:pt idx="103">
                  <c:v>-728.18760031962995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B4-4AC0-AC21-42023232A671}"/>
            </c:ext>
          </c:extLst>
        </c:ser>
        <c:ser>
          <c:idx val="4"/>
          <c:order val="4"/>
          <c:tx>
            <c:strRef>
              <c:f>LW_devs!$BC$1</c:f>
              <c:strCache>
                <c:ptCount val="1"/>
                <c:pt idx="0">
                  <c:v>Launchhyperair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LW_devs!$BC$2:$BC$105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577.50533567645505</c:v>
                </c:pt>
                <c:pt idx="81">
                  <c:v>428.82404708784998</c:v>
                </c:pt>
                <c:pt idx="82">
                  <c:v>85.628725654145896</c:v>
                </c:pt>
                <c:pt idx="83">
                  <c:v>249.92788814924199</c:v>
                </c:pt>
                <c:pt idx="84">
                  <c:v>320.058509761793</c:v>
                </c:pt>
                <c:pt idx="85">
                  <c:v>240.755576690987</c:v>
                </c:pt>
                <c:pt idx="86">
                  <c:v>72.429984434203703</c:v>
                </c:pt>
                <c:pt idx="87">
                  <c:v>98.100158125690697</c:v>
                </c:pt>
                <c:pt idx="88">
                  <c:v>9.7728039885495708</c:v>
                </c:pt>
                <c:pt idx="89">
                  <c:v>120.296005561294</c:v>
                </c:pt>
                <c:pt idx="90">
                  <c:v>25.550506826266702</c:v>
                </c:pt>
                <c:pt idx="91">
                  <c:v>186.52489837554299</c:v>
                </c:pt>
                <c:pt idx="92">
                  <c:v>117.828468356372</c:v>
                </c:pt>
                <c:pt idx="93">
                  <c:v>179.724895496361</c:v>
                </c:pt>
                <c:pt idx="94">
                  <c:v>246.53284419306499</c:v>
                </c:pt>
                <c:pt idx="95">
                  <c:v>50.3960641638974</c:v>
                </c:pt>
                <c:pt idx="96">
                  <c:v>57.667306112615798</c:v>
                </c:pt>
                <c:pt idx="97">
                  <c:v>16.863275936293999</c:v>
                </c:pt>
                <c:pt idx="98">
                  <c:v>21.645596618965602</c:v>
                </c:pt>
                <c:pt idx="99">
                  <c:v>31.416265676814302</c:v>
                </c:pt>
                <c:pt idx="100">
                  <c:v>-4.9171512720942498</c:v>
                </c:pt>
                <c:pt idx="101">
                  <c:v>-8.2935393745697095</c:v>
                </c:pt>
                <c:pt idx="102">
                  <c:v>-16.130842344549599</c:v>
                </c:pt>
                <c:pt idx="103">
                  <c:v>8.8611302842490396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B4-4AC0-AC21-42023232A671}"/>
            </c:ext>
          </c:extLst>
        </c:ser>
        <c:ser>
          <c:idx val="5"/>
          <c:order val="5"/>
          <c:tx>
            <c:strRef>
              <c:f>LW_devs!$BD$1</c:f>
              <c:strCache>
                <c:ptCount val="1"/>
                <c:pt idx="0">
                  <c:v>Launchhyperx2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LW_devs!$BD$2:$BD$105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562.98744531408499</c:v>
                </c:pt>
                <c:pt idx="39">
                  <c:v>63.998392993162902</c:v>
                </c:pt>
                <c:pt idx="40">
                  <c:v>-136.848567092515</c:v>
                </c:pt>
                <c:pt idx="41">
                  <c:v>-151.345520084317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B4-4AC0-AC21-42023232A671}"/>
            </c:ext>
          </c:extLst>
        </c:ser>
        <c:ser>
          <c:idx val="6"/>
          <c:order val="6"/>
          <c:tx>
            <c:strRef>
              <c:f>LW_devs!$BE$1</c:f>
              <c:strCache>
                <c:ptCount val="1"/>
                <c:pt idx="0">
                  <c:v>121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LW_devs!$BE$2:$BE$105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23.2196356306154</c:v>
                </c:pt>
                <c:pt idx="8">
                  <c:v>16.390854401789099</c:v>
                </c:pt>
                <c:pt idx="9">
                  <c:v>15.628418840222199</c:v>
                </c:pt>
                <c:pt idx="10">
                  <c:v>9.4471271487519495</c:v>
                </c:pt>
                <c:pt idx="11">
                  <c:v>20.329173328603101</c:v>
                </c:pt>
                <c:pt idx="12">
                  <c:v>25.1241276981591</c:v>
                </c:pt>
                <c:pt idx="13">
                  <c:v>28.343987033809299</c:v>
                </c:pt>
                <c:pt idx="14">
                  <c:v>33.2318928594255</c:v>
                </c:pt>
                <c:pt idx="15">
                  <c:v>30.591537543188199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80.706463372490404</c:v>
                </c:pt>
                <c:pt idx="22">
                  <c:v>40.2507689829079</c:v>
                </c:pt>
                <c:pt idx="23">
                  <c:v>31.230221401325199</c:v>
                </c:pt>
                <c:pt idx="24">
                  <c:v>69.890103545349206</c:v>
                </c:pt>
                <c:pt idx="25">
                  <c:v>33.2752706952963</c:v>
                </c:pt>
                <c:pt idx="26">
                  <c:v>40.7474488294406</c:v>
                </c:pt>
                <c:pt idx="27">
                  <c:v>29.617501641483301</c:v>
                </c:pt>
                <c:pt idx="28">
                  <c:v>19.379468446463601</c:v>
                </c:pt>
                <c:pt idx="29">
                  <c:v>0</c:v>
                </c:pt>
                <c:pt idx="30">
                  <c:v>47.735379049248102</c:v>
                </c:pt>
                <c:pt idx="31">
                  <c:v>444.632231381255</c:v>
                </c:pt>
                <c:pt idx="32">
                  <c:v>42.8787910929262</c:v>
                </c:pt>
                <c:pt idx="33">
                  <c:v>13.8983096498478</c:v>
                </c:pt>
                <c:pt idx="34">
                  <c:v>11.7158182036939</c:v>
                </c:pt>
                <c:pt idx="35">
                  <c:v>0</c:v>
                </c:pt>
                <c:pt idx="36">
                  <c:v>66.334678749700899</c:v>
                </c:pt>
                <c:pt idx="37">
                  <c:v>21.651198289846999</c:v>
                </c:pt>
                <c:pt idx="38">
                  <c:v>40.246067690311499</c:v>
                </c:pt>
                <c:pt idx="39">
                  <c:v>57.014400263775002</c:v>
                </c:pt>
                <c:pt idx="40">
                  <c:v>224.34069189652601</c:v>
                </c:pt>
                <c:pt idx="41">
                  <c:v>131.7922371498</c:v>
                </c:pt>
                <c:pt idx="42">
                  <c:v>130.11316285410101</c:v>
                </c:pt>
                <c:pt idx="43">
                  <c:v>168.75791276739699</c:v>
                </c:pt>
                <c:pt idx="44">
                  <c:v>255.06178880313999</c:v>
                </c:pt>
                <c:pt idx="45">
                  <c:v>296.06964197379199</c:v>
                </c:pt>
                <c:pt idx="46">
                  <c:v>104.494377731233</c:v>
                </c:pt>
                <c:pt idx="47">
                  <c:v>73.511561078525901</c:v>
                </c:pt>
                <c:pt idx="48">
                  <c:v>183.58676705050999</c:v>
                </c:pt>
                <c:pt idx="49">
                  <c:v>562.00889119663395</c:v>
                </c:pt>
                <c:pt idx="50">
                  <c:v>226.129748207522</c:v>
                </c:pt>
                <c:pt idx="51">
                  <c:v>162.971714301525</c:v>
                </c:pt>
                <c:pt idx="52">
                  <c:v>26.0987861349195</c:v>
                </c:pt>
                <c:pt idx="53">
                  <c:v>16.357278716055301</c:v>
                </c:pt>
                <c:pt idx="54">
                  <c:v>41.328340836278301</c:v>
                </c:pt>
                <c:pt idx="55">
                  <c:v>175.673232808119</c:v>
                </c:pt>
                <c:pt idx="56">
                  <c:v>74.074199251603403</c:v>
                </c:pt>
                <c:pt idx="57">
                  <c:v>259.51569255096501</c:v>
                </c:pt>
                <c:pt idx="58">
                  <c:v>239.89868829923699</c:v>
                </c:pt>
                <c:pt idx="59">
                  <c:v>55.053622775459097</c:v>
                </c:pt>
                <c:pt idx="60">
                  <c:v>61.350889022369401</c:v>
                </c:pt>
                <c:pt idx="61">
                  <c:v>39.140212902058401</c:v>
                </c:pt>
                <c:pt idx="62">
                  <c:v>77.1208726296164</c:v>
                </c:pt>
                <c:pt idx="63">
                  <c:v>24.781938228948398</c:v>
                </c:pt>
                <c:pt idx="64">
                  <c:v>38.916574077914298</c:v>
                </c:pt>
                <c:pt idx="65">
                  <c:v>9.6390471964963993</c:v>
                </c:pt>
                <c:pt idx="66">
                  <c:v>6.8502657622170302</c:v>
                </c:pt>
                <c:pt idx="67">
                  <c:v>14.141302371555501</c:v>
                </c:pt>
                <c:pt idx="68">
                  <c:v>36.5790761981279</c:v>
                </c:pt>
                <c:pt idx="69">
                  <c:v>188.387296991059</c:v>
                </c:pt>
                <c:pt idx="70">
                  <c:v>35.354889395049803</c:v>
                </c:pt>
                <c:pt idx="71">
                  <c:v>16.470813105590601</c:v>
                </c:pt>
                <c:pt idx="72">
                  <c:v>14.2993688461204</c:v>
                </c:pt>
                <c:pt idx="73">
                  <c:v>23.207369240518201</c:v>
                </c:pt>
                <c:pt idx="74">
                  <c:v>193.964501711613</c:v>
                </c:pt>
                <c:pt idx="75">
                  <c:v>16.631650061566699</c:v>
                </c:pt>
                <c:pt idx="76">
                  <c:v>9.0266642030218307</c:v>
                </c:pt>
                <c:pt idx="77">
                  <c:v>9.0107744029533094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27.169252617432299</c:v>
                </c:pt>
                <c:pt idx="83">
                  <c:v>75.185431675858993</c:v>
                </c:pt>
                <c:pt idx="84">
                  <c:v>46.566827549071199</c:v>
                </c:pt>
                <c:pt idx="85">
                  <c:v>37.981157284515902</c:v>
                </c:pt>
                <c:pt idx="86">
                  <c:v>16.454450352855801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B4-4AC0-AC21-42023232A671}"/>
            </c:ext>
          </c:extLst>
        </c:ser>
        <c:ser>
          <c:idx val="7"/>
          <c:order val="7"/>
          <c:tx>
            <c:strRef>
              <c:f>LW_devs!$BF$1</c:f>
              <c:strCache>
                <c:ptCount val="1"/>
                <c:pt idx="0">
                  <c:v>Edm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LW_devs!$BF$2:$BF$105</c:f>
              <c:numCache>
                <c:formatCode>#0</c:formatCode>
                <c:ptCount val="104"/>
                <c:pt idx="0">
                  <c:v>0</c:v>
                </c:pt>
                <c:pt idx="1">
                  <c:v>13.129970445031001</c:v>
                </c:pt>
                <c:pt idx="2">
                  <c:v>43.976543017812503</c:v>
                </c:pt>
                <c:pt idx="3">
                  <c:v>34.135720042518003</c:v>
                </c:pt>
                <c:pt idx="4">
                  <c:v>35.720333222269701</c:v>
                </c:pt>
                <c:pt idx="5">
                  <c:v>24.6652638110615</c:v>
                </c:pt>
                <c:pt idx="6">
                  <c:v>15.989828926947</c:v>
                </c:pt>
                <c:pt idx="7">
                  <c:v>12.742481476820499</c:v>
                </c:pt>
                <c:pt idx="8">
                  <c:v>52.720282278275697</c:v>
                </c:pt>
                <c:pt idx="9">
                  <c:v>6.1632226284592999</c:v>
                </c:pt>
                <c:pt idx="10">
                  <c:v>6.1108629750459604</c:v>
                </c:pt>
                <c:pt idx="11">
                  <c:v>16.637916192701901</c:v>
                </c:pt>
                <c:pt idx="12">
                  <c:v>1.8715750415200001</c:v>
                </c:pt>
                <c:pt idx="13">
                  <c:v>5.8732663835773398</c:v>
                </c:pt>
                <c:pt idx="14">
                  <c:v>0.50798436843474803</c:v>
                </c:pt>
                <c:pt idx="15">
                  <c:v>5.3896060672300896</c:v>
                </c:pt>
                <c:pt idx="16">
                  <c:v>0.42985880099019402</c:v>
                </c:pt>
                <c:pt idx="17">
                  <c:v>2.1377940633513499</c:v>
                </c:pt>
                <c:pt idx="18">
                  <c:v>0.32286115785145802</c:v>
                </c:pt>
                <c:pt idx="19">
                  <c:v>31.284432414298699</c:v>
                </c:pt>
                <c:pt idx="20">
                  <c:v>3.3742128781297001</c:v>
                </c:pt>
                <c:pt idx="21">
                  <c:v>90.384312022011301</c:v>
                </c:pt>
                <c:pt idx="22">
                  <c:v>63.881425177114103</c:v>
                </c:pt>
                <c:pt idx="23">
                  <c:v>36.833995448284902</c:v>
                </c:pt>
                <c:pt idx="24">
                  <c:v>81.160443283720596</c:v>
                </c:pt>
                <c:pt idx="25">
                  <c:v>116.754825601256</c:v>
                </c:pt>
                <c:pt idx="26">
                  <c:v>101.796070763548</c:v>
                </c:pt>
                <c:pt idx="27">
                  <c:v>89.616934582095297</c:v>
                </c:pt>
                <c:pt idx="28">
                  <c:v>71.641344808542996</c:v>
                </c:pt>
                <c:pt idx="29">
                  <c:v>30.753486377045501</c:v>
                </c:pt>
                <c:pt idx="30">
                  <c:v>8.33683606171215</c:v>
                </c:pt>
                <c:pt idx="31">
                  <c:v>0</c:v>
                </c:pt>
                <c:pt idx="32">
                  <c:v>2.9193093229976501</c:v>
                </c:pt>
                <c:pt idx="33">
                  <c:v>1.27593198189344</c:v>
                </c:pt>
                <c:pt idx="34">
                  <c:v>35.947097950690598</c:v>
                </c:pt>
                <c:pt idx="35">
                  <c:v>0.83407059174748399</c:v>
                </c:pt>
                <c:pt idx="36">
                  <c:v>53.323689521745003</c:v>
                </c:pt>
                <c:pt idx="37">
                  <c:v>5.9428148901812302E-3</c:v>
                </c:pt>
                <c:pt idx="38">
                  <c:v>34.790078779724098</c:v>
                </c:pt>
                <c:pt idx="39">
                  <c:v>72.866643968725697</c:v>
                </c:pt>
                <c:pt idx="40">
                  <c:v>97.879003944133004</c:v>
                </c:pt>
                <c:pt idx="41">
                  <c:v>68.477498550038206</c:v>
                </c:pt>
                <c:pt idx="42">
                  <c:v>44.802784433156198</c:v>
                </c:pt>
                <c:pt idx="43">
                  <c:v>4.6173148905349999</c:v>
                </c:pt>
                <c:pt idx="44">
                  <c:v>86.010820950729297</c:v>
                </c:pt>
                <c:pt idx="45">
                  <c:v>83.762361417452098</c:v>
                </c:pt>
                <c:pt idx="46">
                  <c:v>60.495376813690299</c:v>
                </c:pt>
                <c:pt idx="47">
                  <c:v>16.191173179387501</c:v>
                </c:pt>
                <c:pt idx="48">
                  <c:v>69.560148820038194</c:v>
                </c:pt>
                <c:pt idx="49">
                  <c:v>119.235811655486</c:v>
                </c:pt>
                <c:pt idx="50">
                  <c:v>92.359693426606896</c:v>
                </c:pt>
                <c:pt idx="51">
                  <c:v>86.229042210287105</c:v>
                </c:pt>
                <c:pt idx="52">
                  <c:v>5.0611477574600903</c:v>
                </c:pt>
                <c:pt idx="53">
                  <c:v>19.051156339979201</c:v>
                </c:pt>
                <c:pt idx="54">
                  <c:v>40.178966429663198</c:v>
                </c:pt>
                <c:pt idx="55">
                  <c:v>40.493474917624397</c:v>
                </c:pt>
                <c:pt idx="56">
                  <c:v>51.021246128994299</c:v>
                </c:pt>
                <c:pt idx="57">
                  <c:v>70.986725254941405</c:v>
                </c:pt>
                <c:pt idx="58">
                  <c:v>71.732182775474797</c:v>
                </c:pt>
                <c:pt idx="59">
                  <c:v>32.294359571788902</c:v>
                </c:pt>
                <c:pt idx="60">
                  <c:v>2.7803229232584701</c:v>
                </c:pt>
                <c:pt idx="61">
                  <c:v>21.4949010740571</c:v>
                </c:pt>
                <c:pt idx="62">
                  <c:v>2.5865409265975101</c:v>
                </c:pt>
                <c:pt idx="63">
                  <c:v>9.2322750641793796</c:v>
                </c:pt>
                <c:pt idx="64">
                  <c:v>16.8366193897835</c:v>
                </c:pt>
                <c:pt idx="65">
                  <c:v>0.40627639410788602</c:v>
                </c:pt>
                <c:pt idx="66">
                  <c:v>26.457433431330902</c:v>
                </c:pt>
                <c:pt idx="67">
                  <c:v>5.4685031691569002</c:v>
                </c:pt>
                <c:pt idx="68">
                  <c:v>0.113677163318149</c:v>
                </c:pt>
                <c:pt idx="69">
                  <c:v>20.782045634862499</c:v>
                </c:pt>
                <c:pt idx="70">
                  <c:v>11.991355767430299</c:v>
                </c:pt>
                <c:pt idx="71">
                  <c:v>9.2276065621285603</c:v>
                </c:pt>
                <c:pt idx="72">
                  <c:v>18.514096268814399</c:v>
                </c:pt>
                <c:pt idx="73">
                  <c:v>1.58777800939506</c:v>
                </c:pt>
                <c:pt idx="74">
                  <c:v>9.98967278529841</c:v>
                </c:pt>
                <c:pt idx="75">
                  <c:v>5.9492228957093101</c:v>
                </c:pt>
                <c:pt idx="76">
                  <c:v>6.3433932915553699</c:v>
                </c:pt>
                <c:pt idx="77">
                  <c:v>0.22505652450927</c:v>
                </c:pt>
                <c:pt idx="78">
                  <c:v>31.0730820860881</c:v>
                </c:pt>
                <c:pt idx="79">
                  <c:v>5.08551921238967</c:v>
                </c:pt>
                <c:pt idx="80">
                  <c:v>0</c:v>
                </c:pt>
                <c:pt idx="81">
                  <c:v>30.206387239553798</c:v>
                </c:pt>
                <c:pt idx="82">
                  <c:v>36.509065660409497</c:v>
                </c:pt>
                <c:pt idx="83">
                  <c:v>33.246053373673298</c:v>
                </c:pt>
                <c:pt idx="84">
                  <c:v>21.790734280583798</c:v>
                </c:pt>
                <c:pt idx="85">
                  <c:v>48.702434072614899</c:v>
                </c:pt>
                <c:pt idx="86">
                  <c:v>22.916080192105401</c:v>
                </c:pt>
                <c:pt idx="87">
                  <c:v>9.4557245537657</c:v>
                </c:pt>
                <c:pt idx="88">
                  <c:v>2.98406016606795</c:v>
                </c:pt>
                <c:pt idx="89">
                  <c:v>2.0733355829270401</c:v>
                </c:pt>
                <c:pt idx="90">
                  <c:v>1.8008546597189401</c:v>
                </c:pt>
                <c:pt idx="91">
                  <c:v>36.557718166393499</c:v>
                </c:pt>
                <c:pt idx="92">
                  <c:v>29.892096659427501</c:v>
                </c:pt>
                <c:pt idx="93">
                  <c:v>18.810571260745299</c:v>
                </c:pt>
                <c:pt idx="94">
                  <c:v>17.462656069600399</c:v>
                </c:pt>
                <c:pt idx="95">
                  <c:v>11.121911523091301</c:v>
                </c:pt>
                <c:pt idx="96">
                  <c:v>9.4959415698361909</c:v>
                </c:pt>
                <c:pt idx="97">
                  <c:v>7.4079293699185902</c:v>
                </c:pt>
                <c:pt idx="98">
                  <c:v>5.3761437274887296</c:v>
                </c:pt>
                <c:pt idx="99">
                  <c:v>3.7846977240741602</c:v>
                </c:pt>
                <c:pt idx="100">
                  <c:v>1.21303003312739</c:v>
                </c:pt>
                <c:pt idx="101">
                  <c:v>1.45455592959962</c:v>
                </c:pt>
                <c:pt idx="102">
                  <c:v>3.8368198297171099</c:v>
                </c:pt>
                <c:pt idx="103">
                  <c:v>5.1381757088387996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B4-4AC0-AC21-42023232A671}"/>
            </c:ext>
          </c:extLst>
        </c:ser>
        <c:ser>
          <c:idx val="8"/>
          <c:order val="8"/>
          <c:tx>
            <c:strRef>
              <c:f>LW_devs!$BG$1</c:f>
              <c:strCache>
                <c:ptCount val="1"/>
                <c:pt idx="0">
                  <c:v>Social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LW_devs!$BG$2:$BG$105</c:f>
              <c:numCache>
                <c:formatCode>#0</c:formatCode>
                <c:ptCount val="104"/>
                <c:pt idx="0">
                  <c:v>30.901710087312001</c:v>
                </c:pt>
                <c:pt idx="1">
                  <c:v>33.614216648280198</c:v>
                </c:pt>
                <c:pt idx="2">
                  <c:v>68.6365370318412</c:v>
                </c:pt>
                <c:pt idx="3">
                  <c:v>71.201093194631895</c:v>
                </c:pt>
                <c:pt idx="4">
                  <c:v>20.357407976076399</c:v>
                </c:pt>
                <c:pt idx="5">
                  <c:v>12.931343336321801</c:v>
                </c:pt>
                <c:pt idx="6">
                  <c:v>17.597104536542201</c:v>
                </c:pt>
                <c:pt idx="7">
                  <c:v>0</c:v>
                </c:pt>
                <c:pt idx="8">
                  <c:v>118.177850673986</c:v>
                </c:pt>
                <c:pt idx="9">
                  <c:v>47.866692998674203</c:v>
                </c:pt>
                <c:pt idx="10">
                  <c:v>51.677554516241898</c:v>
                </c:pt>
                <c:pt idx="11">
                  <c:v>2.8377751593621898</c:v>
                </c:pt>
                <c:pt idx="12">
                  <c:v>14.316831643281599</c:v>
                </c:pt>
                <c:pt idx="13">
                  <c:v>48.617107212816997</c:v>
                </c:pt>
                <c:pt idx="14">
                  <c:v>124.690371179458</c:v>
                </c:pt>
                <c:pt idx="15">
                  <c:v>248.39244695876701</c:v>
                </c:pt>
                <c:pt idx="16">
                  <c:v>285.53495036805703</c:v>
                </c:pt>
                <c:pt idx="17">
                  <c:v>391.59055312287302</c:v>
                </c:pt>
                <c:pt idx="18">
                  <c:v>160.18668735800699</c:v>
                </c:pt>
                <c:pt idx="19">
                  <c:v>150.16871145241001</c:v>
                </c:pt>
                <c:pt idx="20">
                  <c:v>125.78060980273099</c:v>
                </c:pt>
                <c:pt idx="21">
                  <c:v>380.101339696016</c:v>
                </c:pt>
                <c:pt idx="22">
                  <c:v>318.18826288830201</c:v>
                </c:pt>
                <c:pt idx="23">
                  <c:v>246.60110654372599</c:v>
                </c:pt>
                <c:pt idx="24">
                  <c:v>239.87643780440601</c:v>
                </c:pt>
                <c:pt idx="25">
                  <c:v>291.66902603649697</c:v>
                </c:pt>
                <c:pt idx="26">
                  <c:v>82.721538362915794</c:v>
                </c:pt>
                <c:pt idx="27">
                  <c:v>43.556959217402401</c:v>
                </c:pt>
                <c:pt idx="28">
                  <c:v>45.669402616442497</c:v>
                </c:pt>
                <c:pt idx="29">
                  <c:v>45.419796288210698</c:v>
                </c:pt>
                <c:pt idx="30">
                  <c:v>165.15698991208799</c:v>
                </c:pt>
                <c:pt idx="31">
                  <c:v>38.997764016486798</c:v>
                </c:pt>
                <c:pt idx="32">
                  <c:v>130.496125298224</c:v>
                </c:pt>
                <c:pt idx="33">
                  <c:v>84.935831016829198</c:v>
                </c:pt>
                <c:pt idx="34">
                  <c:v>99.213187543120398</c:v>
                </c:pt>
                <c:pt idx="35">
                  <c:v>56.623132307941297</c:v>
                </c:pt>
                <c:pt idx="36">
                  <c:v>77.342266740757097</c:v>
                </c:pt>
                <c:pt idx="37">
                  <c:v>42.4843864053028</c:v>
                </c:pt>
                <c:pt idx="38">
                  <c:v>109.917637587781</c:v>
                </c:pt>
                <c:pt idx="39">
                  <c:v>171.15606917840299</c:v>
                </c:pt>
                <c:pt idx="40">
                  <c:v>229.950379880838</c:v>
                </c:pt>
                <c:pt idx="41">
                  <c:v>153.53480057841301</c:v>
                </c:pt>
                <c:pt idx="42">
                  <c:v>130.266035390334</c:v>
                </c:pt>
                <c:pt idx="43">
                  <c:v>230.25485267937299</c:v>
                </c:pt>
                <c:pt idx="44">
                  <c:v>230.34583844800599</c:v>
                </c:pt>
                <c:pt idx="45">
                  <c:v>247.00185073608401</c:v>
                </c:pt>
                <c:pt idx="46">
                  <c:v>153.24893065724501</c:v>
                </c:pt>
                <c:pt idx="47">
                  <c:v>153.84217684510099</c:v>
                </c:pt>
                <c:pt idx="48">
                  <c:v>53.980084085180003</c:v>
                </c:pt>
                <c:pt idx="49">
                  <c:v>137.48491865810601</c:v>
                </c:pt>
                <c:pt idx="50">
                  <c:v>169.55796527690899</c:v>
                </c:pt>
                <c:pt idx="51">
                  <c:v>156.542292572864</c:v>
                </c:pt>
                <c:pt idx="52">
                  <c:v>140.073341402149</c:v>
                </c:pt>
                <c:pt idx="53">
                  <c:v>133.18086758752901</c:v>
                </c:pt>
                <c:pt idx="54">
                  <c:v>130.525190423189</c:v>
                </c:pt>
                <c:pt idx="55">
                  <c:v>143.67477515239301</c:v>
                </c:pt>
                <c:pt idx="56">
                  <c:v>85.229013890983893</c:v>
                </c:pt>
                <c:pt idx="57">
                  <c:v>211.736839175923</c:v>
                </c:pt>
                <c:pt idx="58">
                  <c:v>211.26537301072699</c:v>
                </c:pt>
                <c:pt idx="59">
                  <c:v>120.73059459936201</c:v>
                </c:pt>
                <c:pt idx="60">
                  <c:v>8.8463836977333408</c:v>
                </c:pt>
                <c:pt idx="61">
                  <c:v>16.087080462924899</c:v>
                </c:pt>
                <c:pt idx="62">
                  <c:v>6.7399907706749804</c:v>
                </c:pt>
                <c:pt idx="63">
                  <c:v>5.8691891082242904</c:v>
                </c:pt>
                <c:pt idx="64">
                  <c:v>3.5755463858057999</c:v>
                </c:pt>
                <c:pt idx="65">
                  <c:v>1.5123082005480399</c:v>
                </c:pt>
                <c:pt idx="66">
                  <c:v>0.64930907977302799</c:v>
                </c:pt>
                <c:pt idx="67">
                  <c:v>4.8164174536182901E-2</c:v>
                </c:pt>
                <c:pt idx="68">
                  <c:v>0</c:v>
                </c:pt>
                <c:pt idx="69">
                  <c:v>10.5475639920777</c:v>
                </c:pt>
                <c:pt idx="70">
                  <c:v>4.9630717757382001</c:v>
                </c:pt>
                <c:pt idx="71">
                  <c:v>5.1566705501046401</c:v>
                </c:pt>
                <c:pt idx="72">
                  <c:v>8.9424766833492004</c:v>
                </c:pt>
                <c:pt idx="73">
                  <c:v>5.4765587009690799</c:v>
                </c:pt>
                <c:pt idx="74">
                  <c:v>10.0700842912553</c:v>
                </c:pt>
                <c:pt idx="75">
                  <c:v>33.2918503099689</c:v>
                </c:pt>
                <c:pt idx="76">
                  <c:v>24.5501600616806</c:v>
                </c:pt>
                <c:pt idx="77">
                  <c:v>41.468741158792703</c:v>
                </c:pt>
                <c:pt idx="78">
                  <c:v>30.152280564873699</c:v>
                </c:pt>
                <c:pt idx="79">
                  <c:v>22.689310128900001</c:v>
                </c:pt>
                <c:pt idx="80">
                  <c:v>11.9033452841567</c:v>
                </c:pt>
                <c:pt idx="81">
                  <c:v>20.5496838872259</c:v>
                </c:pt>
                <c:pt idx="82">
                  <c:v>34.0119745556553</c:v>
                </c:pt>
                <c:pt idx="83">
                  <c:v>111.213413835754</c:v>
                </c:pt>
                <c:pt idx="84">
                  <c:v>124.10310185489899</c:v>
                </c:pt>
                <c:pt idx="85">
                  <c:v>121.660501989862</c:v>
                </c:pt>
                <c:pt idx="86">
                  <c:v>105.666283080608</c:v>
                </c:pt>
                <c:pt idx="87">
                  <c:v>76.840452784124594</c:v>
                </c:pt>
                <c:pt idx="88">
                  <c:v>15.475196041293099</c:v>
                </c:pt>
                <c:pt idx="89">
                  <c:v>38.412660969595798</c:v>
                </c:pt>
                <c:pt idx="90">
                  <c:v>37.134009314347999</c:v>
                </c:pt>
                <c:pt idx="91">
                  <c:v>111.76447628029899</c:v>
                </c:pt>
                <c:pt idx="92">
                  <c:v>106.05612452605</c:v>
                </c:pt>
                <c:pt idx="93">
                  <c:v>120.32777859612899</c:v>
                </c:pt>
                <c:pt idx="94">
                  <c:v>139.80239620283999</c:v>
                </c:pt>
                <c:pt idx="95">
                  <c:v>58.398850818992599</c:v>
                </c:pt>
                <c:pt idx="96">
                  <c:v>42.466929321219098</c:v>
                </c:pt>
                <c:pt idx="97">
                  <c:v>31.688724270833401</c:v>
                </c:pt>
                <c:pt idx="98">
                  <c:v>25.009685686670299</c:v>
                </c:pt>
                <c:pt idx="99">
                  <c:v>37.279434283900102</c:v>
                </c:pt>
                <c:pt idx="100">
                  <c:v>11.561090040923499</c:v>
                </c:pt>
                <c:pt idx="101">
                  <c:v>5.5513389291390496</c:v>
                </c:pt>
                <c:pt idx="102">
                  <c:v>5.4408901811536499</c:v>
                </c:pt>
                <c:pt idx="103">
                  <c:v>6.5638669857539798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B4-4AC0-AC21-42023232A671}"/>
            </c:ext>
          </c:extLst>
        </c:ser>
        <c:ser>
          <c:idx val="9"/>
          <c:order val="9"/>
          <c:tx>
            <c:strRef>
              <c:f>LW_devs!$BH$1</c:f>
              <c:strCache>
                <c:ptCount val="1"/>
                <c:pt idx="0">
                  <c:v>Own-ec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LW_devs!$BH$2:$BH$105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6.29611505535222</c:v>
                </c:pt>
                <c:pt idx="53">
                  <c:v>10.049922339044199</c:v>
                </c:pt>
                <c:pt idx="54">
                  <c:v>7.4684664949738897</c:v>
                </c:pt>
                <c:pt idx="55">
                  <c:v>16.7156036669092</c:v>
                </c:pt>
                <c:pt idx="56">
                  <c:v>7.30204133631731</c:v>
                </c:pt>
                <c:pt idx="57">
                  <c:v>46.477330229407798</c:v>
                </c:pt>
                <c:pt idx="58">
                  <c:v>52.253930451384001</c:v>
                </c:pt>
                <c:pt idx="59">
                  <c:v>27.9797507825709</c:v>
                </c:pt>
                <c:pt idx="60">
                  <c:v>36.803278637045601</c:v>
                </c:pt>
                <c:pt idx="61">
                  <c:v>25.0415935053712</c:v>
                </c:pt>
                <c:pt idx="62">
                  <c:v>26.0085160175521</c:v>
                </c:pt>
                <c:pt idx="63">
                  <c:v>27.0994782895166</c:v>
                </c:pt>
                <c:pt idx="64">
                  <c:v>31.956296771858501</c:v>
                </c:pt>
                <c:pt idx="65">
                  <c:v>17.1301827683596</c:v>
                </c:pt>
                <c:pt idx="66">
                  <c:v>16.515649125737699</c:v>
                </c:pt>
                <c:pt idx="67">
                  <c:v>30.147700220385701</c:v>
                </c:pt>
                <c:pt idx="68">
                  <c:v>75.887029658636806</c:v>
                </c:pt>
                <c:pt idx="69">
                  <c:v>28.696744744315499</c:v>
                </c:pt>
                <c:pt idx="70">
                  <c:v>10.757732501841501</c:v>
                </c:pt>
                <c:pt idx="71">
                  <c:v>7.0785045365382704</c:v>
                </c:pt>
                <c:pt idx="72">
                  <c:v>10.006120425372901</c:v>
                </c:pt>
                <c:pt idx="73">
                  <c:v>27.5291142502486</c:v>
                </c:pt>
                <c:pt idx="74">
                  <c:v>9.8387064503530794</c:v>
                </c:pt>
                <c:pt idx="75">
                  <c:v>38.816485381029501</c:v>
                </c:pt>
                <c:pt idx="76">
                  <c:v>26.620006357690201</c:v>
                </c:pt>
                <c:pt idx="77">
                  <c:v>38.244824648348803</c:v>
                </c:pt>
                <c:pt idx="78">
                  <c:v>25.0729442028255</c:v>
                </c:pt>
                <c:pt idx="79">
                  <c:v>4.0546017854869802</c:v>
                </c:pt>
                <c:pt idx="80">
                  <c:v>21.9145502592085</c:v>
                </c:pt>
                <c:pt idx="81">
                  <c:v>20.365991324881399</c:v>
                </c:pt>
                <c:pt idx="82">
                  <c:v>19.168563937620402</c:v>
                </c:pt>
                <c:pt idx="83">
                  <c:v>28.5482787057481</c:v>
                </c:pt>
                <c:pt idx="84">
                  <c:v>33.690264515510798</c:v>
                </c:pt>
                <c:pt idx="85">
                  <c:v>27.9636580398377</c:v>
                </c:pt>
                <c:pt idx="86">
                  <c:v>20.844961961027799</c:v>
                </c:pt>
                <c:pt idx="87">
                  <c:v>22.627025358421399</c:v>
                </c:pt>
                <c:pt idx="88">
                  <c:v>25.7333260222881</c:v>
                </c:pt>
                <c:pt idx="89">
                  <c:v>13.280381772178201</c:v>
                </c:pt>
                <c:pt idx="90">
                  <c:v>15.002544635806901</c:v>
                </c:pt>
                <c:pt idx="91">
                  <c:v>28.0865627381535</c:v>
                </c:pt>
                <c:pt idx="92">
                  <c:v>24.483593544892301</c:v>
                </c:pt>
                <c:pt idx="93">
                  <c:v>30.562656533219599</c:v>
                </c:pt>
                <c:pt idx="94">
                  <c:v>50.4710645839926</c:v>
                </c:pt>
                <c:pt idx="95">
                  <c:v>26.2044972714938</c:v>
                </c:pt>
                <c:pt idx="96">
                  <c:v>21.854523972900001</c:v>
                </c:pt>
                <c:pt idx="97">
                  <c:v>15.7974147390014</c:v>
                </c:pt>
                <c:pt idx="98">
                  <c:v>26.663288262342402</c:v>
                </c:pt>
                <c:pt idx="99">
                  <c:v>19.999975600829199</c:v>
                </c:pt>
                <c:pt idx="100">
                  <c:v>1.96057751270944</c:v>
                </c:pt>
                <c:pt idx="101">
                  <c:v>10.5177660167514</c:v>
                </c:pt>
                <c:pt idx="102">
                  <c:v>16.297050050908702</c:v>
                </c:pt>
                <c:pt idx="103">
                  <c:v>8.8068905057941507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B4-4AC0-AC21-42023232A671}"/>
            </c:ext>
          </c:extLst>
        </c:ser>
        <c:ser>
          <c:idx val="10"/>
          <c:order val="10"/>
          <c:tx>
            <c:strRef>
              <c:f>LW_devs!$BI$1</c:f>
              <c:strCache>
                <c:ptCount val="1"/>
                <c:pt idx="0">
                  <c:v>Cvs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LW_devs!$BI$2:$BI$105</c:f>
              <c:numCache>
                <c:formatCode>#0</c:formatCode>
                <c:ptCount val="104"/>
                <c:pt idx="0">
                  <c:v>2036.2681659966699</c:v>
                </c:pt>
                <c:pt idx="1">
                  <c:v>2048.0770608839298</c:v>
                </c:pt>
                <c:pt idx="2">
                  <c:v>1723.8254738952</c:v>
                </c:pt>
                <c:pt idx="3">
                  <c:v>1876.6402721396</c:v>
                </c:pt>
                <c:pt idx="4">
                  <c:v>1869.37464978209</c:v>
                </c:pt>
                <c:pt idx="5">
                  <c:v>678.50840349280099</c:v>
                </c:pt>
                <c:pt idx="6">
                  <c:v>1630.20334477458</c:v>
                </c:pt>
                <c:pt idx="7">
                  <c:v>1058.6451639191901</c:v>
                </c:pt>
                <c:pt idx="8">
                  <c:v>1170.22191735771</c:v>
                </c:pt>
                <c:pt idx="9">
                  <c:v>1947.2584226746401</c:v>
                </c:pt>
                <c:pt idx="10">
                  <c:v>2140.5673730787398</c:v>
                </c:pt>
                <c:pt idx="11">
                  <c:v>853.861289299173</c:v>
                </c:pt>
                <c:pt idx="12">
                  <c:v>664.59738781842702</c:v>
                </c:pt>
                <c:pt idx="13">
                  <c:v>483.832273592832</c:v>
                </c:pt>
                <c:pt idx="14">
                  <c:v>222.075356973911</c:v>
                </c:pt>
                <c:pt idx="15">
                  <c:v>2943.8915471904602</c:v>
                </c:pt>
                <c:pt idx="16">
                  <c:v>3024.4749598325998</c:v>
                </c:pt>
                <c:pt idx="17">
                  <c:v>1077.40502414158</c:v>
                </c:pt>
                <c:pt idx="18">
                  <c:v>422.03034647598099</c:v>
                </c:pt>
                <c:pt idx="19">
                  <c:v>343.29490621903602</c:v>
                </c:pt>
                <c:pt idx="20">
                  <c:v>82.142114878853604</c:v>
                </c:pt>
                <c:pt idx="21">
                  <c:v>2909.8992795115901</c:v>
                </c:pt>
                <c:pt idx="22">
                  <c:v>2340.5234538291902</c:v>
                </c:pt>
                <c:pt idx="23">
                  <c:v>1000.07919349063</c:v>
                </c:pt>
                <c:pt idx="24">
                  <c:v>880.49509778985703</c:v>
                </c:pt>
                <c:pt idx="25">
                  <c:v>565.57176084620903</c:v>
                </c:pt>
                <c:pt idx="26">
                  <c:v>169.39715158811501</c:v>
                </c:pt>
                <c:pt idx="27">
                  <c:v>162.917433625787</c:v>
                </c:pt>
                <c:pt idx="28">
                  <c:v>205.34057479736799</c:v>
                </c:pt>
                <c:pt idx="29">
                  <c:v>181.34418114761201</c:v>
                </c:pt>
                <c:pt idx="30">
                  <c:v>118.85734282980999</c:v>
                </c:pt>
                <c:pt idx="31">
                  <c:v>124.82163829713301</c:v>
                </c:pt>
                <c:pt idx="32">
                  <c:v>138.82683431372101</c:v>
                </c:pt>
                <c:pt idx="33">
                  <c:v>697.82666381162505</c:v>
                </c:pt>
                <c:pt idx="34">
                  <c:v>1079.5378208985801</c:v>
                </c:pt>
                <c:pt idx="35">
                  <c:v>522.22810076275698</c:v>
                </c:pt>
                <c:pt idx="36">
                  <c:v>392.18241919445398</c:v>
                </c:pt>
                <c:pt idx="37">
                  <c:v>2034.8961641818701</c:v>
                </c:pt>
                <c:pt idx="38">
                  <c:v>1986.6348831555399</c:v>
                </c:pt>
                <c:pt idx="39">
                  <c:v>955.59216850199005</c:v>
                </c:pt>
                <c:pt idx="40">
                  <c:v>1033.9853333369899</c:v>
                </c:pt>
                <c:pt idx="41">
                  <c:v>721.32090775716495</c:v>
                </c:pt>
                <c:pt idx="42">
                  <c:v>592.28515937306202</c:v>
                </c:pt>
                <c:pt idx="43">
                  <c:v>1285.6350631933601</c:v>
                </c:pt>
                <c:pt idx="44">
                  <c:v>710.10674181989395</c:v>
                </c:pt>
                <c:pt idx="45">
                  <c:v>637.18329922549697</c:v>
                </c:pt>
                <c:pt idx="46">
                  <c:v>370.393613261979</c:v>
                </c:pt>
                <c:pt idx="47">
                  <c:v>112.890439760479</c:v>
                </c:pt>
                <c:pt idx="48">
                  <c:v>226.98391169394901</c:v>
                </c:pt>
                <c:pt idx="49">
                  <c:v>285.03687560947998</c:v>
                </c:pt>
                <c:pt idx="50">
                  <c:v>1042.3106415617799</c:v>
                </c:pt>
                <c:pt idx="51">
                  <c:v>1084.7031206053</c:v>
                </c:pt>
                <c:pt idx="52">
                  <c:v>853.40999242294197</c:v>
                </c:pt>
                <c:pt idx="53">
                  <c:v>781.81962168647203</c:v>
                </c:pt>
                <c:pt idx="54">
                  <c:v>832.37857268443599</c:v>
                </c:pt>
                <c:pt idx="55">
                  <c:v>1046.83058064491</c:v>
                </c:pt>
                <c:pt idx="56">
                  <c:v>425.80804987626601</c:v>
                </c:pt>
                <c:pt idx="57">
                  <c:v>408.484490773451</c:v>
                </c:pt>
                <c:pt idx="58">
                  <c:v>3.5917399036463702</c:v>
                </c:pt>
                <c:pt idx="59">
                  <c:v>3.5917399036463702</c:v>
                </c:pt>
                <c:pt idx="60">
                  <c:v>3.5917399036463702</c:v>
                </c:pt>
                <c:pt idx="61">
                  <c:v>615.52262149082696</c:v>
                </c:pt>
                <c:pt idx="62">
                  <c:v>603.92503774378599</c:v>
                </c:pt>
                <c:pt idx="63">
                  <c:v>368.37774486695702</c:v>
                </c:pt>
                <c:pt idx="64">
                  <c:v>194.24802610574099</c:v>
                </c:pt>
                <c:pt idx="65">
                  <c:v>109.437938624965</c:v>
                </c:pt>
                <c:pt idx="66">
                  <c:v>3.5917399036463702</c:v>
                </c:pt>
                <c:pt idx="67">
                  <c:v>3.5917399036463702</c:v>
                </c:pt>
                <c:pt idx="68">
                  <c:v>3.5917399036463702</c:v>
                </c:pt>
                <c:pt idx="69">
                  <c:v>85.379814719349397</c:v>
                </c:pt>
                <c:pt idx="70">
                  <c:v>119.12129068472601</c:v>
                </c:pt>
                <c:pt idx="71">
                  <c:v>87.664306457766898</c:v>
                </c:pt>
                <c:pt idx="72">
                  <c:v>161.663118468899</c:v>
                </c:pt>
                <c:pt idx="73">
                  <c:v>137.07583913146399</c:v>
                </c:pt>
                <c:pt idx="74">
                  <c:v>214.98357498044101</c:v>
                </c:pt>
                <c:pt idx="75">
                  <c:v>537.03389008284205</c:v>
                </c:pt>
                <c:pt idx="76">
                  <c:v>852.72986052768704</c:v>
                </c:pt>
                <c:pt idx="77">
                  <c:v>514.19224832416296</c:v>
                </c:pt>
                <c:pt idx="78">
                  <c:v>269.74447702918297</c:v>
                </c:pt>
                <c:pt idx="79">
                  <c:v>269.39314930005202</c:v>
                </c:pt>
                <c:pt idx="80">
                  <c:v>520.18955917860399</c:v>
                </c:pt>
                <c:pt idx="81">
                  <c:v>1779.2391985883201</c:v>
                </c:pt>
                <c:pt idx="82">
                  <c:v>2176.0420072932402</c:v>
                </c:pt>
                <c:pt idx="83">
                  <c:v>983.22911533159402</c:v>
                </c:pt>
                <c:pt idx="84">
                  <c:v>885.38281143991003</c:v>
                </c:pt>
                <c:pt idx="85">
                  <c:v>976.03447974486699</c:v>
                </c:pt>
                <c:pt idx="86">
                  <c:v>1830.44660187264</c:v>
                </c:pt>
                <c:pt idx="87">
                  <c:v>773.04079516433603</c:v>
                </c:pt>
                <c:pt idx="88">
                  <c:v>546.03114176862198</c:v>
                </c:pt>
                <c:pt idx="89">
                  <c:v>311.18324971959697</c:v>
                </c:pt>
                <c:pt idx="90">
                  <c:v>260.14162557285402</c:v>
                </c:pt>
                <c:pt idx="91">
                  <c:v>728.14646037694195</c:v>
                </c:pt>
                <c:pt idx="92">
                  <c:v>699.59918661537802</c:v>
                </c:pt>
                <c:pt idx="93">
                  <c:v>705.77000838909498</c:v>
                </c:pt>
                <c:pt idx="94">
                  <c:v>792.47487272216904</c:v>
                </c:pt>
                <c:pt idx="95">
                  <c:v>960.08824673423101</c:v>
                </c:pt>
                <c:pt idx="96">
                  <c:v>863.28287207793903</c:v>
                </c:pt>
                <c:pt idx="97">
                  <c:v>609.16553876750299</c:v>
                </c:pt>
                <c:pt idx="98">
                  <c:v>391.73500350272701</c:v>
                </c:pt>
                <c:pt idx="99">
                  <c:v>382.74576927056199</c:v>
                </c:pt>
                <c:pt idx="100">
                  <c:v>117.65800691449201</c:v>
                </c:pt>
                <c:pt idx="101">
                  <c:v>46.883170048024802</c:v>
                </c:pt>
                <c:pt idx="102">
                  <c:v>51.631614026598299</c:v>
                </c:pt>
                <c:pt idx="103">
                  <c:v>67.570441053702098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B4-4AC0-AC21-42023232A671}"/>
            </c:ext>
          </c:extLst>
        </c:ser>
        <c:ser>
          <c:idx val="11"/>
          <c:order val="11"/>
          <c:tx>
            <c:strRef>
              <c:f>LW_devs!$BJ$1</c:f>
              <c:strCache>
                <c:ptCount val="1"/>
                <c:pt idx="0">
                  <c:v>Digitaldisplay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LW_devs!$BJ$2:$BJ$105</c:f>
              <c:numCache>
                <c:formatCode>#0</c:formatCode>
                <c:ptCount val="104"/>
                <c:pt idx="0">
                  <c:v>237.96876526997301</c:v>
                </c:pt>
                <c:pt idx="1">
                  <c:v>250.59981171520599</c:v>
                </c:pt>
                <c:pt idx="2">
                  <c:v>229.64789627283201</c:v>
                </c:pt>
                <c:pt idx="3">
                  <c:v>221.96678621117201</c:v>
                </c:pt>
                <c:pt idx="4">
                  <c:v>203.69203289242401</c:v>
                </c:pt>
                <c:pt idx="5">
                  <c:v>69.496987996678598</c:v>
                </c:pt>
                <c:pt idx="6">
                  <c:v>100.376185788957</c:v>
                </c:pt>
                <c:pt idx="7">
                  <c:v>227.68528826297501</c:v>
                </c:pt>
                <c:pt idx="8">
                  <c:v>261.291615882256</c:v>
                </c:pt>
                <c:pt idx="9">
                  <c:v>179.58020768735801</c:v>
                </c:pt>
                <c:pt idx="10">
                  <c:v>156.54726542895801</c:v>
                </c:pt>
                <c:pt idx="11">
                  <c:v>157.23485478442299</c:v>
                </c:pt>
                <c:pt idx="12">
                  <c:v>136.621292007205</c:v>
                </c:pt>
                <c:pt idx="13">
                  <c:v>126.743400164321</c:v>
                </c:pt>
                <c:pt idx="14">
                  <c:v>225.71873652157899</c:v>
                </c:pt>
                <c:pt idx="15">
                  <c:v>169.956039894003</c:v>
                </c:pt>
                <c:pt idx="16">
                  <c:v>159.60301860059801</c:v>
                </c:pt>
                <c:pt idx="17">
                  <c:v>155.42792601797899</c:v>
                </c:pt>
                <c:pt idx="18">
                  <c:v>80.790413348859801</c:v>
                </c:pt>
                <c:pt idx="19">
                  <c:v>57.301026809405499</c:v>
                </c:pt>
                <c:pt idx="20">
                  <c:v>19.563528559773399</c:v>
                </c:pt>
                <c:pt idx="21">
                  <c:v>137.58526004309701</c:v>
                </c:pt>
                <c:pt idx="22">
                  <c:v>117.860818152191</c:v>
                </c:pt>
                <c:pt idx="23">
                  <c:v>89.274835796959707</c:v>
                </c:pt>
                <c:pt idx="24">
                  <c:v>182.07499209333699</c:v>
                </c:pt>
                <c:pt idx="25">
                  <c:v>117.55429362756099</c:v>
                </c:pt>
                <c:pt idx="26">
                  <c:v>13.1295126299571</c:v>
                </c:pt>
                <c:pt idx="27">
                  <c:v>6.4275271224421404</c:v>
                </c:pt>
                <c:pt idx="28">
                  <c:v>15.124424393328701</c:v>
                </c:pt>
                <c:pt idx="29">
                  <c:v>43.521279889497599</c:v>
                </c:pt>
                <c:pt idx="30">
                  <c:v>10.658795566331399</c:v>
                </c:pt>
                <c:pt idx="31">
                  <c:v>2.8724707849254298</c:v>
                </c:pt>
                <c:pt idx="32">
                  <c:v>2.5281237738029301</c:v>
                </c:pt>
                <c:pt idx="33">
                  <c:v>0</c:v>
                </c:pt>
                <c:pt idx="34">
                  <c:v>0.57934491483721395</c:v>
                </c:pt>
                <c:pt idx="35">
                  <c:v>4.8380488217803999</c:v>
                </c:pt>
                <c:pt idx="36">
                  <c:v>1.1487999599236201</c:v>
                </c:pt>
                <c:pt idx="37">
                  <c:v>99.9636809296493</c:v>
                </c:pt>
                <c:pt idx="38">
                  <c:v>135.42279194793099</c:v>
                </c:pt>
                <c:pt idx="39">
                  <c:v>79.604699430340204</c:v>
                </c:pt>
                <c:pt idx="40">
                  <c:v>92.905638807363204</c:v>
                </c:pt>
                <c:pt idx="41">
                  <c:v>45.545874106515697</c:v>
                </c:pt>
                <c:pt idx="42">
                  <c:v>26.741722697320899</c:v>
                </c:pt>
                <c:pt idx="43">
                  <c:v>161.56372339978199</c:v>
                </c:pt>
                <c:pt idx="44">
                  <c:v>126.65111779619301</c:v>
                </c:pt>
                <c:pt idx="45">
                  <c:v>126.903900823602</c:v>
                </c:pt>
                <c:pt idx="46">
                  <c:v>94.592885576581196</c:v>
                </c:pt>
                <c:pt idx="47">
                  <c:v>125.65320647206499</c:v>
                </c:pt>
                <c:pt idx="48">
                  <c:v>257.52104689785801</c:v>
                </c:pt>
                <c:pt idx="49">
                  <c:v>326.56703652164498</c:v>
                </c:pt>
                <c:pt idx="50">
                  <c:v>130.26427001501901</c:v>
                </c:pt>
                <c:pt idx="51">
                  <c:v>123.323594870598</c:v>
                </c:pt>
                <c:pt idx="52">
                  <c:v>88.110719412109304</c:v>
                </c:pt>
                <c:pt idx="53">
                  <c:v>90.061573551376696</c:v>
                </c:pt>
                <c:pt idx="54">
                  <c:v>79.094913312896395</c:v>
                </c:pt>
                <c:pt idx="55">
                  <c:v>101.125517202515</c:v>
                </c:pt>
                <c:pt idx="56">
                  <c:v>78.992276125849102</c:v>
                </c:pt>
                <c:pt idx="57">
                  <c:v>74.130602569139398</c:v>
                </c:pt>
                <c:pt idx="58">
                  <c:v>71.686987901956897</c:v>
                </c:pt>
                <c:pt idx="59">
                  <c:v>31.8877534611611</c:v>
                </c:pt>
                <c:pt idx="60">
                  <c:v>35.780508168647799</c:v>
                </c:pt>
                <c:pt idx="61">
                  <c:v>52.674817685291799</c:v>
                </c:pt>
                <c:pt idx="62">
                  <c:v>55.111657432079703</c:v>
                </c:pt>
                <c:pt idx="63">
                  <c:v>45.329294731790903</c:v>
                </c:pt>
                <c:pt idx="64">
                  <c:v>58.9937068727046</c:v>
                </c:pt>
                <c:pt idx="65">
                  <c:v>32.685286820142302</c:v>
                </c:pt>
                <c:pt idx="66">
                  <c:v>17.4671365954332</c:v>
                </c:pt>
                <c:pt idx="67">
                  <c:v>0.64442821838446795</c:v>
                </c:pt>
                <c:pt idx="68">
                  <c:v>29.834935060914301</c:v>
                </c:pt>
                <c:pt idx="69">
                  <c:v>71.1949983650089</c:v>
                </c:pt>
                <c:pt idx="70">
                  <c:v>50.451660254622396</c:v>
                </c:pt>
                <c:pt idx="71">
                  <c:v>16.5063865875209</c:v>
                </c:pt>
                <c:pt idx="72">
                  <c:v>6.4280914745893503</c:v>
                </c:pt>
                <c:pt idx="73">
                  <c:v>0.90355107982156102</c:v>
                </c:pt>
                <c:pt idx="74">
                  <c:v>27.034847596103099</c:v>
                </c:pt>
                <c:pt idx="75">
                  <c:v>12.1486513181109</c:v>
                </c:pt>
                <c:pt idx="76">
                  <c:v>68.436528766697705</c:v>
                </c:pt>
                <c:pt idx="77">
                  <c:v>63.9908152582518</c:v>
                </c:pt>
                <c:pt idx="78">
                  <c:v>0.36101885263725803</c:v>
                </c:pt>
                <c:pt idx="79">
                  <c:v>20.704819531742501</c:v>
                </c:pt>
                <c:pt idx="80">
                  <c:v>108.593965097859</c:v>
                </c:pt>
                <c:pt idx="81">
                  <c:v>130.24531850077801</c:v>
                </c:pt>
                <c:pt idx="82">
                  <c:v>131.23644412553901</c:v>
                </c:pt>
                <c:pt idx="83">
                  <c:v>70.8359787814871</c:v>
                </c:pt>
                <c:pt idx="84">
                  <c:v>77.700841723929997</c:v>
                </c:pt>
                <c:pt idx="85">
                  <c:v>78.194013461306596</c:v>
                </c:pt>
                <c:pt idx="86">
                  <c:v>86.526950789170698</c:v>
                </c:pt>
                <c:pt idx="87">
                  <c:v>45.2706635727071</c:v>
                </c:pt>
                <c:pt idx="88">
                  <c:v>49.544041590623003</c:v>
                </c:pt>
                <c:pt idx="89">
                  <c:v>25.722623404671602</c:v>
                </c:pt>
                <c:pt idx="90">
                  <c:v>28.449204098087801</c:v>
                </c:pt>
                <c:pt idx="91">
                  <c:v>50.373658375780202</c:v>
                </c:pt>
                <c:pt idx="92">
                  <c:v>50.142343357595799</c:v>
                </c:pt>
                <c:pt idx="93">
                  <c:v>62.761964109321497</c:v>
                </c:pt>
                <c:pt idx="94">
                  <c:v>73.218844317431802</c:v>
                </c:pt>
                <c:pt idx="95">
                  <c:v>37.927564714657201</c:v>
                </c:pt>
                <c:pt idx="96">
                  <c:v>25.631642302678099</c:v>
                </c:pt>
                <c:pt idx="97">
                  <c:v>2.6633120951307401</c:v>
                </c:pt>
                <c:pt idx="98">
                  <c:v>35.551293724239699</c:v>
                </c:pt>
                <c:pt idx="99">
                  <c:v>20.346675193888</c:v>
                </c:pt>
                <c:pt idx="100">
                  <c:v>0.15932861832841499</c:v>
                </c:pt>
                <c:pt idx="101">
                  <c:v>1.82918179895877</c:v>
                </c:pt>
                <c:pt idx="102">
                  <c:v>12.656518054592199</c:v>
                </c:pt>
                <c:pt idx="103">
                  <c:v>31.141876248932501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B4-4AC0-AC21-42023232A671}"/>
            </c:ext>
          </c:extLst>
        </c:ser>
        <c:ser>
          <c:idx val="12"/>
          <c:order val="12"/>
          <c:tx>
            <c:strRef>
              <c:f>LW_devs!$BK$1</c:f>
              <c:strCache>
                <c:ptCount val="1"/>
                <c:pt idx="0">
                  <c:v>Digitalvideo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LW_devs!$BK$2:$BK$105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32.139590502905001</c:v>
                </c:pt>
                <c:pt idx="29">
                  <c:v>41.839840809969502</c:v>
                </c:pt>
                <c:pt idx="30">
                  <c:v>134.33592693414201</c:v>
                </c:pt>
                <c:pt idx="31">
                  <c:v>30.611278637874499</c:v>
                </c:pt>
                <c:pt idx="32">
                  <c:v>5.8623795786017103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3.3565387836691301</c:v>
                </c:pt>
                <c:pt idx="38">
                  <c:v>17.660192565855599</c:v>
                </c:pt>
                <c:pt idx="39">
                  <c:v>100.782689069496</c:v>
                </c:pt>
                <c:pt idx="40">
                  <c:v>100.577881870019</c:v>
                </c:pt>
                <c:pt idx="41">
                  <c:v>66.1799948006216</c:v>
                </c:pt>
                <c:pt idx="42">
                  <c:v>64.926822781203796</c:v>
                </c:pt>
                <c:pt idx="43">
                  <c:v>161.68855338948401</c:v>
                </c:pt>
                <c:pt idx="44">
                  <c:v>100.933699115632</c:v>
                </c:pt>
                <c:pt idx="45">
                  <c:v>93.161553656195693</c:v>
                </c:pt>
                <c:pt idx="46">
                  <c:v>51.293639029658699</c:v>
                </c:pt>
                <c:pt idx="47">
                  <c:v>7.7428553046033501</c:v>
                </c:pt>
                <c:pt idx="48">
                  <c:v>7.6921445707009903</c:v>
                </c:pt>
                <c:pt idx="49">
                  <c:v>10.9936511539126</c:v>
                </c:pt>
                <c:pt idx="50">
                  <c:v>66.551824640415006</c:v>
                </c:pt>
                <c:pt idx="51">
                  <c:v>31.439166235200702</c:v>
                </c:pt>
                <c:pt idx="52">
                  <c:v>17.4662408167964</c:v>
                </c:pt>
                <c:pt idx="53">
                  <c:v>9.4753185692537603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23.264501907350802</c:v>
                </c:pt>
                <c:pt idx="77">
                  <c:v>6.2330862336919601</c:v>
                </c:pt>
                <c:pt idx="78">
                  <c:v>6.3719090150900799</c:v>
                </c:pt>
                <c:pt idx="79">
                  <c:v>11.269602644109201</c:v>
                </c:pt>
                <c:pt idx="80">
                  <c:v>60.524131395768997</c:v>
                </c:pt>
                <c:pt idx="81">
                  <c:v>72.453569412189907</c:v>
                </c:pt>
                <c:pt idx="82">
                  <c:v>62.640146024420702</c:v>
                </c:pt>
                <c:pt idx="83">
                  <c:v>90.880560429135798</c:v>
                </c:pt>
                <c:pt idx="84">
                  <c:v>109.333106431152</c:v>
                </c:pt>
                <c:pt idx="85">
                  <c:v>93.547068651559599</c:v>
                </c:pt>
                <c:pt idx="86">
                  <c:v>23.065251972715799</c:v>
                </c:pt>
                <c:pt idx="87">
                  <c:v>7.9323138219333504</c:v>
                </c:pt>
                <c:pt idx="88">
                  <c:v>11.2494111734076</c:v>
                </c:pt>
                <c:pt idx="89">
                  <c:v>5.4867683592347696</c:v>
                </c:pt>
                <c:pt idx="90">
                  <c:v>5.2645857209232103</c:v>
                </c:pt>
                <c:pt idx="91">
                  <c:v>59.274072906025502</c:v>
                </c:pt>
                <c:pt idx="92">
                  <c:v>29.154495883812199</c:v>
                </c:pt>
                <c:pt idx="93">
                  <c:v>16.201754462567301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14.2390062990122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B4-4AC0-AC21-42023232A671}"/>
            </c:ext>
          </c:extLst>
        </c:ser>
        <c:ser>
          <c:idx val="13"/>
          <c:order val="13"/>
          <c:tx>
            <c:strRef>
              <c:f>LW_devs!$BL$1</c:f>
              <c:strCache>
                <c:ptCount val="1"/>
                <c:pt idx="0">
                  <c:v>Progdisplay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LW_devs!$BL$2:$BL$105</c:f>
              <c:numCache>
                <c:formatCode>#0</c:formatCode>
                <c:ptCount val="104"/>
                <c:pt idx="0">
                  <c:v>249.08318903972</c:v>
                </c:pt>
                <c:pt idx="1">
                  <c:v>251.311043464844</c:v>
                </c:pt>
                <c:pt idx="2">
                  <c:v>236.16142095006199</c:v>
                </c:pt>
                <c:pt idx="3">
                  <c:v>215.32783440866601</c:v>
                </c:pt>
                <c:pt idx="4">
                  <c:v>207.210781780936</c:v>
                </c:pt>
                <c:pt idx="5">
                  <c:v>51.1830758237192</c:v>
                </c:pt>
                <c:pt idx="6">
                  <c:v>77.0998911601759</c:v>
                </c:pt>
                <c:pt idx="7">
                  <c:v>184.01281718252</c:v>
                </c:pt>
                <c:pt idx="8">
                  <c:v>222.229386202618</c:v>
                </c:pt>
                <c:pt idx="9">
                  <c:v>161.874449498828</c:v>
                </c:pt>
                <c:pt idx="10">
                  <c:v>149.00526289946899</c:v>
                </c:pt>
                <c:pt idx="11">
                  <c:v>187.73056938010501</c:v>
                </c:pt>
                <c:pt idx="12">
                  <c:v>181.20896825108201</c:v>
                </c:pt>
                <c:pt idx="13">
                  <c:v>203.40023306654899</c:v>
                </c:pt>
                <c:pt idx="14">
                  <c:v>296.00357875907798</c:v>
                </c:pt>
                <c:pt idx="15">
                  <c:v>122.196916071262</c:v>
                </c:pt>
                <c:pt idx="16">
                  <c:v>127.423837344012</c:v>
                </c:pt>
                <c:pt idx="17">
                  <c:v>175.63889048639899</c:v>
                </c:pt>
                <c:pt idx="18">
                  <c:v>81.402227629463198</c:v>
                </c:pt>
                <c:pt idx="19">
                  <c:v>66.971219539162703</c:v>
                </c:pt>
                <c:pt idx="20">
                  <c:v>56.177872966164202</c:v>
                </c:pt>
                <c:pt idx="21">
                  <c:v>178.33389812418901</c:v>
                </c:pt>
                <c:pt idx="22">
                  <c:v>141.92182368189401</c:v>
                </c:pt>
                <c:pt idx="23">
                  <c:v>151.91978051201599</c:v>
                </c:pt>
                <c:pt idx="24">
                  <c:v>195.07508969682701</c:v>
                </c:pt>
                <c:pt idx="25">
                  <c:v>211.330595815382</c:v>
                </c:pt>
                <c:pt idx="26">
                  <c:v>111.538333088987</c:v>
                </c:pt>
                <c:pt idx="27">
                  <c:v>87.787330242533898</c:v>
                </c:pt>
                <c:pt idx="28">
                  <c:v>166.76620805681301</c:v>
                </c:pt>
                <c:pt idx="29">
                  <c:v>192.38079172824999</c:v>
                </c:pt>
                <c:pt idx="30">
                  <c:v>121.402789101919</c:v>
                </c:pt>
                <c:pt idx="31">
                  <c:v>99.172995361355902</c:v>
                </c:pt>
                <c:pt idx="32">
                  <c:v>119.934472484248</c:v>
                </c:pt>
                <c:pt idx="33">
                  <c:v>52.388986001321797</c:v>
                </c:pt>
                <c:pt idx="34">
                  <c:v>40.676811840116002</c:v>
                </c:pt>
                <c:pt idx="35">
                  <c:v>78.705562333855099</c:v>
                </c:pt>
                <c:pt idx="36">
                  <c:v>110.566545705743</c:v>
                </c:pt>
                <c:pt idx="37">
                  <c:v>172.22018207481099</c:v>
                </c:pt>
                <c:pt idx="38">
                  <c:v>155.989160676469</c:v>
                </c:pt>
                <c:pt idx="39">
                  <c:v>99.946563385559699</c:v>
                </c:pt>
                <c:pt idx="40">
                  <c:v>128.954024945691</c:v>
                </c:pt>
                <c:pt idx="41">
                  <c:v>93.844463855542699</c:v>
                </c:pt>
                <c:pt idx="42">
                  <c:v>104.481100976067</c:v>
                </c:pt>
                <c:pt idx="43">
                  <c:v>126.211980371104</c:v>
                </c:pt>
                <c:pt idx="44">
                  <c:v>117.69824598122899</c:v>
                </c:pt>
                <c:pt idx="45">
                  <c:v>139.59578700557299</c:v>
                </c:pt>
                <c:pt idx="46">
                  <c:v>76.428106950471005</c:v>
                </c:pt>
                <c:pt idx="47">
                  <c:v>85.148465967652896</c:v>
                </c:pt>
                <c:pt idx="48">
                  <c:v>175.47739339762001</c:v>
                </c:pt>
                <c:pt idx="49">
                  <c:v>373.53994190793401</c:v>
                </c:pt>
                <c:pt idx="50">
                  <c:v>94.470110772097598</c:v>
                </c:pt>
                <c:pt idx="51">
                  <c:v>94.598858273750395</c:v>
                </c:pt>
                <c:pt idx="52">
                  <c:v>87.502448611390705</c:v>
                </c:pt>
                <c:pt idx="53">
                  <c:v>75.854188714734406</c:v>
                </c:pt>
                <c:pt idx="54">
                  <c:v>70.332656817458599</c:v>
                </c:pt>
                <c:pt idx="55">
                  <c:v>94.048374346904296</c:v>
                </c:pt>
                <c:pt idx="56">
                  <c:v>48.725996352897901</c:v>
                </c:pt>
                <c:pt idx="57">
                  <c:v>81.024744174430793</c:v>
                </c:pt>
                <c:pt idx="58">
                  <c:v>79.945632170729795</c:v>
                </c:pt>
                <c:pt idx="59">
                  <c:v>46.202235749459902</c:v>
                </c:pt>
                <c:pt idx="60">
                  <c:v>16.584981065896699</c:v>
                </c:pt>
                <c:pt idx="61">
                  <c:v>34.901351195649802</c:v>
                </c:pt>
                <c:pt idx="62">
                  <c:v>34.139389961377198</c:v>
                </c:pt>
                <c:pt idx="63">
                  <c:v>15.276320312789901</c:v>
                </c:pt>
                <c:pt idx="64">
                  <c:v>13.936912116623001</c:v>
                </c:pt>
                <c:pt idx="65">
                  <c:v>9.8907937654645703</c:v>
                </c:pt>
                <c:pt idx="66">
                  <c:v>11.6802989157383</c:v>
                </c:pt>
                <c:pt idx="67">
                  <c:v>2.4585110818957401</c:v>
                </c:pt>
                <c:pt idx="68">
                  <c:v>9.5687978479605693</c:v>
                </c:pt>
                <c:pt idx="69">
                  <c:v>9.3613625039888895</c:v>
                </c:pt>
                <c:pt idx="70">
                  <c:v>19.728858783640799</c:v>
                </c:pt>
                <c:pt idx="71">
                  <c:v>18.312628023902001</c:v>
                </c:pt>
                <c:pt idx="72">
                  <c:v>16.575057626416701</c:v>
                </c:pt>
                <c:pt idx="73">
                  <c:v>55.712214295932903</c:v>
                </c:pt>
                <c:pt idx="74">
                  <c:v>47.664235203042502</c:v>
                </c:pt>
                <c:pt idx="75">
                  <c:v>0</c:v>
                </c:pt>
                <c:pt idx="76">
                  <c:v>57.153474616620599</c:v>
                </c:pt>
                <c:pt idx="77">
                  <c:v>1.0894262255739</c:v>
                </c:pt>
                <c:pt idx="78">
                  <c:v>5.4879679557868402</c:v>
                </c:pt>
                <c:pt idx="79">
                  <c:v>21.212909890428101</c:v>
                </c:pt>
                <c:pt idx="80">
                  <c:v>98.411993215949096</c:v>
                </c:pt>
                <c:pt idx="81">
                  <c:v>104.970842349199</c:v>
                </c:pt>
                <c:pt idx="82">
                  <c:v>112.97111901661501</c:v>
                </c:pt>
                <c:pt idx="83">
                  <c:v>71.636423697268498</c:v>
                </c:pt>
                <c:pt idx="84">
                  <c:v>85.824742932954805</c:v>
                </c:pt>
                <c:pt idx="85">
                  <c:v>84.107842326648793</c:v>
                </c:pt>
                <c:pt idx="86">
                  <c:v>93.722635644478601</c:v>
                </c:pt>
                <c:pt idx="87">
                  <c:v>72.880272113069594</c:v>
                </c:pt>
                <c:pt idx="88">
                  <c:v>124.901318446234</c:v>
                </c:pt>
                <c:pt idx="89">
                  <c:v>116.39790279886</c:v>
                </c:pt>
                <c:pt idx="90">
                  <c:v>102.366947901279</c:v>
                </c:pt>
                <c:pt idx="91">
                  <c:v>53.723546430989202</c:v>
                </c:pt>
                <c:pt idx="92">
                  <c:v>49.411354141324402</c:v>
                </c:pt>
                <c:pt idx="93">
                  <c:v>54.376163676940699</c:v>
                </c:pt>
                <c:pt idx="94">
                  <c:v>59.201557978490499</c:v>
                </c:pt>
                <c:pt idx="95">
                  <c:v>24.807094384668201</c:v>
                </c:pt>
                <c:pt idx="96">
                  <c:v>29.6489291143514</c:v>
                </c:pt>
                <c:pt idx="97">
                  <c:v>28.654330849744401</c:v>
                </c:pt>
                <c:pt idx="98">
                  <c:v>0.82606414756465296</c:v>
                </c:pt>
                <c:pt idx="99">
                  <c:v>16.4980038879016</c:v>
                </c:pt>
                <c:pt idx="100">
                  <c:v>0.216525983827975</c:v>
                </c:pt>
                <c:pt idx="101">
                  <c:v>11.474420227564</c:v>
                </c:pt>
                <c:pt idx="102">
                  <c:v>21.4457698668981</c:v>
                </c:pt>
                <c:pt idx="103">
                  <c:v>34.835891590811102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B4-4AC0-AC21-42023232A671}"/>
            </c:ext>
          </c:extLst>
        </c:ser>
        <c:ser>
          <c:idx val="14"/>
          <c:order val="14"/>
          <c:tx>
            <c:strRef>
              <c:f>LW_devs!$BM$1</c:f>
              <c:strCache>
                <c:ptCount val="1"/>
                <c:pt idx="0">
                  <c:v>Progvideo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LW_devs!$BM$2:$BM$105</c:f>
              <c:numCache>
                <c:formatCode>#0</c:formatCode>
                <c:ptCount val="104"/>
                <c:pt idx="0">
                  <c:v>0</c:v>
                </c:pt>
                <c:pt idx="1">
                  <c:v>19.106964343015299</c:v>
                </c:pt>
                <c:pt idx="2">
                  <c:v>23.641764475493598</c:v>
                </c:pt>
                <c:pt idx="3">
                  <c:v>31.5773350517713</c:v>
                </c:pt>
                <c:pt idx="4">
                  <c:v>21.050801808075899</c:v>
                </c:pt>
                <c:pt idx="5">
                  <c:v>4.72187967199865</c:v>
                </c:pt>
                <c:pt idx="6">
                  <c:v>7.2304125433637996</c:v>
                </c:pt>
                <c:pt idx="7">
                  <c:v>5.7453400713246099</c:v>
                </c:pt>
                <c:pt idx="8">
                  <c:v>11.5531861812917</c:v>
                </c:pt>
                <c:pt idx="9">
                  <c:v>5.0750672061500604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2.5368586331611702</c:v>
                </c:pt>
                <c:pt idx="24">
                  <c:v>4.6369534483785202</c:v>
                </c:pt>
                <c:pt idx="25">
                  <c:v>10.568131042094301</c:v>
                </c:pt>
                <c:pt idx="26">
                  <c:v>33.261858801995501</c:v>
                </c:pt>
                <c:pt idx="27">
                  <c:v>29.6268396496321</c:v>
                </c:pt>
                <c:pt idx="28">
                  <c:v>21.891165459055902</c:v>
                </c:pt>
                <c:pt idx="29">
                  <c:v>35.016873270051398</c:v>
                </c:pt>
                <c:pt idx="30">
                  <c:v>33.881779327718803</c:v>
                </c:pt>
                <c:pt idx="31">
                  <c:v>13.1856820230671</c:v>
                </c:pt>
                <c:pt idx="32">
                  <c:v>35.552620587065697</c:v>
                </c:pt>
                <c:pt idx="33">
                  <c:v>20.4708937689376</c:v>
                </c:pt>
                <c:pt idx="34">
                  <c:v>15.6590675250758</c:v>
                </c:pt>
                <c:pt idx="35">
                  <c:v>23.2146976706556</c:v>
                </c:pt>
                <c:pt idx="36">
                  <c:v>20.540282648776198</c:v>
                </c:pt>
                <c:pt idx="37">
                  <c:v>4.2959468045886702</c:v>
                </c:pt>
                <c:pt idx="38">
                  <c:v>20.964967955226701</c:v>
                </c:pt>
                <c:pt idx="39">
                  <c:v>77.567496837443201</c:v>
                </c:pt>
                <c:pt idx="40">
                  <c:v>94.121851235795503</c:v>
                </c:pt>
                <c:pt idx="41">
                  <c:v>65.925179695499907</c:v>
                </c:pt>
                <c:pt idx="42">
                  <c:v>55.600102124902598</c:v>
                </c:pt>
                <c:pt idx="43">
                  <c:v>48.420641471304798</c:v>
                </c:pt>
                <c:pt idx="44">
                  <c:v>83.176290503207198</c:v>
                </c:pt>
                <c:pt idx="45">
                  <c:v>89.421235834814496</c:v>
                </c:pt>
                <c:pt idx="46">
                  <c:v>45.9638108772644</c:v>
                </c:pt>
                <c:pt idx="47">
                  <c:v>2.5801603468607301</c:v>
                </c:pt>
                <c:pt idx="48">
                  <c:v>27.238509212499299</c:v>
                </c:pt>
                <c:pt idx="49">
                  <c:v>2.5706301510308198</c:v>
                </c:pt>
                <c:pt idx="50">
                  <c:v>82.410572014206295</c:v>
                </c:pt>
                <c:pt idx="51">
                  <c:v>72.501517733684395</c:v>
                </c:pt>
                <c:pt idx="52">
                  <c:v>44.250285500830401</c:v>
                </c:pt>
                <c:pt idx="53">
                  <c:v>27.836561639585</c:v>
                </c:pt>
                <c:pt idx="54">
                  <c:v>33.1367920628607</c:v>
                </c:pt>
                <c:pt idx="55">
                  <c:v>18.4116471810894</c:v>
                </c:pt>
                <c:pt idx="56">
                  <c:v>30.392433515331099</c:v>
                </c:pt>
                <c:pt idx="57">
                  <c:v>64.662110690850099</c:v>
                </c:pt>
                <c:pt idx="58">
                  <c:v>63.725202394715801</c:v>
                </c:pt>
                <c:pt idx="59">
                  <c:v>7.2096064000379902</c:v>
                </c:pt>
                <c:pt idx="60">
                  <c:v>11.671612673800499</c:v>
                </c:pt>
                <c:pt idx="61">
                  <c:v>10.404791562495699</c:v>
                </c:pt>
                <c:pt idx="62">
                  <c:v>6.4172936256225999</c:v>
                </c:pt>
                <c:pt idx="63">
                  <c:v>5.3230073364028003</c:v>
                </c:pt>
                <c:pt idx="64">
                  <c:v>3.6998983737693099</c:v>
                </c:pt>
                <c:pt idx="65">
                  <c:v>4.0462088159407701</c:v>
                </c:pt>
                <c:pt idx="66">
                  <c:v>2.12419187999105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9.50316025481305</c:v>
                </c:pt>
                <c:pt idx="71">
                  <c:v>7.2339016091120802</c:v>
                </c:pt>
                <c:pt idx="72">
                  <c:v>4.9859159958098402</c:v>
                </c:pt>
                <c:pt idx="73">
                  <c:v>2.5585157768765199</c:v>
                </c:pt>
                <c:pt idx="74">
                  <c:v>11.324437630077</c:v>
                </c:pt>
                <c:pt idx="75">
                  <c:v>2.43725193377445</c:v>
                </c:pt>
                <c:pt idx="76">
                  <c:v>0.39406809115577401</c:v>
                </c:pt>
                <c:pt idx="77">
                  <c:v>29.731609878082001</c:v>
                </c:pt>
                <c:pt idx="78">
                  <c:v>2.5433925991368098</c:v>
                </c:pt>
                <c:pt idx="79">
                  <c:v>143.81378795400201</c:v>
                </c:pt>
                <c:pt idx="80">
                  <c:v>70.112253428352702</c:v>
                </c:pt>
                <c:pt idx="81">
                  <c:v>40.370540412931497</c:v>
                </c:pt>
                <c:pt idx="82">
                  <c:v>36.326404819525898</c:v>
                </c:pt>
                <c:pt idx="83">
                  <c:v>101.38921846752299</c:v>
                </c:pt>
                <c:pt idx="84">
                  <c:v>113.514220264218</c:v>
                </c:pt>
                <c:pt idx="85">
                  <c:v>106.95487293874299</c:v>
                </c:pt>
                <c:pt idx="86">
                  <c:v>25.424773617161801</c:v>
                </c:pt>
                <c:pt idx="87">
                  <c:v>2.5467955533865099</c:v>
                </c:pt>
                <c:pt idx="88">
                  <c:v>23.0024921399006</c:v>
                </c:pt>
                <c:pt idx="89">
                  <c:v>2.3978055279482202</c:v>
                </c:pt>
                <c:pt idx="90">
                  <c:v>19.869343913921401</c:v>
                </c:pt>
                <c:pt idx="91">
                  <c:v>47.850935413954701</c:v>
                </c:pt>
                <c:pt idx="92">
                  <c:v>35.773243700656003</c:v>
                </c:pt>
                <c:pt idx="93">
                  <c:v>29.1702170057983</c:v>
                </c:pt>
                <c:pt idx="94">
                  <c:v>35.900439560064498</c:v>
                </c:pt>
                <c:pt idx="95">
                  <c:v>12.953668409098499</c:v>
                </c:pt>
                <c:pt idx="96">
                  <c:v>14.3908849485804</c:v>
                </c:pt>
                <c:pt idx="97">
                  <c:v>10.156050878617499</c:v>
                </c:pt>
                <c:pt idx="98">
                  <c:v>6.9646365021949599</c:v>
                </c:pt>
                <c:pt idx="99">
                  <c:v>4.9080531808055197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6.8790019119507502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B4-4AC0-AC21-42023232A671}"/>
            </c:ext>
          </c:extLst>
        </c:ser>
        <c:ser>
          <c:idx val="15"/>
          <c:order val="15"/>
          <c:tx>
            <c:strRef>
              <c:f>LW_devs!$BN$1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LW_devs!$AX$2:$AX$105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LW_devs!$BN$2:$BN$105</c:f>
              <c:numCache>
                <c:formatCode>#0</c:formatCode>
                <c:ptCount val="104"/>
                <c:pt idx="0">
                  <c:v>9.0949470177292804E-13</c:v>
                </c:pt>
                <c:pt idx="1">
                  <c:v>-9.0949470177292804E-13</c:v>
                </c:pt>
                <c:pt idx="2">
                  <c:v>9.0949470177292804E-13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-1.8189894035458601E-12</c:v>
                </c:pt>
                <c:pt idx="9">
                  <c:v>9.0949470177292804E-13</c:v>
                </c:pt>
                <c:pt idx="10">
                  <c:v>9.0949470177292804E-13</c:v>
                </c:pt>
                <c:pt idx="11">
                  <c:v>-9.0949470177292804E-13</c:v>
                </c:pt>
                <c:pt idx="12">
                  <c:v>0</c:v>
                </c:pt>
                <c:pt idx="13">
                  <c:v>-9.0949470177292804E-13</c:v>
                </c:pt>
                <c:pt idx="14">
                  <c:v>-9.0949470177292804E-13</c:v>
                </c:pt>
                <c:pt idx="15">
                  <c:v>1.8189894035458601E-12</c:v>
                </c:pt>
                <c:pt idx="16">
                  <c:v>0</c:v>
                </c:pt>
                <c:pt idx="17">
                  <c:v>1.8189894035458601E-12</c:v>
                </c:pt>
                <c:pt idx="18">
                  <c:v>-3.6379788070917101E-12</c:v>
                </c:pt>
                <c:pt idx="19">
                  <c:v>0</c:v>
                </c:pt>
                <c:pt idx="20">
                  <c:v>1.8189894035458601E-12</c:v>
                </c:pt>
                <c:pt idx="21">
                  <c:v>-1.8189894035458601E-12</c:v>
                </c:pt>
                <c:pt idx="22">
                  <c:v>3.6379788070917101E-12</c:v>
                </c:pt>
                <c:pt idx="23">
                  <c:v>1.8189894035458601E-12</c:v>
                </c:pt>
                <c:pt idx="24">
                  <c:v>1.8189894035458601E-12</c:v>
                </c:pt>
                <c:pt idx="25">
                  <c:v>-1.8189894035458601E-12</c:v>
                </c:pt>
                <c:pt idx="26">
                  <c:v>-9.0949470177292804E-13</c:v>
                </c:pt>
                <c:pt idx="27">
                  <c:v>-9.0949470177292804E-13</c:v>
                </c:pt>
                <c:pt idx="28">
                  <c:v>0</c:v>
                </c:pt>
                <c:pt idx="29">
                  <c:v>9.0949470177292804E-13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9.0949470177292804E-13</c:v>
                </c:pt>
                <c:pt idx="34">
                  <c:v>0</c:v>
                </c:pt>
                <c:pt idx="35">
                  <c:v>0</c:v>
                </c:pt>
                <c:pt idx="36">
                  <c:v>-9.0949470177292804E-13</c:v>
                </c:pt>
                <c:pt idx="37">
                  <c:v>9.0949470177292804E-13</c:v>
                </c:pt>
                <c:pt idx="38">
                  <c:v>0</c:v>
                </c:pt>
                <c:pt idx="39">
                  <c:v>0</c:v>
                </c:pt>
                <c:pt idx="40">
                  <c:v>-3.6379788070917101E-12</c:v>
                </c:pt>
                <c:pt idx="41">
                  <c:v>-3.6379788070917101E-12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-1.8189894035458601E-12</c:v>
                </c:pt>
                <c:pt idx="47">
                  <c:v>1.8189894035458601E-12</c:v>
                </c:pt>
                <c:pt idx="48">
                  <c:v>-9.0949470177292804E-13</c:v>
                </c:pt>
                <c:pt idx="49">
                  <c:v>-9.0949470177292804E-13</c:v>
                </c:pt>
                <c:pt idx="50">
                  <c:v>3.6379788070917101E-12</c:v>
                </c:pt>
                <c:pt idx="51">
                  <c:v>-7.2759576141834308E-12</c:v>
                </c:pt>
                <c:pt idx="52">
                  <c:v>-1.8189894035458601E-12</c:v>
                </c:pt>
                <c:pt idx="53">
                  <c:v>0</c:v>
                </c:pt>
                <c:pt idx="54">
                  <c:v>-1.8189894035458601E-12</c:v>
                </c:pt>
                <c:pt idx="55">
                  <c:v>0</c:v>
                </c:pt>
                <c:pt idx="56">
                  <c:v>-9.0949470177292804E-13</c:v>
                </c:pt>
                <c:pt idx="57">
                  <c:v>7.2759576141834308E-12</c:v>
                </c:pt>
                <c:pt idx="58">
                  <c:v>0</c:v>
                </c:pt>
                <c:pt idx="59">
                  <c:v>-3.6379788070917101E-12</c:v>
                </c:pt>
                <c:pt idx="60">
                  <c:v>9.0949470177292804E-13</c:v>
                </c:pt>
                <c:pt idx="61">
                  <c:v>-9.0949470177292804E-13</c:v>
                </c:pt>
                <c:pt idx="62">
                  <c:v>9.0949470177292804E-13</c:v>
                </c:pt>
                <c:pt idx="63">
                  <c:v>0</c:v>
                </c:pt>
                <c:pt idx="64">
                  <c:v>-1.8189894035458601E-12</c:v>
                </c:pt>
                <c:pt idx="65">
                  <c:v>-9.0949470177292804E-13</c:v>
                </c:pt>
                <c:pt idx="66">
                  <c:v>0</c:v>
                </c:pt>
                <c:pt idx="67">
                  <c:v>-9.0949470177292804E-13</c:v>
                </c:pt>
                <c:pt idx="68">
                  <c:v>0</c:v>
                </c:pt>
                <c:pt idx="69">
                  <c:v>1.8189894035458601E-12</c:v>
                </c:pt>
                <c:pt idx="70">
                  <c:v>-1.8189894035458601E-12</c:v>
                </c:pt>
                <c:pt idx="71">
                  <c:v>9.0949470177292804E-13</c:v>
                </c:pt>
                <c:pt idx="72">
                  <c:v>9.0949470177292804E-13</c:v>
                </c:pt>
                <c:pt idx="73">
                  <c:v>-9.0949470177292804E-13</c:v>
                </c:pt>
                <c:pt idx="74">
                  <c:v>9.0949470177292804E-13</c:v>
                </c:pt>
                <c:pt idx="75">
                  <c:v>-9.0949470177292804E-13</c:v>
                </c:pt>
                <c:pt idx="76">
                  <c:v>0</c:v>
                </c:pt>
                <c:pt idx="77">
                  <c:v>-1.8189894035458601E-12</c:v>
                </c:pt>
                <c:pt idx="78">
                  <c:v>0</c:v>
                </c:pt>
                <c:pt idx="79">
                  <c:v>-9.0949470177292804E-13</c:v>
                </c:pt>
                <c:pt idx="80">
                  <c:v>-9.0949470177292804E-13</c:v>
                </c:pt>
                <c:pt idx="81">
                  <c:v>-1.8189894035458601E-12</c:v>
                </c:pt>
                <c:pt idx="82">
                  <c:v>1.8189894035458601E-12</c:v>
                </c:pt>
                <c:pt idx="83">
                  <c:v>-1.09139364212751E-11</c:v>
                </c:pt>
                <c:pt idx="84">
                  <c:v>3.6379788070917101E-12</c:v>
                </c:pt>
                <c:pt idx="85">
                  <c:v>-3.6379788070917101E-12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3.6379788070917101E-12</c:v>
                </c:pt>
                <c:pt idx="92">
                  <c:v>-1.8189894035458601E-12</c:v>
                </c:pt>
                <c:pt idx="93">
                  <c:v>-1.8189894035458601E-12</c:v>
                </c:pt>
                <c:pt idx="94">
                  <c:v>-1.8189894035458601E-12</c:v>
                </c:pt>
                <c:pt idx="95">
                  <c:v>-1.8189894035458601E-12</c:v>
                </c:pt>
                <c:pt idx="96">
                  <c:v>0</c:v>
                </c:pt>
                <c:pt idx="97">
                  <c:v>-9.0949470177292804E-13</c:v>
                </c:pt>
                <c:pt idx="98">
                  <c:v>-9.0949470177292804E-13</c:v>
                </c:pt>
                <c:pt idx="99">
                  <c:v>9.0949470177292804E-13</c:v>
                </c:pt>
                <c:pt idx="100">
                  <c:v>-9.0949470177292804E-13</c:v>
                </c:pt>
                <c:pt idx="101">
                  <c:v>-9.0949470177292804E-13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7B4-4AC0-AC21-42023232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0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8583058300289488"/>
          <c:w val="1"/>
          <c:h val="0.214169416997105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Response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55787283346338"/>
          <c:y val="9.1274348451860929E-2"/>
          <c:w val="0.83597020642689934"/>
          <c:h val="0.50410044428056899"/>
        </c:manualLayout>
      </c:layout>
      <c:lineChart>
        <c:grouping val="standard"/>
        <c:varyColors val="0"/>
        <c:ser>
          <c:idx val="5"/>
          <c:order val="0"/>
          <c:tx>
            <c:strRef>
              <c:f>LW_devs!$CR$2</c:f>
              <c:strCache>
                <c:ptCount val="1"/>
                <c:pt idx="0">
                  <c:v>One2one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LW_devs!$CS$2:$DC$2</c:f>
              <c:numCache>
                <c:formatCode>0.0%</c:formatCode>
                <c:ptCount val="11"/>
                <c:pt idx="0">
                  <c:v>0</c:v>
                </c:pt>
                <c:pt idx="1">
                  <c:v>6.7908326628913301E-2</c:v>
                </c:pt>
                <c:pt idx="2">
                  <c:v>6.7908326628913301E-2</c:v>
                </c:pt>
                <c:pt idx="3">
                  <c:v>6.7908326628913301E-2</c:v>
                </c:pt>
                <c:pt idx="4">
                  <c:v>6.7908326628913301E-2</c:v>
                </c:pt>
                <c:pt idx="5">
                  <c:v>6.7908326628913301E-2</c:v>
                </c:pt>
                <c:pt idx="6">
                  <c:v>6.7908326628913301E-2</c:v>
                </c:pt>
                <c:pt idx="7">
                  <c:v>6.7908326628913301E-2</c:v>
                </c:pt>
                <c:pt idx="8">
                  <c:v>6.7908326628913301E-2</c:v>
                </c:pt>
                <c:pt idx="9">
                  <c:v>6.7908326628913301E-2</c:v>
                </c:pt>
                <c:pt idx="10">
                  <c:v>6.7908326628913301E-2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F-4433-9D13-50B512862EF9}"/>
            </c:ext>
          </c:extLst>
        </c:ser>
        <c:ser>
          <c:idx val="6"/>
          <c:order val="1"/>
          <c:tx>
            <c:strRef>
              <c:f>LW_devs!$CR$3</c:f>
              <c:strCache>
                <c:ptCount val="1"/>
                <c:pt idx="0">
                  <c:v>Edm_tot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LW_devs!$CS$3:$DC$3</c:f>
              <c:numCache>
                <c:formatCode>0.0%</c:formatCode>
                <c:ptCount val="11"/>
                <c:pt idx="0">
                  <c:v>0</c:v>
                </c:pt>
                <c:pt idx="1">
                  <c:v>1.45693908190118E-3</c:v>
                </c:pt>
                <c:pt idx="2">
                  <c:v>2.81498427578683E-3</c:v>
                </c:pt>
                <c:pt idx="3">
                  <c:v>4.0808482858518801E-3</c:v>
                </c:pt>
                <c:pt idx="4">
                  <c:v>5.2607881723832897E-3</c:v>
                </c:pt>
                <c:pt idx="5">
                  <c:v>6.3606362798875197E-3</c:v>
                </c:pt>
                <c:pt idx="6">
                  <c:v>7.3858290658832598E-3</c:v>
                </c:pt>
                <c:pt idx="7">
                  <c:v>8.3414339728578001E-3</c:v>
                </c:pt>
                <c:pt idx="8">
                  <c:v>9.2321744762128705E-3</c:v>
                </c:pt>
                <c:pt idx="9">
                  <c:v>1.00624534320098E-2</c:v>
                </c:pt>
                <c:pt idx="10">
                  <c:v>1.0836374839919999E-2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7F-4433-9D13-50B512862EF9}"/>
            </c:ext>
          </c:extLst>
        </c:ser>
        <c:ser>
          <c:idx val="7"/>
          <c:order val="2"/>
          <c:tx>
            <c:strRef>
              <c:f>LW_devs!$CR$4</c:f>
              <c:strCache>
                <c:ptCount val="1"/>
                <c:pt idx="0">
                  <c:v>Social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LW_devs!$CS$4:$DC$4</c:f>
              <c:numCache>
                <c:formatCode>0.0%</c:formatCode>
                <c:ptCount val="11"/>
                <c:pt idx="0">
                  <c:v>0</c:v>
                </c:pt>
                <c:pt idx="1">
                  <c:v>1.9054184946764099E-3</c:v>
                </c:pt>
                <c:pt idx="2">
                  <c:v>3.6981305698376801E-3</c:v>
                </c:pt>
                <c:pt idx="3">
                  <c:v>5.3848028643536496E-3</c:v>
                </c:pt>
                <c:pt idx="4">
                  <c:v>6.9717076822017002E-3</c:v>
                </c:pt>
                <c:pt idx="5">
                  <c:v>8.4647463175650597E-3</c:v>
                </c:pt>
                <c:pt idx="6">
                  <c:v>9.8694710002404894E-3</c:v>
                </c:pt>
                <c:pt idx="7">
                  <c:v>1.1191105542964401E-2</c:v>
                </c:pt>
                <c:pt idx="8">
                  <c:v>1.24345647674398E-2</c:v>
                </c:pt>
                <c:pt idx="9">
                  <c:v>1.3604472781304401E-2</c:v>
                </c:pt>
                <c:pt idx="10">
                  <c:v>1.4705180174007199E-2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7F-4433-9D13-50B512862EF9}"/>
            </c:ext>
          </c:extLst>
        </c:ser>
        <c:ser>
          <c:idx val="8"/>
          <c:order val="3"/>
          <c:tx>
            <c:strRef>
              <c:f>LW_devs!$CR$5</c:f>
              <c:strCache>
                <c:ptCount val="1"/>
                <c:pt idx="0">
                  <c:v>Own-ec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LW_devs!$CS$5:$DC$5</c:f>
              <c:numCache>
                <c:formatCode>0.0%</c:formatCode>
                <c:ptCount val="11"/>
                <c:pt idx="0">
                  <c:v>0</c:v>
                </c:pt>
                <c:pt idx="1">
                  <c:v>1.58807925566367E-3</c:v>
                </c:pt>
                <c:pt idx="2">
                  <c:v>2.9400351791055001E-3</c:v>
                </c:pt>
                <c:pt idx="3">
                  <c:v>4.0909757334958996E-3</c:v>
                </c:pt>
                <c:pt idx="4">
                  <c:v>5.0707888596280897E-3</c:v>
                </c:pt>
                <c:pt idx="5">
                  <c:v>5.9049186141829999E-3</c:v>
                </c:pt>
                <c:pt idx="6">
                  <c:v>6.6150259079894996E-3</c:v>
                </c:pt>
                <c:pt idx="7">
                  <c:v>7.2195510025130404E-3</c:v>
                </c:pt>
                <c:pt idx="8">
                  <c:v>7.7341923716358696E-3</c:v>
                </c:pt>
                <c:pt idx="9">
                  <c:v>8.1723143639435194E-3</c:v>
                </c:pt>
                <c:pt idx="10">
                  <c:v>8.5452942518036701E-3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237F-4433-9D13-50B512862EF9}"/>
            </c:ext>
          </c:extLst>
        </c:ser>
        <c:ser>
          <c:idx val="9"/>
          <c:order val="4"/>
          <c:tx>
            <c:strRef>
              <c:f>LW_devs!$CR$6</c:f>
              <c:strCache>
                <c:ptCount val="1"/>
                <c:pt idx="0">
                  <c:v>Digitaldisplay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LW_devs!$CS$6:$DC$6</c:f>
              <c:numCache>
                <c:formatCode>0.0%</c:formatCode>
                <c:ptCount val="11"/>
                <c:pt idx="0">
                  <c:v>0</c:v>
                </c:pt>
                <c:pt idx="1">
                  <c:v>8.9889404161970905E-5</c:v>
                </c:pt>
                <c:pt idx="2">
                  <c:v>1.79614321520562E-4</c:v>
                </c:pt>
                <c:pt idx="3">
                  <c:v>2.6917505306685101E-4</c:v>
                </c:pt>
                <c:pt idx="4">
                  <c:v>3.5857189924113199E-4</c:v>
                </c:pt>
                <c:pt idx="5">
                  <c:v>4.47805159933941E-4</c:v>
                </c:pt>
                <c:pt idx="6">
                  <c:v>5.3687513448703503E-4</c:v>
                </c:pt>
                <c:pt idx="7">
                  <c:v>6.2578212169443E-4</c:v>
                </c:pt>
                <c:pt idx="8">
                  <c:v>7.1452641980336703E-4</c:v>
                </c:pt>
                <c:pt idx="9">
                  <c:v>8.03108326515336E-4</c:v>
                </c:pt>
                <c:pt idx="10">
                  <c:v>8.9152813898707699E-4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7F-4433-9D13-50B512862EF9}"/>
            </c:ext>
          </c:extLst>
        </c:ser>
        <c:ser>
          <c:idx val="10"/>
          <c:order val="5"/>
          <c:tx>
            <c:strRef>
              <c:f>LW_devs!$CR$7</c:f>
              <c:strCache>
                <c:ptCount val="1"/>
                <c:pt idx="0">
                  <c:v>Digitalvideo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LW_devs!$CS$7:$DC$7</c:f>
              <c:numCache>
                <c:formatCode>0.0%</c:formatCode>
                <c:ptCount val="11"/>
                <c:pt idx="0">
                  <c:v>0</c:v>
                </c:pt>
                <c:pt idx="1">
                  <c:v>5.2081167955100101E-4</c:v>
                </c:pt>
                <c:pt idx="2">
                  <c:v>1.02564462252298E-3</c:v>
                </c:pt>
                <c:pt idx="3">
                  <c:v>1.5149890637410799E-3</c:v>
                </c:pt>
                <c:pt idx="4">
                  <c:v>1.98932019740553E-3</c:v>
                </c:pt>
                <c:pt idx="5">
                  <c:v>2.4490986385447499E-3</c:v>
                </c:pt>
                <c:pt idx="6">
                  <c:v>2.8947708703109202E-3</c:v>
                </c:pt>
                <c:pt idx="7">
                  <c:v>3.3267696775522802E-3</c:v>
                </c:pt>
                <c:pt idx="8">
                  <c:v>3.7455145670832902E-3</c:v>
                </c:pt>
                <c:pt idx="9">
                  <c:v>4.1514121750606198E-3</c:v>
                </c:pt>
                <c:pt idx="10">
                  <c:v>4.54485666186081E-3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237F-4433-9D13-50B512862EF9}"/>
            </c:ext>
          </c:extLst>
        </c:ser>
        <c:ser>
          <c:idx val="11"/>
          <c:order val="6"/>
          <c:tx>
            <c:strRef>
              <c:f>LW_devs!$CR$8</c:f>
              <c:strCache>
                <c:ptCount val="1"/>
                <c:pt idx="0">
                  <c:v>Progdisplay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LW_devs!$CS$8:$DC$8</c:f>
              <c:numCache>
                <c:formatCode>0.0%</c:formatCode>
                <c:ptCount val="11"/>
                <c:pt idx="0">
                  <c:v>0</c:v>
                </c:pt>
                <c:pt idx="1">
                  <c:v>3.73761116753595E-3</c:v>
                </c:pt>
                <c:pt idx="2">
                  <c:v>7.1657147134552204E-3</c:v>
                </c:pt>
                <c:pt idx="3">
                  <c:v>1.03099406360495E-2</c:v>
                </c:pt>
                <c:pt idx="4">
                  <c:v>1.3193796540601099E-2</c:v>
                </c:pt>
                <c:pt idx="5">
                  <c:v>1.58388433925001E-2</c:v>
                </c:pt>
                <c:pt idx="6">
                  <c:v>1.8264856716431601E-2</c:v>
                </c:pt>
                <c:pt idx="7">
                  <c:v>2.0489974446829502E-2</c:v>
                </c:pt>
                <c:pt idx="8">
                  <c:v>2.25308325349899E-2</c:v>
                </c:pt>
                <c:pt idx="9">
                  <c:v>2.44026893267047E-2</c:v>
                </c:pt>
                <c:pt idx="10">
                  <c:v>2.6119539640313001E-2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7F-4433-9D13-50B512862EF9}"/>
            </c:ext>
          </c:extLst>
        </c:ser>
        <c:ser>
          <c:idx val="12"/>
          <c:order val="7"/>
          <c:tx>
            <c:strRef>
              <c:f>LW_devs!$CR$9</c:f>
              <c:strCache>
                <c:ptCount val="1"/>
                <c:pt idx="0">
                  <c:v>Progvideo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LW_devs!$CS$9:$DC$9</c:f>
              <c:numCache>
                <c:formatCode>0.0%</c:formatCode>
                <c:ptCount val="11"/>
                <c:pt idx="0">
                  <c:v>0</c:v>
                </c:pt>
                <c:pt idx="1">
                  <c:v>9.4633089076594894E-3</c:v>
                </c:pt>
                <c:pt idx="2">
                  <c:v>1.43461236106344E-2</c:v>
                </c:pt>
                <c:pt idx="3">
                  <c:v>1.68655256143341E-2</c:v>
                </c:pt>
                <c:pt idx="4">
                  <c:v>1.81654697740786E-2</c:v>
                </c:pt>
                <c:pt idx="5">
                  <c:v>1.8836206248834201E-2</c:v>
                </c:pt>
                <c:pt idx="6">
                  <c:v>1.9182288359511902E-2</c:v>
                </c:pt>
                <c:pt idx="7">
                  <c:v>1.9360857487387001E-2</c:v>
                </c:pt>
                <c:pt idx="8">
                  <c:v>1.9452994389140301E-2</c:v>
                </c:pt>
                <c:pt idx="9">
                  <c:v>1.9500534570165502E-2</c:v>
                </c:pt>
                <c:pt idx="10">
                  <c:v>1.9525064034136001E-2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7F-4433-9D13-50B512862EF9}"/>
            </c:ext>
          </c:extLst>
        </c:ser>
        <c:ser>
          <c:idx val="13"/>
          <c:order val="8"/>
          <c:tx>
            <c:strRef>
              <c:f>LW_devs!$CR$10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LW_devs!$CS$10:$DC$10</c:f>
              <c:numCache>
                <c:formatCode>0.0%</c:formatCode>
                <c:ptCount val="1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237F-4433-9D13-50B512862EF9}"/>
            </c:ext>
          </c:extLst>
        </c:ser>
        <c:ser>
          <c:idx val="14"/>
          <c:order val="9"/>
          <c:tx>
            <c:strRef>
              <c:f>LW_devs!$CR$11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LW_devs!$CS$11:$DC$11</c:f>
              <c:numCache>
                <c:formatCode>0.0%</c:formatCode>
                <c:ptCount val="1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237F-4433-9D13-50B512862EF9}"/>
            </c:ext>
          </c:extLst>
        </c:ser>
        <c:ser>
          <c:idx val="15"/>
          <c:order val="10"/>
          <c:tx>
            <c:strRef>
              <c:f>LW_devs!$CR$12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LW_devs!$CS$12:$DC$12</c:f>
              <c:numCache>
                <c:formatCode>0.0%</c:formatCode>
                <c:ptCount val="1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37F-4433-9D13-50B512862EF9}"/>
            </c:ext>
          </c:extLst>
        </c:ser>
        <c:ser>
          <c:idx val="16"/>
          <c:order val="11"/>
          <c:tx>
            <c:strRef>
              <c:f>LW_devs!$CR$13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LW_devs!$CS$13:$DC$13</c:f>
              <c:numCache>
                <c:formatCode>0.0%</c:formatCode>
                <c:ptCount val="1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C-237F-4433-9D13-50B512862EF9}"/>
            </c:ext>
          </c:extLst>
        </c:ser>
        <c:ser>
          <c:idx val="17"/>
          <c:order val="12"/>
          <c:tx>
            <c:strRef>
              <c:f>LW_devs!$CR$14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LW_devs!$CS$1:$DC$1</c:f>
              <c:numCache>
                <c:formatCode>#0</c:formatCode>
                <c:ptCount val="11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cat>
          <c:val>
            <c:numRef>
              <c:f>LW_devs!$CS$14:$DC$14</c:f>
              <c:numCache>
                <c:formatCode>0.0%</c:formatCode>
                <c:ptCount val="1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237F-4433-9D13-50B512862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9383445382278095"/>
          <c:w val="1"/>
          <c:h val="0.206165546177219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spends</a:t>
            </a:r>
            <a:r>
              <a:rPr lang="en-GB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LW_devs!$DE$2</c:f>
              <c:strCache>
                <c:ptCount val="1"/>
                <c:pt idx="0">
                  <c:v>Media spends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LW_devs!$DF$1:$DR$1</c:f>
              <c:numCache>
                <c:formatCode>#0</c:formatCode>
                <c:ptCount val="13"/>
              </c:numCache>
            </c:numRef>
          </c:cat>
          <c:val>
            <c:numRef>
              <c:f>LW_devs!$DF$2:$DR$2</c:f>
              <c:numCache>
                <c:formatCode>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1-4727-9F37-3A3B3FA9E196}"/>
            </c:ext>
          </c:extLst>
        </c:ser>
        <c:ser>
          <c:idx val="1"/>
          <c:order val="1"/>
          <c:tx>
            <c:strRef>
              <c:f>LW_devs!$DE$3</c:f>
              <c:strCache>
                <c:ptCount val="1"/>
                <c:pt idx="0">
                  <c:v>Year_2022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LW_devs!$DF$1:$DR$1</c:f>
              <c:numCache>
                <c:formatCode>#0</c:formatCode>
                <c:ptCount val="13"/>
              </c:numCache>
            </c:numRef>
          </c:cat>
          <c:val>
            <c:numRef>
              <c:f>LW_devs!$DF$3:$DR$3</c:f>
              <c:numCache>
                <c:formatCode>#0</c:formatCode>
                <c:ptCount val="13"/>
                <c:pt idx="0">
                  <c:v>94826</c:v>
                </c:pt>
                <c:pt idx="1">
                  <c:v>166549238</c:v>
                </c:pt>
                <c:pt idx="2">
                  <c:v>333496199.824175</c:v>
                </c:pt>
                <c:pt idx="3">
                  <c:v>0</c:v>
                </c:pt>
                <c:pt idx="4">
                  <c:v>8304612589</c:v>
                </c:pt>
                <c:pt idx="5">
                  <c:v>85689785</c:v>
                </c:pt>
                <c:pt idx="6">
                  <c:v>303336477</c:v>
                </c:pt>
                <c:pt idx="7">
                  <c:v>8400060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1-4727-9F37-3A3B3FA9E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#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incremental revenues</a:t>
            </a:r>
            <a:r>
              <a:rPr lang="en-GB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LW_devs!$DE$6</c:f>
              <c:strCache>
                <c:ptCount val="1"/>
                <c:pt idx="0">
                  <c:v>Media value contribs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LW_devs!$DF$5:$DR$5</c:f>
              <c:numCache>
                <c:formatCode>#0</c:formatCode>
                <c:ptCount val="13"/>
              </c:numCache>
            </c:numRef>
          </c:cat>
          <c:val>
            <c:numRef>
              <c:f>LW_devs!$DF$6:$DR$6</c:f>
              <c:numCache>
                <c:formatCode>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76-48DE-A79F-B926AC0318BC}"/>
            </c:ext>
          </c:extLst>
        </c:ser>
        <c:ser>
          <c:idx val="1"/>
          <c:order val="1"/>
          <c:tx>
            <c:strRef>
              <c:f>LW_devs!$DE$7</c:f>
              <c:strCache>
                <c:ptCount val="1"/>
                <c:pt idx="0">
                  <c:v>Year_2022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LW_devs!$DF$5:$DR$5</c:f>
              <c:numCache>
                <c:formatCode>#0</c:formatCode>
                <c:ptCount val="13"/>
              </c:numCache>
            </c:numRef>
          </c:cat>
          <c:val>
            <c:numRef>
              <c:f>LW_devs!$DF$7:$DR$7</c:f>
              <c:numCache>
                <c:formatCode>#0</c:formatCode>
                <c:ptCount val="13"/>
                <c:pt idx="0">
                  <c:v>4545432.0076300995</c:v>
                </c:pt>
                <c:pt idx="1">
                  <c:v>2345769.1899835598</c:v>
                </c:pt>
                <c:pt idx="2">
                  <c:v>7608807.2877134299</c:v>
                </c:pt>
                <c:pt idx="3">
                  <c:v>0</c:v>
                </c:pt>
                <c:pt idx="4">
                  <c:v>7537194.7235678602</c:v>
                </c:pt>
                <c:pt idx="5">
                  <c:v>1252713.14021544</c:v>
                </c:pt>
                <c:pt idx="6">
                  <c:v>9342959.8798807301</c:v>
                </c:pt>
                <c:pt idx="7">
                  <c:v>1301833.5909849999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76-48DE-A79F-B926AC031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#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spends period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LW_devs!$DE$10</c:f>
              <c:strCache>
                <c:ptCount val="1"/>
                <c:pt idx="0">
                  <c:v>Media spends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LW_devs!$DF$9:$DR$9</c:f>
              <c:numCache>
                <c:formatCode>#0</c:formatCode>
                <c:ptCount val="13"/>
              </c:numCache>
            </c:numRef>
          </c:cat>
          <c:val>
            <c:numRef>
              <c:f>LW_devs!$DF$10:$DR$10</c:f>
              <c:numCache>
                <c:formatCode>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5-4730-9B5F-BC7D9C718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#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incremental revenues period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LW_devs!$DE$13</c:f>
              <c:strCache>
                <c:ptCount val="1"/>
                <c:pt idx="0">
                  <c:v>Media value contribs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LW_devs!$DF$12:$DR$12</c:f>
              <c:numCache>
                <c:formatCode>#0</c:formatCode>
                <c:ptCount val="13"/>
              </c:numCache>
            </c:numRef>
          </c:cat>
          <c:val>
            <c:numRef>
              <c:f>LW_devs!$DF$13:$DR$13</c:f>
              <c:numCache>
                <c:formatCode>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2-49BC-957C-85FC4D934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#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Model vs. 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FM_cons!$S$1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FM_cons!$R$2:$R$105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FM_cons!$S$2:$S$105</c:f>
              <c:numCache>
                <c:formatCode>#0</c:formatCode>
                <c:ptCount val="104"/>
                <c:pt idx="0">
                  <c:v>47075116</c:v>
                </c:pt>
                <c:pt idx="1">
                  <c:v>48899376</c:v>
                </c:pt>
                <c:pt idx="2">
                  <c:v>49168740</c:v>
                </c:pt>
                <c:pt idx="3">
                  <c:v>50175452</c:v>
                </c:pt>
                <c:pt idx="4">
                  <c:v>50193288</c:v>
                </c:pt>
                <c:pt idx="5">
                  <c:v>53139936</c:v>
                </c:pt>
                <c:pt idx="6">
                  <c:v>52736488</c:v>
                </c:pt>
                <c:pt idx="7">
                  <c:v>53641104</c:v>
                </c:pt>
                <c:pt idx="8">
                  <c:v>53562108</c:v>
                </c:pt>
                <c:pt idx="9">
                  <c:v>50864936</c:v>
                </c:pt>
                <c:pt idx="10">
                  <c:v>51141612</c:v>
                </c:pt>
                <c:pt idx="11">
                  <c:v>50236312</c:v>
                </c:pt>
                <c:pt idx="12">
                  <c:v>51211564</c:v>
                </c:pt>
                <c:pt idx="13">
                  <c:v>50833548</c:v>
                </c:pt>
                <c:pt idx="14">
                  <c:v>50926804</c:v>
                </c:pt>
                <c:pt idx="15">
                  <c:v>55133360</c:v>
                </c:pt>
                <c:pt idx="16">
                  <c:v>51500212</c:v>
                </c:pt>
                <c:pt idx="17">
                  <c:v>48159600</c:v>
                </c:pt>
                <c:pt idx="18">
                  <c:v>51372200</c:v>
                </c:pt>
                <c:pt idx="19">
                  <c:v>58823272</c:v>
                </c:pt>
                <c:pt idx="20">
                  <c:v>51845576</c:v>
                </c:pt>
                <c:pt idx="21">
                  <c:v>52358156</c:v>
                </c:pt>
                <c:pt idx="22">
                  <c:v>58012200</c:v>
                </c:pt>
                <c:pt idx="23">
                  <c:v>52059996</c:v>
                </c:pt>
                <c:pt idx="24">
                  <c:v>65001652</c:v>
                </c:pt>
                <c:pt idx="25">
                  <c:v>52424244</c:v>
                </c:pt>
                <c:pt idx="26">
                  <c:v>52207836</c:v>
                </c:pt>
                <c:pt idx="27">
                  <c:v>52186844</c:v>
                </c:pt>
                <c:pt idx="28">
                  <c:v>50832980</c:v>
                </c:pt>
                <c:pt idx="29">
                  <c:v>51554120</c:v>
                </c:pt>
                <c:pt idx="30">
                  <c:v>50927296</c:v>
                </c:pt>
                <c:pt idx="31">
                  <c:v>49445808</c:v>
                </c:pt>
                <c:pt idx="32">
                  <c:v>49550900</c:v>
                </c:pt>
                <c:pt idx="33">
                  <c:v>63720128</c:v>
                </c:pt>
                <c:pt idx="34">
                  <c:v>64405360</c:v>
                </c:pt>
                <c:pt idx="35">
                  <c:v>51146664</c:v>
                </c:pt>
                <c:pt idx="36">
                  <c:v>64129028</c:v>
                </c:pt>
                <c:pt idx="37">
                  <c:v>50475988</c:v>
                </c:pt>
                <c:pt idx="38">
                  <c:v>57350300</c:v>
                </c:pt>
                <c:pt idx="39">
                  <c:v>48456912</c:v>
                </c:pt>
                <c:pt idx="40">
                  <c:v>60179668</c:v>
                </c:pt>
                <c:pt idx="41">
                  <c:v>61535408</c:v>
                </c:pt>
                <c:pt idx="42">
                  <c:v>52074992</c:v>
                </c:pt>
                <c:pt idx="43">
                  <c:v>50624004</c:v>
                </c:pt>
                <c:pt idx="44">
                  <c:v>62637828</c:v>
                </c:pt>
                <c:pt idx="45">
                  <c:v>50580520</c:v>
                </c:pt>
                <c:pt idx="46">
                  <c:v>50973752</c:v>
                </c:pt>
                <c:pt idx="47">
                  <c:v>52206012</c:v>
                </c:pt>
                <c:pt idx="48">
                  <c:v>51381956</c:v>
                </c:pt>
                <c:pt idx="49">
                  <c:v>50933916</c:v>
                </c:pt>
                <c:pt idx="50">
                  <c:v>82945216</c:v>
                </c:pt>
                <c:pt idx="51">
                  <c:v>66421988</c:v>
                </c:pt>
                <c:pt idx="52">
                  <c:v>45175904</c:v>
                </c:pt>
                <c:pt idx="53">
                  <c:v>49352336</c:v>
                </c:pt>
                <c:pt idx="54">
                  <c:v>50959360</c:v>
                </c:pt>
                <c:pt idx="55">
                  <c:v>50792568</c:v>
                </c:pt>
                <c:pt idx="56">
                  <c:v>51148904</c:v>
                </c:pt>
                <c:pt idx="57">
                  <c:v>51793364</c:v>
                </c:pt>
                <c:pt idx="58">
                  <c:v>51272356</c:v>
                </c:pt>
                <c:pt idx="59">
                  <c:v>51142552</c:v>
                </c:pt>
                <c:pt idx="60">
                  <c:v>52471044</c:v>
                </c:pt>
                <c:pt idx="61">
                  <c:v>67681036</c:v>
                </c:pt>
                <c:pt idx="62">
                  <c:v>52271060</c:v>
                </c:pt>
                <c:pt idx="63">
                  <c:v>51853012</c:v>
                </c:pt>
                <c:pt idx="64">
                  <c:v>52744656</c:v>
                </c:pt>
                <c:pt idx="65">
                  <c:v>52721540</c:v>
                </c:pt>
                <c:pt idx="66">
                  <c:v>52779020</c:v>
                </c:pt>
                <c:pt idx="67">
                  <c:v>52378936</c:v>
                </c:pt>
                <c:pt idx="68">
                  <c:v>52619720</c:v>
                </c:pt>
                <c:pt idx="69">
                  <c:v>62339296</c:v>
                </c:pt>
                <c:pt idx="70">
                  <c:v>51917040</c:v>
                </c:pt>
                <c:pt idx="71">
                  <c:v>51735220</c:v>
                </c:pt>
                <c:pt idx="72">
                  <c:v>52164300</c:v>
                </c:pt>
                <c:pt idx="73">
                  <c:v>52085980</c:v>
                </c:pt>
                <c:pt idx="74">
                  <c:v>51550308</c:v>
                </c:pt>
                <c:pt idx="75">
                  <c:v>51873468</c:v>
                </c:pt>
                <c:pt idx="76">
                  <c:v>62641232</c:v>
                </c:pt>
                <c:pt idx="77">
                  <c:v>77995768</c:v>
                </c:pt>
                <c:pt idx="78">
                  <c:v>50668600</c:v>
                </c:pt>
                <c:pt idx="79">
                  <c:v>51238368</c:v>
                </c:pt>
                <c:pt idx="80">
                  <c:v>49990312</c:v>
                </c:pt>
                <c:pt idx="81">
                  <c:v>50942216</c:v>
                </c:pt>
                <c:pt idx="82">
                  <c:v>52258168</c:v>
                </c:pt>
                <c:pt idx="83">
                  <c:v>53366864</c:v>
                </c:pt>
                <c:pt idx="84">
                  <c:v>50651164</c:v>
                </c:pt>
                <c:pt idx="85">
                  <c:v>64478976</c:v>
                </c:pt>
                <c:pt idx="86">
                  <c:v>52500040</c:v>
                </c:pt>
                <c:pt idx="87">
                  <c:v>51891344</c:v>
                </c:pt>
                <c:pt idx="88">
                  <c:v>52613516</c:v>
                </c:pt>
                <c:pt idx="89">
                  <c:v>68067492</c:v>
                </c:pt>
                <c:pt idx="90">
                  <c:v>53544476</c:v>
                </c:pt>
                <c:pt idx="91">
                  <c:v>53952240</c:v>
                </c:pt>
                <c:pt idx="92">
                  <c:v>52635760</c:v>
                </c:pt>
                <c:pt idx="93">
                  <c:v>54252192</c:v>
                </c:pt>
                <c:pt idx="94">
                  <c:v>54843084</c:v>
                </c:pt>
                <c:pt idx="95">
                  <c:v>57348852</c:v>
                </c:pt>
                <c:pt idx="96">
                  <c:v>55952552</c:v>
                </c:pt>
                <c:pt idx="97">
                  <c:v>54957384</c:v>
                </c:pt>
                <c:pt idx="98">
                  <c:v>54135768</c:v>
                </c:pt>
                <c:pt idx="99">
                  <c:v>55384176</c:v>
                </c:pt>
                <c:pt idx="100">
                  <c:v>55048728</c:v>
                </c:pt>
                <c:pt idx="101">
                  <c:v>56079960</c:v>
                </c:pt>
                <c:pt idx="102">
                  <c:v>55218080</c:v>
                </c:pt>
                <c:pt idx="103">
                  <c:v>57070920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3-4CDC-9173-E59724EEEA62}"/>
            </c:ext>
          </c:extLst>
        </c:ser>
        <c:ser>
          <c:idx val="1"/>
          <c:order val="1"/>
          <c:tx>
            <c:strRef>
              <c:f>FM_cons!$T$1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FM_cons!$R$2:$R$105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FM_cons!$T$2:$T$105</c:f>
              <c:numCache>
                <c:formatCode>#0</c:formatCode>
                <c:ptCount val="104"/>
                <c:pt idx="0">
                  <c:v>48039913.221907102</c:v>
                </c:pt>
                <c:pt idx="1">
                  <c:v>49391984.269367702</c:v>
                </c:pt>
                <c:pt idx="2">
                  <c:v>49465137.980236597</c:v>
                </c:pt>
                <c:pt idx="3">
                  <c:v>50607189.522613101</c:v>
                </c:pt>
                <c:pt idx="4">
                  <c:v>50786652.083227597</c:v>
                </c:pt>
                <c:pt idx="5">
                  <c:v>54846194.338271402</c:v>
                </c:pt>
                <c:pt idx="6">
                  <c:v>52706877.001531601</c:v>
                </c:pt>
                <c:pt idx="7">
                  <c:v>53524381.460505299</c:v>
                </c:pt>
                <c:pt idx="8">
                  <c:v>53345382.843452498</c:v>
                </c:pt>
                <c:pt idx="9">
                  <c:v>51544591.3048632</c:v>
                </c:pt>
                <c:pt idx="10">
                  <c:v>51204513.804398596</c:v>
                </c:pt>
                <c:pt idx="11">
                  <c:v>50693765.298167199</c:v>
                </c:pt>
                <c:pt idx="12">
                  <c:v>50822750.850590497</c:v>
                </c:pt>
                <c:pt idx="13">
                  <c:v>50900198.121686101</c:v>
                </c:pt>
                <c:pt idx="14">
                  <c:v>51036822.985312201</c:v>
                </c:pt>
                <c:pt idx="15">
                  <c:v>54494000.740602098</c:v>
                </c:pt>
                <c:pt idx="16">
                  <c:v>51491272.203376502</c:v>
                </c:pt>
                <c:pt idx="17">
                  <c:v>50098890.032845996</c:v>
                </c:pt>
                <c:pt idx="18">
                  <c:v>51189150.451646</c:v>
                </c:pt>
                <c:pt idx="19">
                  <c:v>59115747.844134502</c:v>
                </c:pt>
                <c:pt idx="20">
                  <c:v>51703664.280837797</c:v>
                </c:pt>
                <c:pt idx="21">
                  <c:v>52089553.6770873</c:v>
                </c:pt>
                <c:pt idx="22">
                  <c:v>59145716.185886703</c:v>
                </c:pt>
                <c:pt idx="23">
                  <c:v>52244618.211228497</c:v>
                </c:pt>
                <c:pt idx="24">
                  <c:v>63132494.046011701</c:v>
                </c:pt>
                <c:pt idx="25">
                  <c:v>52555298.263892703</c:v>
                </c:pt>
                <c:pt idx="26">
                  <c:v>52067098.041537702</c:v>
                </c:pt>
                <c:pt idx="27">
                  <c:v>51613635.345560297</c:v>
                </c:pt>
                <c:pt idx="28">
                  <c:v>51078292.343842201</c:v>
                </c:pt>
                <c:pt idx="29">
                  <c:v>51122940.685710996</c:v>
                </c:pt>
                <c:pt idx="30">
                  <c:v>51263049.097173199</c:v>
                </c:pt>
                <c:pt idx="31">
                  <c:v>50408727.390220597</c:v>
                </c:pt>
                <c:pt idx="32">
                  <c:v>50377771.364543602</c:v>
                </c:pt>
                <c:pt idx="33">
                  <c:v>61810829.184695497</c:v>
                </c:pt>
                <c:pt idx="34">
                  <c:v>63361945.911283299</c:v>
                </c:pt>
                <c:pt idx="35">
                  <c:v>51463337.017906196</c:v>
                </c:pt>
                <c:pt idx="36">
                  <c:v>63422057.549697898</c:v>
                </c:pt>
                <c:pt idx="37">
                  <c:v>51635718.6186179</c:v>
                </c:pt>
                <c:pt idx="38">
                  <c:v>55837014.593116499</c:v>
                </c:pt>
                <c:pt idx="39">
                  <c:v>50733619.528708003</c:v>
                </c:pt>
                <c:pt idx="40">
                  <c:v>60582462.9724923</c:v>
                </c:pt>
                <c:pt idx="41">
                  <c:v>62740305.163981497</c:v>
                </c:pt>
                <c:pt idx="42">
                  <c:v>53099268.251493096</c:v>
                </c:pt>
                <c:pt idx="43">
                  <c:v>51212253.591175802</c:v>
                </c:pt>
                <c:pt idx="44">
                  <c:v>61556644.702063598</c:v>
                </c:pt>
                <c:pt idx="45">
                  <c:v>51382628.093944401</c:v>
                </c:pt>
                <c:pt idx="46">
                  <c:v>51684615.110538803</c:v>
                </c:pt>
                <c:pt idx="47">
                  <c:v>53245125.885889202</c:v>
                </c:pt>
                <c:pt idx="48">
                  <c:v>52003517.1852118</c:v>
                </c:pt>
                <c:pt idx="49">
                  <c:v>51534755.863415301</c:v>
                </c:pt>
                <c:pt idx="50">
                  <c:v>74385566.5643906</c:v>
                </c:pt>
                <c:pt idx="51">
                  <c:v>65693252.405170403</c:v>
                </c:pt>
                <c:pt idx="52">
                  <c:v>48498742.4368347</c:v>
                </c:pt>
                <c:pt idx="53">
                  <c:v>50434820.883571602</c:v>
                </c:pt>
                <c:pt idx="54">
                  <c:v>51068234.359707601</c:v>
                </c:pt>
                <c:pt idx="55">
                  <c:v>50980904.775233202</c:v>
                </c:pt>
                <c:pt idx="56">
                  <c:v>51176154.736155801</c:v>
                </c:pt>
                <c:pt idx="57">
                  <c:v>52353541.287519701</c:v>
                </c:pt>
                <c:pt idx="58">
                  <c:v>51537161.621835701</c:v>
                </c:pt>
                <c:pt idx="59">
                  <c:v>51513463.8777906</c:v>
                </c:pt>
                <c:pt idx="60">
                  <c:v>52591028.176708899</c:v>
                </c:pt>
                <c:pt idx="61">
                  <c:v>64994338.780944496</c:v>
                </c:pt>
                <c:pt idx="62">
                  <c:v>52897399.067487098</c:v>
                </c:pt>
                <c:pt idx="63">
                  <c:v>52618630.214990899</c:v>
                </c:pt>
                <c:pt idx="64">
                  <c:v>52744804.894311301</c:v>
                </c:pt>
                <c:pt idx="65">
                  <c:v>53069365.910888903</c:v>
                </c:pt>
                <c:pt idx="66">
                  <c:v>52838234.818118803</c:v>
                </c:pt>
                <c:pt idx="67">
                  <c:v>52325613.5536374</c:v>
                </c:pt>
                <c:pt idx="68">
                  <c:v>52250861.718177602</c:v>
                </c:pt>
                <c:pt idx="69">
                  <c:v>62116246.880591899</c:v>
                </c:pt>
                <c:pt idx="70">
                  <c:v>52202264.7982729</c:v>
                </c:pt>
                <c:pt idx="71">
                  <c:v>51865014.6021358</c:v>
                </c:pt>
                <c:pt idx="72">
                  <c:v>51961117.056294203</c:v>
                </c:pt>
                <c:pt idx="73">
                  <c:v>51883195.4436846</c:v>
                </c:pt>
                <c:pt idx="74">
                  <c:v>52268353.382927902</c:v>
                </c:pt>
                <c:pt idx="75">
                  <c:v>52140540.463918597</c:v>
                </c:pt>
                <c:pt idx="76">
                  <c:v>63815394.782424599</c:v>
                </c:pt>
                <c:pt idx="77">
                  <c:v>70968020.701963603</c:v>
                </c:pt>
                <c:pt idx="78">
                  <c:v>52052815.271970503</c:v>
                </c:pt>
                <c:pt idx="79">
                  <c:v>51533028.632976197</c:v>
                </c:pt>
                <c:pt idx="80">
                  <c:v>50962551.082478598</c:v>
                </c:pt>
                <c:pt idx="81">
                  <c:v>51527037.475710899</c:v>
                </c:pt>
                <c:pt idx="82">
                  <c:v>52067142.707330696</c:v>
                </c:pt>
                <c:pt idx="83">
                  <c:v>53308340.422373198</c:v>
                </c:pt>
                <c:pt idx="84">
                  <c:v>52871887.441772401</c:v>
                </c:pt>
                <c:pt idx="85">
                  <c:v>65691457.043259397</c:v>
                </c:pt>
                <c:pt idx="86">
                  <c:v>52359931.889606401</c:v>
                </c:pt>
                <c:pt idx="87">
                  <c:v>52123426.875276402</c:v>
                </c:pt>
                <c:pt idx="88">
                  <c:v>52316331.884555198</c:v>
                </c:pt>
                <c:pt idx="89">
                  <c:v>65305343.7517564</c:v>
                </c:pt>
                <c:pt idx="90">
                  <c:v>52710931.5382974</c:v>
                </c:pt>
                <c:pt idx="91">
                  <c:v>54004243.831199698</c:v>
                </c:pt>
                <c:pt idx="92">
                  <c:v>53502104.051025599</c:v>
                </c:pt>
                <c:pt idx="93">
                  <c:v>54202730.808697298</c:v>
                </c:pt>
                <c:pt idx="94">
                  <c:v>54746558.634479098</c:v>
                </c:pt>
                <c:pt idx="95">
                  <c:v>56637722.500667199</c:v>
                </c:pt>
                <c:pt idx="96">
                  <c:v>55960224.380993403</c:v>
                </c:pt>
                <c:pt idx="97">
                  <c:v>55024380.3174619</c:v>
                </c:pt>
                <c:pt idx="98">
                  <c:v>54373063.706578001</c:v>
                </c:pt>
                <c:pt idx="99">
                  <c:v>55039870.724497899</c:v>
                </c:pt>
                <c:pt idx="100">
                  <c:v>55078033.835979603</c:v>
                </c:pt>
                <c:pt idx="101">
                  <c:v>55714152.0416997</c:v>
                </c:pt>
                <c:pt idx="102">
                  <c:v>55586484.267694697</c:v>
                </c:pt>
                <c:pt idx="103">
                  <c:v>56388912.225455299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C3-4CDC-9173-E59724EEE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FM_cons!$W$1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FM_cons!$V$2:$V$105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FM_cons!$W$2:$W$105</c:f>
              <c:numCache>
                <c:formatCode>#0</c:formatCode>
                <c:ptCount val="104"/>
                <c:pt idx="0">
                  <c:v>-964797.22190710204</c:v>
                </c:pt>
                <c:pt idx="1">
                  <c:v>-492608.26936770201</c:v>
                </c:pt>
                <c:pt idx="2">
                  <c:v>-296397.98023659701</c:v>
                </c:pt>
                <c:pt idx="3">
                  <c:v>-431737.522613101</c:v>
                </c:pt>
                <c:pt idx="4">
                  <c:v>-593364.08322759694</c:v>
                </c:pt>
                <c:pt idx="5">
                  <c:v>-1706258.3382714</c:v>
                </c:pt>
                <c:pt idx="6">
                  <c:v>29610.998468399001</c:v>
                </c:pt>
                <c:pt idx="7">
                  <c:v>116722.53949470101</c:v>
                </c:pt>
                <c:pt idx="8">
                  <c:v>216725.156547502</c:v>
                </c:pt>
                <c:pt idx="9">
                  <c:v>-679655.30486320006</c:v>
                </c:pt>
                <c:pt idx="10">
                  <c:v>-62901.804398596301</c:v>
                </c:pt>
                <c:pt idx="11">
                  <c:v>-457453.29816719901</c:v>
                </c:pt>
                <c:pt idx="12">
                  <c:v>388813.14940950298</c:v>
                </c:pt>
                <c:pt idx="13">
                  <c:v>-66650.121686101003</c:v>
                </c:pt>
                <c:pt idx="14">
                  <c:v>-110018.985312201</c:v>
                </c:pt>
                <c:pt idx="15">
                  <c:v>639359.25939790194</c:v>
                </c:pt>
                <c:pt idx="16">
                  <c:v>8939.7966234981996</c:v>
                </c:pt>
                <c:pt idx="17">
                  <c:v>-1939290.032846</c:v>
                </c:pt>
                <c:pt idx="18">
                  <c:v>183049.548354</c:v>
                </c:pt>
                <c:pt idx="19">
                  <c:v>-292475.844134502</c:v>
                </c:pt>
                <c:pt idx="20">
                  <c:v>141911.71916220299</c:v>
                </c:pt>
                <c:pt idx="21">
                  <c:v>268602.32291270001</c:v>
                </c:pt>
                <c:pt idx="22">
                  <c:v>-1133516.1858866999</c:v>
                </c:pt>
                <c:pt idx="23">
                  <c:v>-184622.21122849701</c:v>
                </c:pt>
                <c:pt idx="24">
                  <c:v>1869157.9539882999</c:v>
                </c:pt>
                <c:pt idx="25">
                  <c:v>-131054.26389270301</c:v>
                </c:pt>
                <c:pt idx="26">
                  <c:v>140737.958462298</c:v>
                </c:pt>
                <c:pt idx="27">
                  <c:v>573208.65443970298</c:v>
                </c:pt>
                <c:pt idx="28">
                  <c:v>-245312.34384220099</c:v>
                </c:pt>
                <c:pt idx="29">
                  <c:v>431179.31428900402</c:v>
                </c:pt>
                <c:pt idx="30">
                  <c:v>-335753.097173199</c:v>
                </c:pt>
                <c:pt idx="31">
                  <c:v>-962919.39022059704</c:v>
                </c:pt>
                <c:pt idx="32">
                  <c:v>-826871.36454360199</c:v>
                </c:pt>
                <c:pt idx="33">
                  <c:v>1909298.8153045001</c:v>
                </c:pt>
                <c:pt idx="34">
                  <c:v>1043414.0887167</c:v>
                </c:pt>
                <c:pt idx="35">
                  <c:v>-316673.01790619601</c:v>
                </c:pt>
                <c:pt idx="36">
                  <c:v>706970.45030210202</c:v>
                </c:pt>
                <c:pt idx="37">
                  <c:v>-1159730.6186178999</c:v>
                </c:pt>
                <c:pt idx="38">
                  <c:v>1513285.4068835001</c:v>
                </c:pt>
                <c:pt idx="39">
                  <c:v>-2276707.5287080002</c:v>
                </c:pt>
                <c:pt idx="40">
                  <c:v>-402794.97249229997</c:v>
                </c:pt>
                <c:pt idx="41">
                  <c:v>-1204897.1639815001</c:v>
                </c:pt>
                <c:pt idx="42">
                  <c:v>-1024276.2514931</c:v>
                </c:pt>
                <c:pt idx="43">
                  <c:v>-588249.59117580205</c:v>
                </c:pt>
                <c:pt idx="44">
                  <c:v>1081183.2979363999</c:v>
                </c:pt>
                <c:pt idx="45">
                  <c:v>-802108.09394440101</c:v>
                </c:pt>
                <c:pt idx="46">
                  <c:v>-710863.11053880304</c:v>
                </c:pt>
                <c:pt idx="47">
                  <c:v>-1039113.8858892</c:v>
                </c:pt>
                <c:pt idx="48">
                  <c:v>-621561.18521180004</c:v>
                </c:pt>
                <c:pt idx="49">
                  <c:v>-600839.86341530096</c:v>
                </c:pt>
                <c:pt idx="50">
                  <c:v>8559649.4356094003</c:v>
                </c:pt>
                <c:pt idx="51">
                  <c:v>728735.59482959704</c:v>
                </c:pt>
                <c:pt idx="52">
                  <c:v>-3322838.4368346999</c:v>
                </c:pt>
                <c:pt idx="53">
                  <c:v>-1082484.8835716001</c:v>
                </c:pt>
                <c:pt idx="54">
                  <c:v>-108874.359707601</c:v>
                </c:pt>
                <c:pt idx="55">
                  <c:v>-188336.775233202</c:v>
                </c:pt>
                <c:pt idx="56">
                  <c:v>-27250.7361558005</c:v>
                </c:pt>
                <c:pt idx="57">
                  <c:v>-560177.28751970106</c:v>
                </c:pt>
                <c:pt idx="58">
                  <c:v>-264805.62183570099</c:v>
                </c:pt>
                <c:pt idx="59">
                  <c:v>-370911.8777906</c:v>
                </c:pt>
                <c:pt idx="60">
                  <c:v>-119984.176708899</c:v>
                </c:pt>
                <c:pt idx="61">
                  <c:v>2686697.2190554999</c:v>
                </c:pt>
                <c:pt idx="62">
                  <c:v>-626339.06748709804</c:v>
                </c:pt>
                <c:pt idx="63">
                  <c:v>-765618.21499089897</c:v>
                </c:pt>
                <c:pt idx="64">
                  <c:v>-148.89431130141</c:v>
                </c:pt>
                <c:pt idx="65">
                  <c:v>-347825.91088890302</c:v>
                </c:pt>
                <c:pt idx="66">
                  <c:v>-59214.818118803203</c:v>
                </c:pt>
                <c:pt idx="67">
                  <c:v>53322.446362599701</c:v>
                </c:pt>
                <c:pt idx="68">
                  <c:v>368858.28182239801</c:v>
                </c:pt>
                <c:pt idx="69">
                  <c:v>223049.11940810099</c:v>
                </c:pt>
                <c:pt idx="70">
                  <c:v>-285224.79827289999</c:v>
                </c:pt>
                <c:pt idx="71">
                  <c:v>-129794.6021358</c:v>
                </c:pt>
                <c:pt idx="72">
                  <c:v>203182.94370579699</c:v>
                </c:pt>
                <c:pt idx="73">
                  <c:v>202784.5563154</c:v>
                </c:pt>
                <c:pt idx="74">
                  <c:v>-718045.38292790204</c:v>
                </c:pt>
                <c:pt idx="75">
                  <c:v>-267072.46391859697</c:v>
                </c:pt>
                <c:pt idx="76">
                  <c:v>-1174162.7824246001</c:v>
                </c:pt>
                <c:pt idx="77">
                  <c:v>7027747.2980364002</c:v>
                </c:pt>
                <c:pt idx="78">
                  <c:v>-1384215.2719705</c:v>
                </c:pt>
                <c:pt idx="79">
                  <c:v>-294660.632976197</c:v>
                </c:pt>
                <c:pt idx="80">
                  <c:v>-972239.08247859799</c:v>
                </c:pt>
                <c:pt idx="81">
                  <c:v>-584821.47571089899</c:v>
                </c:pt>
                <c:pt idx="82">
                  <c:v>191025.29266930401</c:v>
                </c:pt>
                <c:pt idx="83">
                  <c:v>58523.577626801998</c:v>
                </c:pt>
                <c:pt idx="84">
                  <c:v>-2220723.4417723999</c:v>
                </c:pt>
                <c:pt idx="85">
                  <c:v>-1212481.0432593999</c:v>
                </c:pt>
                <c:pt idx="86">
                  <c:v>140108.110393599</c:v>
                </c:pt>
                <c:pt idx="87">
                  <c:v>-232082.87527640199</c:v>
                </c:pt>
                <c:pt idx="88">
                  <c:v>297184.11544480198</c:v>
                </c:pt>
                <c:pt idx="89">
                  <c:v>2762148.2482436001</c:v>
                </c:pt>
                <c:pt idx="90">
                  <c:v>833544.46170260001</c:v>
                </c:pt>
                <c:pt idx="91">
                  <c:v>-52003.831199698201</c:v>
                </c:pt>
                <c:pt idx="92">
                  <c:v>-866344.05102559901</c:v>
                </c:pt>
                <c:pt idx="93">
                  <c:v>49461.191302701802</c:v>
                </c:pt>
                <c:pt idx="94">
                  <c:v>96525.365520902007</c:v>
                </c:pt>
                <c:pt idx="95">
                  <c:v>711129.49933280097</c:v>
                </c:pt>
                <c:pt idx="96">
                  <c:v>-7672.3809934034898</c:v>
                </c:pt>
                <c:pt idx="97">
                  <c:v>-66996.317461900398</c:v>
                </c:pt>
                <c:pt idx="98">
                  <c:v>-237295.706578001</c:v>
                </c:pt>
                <c:pt idx="99">
                  <c:v>344305.27550210099</c:v>
                </c:pt>
                <c:pt idx="100">
                  <c:v>-29305.835979603198</c:v>
                </c:pt>
                <c:pt idx="101">
                  <c:v>365807.9583003</c:v>
                </c:pt>
                <c:pt idx="102">
                  <c:v>-368404.26769469702</c:v>
                </c:pt>
                <c:pt idx="103">
                  <c:v>682007.77454470098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7-456D-9429-F59A1F0A8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26386228748434"/>
          <c:y val="9.9270349192277979E-2"/>
          <c:w val="0.80018765221914834"/>
          <c:h val="0.471598457212581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FM_cons!$BH$1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FM_cons!$BH$2:$BH$105</c:f>
              <c:numCache>
                <c:formatCode>#0</c:formatCode>
                <c:ptCount val="104"/>
                <c:pt idx="0">
                  <c:v>43340239.156632602</c:v>
                </c:pt>
                <c:pt idx="1">
                  <c:v>43340239.156632602</c:v>
                </c:pt>
                <c:pt idx="2">
                  <c:v>43340239.156632602</c:v>
                </c:pt>
                <c:pt idx="3">
                  <c:v>43340239.156632602</c:v>
                </c:pt>
                <c:pt idx="4">
                  <c:v>43340239.156632602</c:v>
                </c:pt>
                <c:pt idx="5">
                  <c:v>43340239.156632602</c:v>
                </c:pt>
                <c:pt idx="6">
                  <c:v>43340239.156632602</c:v>
                </c:pt>
                <c:pt idx="7">
                  <c:v>43340239.156632602</c:v>
                </c:pt>
                <c:pt idx="8">
                  <c:v>43340239.156632602</c:v>
                </c:pt>
                <c:pt idx="9">
                  <c:v>43340239.156632602</c:v>
                </c:pt>
                <c:pt idx="10">
                  <c:v>43340239.156632602</c:v>
                </c:pt>
                <c:pt idx="11">
                  <c:v>43340239.156632602</c:v>
                </c:pt>
                <c:pt idx="12">
                  <c:v>43340239.156632602</c:v>
                </c:pt>
                <c:pt idx="13">
                  <c:v>43340239.156632602</c:v>
                </c:pt>
                <c:pt idx="14">
                  <c:v>43340239.156632602</c:v>
                </c:pt>
                <c:pt idx="15">
                  <c:v>43340239.156632602</c:v>
                </c:pt>
                <c:pt idx="16">
                  <c:v>43340239.156632602</c:v>
                </c:pt>
                <c:pt idx="17">
                  <c:v>43340239.156632602</c:v>
                </c:pt>
                <c:pt idx="18">
                  <c:v>43340239.156632602</c:v>
                </c:pt>
                <c:pt idx="19">
                  <c:v>43340239.156632602</c:v>
                </c:pt>
                <c:pt idx="20">
                  <c:v>43340239.156632602</c:v>
                </c:pt>
                <c:pt idx="21">
                  <c:v>43340239.156632602</c:v>
                </c:pt>
                <c:pt idx="22">
                  <c:v>43340239.156632602</c:v>
                </c:pt>
                <c:pt idx="23">
                  <c:v>43340239.156632602</c:v>
                </c:pt>
                <c:pt idx="24">
                  <c:v>43340239.156632602</c:v>
                </c:pt>
                <c:pt idx="25">
                  <c:v>43340239.156632602</c:v>
                </c:pt>
                <c:pt idx="26">
                  <c:v>43340239.156632602</c:v>
                </c:pt>
                <c:pt idx="27">
                  <c:v>43340239.156632602</c:v>
                </c:pt>
                <c:pt idx="28">
                  <c:v>43340239.156632602</c:v>
                </c:pt>
                <c:pt idx="29">
                  <c:v>43340239.156632602</c:v>
                </c:pt>
                <c:pt idx="30">
                  <c:v>43340239.156632602</c:v>
                </c:pt>
                <c:pt idx="31">
                  <c:v>43340239.156632602</c:v>
                </c:pt>
                <c:pt idx="32">
                  <c:v>43340239.156632602</c:v>
                </c:pt>
                <c:pt idx="33">
                  <c:v>43340239.156632602</c:v>
                </c:pt>
                <c:pt idx="34">
                  <c:v>43340239.156632602</c:v>
                </c:pt>
                <c:pt idx="35">
                  <c:v>43340239.156632602</c:v>
                </c:pt>
                <c:pt idx="36">
                  <c:v>43340239.156632602</c:v>
                </c:pt>
                <c:pt idx="37">
                  <c:v>43340239.156632602</c:v>
                </c:pt>
                <c:pt idx="38">
                  <c:v>43340239.156632602</c:v>
                </c:pt>
                <c:pt idx="39">
                  <c:v>43340239.156632602</c:v>
                </c:pt>
                <c:pt idx="40">
                  <c:v>43340239.156632602</c:v>
                </c:pt>
                <c:pt idx="41">
                  <c:v>43340239.156632602</c:v>
                </c:pt>
                <c:pt idx="42">
                  <c:v>43340239.156632602</c:v>
                </c:pt>
                <c:pt idx="43">
                  <c:v>43340239.156632602</c:v>
                </c:pt>
                <c:pt idx="44">
                  <c:v>43340239.156632602</c:v>
                </c:pt>
                <c:pt idx="45">
                  <c:v>43340239.156632602</c:v>
                </c:pt>
                <c:pt idx="46">
                  <c:v>43340239.156632602</c:v>
                </c:pt>
                <c:pt idx="47">
                  <c:v>43340239.156632602</c:v>
                </c:pt>
                <c:pt idx="48">
                  <c:v>43340239.156632602</c:v>
                </c:pt>
                <c:pt idx="49">
                  <c:v>43340239.156632602</c:v>
                </c:pt>
                <c:pt idx="50">
                  <c:v>43340239.156632602</c:v>
                </c:pt>
                <c:pt idx="51">
                  <c:v>43340239.156632602</c:v>
                </c:pt>
                <c:pt idx="52">
                  <c:v>43340239.156632602</c:v>
                </c:pt>
                <c:pt idx="53">
                  <c:v>43340239.156632602</c:v>
                </c:pt>
                <c:pt idx="54">
                  <c:v>43340239.156632602</c:v>
                </c:pt>
                <c:pt idx="55">
                  <c:v>43340239.156632602</c:v>
                </c:pt>
                <c:pt idx="56">
                  <c:v>43340239.156632602</c:v>
                </c:pt>
                <c:pt idx="57">
                  <c:v>43340239.156632602</c:v>
                </c:pt>
                <c:pt idx="58">
                  <c:v>43340239.156632602</c:v>
                </c:pt>
                <c:pt idx="59">
                  <c:v>43340239.156632602</c:v>
                </c:pt>
                <c:pt idx="60">
                  <c:v>43340239.156632602</c:v>
                </c:pt>
                <c:pt idx="61">
                  <c:v>43340239.156632602</c:v>
                </c:pt>
                <c:pt idx="62">
                  <c:v>43340239.156632602</c:v>
                </c:pt>
                <c:pt idx="63">
                  <c:v>43340239.156632602</c:v>
                </c:pt>
                <c:pt idx="64">
                  <c:v>43340239.156632602</c:v>
                </c:pt>
                <c:pt idx="65">
                  <c:v>43340239.156632602</c:v>
                </c:pt>
                <c:pt idx="66">
                  <c:v>43340239.156632602</c:v>
                </c:pt>
                <c:pt idx="67">
                  <c:v>43340239.156632602</c:v>
                </c:pt>
                <c:pt idx="68">
                  <c:v>43340239.156632602</c:v>
                </c:pt>
                <c:pt idx="69">
                  <c:v>43340239.156632602</c:v>
                </c:pt>
                <c:pt idx="70">
                  <c:v>43340239.156632602</c:v>
                </c:pt>
                <c:pt idx="71">
                  <c:v>43340239.156632602</c:v>
                </c:pt>
                <c:pt idx="72">
                  <c:v>43340239.156632602</c:v>
                </c:pt>
                <c:pt idx="73">
                  <c:v>43340239.156632602</c:v>
                </c:pt>
                <c:pt idx="74">
                  <c:v>43340239.156632602</c:v>
                </c:pt>
                <c:pt idx="75">
                  <c:v>43340239.156632602</c:v>
                </c:pt>
                <c:pt idx="76">
                  <c:v>43340239.156632602</c:v>
                </c:pt>
                <c:pt idx="77">
                  <c:v>43340239.156632602</c:v>
                </c:pt>
                <c:pt idx="78">
                  <c:v>43340239.156632602</c:v>
                </c:pt>
                <c:pt idx="79">
                  <c:v>43340239.156632602</c:v>
                </c:pt>
                <c:pt idx="80">
                  <c:v>43340239.156632602</c:v>
                </c:pt>
                <c:pt idx="81">
                  <c:v>43340239.156632602</c:v>
                </c:pt>
                <c:pt idx="82">
                  <c:v>43340239.156632602</c:v>
                </c:pt>
                <c:pt idx="83">
                  <c:v>43340239.156632602</c:v>
                </c:pt>
                <c:pt idx="84">
                  <c:v>43340239.156632602</c:v>
                </c:pt>
                <c:pt idx="85">
                  <c:v>43340239.156632602</c:v>
                </c:pt>
                <c:pt idx="86">
                  <c:v>43340239.156632602</c:v>
                </c:pt>
                <c:pt idx="87">
                  <c:v>43340239.156632602</c:v>
                </c:pt>
                <c:pt idx="88">
                  <c:v>43340239.156632602</c:v>
                </c:pt>
                <c:pt idx="89">
                  <c:v>43340239.156632602</c:v>
                </c:pt>
                <c:pt idx="90">
                  <c:v>43340239.156632602</c:v>
                </c:pt>
                <c:pt idx="91">
                  <c:v>43340239.156632602</c:v>
                </c:pt>
                <c:pt idx="92">
                  <c:v>43340239.156632602</c:v>
                </c:pt>
                <c:pt idx="93">
                  <c:v>43340239.156632602</c:v>
                </c:pt>
                <c:pt idx="94">
                  <c:v>43340239.156632602</c:v>
                </c:pt>
                <c:pt idx="95">
                  <c:v>43340239.156632602</c:v>
                </c:pt>
                <c:pt idx="96">
                  <c:v>43340239.156632602</c:v>
                </c:pt>
                <c:pt idx="97">
                  <c:v>43340239.156632602</c:v>
                </c:pt>
                <c:pt idx="98">
                  <c:v>43340239.156632602</c:v>
                </c:pt>
                <c:pt idx="99">
                  <c:v>43340239.156632602</c:v>
                </c:pt>
                <c:pt idx="100">
                  <c:v>43340239.156632602</c:v>
                </c:pt>
                <c:pt idx="101">
                  <c:v>43340239.156632602</c:v>
                </c:pt>
                <c:pt idx="102">
                  <c:v>43340239.156632602</c:v>
                </c:pt>
                <c:pt idx="103">
                  <c:v>43340239.156632602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71-4DA2-A92D-B94FE40F8CBA}"/>
            </c:ext>
          </c:extLst>
        </c:ser>
        <c:ser>
          <c:idx val="1"/>
          <c:order val="1"/>
          <c:tx>
            <c:strRef>
              <c:f>FM_cons!$BI$1</c:f>
              <c:strCache>
                <c:ptCount val="1"/>
                <c:pt idx="0">
                  <c:v>Devices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FM_cons!$BI$2:$BI$105</c:f>
              <c:numCache>
                <c:formatCode>#0</c:formatCode>
                <c:ptCount val="104"/>
                <c:pt idx="0">
                  <c:v>275232.53104215697</c:v>
                </c:pt>
                <c:pt idx="1">
                  <c:v>959938.70254714997</c:v>
                </c:pt>
                <c:pt idx="2">
                  <c:v>1348843.2780253801</c:v>
                </c:pt>
                <c:pt idx="3">
                  <c:v>1705483.8404413201</c:v>
                </c:pt>
                <c:pt idx="4">
                  <c:v>1641701.94277626</c:v>
                </c:pt>
                <c:pt idx="5">
                  <c:v>996107.95420130901</c:v>
                </c:pt>
                <c:pt idx="6">
                  <c:v>1231982.6300482999</c:v>
                </c:pt>
                <c:pt idx="7">
                  <c:v>1085036.21683755</c:v>
                </c:pt>
                <c:pt idx="8">
                  <c:v>1069997.2293825699</c:v>
                </c:pt>
                <c:pt idx="9">
                  <c:v>1202715.47590159</c:v>
                </c:pt>
                <c:pt idx="10">
                  <c:v>1351665.1840019799</c:v>
                </c:pt>
                <c:pt idx="11">
                  <c:v>1503101.7114570199</c:v>
                </c:pt>
                <c:pt idx="12">
                  <c:v>1437891.25871677</c:v>
                </c:pt>
                <c:pt idx="13">
                  <c:v>1395021.6419698501</c:v>
                </c:pt>
                <c:pt idx="14">
                  <c:v>1408268.7188694801</c:v>
                </c:pt>
                <c:pt idx="15">
                  <c:v>1488814.7458970901</c:v>
                </c:pt>
                <c:pt idx="16">
                  <c:v>1210281.17184697</c:v>
                </c:pt>
                <c:pt idx="17">
                  <c:v>1448840.12771783</c:v>
                </c:pt>
                <c:pt idx="18">
                  <c:v>1317066.2602846799</c:v>
                </c:pt>
                <c:pt idx="19">
                  <c:v>793309.43478102598</c:v>
                </c:pt>
                <c:pt idx="20">
                  <c:v>1310541.2348062401</c:v>
                </c:pt>
                <c:pt idx="21">
                  <c:v>1275076.12932789</c:v>
                </c:pt>
                <c:pt idx="22">
                  <c:v>629935.83833421604</c:v>
                </c:pt>
                <c:pt idx="23">
                  <c:v>1534949.65297506</c:v>
                </c:pt>
                <c:pt idx="24">
                  <c:v>1525284.0285392201</c:v>
                </c:pt>
                <c:pt idx="25">
                  <c:v>2049263.7228418</c:v>
                </c:pt>
                <c:pt idx="26">
                  <c:v>1542755.1396576299</c:v>
                </c:pt>
                <c:pt idx="27">
                  <c:v>1463731.04399683</c:v>
                </c:pt>
                <c:pt idx="28">
                  <c:v>1423900.0072620299</c:v>
                </c:pt>
                <c:pt idx="29">
                  <c:v>1265931.184041</c:v>
                </c:pt>
                <c:pt idx="30">
                  <c:v>1392589.09164992</c:v>
                </c:pt>
                <c:pt idx="31">
                  <c:v>852211.88549447095</c:v>
                </c:pt>
                <c:pt idx="32">
                  <c:v>766575.58272192196</c:v>
                </c:pt>
                <c:pt idx="33">
                  <c:v>392807.14336601802</c:v>
                </c:pt>
                <c:pt idx="34">
                  <c:v>474240.01157253498</c:v>
                </c:pt>
                <c:pt idx="35">
                  <c:v>962572.35856107203</c:v>
                </c:pt>
                <c:pt idx="36">
                  <c:v>451868.13720283803</c:v>
                </c:pt>
                <c:pt idx="37">
                  <c:v>1015086.78132763</c:v>
                </c:pt>
                <c:pt idx="38">
                  <c:v>611858.60115274601</c:v>
                </c:pt>
                <c:pt idx="39">
                  <c:v>1059349.5329334801</c:v>
                </c:pt>
                <c:pt idx="40">
                  <c:v>1231925.7620943501</c:v>
                </c:pt>
                <c:pt idx="41">
                  <c:v>935846.76886835496</c:v>
                </c:pt>
                <c:pt idx="42">
                  <c:v>1093735.0851442299</c:v>
                </c:pt>
                <c:pt idx="43">
                  <c:v>1089670.5859781399</c:v>
                </c:pt>
                <c:pt idx="44">
                  <c:v>1684203.5888475601</c:v>
                </c:pt>
                <c:pt idx="45">
                  <c:v>1601241.3025642801</c:v>
                </c:pt>
                <c:pt idx="46">
                  <c:v>1531730.8770800901</c:v>
                </c:pt>
                <c:pt idx="47">
                  <c:v>1056729.6526764601</c:v>
                </c:pt>
                <c:pt idx="48">
                  <c:v>954076.98932107002</c:v>
                </c:pt>
                <c:pt idx="49">
                  <c:v>999041.97770761698</c:v>
                </c:pt>
                <c:pt idx="50">
                  <c:v>834272.32041766599</c:v>
                </c:pt>
                <c:pt idx="51">
                  <c:v>938944.73878403299</c:v>
                </c:pt>
                <c:pt idx="52">
                  <c:v>1063023.49352399</c:v>
                </c:pt>
                <c:pt idx="53">
                  <c:v>1128579.68349818</c:v>
                </c:pt>
                <c:pt idx="54">
                  <c:v>1230224.5236748001</c:v>
                </c:pt>
                <c:pt idx="55">
                  <c:v>1251155.7629223701</c:v>
                </c:pt>
                <c:pt idx="56">
                  <c:v>1307804.61771307</c:v>
                </c:pt>
                <c:pt idx="57">
                  <c:v>1485149.63206298</c:v>
                </c:pt>
                <c:pt idx="58">
                  <c:v>1610761.13197675</c:v>
                </c:pt>
                <c:pt idx="59">
                  <c:v>1447244.25131558</c:v>
                </c:pt>
                <c:pt idx="60">
                  <c:v>1124285.9605437501</c:v>
                </c:pt>
                <c:pt idx="61">
                  <c:v>1379025.99679517</c:v>
                </c:pt>
                <c:pt idx="62">
                  <c:v>1128120.47317925</c:v>
                </c:pt>
                <c:pt idx="63">
                  <c:v>1018861.76023403</c:v>
                </c:pt>
                <c:pt idx="64">
                  <c:v>953416.42732835305</c:v>
                </c:pt>
                <c:pt idx="65">
                  <c:v>815850.25845799898</c:v>
                </c:pt>
                <c:pt idx="66">
                  <c:v>771306.74872906797</c:v>
                </c:pt>
                <c:pt idx="67">
                  <c:v>848938.09286449896</c:v>
                </c:pt>
                <c:pt idx="68">
                  <c:v>823013.62622611597</c:v>
                </c:pt>
                <c:pt idx="69">
                  <c:v>1011117.55914427</c:v>
                </c:pt>
                <c:pt idx="70">
                  <c:v>1266686.06878748</c:v>
                </c:pt>
                <c:pt idx="71">
                  <c:v>1260479.6046261699</c:v>
                </c:pt>
                <c:pt idx="72">
                  <c:v>1289443.9887208701</c:v>
                </c:pt>
                <c:pt idx="73">
                  <c:v>1300296.4175532099</c:v>
                </c:pt>
                <c:pt idx="74">
                  <c:v>956841.29659740895</c:v>
                </c:pt>
                <c:pt idx="75">
                  <c:v>889747.64841427899</c:v>
                </c:pt>
                <c:pt idx="76">
                  <c:v>729057.88176283496</c:v>
                </c:pt>
                <c:pt idx="77">
                  <c:v>561972.17253359605</c:v>
                </c:pt>
                <c:pt idx="78">
                  <c:v>1383949.9390998799</c:v>
                </c:pt>
                <c:pt idx="79">
                  <c:v>1210242.2141932601</c:v>
                </c:pt>
                <c:pt idx="80">
                  <c:v>1314374.1828533299</c:v>
                </c:pt>
                <c:pt idx="81">
                  <c:v>1216991.9153049099</c:v>
                </c:pt>
                <c:pt idx="82">
                  <c:v>990968.24795602204</c:v>
                </c:pt>
                <c:pt idx="83">
                  <c:v>1350592.27618397</c:v>
                </c:pt>
                <c:pt idx="84">
                  <c:v>1482177.9521805099</c:v>
                </c:pt>
                <c:pt idx="85">
                  <c:v>1173786.81862451</c:v>
                </c:pt>
                <c:pt idx="86">
                  <c:v>1282115.8996811099</c:v>
                </c:pt>
                <c:pt idx="87">
                  <c:v>1174356.13294722</c:v>
                </c:pt>
                <c:pt idx="88">
                  <c:v>1028036.7957231</c:v>
                </c:pt>
                <c:pt idx="89">
                  <c:v>409322.79327291</c:v>
                </c:pt>
                <c:pt idx="90">
                  <c:v>762649.54854905605</c:v>
                </c:pt>
                <c:pt idx="91">
                  <c:v>781406.32464547502</c:v>
                </c:pt>
                <c:pt idx="92">
                  <c:v>951187.35603261006</c:v>
                </c:pt>
                <c:pt idx="93">
                  <c:v>1000458.05170648</c:v>
                </c:pt>
                <c:pt idx="94">
                  <c:v>1197099.7365212401</c:v>
                </c:pt>
                <c:pt idx="95">
                  <c:v>1057093.9698711201</c:v>
                </c:pt>
                <c:pt idx="96">
                  <c:v>899202.61119170301</c:v>
                </c:pt>
                <c:pt idx="97">
                  <c:v>600930.65625211503</c:v>
                </c:pt>
                <c:pt idx="98">
                  <c:v>603016.44763883098</c:v>
                </c:pt>
                <c:pt idx="99">
                  <c:v>510899.72868547298</c:v>
                </c:pt>
                <c:pt idx="100">
                  <c:v>505131.61354361998</c:v>
                </c:pt>
                <c:pt idx="101">
                  <c:v>1145900.0621905399</c:v>
                </c:pt>
                <c:pt idx="102">
                  <c:v>1079842.3570788</c:v>
                </c:pt>
                <c:pt idx="103">
                  <c:v>953909.40824786597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71-4DA2-A92D-B94FE40F8CBA}"/>
            </c:ext>
          </c:extLst>
        </c:ser>
        <c:ser>
          <c:idx val="2"/>
          <c:order val="2"/>
          <c:tx>
            <c:strRef>
              <c:f>FM_cons!$BJ$1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FM_cons!$BJ$2:$BJ$105</c:f>
              <c:numCache>
                <c:formatCode>#0</c:formatCode>
                <c:ptCount val="104"/>
                <c:pt idx="0">
                  <c:v>1146015.8473074699</c:v>
                </c:pt>
                <c:pt idx="1">
                  <c:v>622607.86810532794</c:v>
                </c:pt>
                <c:pt idx="2">
                  <c:v>746432.31655299501</c:v>
                </c:pt>
                <c:pt idx="3">
                  <c:v>556226.78770641296</c:v>
                </c:pt>
                <c:pt idx="4">
                  <c:v>582352.95932442101</c:v>
                </c:pt>
                <c:pt idx="5">
                  <c:v>581849.34941165301</c:v>
                </c:pt>
                <c:pt idx="6">
                  <c:v>763159.22795665998</c:v>
                </c:pt>
                <c:pt idx="7">
                  <c:v>27317.883370290099</c:v>
                </c:pt>
                <c:pt idx="8">
                  <c:v>274754.22432615003</c:v>
                </c:pt>
                <c:pt idx="9">
                  <c:v>275034.57368732698</c:v>
                </c:pt>
                <c:pt idx="10">
                  <c:v>295234.50307727099</c:v>
                </c:pt>
                <c:pt idx="11">
                  <c:v>363258.15455575101</c:v>
                </c:pt>
                <c:pt idx="12">
                  <c:v>478622.90158072498</c:v>
                </c:pt>
                <c:pt idx="13">
                  <c:v>542367.31094189698</c:v>
                </c:pt>
                <c:pt idx="14">
                  <c:v>498497.89457685099</c:v>
                </c:pt>
                <c:pt idx="15">
                  <c:v>104248.928021924</c:v>
                </c:pt>
                <c:pt idx="16">
                  <c:v>454106.83059826598</c:v>
                </c:pt>
                <c:pt idx="17">
                  <c:v>609013.18479473097</c:v>
                </c:pt>
                <c:pt idx="18">
                  <c:v>941827.24254580401</c:v>
                </c:pt>
                <c:pt idx="19">
                  <c:v>1334114.8690707299</c:v>
                </c:pt>
                <c:pt idx="20">
                  <c:v>1073887.2721831501</c:v>
                </c:pt>
                <c:pt idx="21">
                  <c:v>1004836.28308875</c:v>
                </c:pt>
                <c:pt idx="22">
                  <c:v>1205926.08852837</c:v>
                </c:pt>
                <c:pt idx="23">
                  <c:v>899692.38259326504</c:v>
                </c:pt>
                <c:pt idx="24">
                  <c:v>1730095.45540486</c:v>
                </c:pt>
                <c:pt idx="25">
                  <c:v>883542.65387349599</c:v>
                </c:pt>
                <c:pt idx="26">
                  <c:v>1166647.73054026</c:v>
                </c:pt>
                <c:pt idx="27">
                  <c:v>1179207.8125765501</c:v>
                </c:pt>
                <c:pt idx="28">
                  <c:v>1027853.88072728</c:v>
                </c:pt>
                <c:pt idx="29">
                  <c:v>1012312.38316893</c:v>
                </c:pt>
                <c:pt idx="30">
                  <c:v>958680.19986597297</c:v>
                </c:pt>
                <c:pt idx="31">
                  <c:v>980804.85665095004</c:v>
                </c:pt>
                <c:pt idx="32">
                  <c:v>1055874.22556121</c:v>
                </c:pt>
                <c:pt idx="33">
                  <c:v>1828048.04844615</c:v>
                </c:pt>
                <c:pt idx="34">
                  <c:v>236263.427067332</c:v>
                </c:pt>
                <c:pt idx="35">
                  <c:v>1097843.3720569301</c:v>
                </c:pt>
                <c:pt idx="36">
                  <c:v>1461811.7031990699</c:v>
                </c:pt>
                <c:pt idx="37">
                  <c:v>577104.74384041002</c:v>
                </c:pt>
                <c:pt idx="38">
                  <c:v>957709.20420138899</c:v>
                </c:pt>
                <c:pt idx="39">
                  <c:v>470433.376074381</c:v>
                </c:pt>
                <c:pt idx="40">
                  <c:v>42894.704256926401</c:v>
                </c:pt>
                <c:pt idx="41">
                  <c:v>1244052.55283086</c:v>
                </c:pt>
                <c:pt idx="42">
                  <c:v>677619.81701626803</c:v>
                </c:pt>
                <c:pt idx="43">
                  <c:v>866.98726513523297</c:v>
                </c:pt>
                <c:pt idx="44">
                  <c:v>182200.326296655</c:v>
                </c:pt>
                <c:pt idx="45">
                  <c:v>0</c:v>
                </c:pt>
                <c:pt idx="46">
                  <c:v>3963.0535863442901</c:v>
                </c:pt>
                <c:pt idx="47">
                  <c:v>44904.317844937003</c:v>
                </c:pt>
                <c:pt idx="48">
                  <c:v>36769.939314673102</c:v>
                </c:pt>
                <c:pt idx="49">
                  <c:v>70004.038808740501</c:v>
                </c:pt>
                <c:pt idx="50">
                  <c:v>3848394.7664640001</c:v>
                </c:pt>
                <c:pt idx="51">
                  <c:v>942000.76567034004</c:v>
                </c:pt>
                <c:pt idx="52">
                  <c:v>35574.450525088701</c:v>
                </c:pt>
                <c:pt idx="53">
                  <c:v>624046.92553780798</c:v>
                </c:pt>
                <c:pt idx="54">
                  <c:v>1399642.13931038</c:v>
                </c:pt>
                <c:pt idx="55">
                  <c:v>1722152.57554451</c:v>
                </c:pt>
                <c:pt idx="56">
                  <c:v>1940214.5578954499</c:v>
                </c:pt>
                <c:pt idx="57">
                  <c:v>1447866.23216844</c:v>
                </c:pt>
                <c:pt idx="58">
                  <c:v>1635137.51734636</c:v>
                </c:pt>
                <c:pt idx="59">
                  <c:v>1702207.9704274801</c:v>
                </c:pt>
                <c:pt idx="60">
                  <c:v>1826022.4627465699</c:v>
                </c:pt>
                <c:pt idx="61">
                  <c:v>2138683.3200968099</c:v>
                </c:pt>
                <c:pt idx="62">
                  <c:v>1465603.8925165599</c:v>
                </c:pt>
                <c:pt idx="63">
                  <c:v>1596590.9146221899</c:v>
                </c:pt>
                <c:pt idx="64">
                  <c:v>1630608.6213785601</c:v>
                </c:pt>
                <c:pt idx="65">
                  <c:v>1213313.2919129999</c:v>
                </c:pt>
                <c:pt idx="66">
                  <c:v>1626417.7909399299</c:v>
                </c:pt>
                <c:pt idx="67">
                  <c:v>1657866.4677511901</c:v>
                </c:pt>
                <c:pt idx="68">
                  <c:v>1711102.15381753</c:v>
                </c:pt>
                <c:pt idx="69">
                  <c:v>2231564.40407723</c:v>
                </c:pt>
                <c:pt idx="70">
                  <c:v>1754348.4997247399</c:v>
                </c:pt>
                <c:pt idx="71">
                  <c:v>2401050.7635319498</c:v>
                </c:pt>
                <c:pt idx="72">
                  <c:v>2115851.8093944602</c:v>
                </c:pt>
                <c:pt idx="73">
                  <c:v>2088295.0659365901</c:v>
                </c:pt>
                <c:pt idx="74">
                  <c:v>1598761.10632116</c:v>
                </c:pt>
                <c:pt idx="75">
                  <c:v>1311611.6775698899</c:v>
                </c:pt>
                <c:pt idx="76">
                  <c:v>1277616.40015603</c:v>
                </c:pt>
                <c:pt idx="77">
                  <c:v>3803182.2511478998</c:v>
                </c:pt>
                <c:pt idx="78">
                  <c:v>2337832.75157589</c:v>
                </c:pt>
                <c:pt idx="79">
                  <c:v>2333994.9467475601</c:v>
                </c:pt>
                <c:pt idx="80">
                  <c:v>2443117.94858771</c:v>
                </c:pt>
                <c:pt idx="81">
                  <c:v>1220866.32507631</c:v>
                </c:pt>
                <c:pt idx="82">
                  <c:v>1822579.3835005199</c:v>
                </c:pt>
                <c:pt idx="83">
                  <c:v>780777.33329341502</c:v>
                </c:pt>
                <c:pt idx="84">
                  <c:v>677592.89707898698</c:v>
                </c:pt>
                <c:pt idx="85">
                  <c:v>2790192.9110468901</c:v>
                </c:pt>
                <c:pt idx="86">
                  <c:v>2024002.6643278799</c:v>
                </c:pt>
                <c:pt idx="87">
                  <c:v>3196154.5866299798</c:v>
                </c:pt>
                <c:pt idx="88">
                  <c:v>3522619.23203447</c:v>
                </c:pt>
                <c:pt idx="89">
                  <c:v>3422779.5974669</c:v>
                </c:pt>
                <c:pt idx="90">
                  <c:v>4029020.0658553098</c:v>
                </c:pt>
                <c:pt idx="91">
                  <c:v>3496545.5089162402</c:v>
                </c:pt>
                <c:pt idx="92">
                  <c:v>3743773.7227479899</c:v>
                </c:pt>
                <c:pt idx="93">
                  <c:v>4241304.4742559101</c:v>
                </c:pt>
                <c:pt idx="94">
                  <c:v>4399345.88260308</c:v>
                </c:pt>
                <c:pt idx="95">
                  <c:v>4427517.2635601098</c:v>
                </c:pt>
                <c:pt idx="96">
                  <c:v>4486036.9996267902</c:v>
                </c:pt>
                <c:pt idx="97">
                  <c:v>5705905.3329684101</c:v>
                </c:pt>
                <c:pt idx="98">
                  <c:v>5492757.8153165998</c:v>
                </c:pt>
                <c:pt idx="99">
                  <c:v>5900920.7710733199</c:v>
                </c:pt>
                <c:pt idx="100">
                  <c:v>6002165.5868570702</c:v>
                </c:pt>
                <c:pt idx="101">
                  <c:v>5803703.0487770801</c:v>
                </c:pt>
                <c:pt idx="102">
                  <c:v>6006775.7449191203</c:v>
                </c:pt>
                <c:pt idx="103">
                  <c:v>6305334.3521465398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71-4DA2-A92D-B94FE40F8CBA}"/>
            </c:ext>
          </c:extLst>
        </c:ser>
        <c:ser>
          <c:idx val="3"/>
          <c:order val="3"/>
          <c:tx>
            <c:strRef>
              <c:f>FM_cons!$BK$1</c:f>
              <c:strCache>
                <c:ptCount val="1"/>
                <c:pt idx="0">
                  <c:v>Promos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FM_cons!$BK$2:$BK$105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6697033.36577868</c:v>
                </c:pt>
                <c:pt idx="6">
                  <c:v>2803523.0242469702</c:v>
                </c:pt>
                <c:pt idx="7">
                  <c:v>3436936.86486784</c:v>
                </c:pt>
                <c:pt idx="8">
                  <c:v>3172024.9381705499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4265630.4722586898</c:v>
                </c:pt>
                <c:pt idx="16">
                  <c:v>1440793.99083915</c:v>
                </c:pt>
                <c:pt idx="17">
                  <c:v>0</c:v>
                </c:pt>
                <c:pt idx="18">
                  <c:v>0</c:v>
                </c:pt>
                <c:pt idx="19">
                  <c:v>11169211.085127899</c:v>
                </c:pt>
                <c:pt idx="20">
                  <c:v>0</c:v>
                </c:pt>
                <c:pt idx="21">
                  <c:v>0</c:v>
                </c:pt>
                <c:pt idx="22">
                  <c:v>10239946.111533299</c:v>
                </c:pt>
                <c:pt idx="23">
                  <c:v>0</c:v>
                </c:pt>
                <c:pt idx="24">
                  <c:v>11784239.633241501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10889422.0007698</c:v>
                </c:pt>
                <c:pt idx="34">
                  <c:v>10967945.6685942</c:v>
                </c:pt>
                <c:pt idx="35">
                  <c:v>0</c:v>
                </c:pt>
                <c:pt idx="36">
                  <c:v>11174935.542037001</c:v>
                </c:pt>
                <c:pt idx="37">
                  <c:v>0</c:v>
                </c:pt>
                <c:pt idx="38">
                  <c:v>2825568.0025208201</c:v>
                </c:pt>
                <c:pt idx="39">
                  <c:v>0</c:v>
                </c:pt>
                <c:pt idx="40">
                  <c:v>11666758.3693374</c:v>
                </c:pt>
                <c:pt idx="41">
                  <c:v>11508779.0066364</c:v>
                </c:pt>
                <c:pt idx="42">
                  <c:v>0</c:v>
                </c:pt>
                <c:pt idx="43">
                  <c:v>0</c:v>
                </c:pt>
                <c:pt idx="44">
                  <c:v>11607284.126394801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11184267.6008012</c:v>
                </c:pt>
                <c:pt idx="51">
                  <c:v>11335819.569669301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947015.49005344999</c:v>
                </c:pt>
                <c:pt idx="58">
                  <c:v>378668.941652401</c:v>
                </c:pt>
                <c:pt idx="59">
                  <c:v>381594.24122514803</c:v>
                </c:pt>
                <c:pt idx="60">
                  <c:v>0</c:v>
                </c:pt>
                <c:pt idx="61">
                  <c:v>11187660.0731992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1450874.56150013</c:v>
                </c:pt>
                <c:pt idx="66">
                  <c:v>1211590.43114059</c:v>
                </c:pt>
                <c:pt idx="67">
                  <c:v>0</c:v>
                </c:pt>
                <c:pt idx="68">
                  <c:v>0</c:v>
                </c:pt>
                <c:pt idx="69">
                  <c:v>12048430.5659228</c:v>
                </c:pt>
                <c:pt idx="70">
                  <c:v>639849.73636201199</c:v>
                </c:pt>
                <c:pt idx="71">
                  <c:v>0</c:v>
                </c:pt>
                <c:pt idx="72">
                  <c:v>261934.7651249</c:v>
                </c:pt>
                <c:pt idx="73">
                  <c:v>246435.87183269</c:v>
                </c:pt>
                <c:pt idx="74">
                  <c:v>364433.16588183999</c:v>
                </c:pt>
                <c:pt idx="75">
                  <c:v>271521.69703107898</c:v>
                </c:pt>
                <c:pt idx="76">
                  <c:v>11313368.816804299</c:v>
                </c:pt>
                <c:pt idx="77">
                  <c:v>12120653.1190692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1972522.82813893</c:v>
                </c:pt>
                <c:pt idx="84">
                  <c:v>3059642.0734476899</c:v>
                </c:pt>
                <c:pt idx="85">
                  <c:v>11944664.955068201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12525057.809495199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1561621.4922986701</c:v>
                </c:pt>
                <c:pt idx="96">
                  <c:v>2158256.5762594901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71-4DA2-A92D-B94FE40F8CBA}"/>
            </c:ext>
          </c:extLst>
        </c:ser>
        <c:ser>
          <c:idx val="4"/>
          <c:order val="4"/>
          <c:tx>
            <c:strRef>
              <c:f>FM_cons!$BL$1</c:f>
              <c:strCache>
                <c:ptCount val="1"/>
                <c:pt idx="0">
                  <c:v>Consumer.base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FM_cons!$BL$2:$BL$105</c:f>
              <c:numCache>
                <c:formatCode>#0</c:formatCode>
                <c:ptCount val="104"/>
                <c:pt idx="0">
                  <c:v>47167.310040798802</c:v>
                </c:pt>
                <c:pt idx="1">
                  <c:v>6523.2585206985796</c:v>
                </c:pt>
                <c:pt idx="2">
                  <c:v>5178.2795096586196</c:v>
                </c:pt>
                <c:pt idx="3">
                  <c:v>3158.4179627922199</c:v>
                </c:pt>
                <c:pt idx="4">
                  <c:v>2231.2770111967402</c:v>
                </c:pt>
                <c:pt idx="5">
                  <c:v>13233.842826976201</c:v>
                </c:pt>
                <c:pt idx="6">
                  <c:v>22387.100262919201</c:v>
                </c:pt>
                <c:pt idx="7">
                  <c:v>18359.715430992001</c:v>
                </c:pt>
                <c:pt idx="8">
                  <c:v>22949.281723569999</c:v>
                </c:pt>
                <c:pt idx="9">
                  <c:v>28858.533690459299</c:v>
                </c:pt>
                <c:pt idx="10">
                  <c:v>18865.190391932199</c:v>
                </c:pt>
                <c:pt idx="11">
                  <c:v>16003.9362943427</c:v>
                </c:pt>
                <c:pt idx="12">
                  <c:v>20238.819680580698</c:v>
                </c:pt>
                <c:pt idx="13">
                  <c:v>51231.595919979598</c:v>
                </c:pt>
                <c:pt idx="14">
                  <c:v>68759.155310268397</c:v>
                </c:pt>
                <c:pt idx="15">
                  <c:v>128882.055346086</c:v>
                </c:pt>
                <c:pt idx="16">
                  <c:v>54479.5442157898</c:v>
                </c:pt>
                <c:pt idx="17">
                  <c:v>42382.807602419998</c:v>
                </c:pt>
                <c:pt idx="18">
                  <c:v>98182.912670975202</c:v>
                </c:pt>
                <c:pt idx="19">
                  <c:v>70969.152758014403</c:v>
                </c:pt>
                <c:pt idx="20">
                  <c:v>72676.577519943705</c:v>
                </c:pt>
                <c:pt idx="21">
                  <c:v>64503.804615435998</c:v>
                </c:pt>
                <c:pt idx="22">
                  <c:v>61406.879393827599</c:v>
                </c:pt>
                <c:pt idx="23">
                  <c:v>114218.683608851</c:v>
                </c:pt>
                <c:pt idx="24">
                  <c:v>92838.262284638899</c:v>
                </c:pt>
                <c:pt idx="25">
                  <c:v>106827.972192863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7528.9153060937297</c:v>
                </c:pt>
                <c:pt idx="40">
                  <c:v>234994.36570321399</c:v>
                </c:pt>
                <c:pt idx="41">
                  <c:v>203173.06844821799</c:v>
                </c:pt>
                <c:pt idx="42">
                  <c:v>100958.48629405101</c:v>
                </c:pt>
                <c:pt idx="43">
                  <c:v>81196.097932770906</c:v>
                </c:pt>
                <c:pt idx="44">
                  <c:v>245739.05184237901</c:v>
                </c:pt>
                <c:pt idx="45">
                  <c:v>58404.689731733597</c:v>
                </c:pt>
                <c:pt idx="46">
                  <c:v>53267.211221940197</c:v>
                </c:pt>
                <c:pt idx="47">
                  <c:v>104849.271339528</c:v>
                </c:pt>
                <c:pt idx="48">
                  <c:v>91297.371963417696</c:v>
                </c:pt>
                <c:pt idx="49">
                  <c:v>54820.067620549402</c:v>
                </c:pt>
                <c:pt idx="50">
                  <c:v>170662.52924733801</c:v>
                </c:pt>
                <c:pt idx="51">
                  <c:v>218393.42697206</c:v>
                </c:pt>
                <c:pt idx="52">
                  <c:v>21641.1499557227</c:v>
                </c:pt>
                <c:pt idx="53">
                  <c:v>13611.755780899501</c:v>
                </c:pt>
                <c:pt idx="54">
                  <c:v>62740.916092159598</c:v>
                </c:pt>
                <c:pt idx="55">
                  <c:v>77538.500523977695</c:v>
                </c:pt>
                <c:pt idx="56">
                  <c:v>31259.749799096298</c:v>
                </c:pt>
                <c:pt idx="57">
                  <c:v>21280.4825779729</c:v>
                </c:pt>
                <c:pt idx="58">
                  <c:v>162.25861288478501</c:v>
                </c:pt>
                <c:pt idx="59">
                  <c:v>6302.6610635893103</c:v>
                </c:pt>
                <c:pt idx="60">
                  <c:v>67335.7186560767</c:v>
                </c:pt>
                <c:pt idx="61">
                  <c:v>441571.40569066303</c:v>
                </c:pt>
                <c:pt idx="62">
                  <c:v>91953.188779422795</c:v>
                </c:pt>
                <c:pt idx="63">
                  <c:v>85952.567212206501</c:v>
                </c:pt>
                <c:pt idx="64">
                  <c:v>87483.413319200394</c:v>
                </c:pt>
                <c:pt idx="65">
                  <c:v>33744.822039053499</c:v>
                </c:pt>
                <c:pt idx="66">
                  <c:v>80917.259702876501</c:v>
                </c:pt>
                <c:pt idx="67">
                  <c:v>112384.091314511</c:v>
                </c:pt>
                <c:pt idx="68">
                  <c:v>119362.669032219</c:v>
                </c:pt>
                <c:pt idx="69">
                  <c:v>148961.85961838</c:v>
                </c:pt>
                <c:pt idx="70">
                  <c:v>55054.647430680699</c:v>
                </c:pt>
                <c:pt idx="71">
                  <c:v>63231.901476032297</c:v>
                </c:pt>
                <c:pt idx="72">
                  <c:v>48428.914766195398</c:v>
                </c:pt>
                <c:pt idx="73">
                  <c:v>47664.491401991203</c:v>
                </c:pt>
                <c:pt idx="74">
                  <c:v>67988.345720610596</c:v>
                </c:pt>
                <c:pt idx="75">
                  <c:v>78204.698708259093</c:v>
                </c:pt>
                <c:pt idx="76">
                  <c:v>116150.66643512899</c:v>
                </c:pt>
                <c:pt idx="77">
                  <c:v>90703.479953457601</c:v>
                </c:pt>
                <c:pt idx="78">
                  <c:v>63854.622462529798</c:v>
                </c:pt>
                <c:pt idx="79">
                  <c:v>78093.442845749203</c:v>
                </c:pt>
                <c:pt idx="80">
                  <c:v>76504.412971505895</c:v>
                </c:pt>
                <c:pt idx="81">
                  <c:v>33655.273243601303</c:v>
                </c:pt>
                <c:pt idx="82">
                  <c:v>54282.5850937172</c:v>
                </c:pt>
                <c:pt idx="83">
                  <c:v>52523.405214316997</c:v>
                </c:pt>
                <c:pt idx="84">
                  <c:v>51231.664547169501</c:v>
                </c:pt>
                <c:pt idx="85">
                  <c:v>295017.62942763098</c:v>
                </c:pt>
                <c:pt idx="86">
                  <c:v>57191.265801065201</c:v>
                </c:pt>
                <c:pt idx="87">
                  <c:v>60861.680337157602</c:v>
                </c:pt>
                <c:pt idx="88">
                  <c:v>68671.517881399093</c:v>
                </c:pt>
                <c:pt idx="89">
                  <c:v>406883.178891388</c:v>
                </c:pt>
                <c:pt idx="90">
                  <c:v>180298.05578667799</c:v>
                </c:pt>
                <c:pt idx="91">
                  <c:v>1256533.49850675</c:v>
                </c:pt>
                <c:pt idx="92">
                  <c:v>1631628.0936108499</c:v>
                </c:pt>
                <c:pt idx="93">
                  <c:v>1611147.66005925</c:v>
                </c:pt>
                <c:pt idx="94">
                  <c:v>1588362.5729211799</c:v>
                </c:pt>
                <c:pt idx="95">
                  <c:v>1559993.8340012401</c:v>
                </c:pt>
                <c:pt idx="96">
                  <c:v>1347722.7983362901</c:v>
                </c:pt>
                <c:pt idx="97">
                  <c:v>1931696.9896728699</c:v>
                </c:pt>
                <c:pt idx="98">
                  <c:v>1888054.40283575</c:v>
                </c:pt>
                <c:pt idx="99">
                  <c:v>1940152.1804489901</c:v>
                </c:pt>
                <c:pt idx="100">
                  <c:v>1923350.1771744799</c:v>
                </c:pt>
                <c:pt idx="101">
                  <c:v>1906343.8097028299</c:v>
                </c:pt>
                <c:pt idx="102">
                  <c:v>1932851.6361313399</c:v>
                </c:pt>
                <c:pt idx="103">
                  <c:v>1977368.56229457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71-4DA2-A92D-B94FE40F8CBA}"/>
            </c:ext>
          </c:extLst>
        </c:ser>
        <c:ser>
          <c:idx val="5"/>
          <c:order val="5"/>
          <c:tx>
            <c:strRef>
              <c:f>FM_cons!$BM$1</c:f>
              <c:strCache>
                <c:ptCount val="1"/>
                <c:pt idx="0">
                  <c:v>Distrn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FM_cons!$BM$2:$BM$105</c:f>
              <c:numCache>
                <c:formatCode>#0</c:formatCode>
                <c:ptCount val="104"/>
                <c:pt idx="0">
                  <c:v>311167.98985682998</c:v>
                </c:pt>
                <c:pt idx="1">
                  <c:v>641669.43390013103</c:v>
                </c:pt>
                <c:pt idx="2">
                  <c:v>0</c:v>
                </c:pt>
                <c:pt idx="3">
                  <c:v>792599.124850058</c:v>
                </c:pt>
                <c:pt idx="4">
                  <c:v>723500.846978207</c:v>
                </c:pt>
                <c:pt idx="5">
                  <c:v>284083.62540735799</c:v>
                </c:pt>
                <c:pt idx="6">
                  <c:v>785497.59685552598</c:v>
                </c:pt>
                <c:pt idx="7">
                  <c:v>719541.76202032203</c:v>
                </c:pt>
                <c:pt idx="8">
                  <c:v>801150.95140980103</c:v>
                </c:pt>
                <c:pt idx="9">
                  <c:v>857115.16752236302</c:v>
                </c:pt>
                <c:pt idx="10">
                  <c:v>936568.86599270103</c:v>
                </c:pt>
                <c:pt idx="11">
                  <c:v>745507.85693945305</c:v>
                </c:pt>
                <c:pt idx="12">
                  <c:v>870150.88808983995</c:v>
                </c:pt>
                <c:pt idx="13">
                  <c:v>1037835.7521846</c:v>
                </c:pt>
                <c:pt idx="14">
                  <c:v>1055088.1212651799</c:v>
                </c:pt>
                <c:pt idx="15">
                  <c:v>886564.36808930698</c:v>
                </c:pt>
                <c:pt idx="16">
                  <c:v>1003165.0352692601</c:v>
                </c:pt>
                <c:pt idx="17">
                  <c:v>628387.69604878302</c:v>
                </c:pt>
                <c:pt idx="18">
                  <c:v>1138378.3278629901</c:v>
                </c:pt>
                <c:pt idx="19">
                  <c:v>546483.47414041602</c:v>
                </c:pt>
                <c:pt idx="20">
                  <c:v>1540478.11897284</c:v>
                </c:pt>
                <c:pt idx="21">
                  <c:v>1371400.44612938</c:v>
                </c:pt>
                <c:pt idx="22">
                  <c:v>828768.81019788305</c:v>
                </c:pt>
                <c:pt idx="23">
                  <c:v>1472518.0519527299</c:v>
                </c:pt>
                <c:pt idx="24">
                  <c:v>599432.84548138501</c:v>
                </c:pt>
                <c:pt idx="25">
                  <c:v>1351396.2830232501</c:v>
                </c:pt>
                <c:pt idx="26">
                  <c:v>1495312.5791716401</c:v>
                </c:pt>
                <c:pt idx="27">
                  <c:v>1409187.47532575</c:v>
                </c:pt>
                <c:pt idx="28">
                  <c:v>1189513.8814807199</c:v>
                </c:pt>
                <c:pt idx="29">
                  <c:v>1109156.44923763</c:v>
                </c:pt>
                <c:pt idx="30">
                  <c:v>1058902.03133488</c:v>
                </c:pt>
                <c:pt idx="31">
                  <c:v>641628.20573583001</c:v>
                </c:pt>
                <c:pt idx="32">
                  <c:v>597502.88595494605</c:v>
                </c:pt>
                <c:pt idx="33">
                  <c:v>348295.67835847102</c:v>
                </c:pt>
                <c:pt idx="34">
                  <c:v>3228425.2263605599</c:v>
                </c:pt>
                <c:pt idx="35">
                  <c:v>1002540.20167053</c:v>
                </c:pt>
                <c:pt idx="36">
                  <c:v>2833550.7254557698</c:v>
                </c:pt>
                <c:pt idx="37">
                  <c:v>1043970.90381124</c:v>
                </c:pt>
                <c:pt idx="38">
                  <c:v>1494461.3358430101</c:v>
                </c:pt>
                <c:pt idx="39">
                  <c:v>744347.14847130503</c:v>
                </c:pt>
                <c:pt idx="40">
                  <c:v>1004268.64484846</c:v>
                </c:pt>
                <c:pt idx="41">
                  <c:v>2452934.0782813998</c:v>
                </c:pt>
                <c:pt idx="42">
                  <c:v>1548037.4141379001</c:v>
                </c:pt>
                <c:pt idx="43">
                  <c:v>1015585.92632469</c:v>
                </c:pt>
                <c:pt idx="44">
                  <c:v>1282454.63770009</c:v>
                </c:pt>
                <c:pt idx="45">
                  <c:v>1074188.7342663601</c:v>
                </c:pt>
                <c:pt idx="46">
                  <c:v>902865.33505056903</c:v>
                </c:pt>
                <c:pt idx="47">
                  <c:v>4816544.9528798796</c:v>
                </c:pt>
                <c:pt idx="48">
                  <c:v>2338431.4989009001</c:v>
                </c:pt>
                <c:pt idx="49">
                  <c:v>1703030.38183031</c:v>
                </c:pt>
                <c:pt idx="50">
                  <c:v>4861291.1852957802</c:v>
                </c:pt>
                <c:pt idx="51">
                  <c:v>3879928.1962768398</c:v>
                </c:pt>
                <c:pt idx="52">
                  <c:v>326903.98445175297</c:v>
                </c:pt>
                <c:pt idx="53">
                  <c:v>991552.70283768501</c:v>
                </c:pt>
                <c:pt idx="54">
                  <c:v>1409897.8352041901</c:v>
                </c:pt>
                <c:pt idx="55">
                  <c:v>1102067.41599661</c:v>
                </c:pt>
                <c:pt idx="56">
                  <c:v>1244602.9298801101</c:v>
                </c:pt>
                <c:pt idx="57">
                  <c:v>1146407.2907862</c:v>
                </c:pt>
                <c:pt idx="58">
                  <c:v>1179953.78417285</c:v>
                </c:pt>
                <c:pt idx="59">
                  <c:v>1207472.00389894</c:v>
                </c:pt>
                <c:pt idx="60">
                  <c:v>3667024.5034375498</c:v>
                </c:pt>
                <c:pt idx="61">
                  <c:v>3952854.3583577601</c:v>
                </c:pt>
                <c:pt idx="62">
                  <c:v>3638636.3501583701</c:v>
                </c:pt>
                <c:pt idx="63">
                  <c:v>3753846.1028307499</c:v>
                </c:pt>
                <c:pt idx="64">
                  <c:v>3789647.38888181</c:v>
                </c:pt>
                <c:pt idx="65">
                  <c:v>3280629.2682632399</c:v>
                </c:pt>
                <c:pt idx="66">
                  <c:v>2288113.6054171501</c:v>
                </c:pt>
                <c:pt idx="67">
                  <c:v>2371856.0745912902</c:v>
                </c:pt>
                <c:pt idx="68">
                  <c:v>2073727.0997897901</c:v>
                </c:pt>
                <c:pt idx="69">
                  <c:v>984760.70231638302</c:v>
                </c:pt>
                <c:pt idx="70">
                  <c:v>1861182.9256949101</c:v>
                </c:pt>
                <c:pt idx="71">
                  <c:v>1663102.5960316299</c:v>
                </c:pt>
                <c:pt idx="72">
                  <c:v>1735114.2070482599</c:v>
                </c:pt>
                <c:pt idx="73">
                  <c:v>1600445.64717155</c:v>
                </c:pt>
                <c:pt idx="74">
                  <c:v>2081964.8075707599</c:v>
                </c:pt>
                <c:pt idx="75">
                  <c:v>2302733.5857844301</c:v>
                </c:pt>
                <c:pt idx="76">
                  <c:v>3541899.9159305999</c:v>
                </c:pt>
                <c:pt idx="77">
                  <c:v>4223273.3111210195</c:v>
                </c:pt>
                <c:pt idx="78">
                  <c:v>1881432.0035646399</c:v>
                </c:pt>
                <c:pt idx="79">
                  <c:v>1665696.7152988701</c:v>
                </c:pt>
                <c:pt idx="80">
                  <c:v>1616076.16227813</c:v>
                </c:pt>
                <c:pt idx="81">
                  <c:v>1494067.8064014299</c:v>
                </c:pt>
                <c:pt idx="82">
                  <c:v>1399732.19084728</c:v>
                </c:pt>
                <c:pt idx="83">
                  <c:v>1615465.14524183</c:v>
                </c:pt>
                <c:pt idx="84">
                  <c:v>972421.32662551501</c:v>
                </c:pt>
                <c:pt idx="85">
                  <c:v>3302720.5698925802</c:v>
                </c:pt>
                <c:pt idx="86">
                  <c:v>1261493.9476768801</c:v>
                </c:pt>
                <c:pt idx="87">
                  <c:v>1313084.3966768</c:v>
                </c:pt>
                <c:pt idx="88">
                  <c:v>1151744.4567301199</c:v>
                </c:pt>
                <c:pt idx="89">
                  <c:v>504689.52528500801</c:v>
                </c:pt>
                <c:pt idx="90">
                  <c:v>961933.36262204801</c:v>
                </c:pt>
                <c:pt idx="91">
                  <c:v>2339338.2259634901</c:v>
                </c:pt>
                <c:pt idx="92">
                  <c:v>1478510.5366984301</c:v>
                </c:pt>
                <c:pt idx="93">
                  <c:v>1409257.97559802</c:v>
                </c:pt>
                <c:pt idx="94">
                  <c:v>939146.87826679205</c:v>
                </c:pt>
                <c:pt idx="95">
                  <c:v>1428417.5071008501</c:v>
                </c:pt>
                <c:pt idx="96">
                  <c:v>736806.94934419298</c:v>
                </c:pt>
                <c:pt idx="97">
                  <c:v>693412.14899104601</c:v>
                </c:pt>
                <c:pt idx="98">
                  <c:v>754447.12392219098</c:v>
                </c:pt>
                <c:pt idx="99">
                  <c:v>720551.86411257205</c:v>
                </c:pt>
                <c:pt idx="100">
                  <c:v>702347.61626404</c:v>
                </c:pt>
                <c:pt idx="101">
                  <c:v>644571.03154490096</c:v>
                </c:pt>
                <c:pt idx="102">
                  <c:v>567679.57937808405</c:v>
                </c:pt>
                <c:pt idx="103">
                  <c:v>607145.55621098797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71-4DA2-A92D-B94FE40F8CBA}"/>
            </c:ext>
          </c:extLst>
        </c:ser>
        <c:ser>
          <c:idx val="6"/>
          <c:order val="6"/>
          <c:tx>
            <c:strRef>
              <c:f>FM_cons!$BN$1</c:f>
              <c:strCache>
                <c:ptCount val="1"/>
                <c:pt idx="0">
                  <c:v>Comp_distrn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FM_cons!$BN$2:$BN$105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-24577.836394427399</c:v>
                </c:pt>
                <c:pt idx="6">
                  <c:v>0</c:v>
                </c:pt>
                <c:pt idx="7">
                  <c:v>-28001.819513247901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-129163.604229654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-69997.807154210299</c:v>
                </c:pt>
                <c:pt idx="20">
                  <c:v>0</c:v>
                </c:pt>
                <c:pt idx="21">
                  <c:v>0</c:v>
                </c:pt>
                <c:pt idx="22">
                  <c:v>-24479.593148946598</c:v>
                </c:pt>
                <c:pt idx="23">
                  <c:v>0</c:v>
                </c:pt>
                <c:pt idx="24">
                  <c:v>-126762.36268277001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-245538.27148032701</c:v>
                </c:pt>
                <c:pt idx="34">
                  <c:v>-184970.84503005</c:v>
                </c:pt>
                <c:pt idx="35">
                  <c:v>0</c:v>
                </c:pt>
                <c:pt idx="36">
                  <c:v>-294769.67722278798</c:v>
                </c:pt>
                <c:pt idx="37">
                  <c:v>0</c:v>
                </c:pt>
                <c:pt idx="38">
                  <c:v>-154180.333167812</c:v>
                </c:pt>
                <c:pt idx="39">
                  <c:v>0</c:v>
                </c:pt>
                <c:pt idx="40">
                  <c:v>-135566.80714530899</c:v>
                </c:pt>
                <c:pt idx="41">
                  <c:v>-155669.644581689</c:v>
                </c:pt>
                <c:pt idx="42">
                  <c:v>0</c:v>
                </c:pt>
                <c:pt idx="43">
                  <c:v>0</c:v>
                </c:pt>
                <c:pt idx="44">
                  <c:v>-302673.22891348501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-146669.15829702499</c:v>
                </c:pt>
                <c:pt idx="51">
                  <c:v>-320296.04155737598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-359548.99334242701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-358671.50346837501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-353805.71661799902</c:v>
                </c:pt>
                <c:pt idx="77">
                  <c:v>-256561.481698669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-326666.98570948601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-201059.60766161201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-1838.9213871520501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71-4DA2-A92D-B94FE40F8CBA}"/>
            </c:ext>
          </c:extLst>
        </c:ser>
        <c:ser>
          <c:idx val="7"/>
          <c:order val="7"/>
          <c:tx>
            <c:strRef>
              <c:f>FM_cons!$BO$1</c:f>
              <c:strCache>
                <c:ptCount val="1"/>
                <c:pt idx="0">
                  <c:v>Rcs_cons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FM_cons!$BO$2:$BO$105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208042.55863078099</c:v>
                </c:pt>
                <c:pt idx="7">
                  <c:v>409177.59055224701</c:v>
                </c:pt>
                <c:pt idx="8">
                  <c:v>375938.04673437501</c:v>
                </c:pt>
                <c:pt idx="9">
                  <c:v>171809.442027015</c:v>
                </c:pt>
                <c:pt idx="10">
                  <c:v>34802.538782295902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150392.55328551799</c:v>
                </c:pt>
                <c:pt idx="17">
                  <c:v>48910.735687367698</c:v>
                </c:pt>
                <c:pt idx="18">
                  <c:v>13416.202164664101</c:v>
                </c:pt>
                <c:pt idx="19">
                  <c:v>0</c:v>
                </c:pt>
                <c:pt idx="20">
                  <c:v>144335.154466762</c:v>
                </c:pt>
                <c:pt idx="21">
                  <c:v>99928.628210334704</c:v>
                </c:pt>
                <c:pt idx="22">
                  <c:v>0</c:v>
                </c:pt>
                <c:pt idx="23">
                  <c:v>118886.923048154</c:v>
                </c:pt>
                <c:pt idx="24">
                  <c:v>333610.34267764102</c:v>
                </c:pt>
                <c:pt idx="25">
                  <c:v>234861.648049118</c:v>
                </c:pt>
                <c:pt idx="26">
                  <c:v>157246.19140707701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512448.98634817899</c:v>
                </c:pt>
                <c:pt idx="35">
                  <c:v>278157.10744550399</c:v>
                </c:pt>
                <c:pt idx="36">
                  <c:v>228280.888002425</c:v>
                </c:pt>
                <c:pt idx="37">
                  <c:v>92410.909540962399</c:v>
                </c:pt>
                <c:pt idx="38">
                  <c:v>250211.94057992901</c:v>
                </c:pt>
                <c:pt idx="39">
                  <c:v>17430.9867969154</c:v>
                </c:pt>
                <c:pt idx="40">
                  <c:v>123678.068647596</c:v>
                </c:pt>
                <c:pt idx="41">
                  <c:v>250154.91282722401</c:v>
                </c:pt>
                <c:pt idx="42">
                  <c:v>298621.22062832798</c:v>
                </c:pt>
                <c:pt idx="43">
                  <c:v>60302.423382820103</c:v>
                </c:pt>
                <c:pt idx="44">
                  <c:v>0</c:v>
                </c:pt>
                <c:pt idx="45">
                  <c:v>63552.405067234802</c:v>
                </c:pt>
                <c:pt idx="46">
                  <c:v>107235.187440282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623457.57265541796</c:v>
                </c:pt>
                <c:pt idx="52">
                  <c:v>330793.931109617</c:v>
                </c:pt>
                <c:pt idx="53">
                  <c:v>50150.629814525702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42874.205404392596</c:v>
                </c:pt>
                <c:pt idx="59">
                  <c:v>52906.098465540701</c:v>
                </c:pt>
                <c:pt idx="60">
                  <c:v>195890.19400940201</c:v>
                </c:pt>
                <c:pt idx="61">
                  <c:v>233414.77771479401</c:v>
                </c:pt>
                <c:pt idx="62">
                  <c:v>422347.07044485502</c:v>
                </c:pt>
                <c:pt idx="63">
                  <c:v>217167.321809296</c:v>
                </c:pt>
                <c:pt idx="64">
                  <c:v>0</c:v>
                </c:pt>
                <c:pt idx="65">
                  <c:v>0</c:v>
                </c:pt>
                <c:pt idx="66">
                  <c:v>30426.881930875199</c:v>
                </c:pt>
                <c:pt idx="67">
                  <c:v>119150.38655504301</c:v>
                </c:pt>
                <c:pt idx="68">
                  <c:v>77011.839792836094</c:v>
                </c:pt>
                <c:pt idx="69">
                  <c:v>0</c:v>
                </c:pt>
                <c:pt idx="70">
                  <c:v>175092.56510361101</c:v>
                </c:pt>
                <c:pt idx="71">
                  <c:v>102294.966251854</c:v>
                </c:pt>
                <c:pt idx="72">
                  <c:v>72312.796770678702</c:v>
                </c:pt>
                <c:pt idx="73">
                  <c:v>29675.498300319701</c:v>
                </c:pt>
                <c:pt idx="74">
                  <c:v>51737.943424158402</c:v>
                </c:pt>
                <c:pt idx="75">
                  <c:v>55270.0813963974</c:v>
                </c:pt>
                <c:pt idx="76">
                  <c:v>201247.449997669</c:v>
                </c:pt>
                <c:pt idx="77">
                  <c:v>825352.00834769395</c:v>
                </c:pt>
                <c:pt idx="78">
                  <c:v>568835.78679340601</c:v>
                </c:pt>
                <c:pt idx="79">
                  <c:v>261385.87903616301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34003.566442424097</c:v>
                </c:pt>
                <c:pt idx="85">
                  <c:v>345201.23892591102</c:v>
                </c:pt>
                <c:pt idx="86">
                  <c:v>459674.25317072001</c:v>
                </c:pt>
                <c:pt idx="87">
                  <c:v>167592.75875480499</c:v>
                </c:pt>
                <c:pt idx="88">
                  <c:v>0</c:v>
                </c:pt>
                <c:pt idx="89">
                  <c:v>0</c:v>
                </c:pt>
                <c:pt idx="90">
                  <c:v>352752.528569168</c:v>
                </c:pt>
                <c:pt idx="91">
                  <c:v>240966.24922546899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90356.845537167697</c:v>
                </c:pt>
                <c:pt idx="97">
                  <c:v>76572.062998650901</c:v>
                </c:pt>
                <c:pt idx="98">
                  <c:v>67084.995212304493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71-4DA2-A92D-B94FE40F8CBA}"/>
            </c:ext>
          </c:extLst>
        </c:ser>
        <c:ser>
          <c:idx val="8"/>
          <c:order val="8"/>
          <c:tx>
            <c:strRef>
              <c:f>FM_cons!$BP$1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FM_cons!$BP$2:$BP$105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3379642.7770539601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2316309.78055696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1630772.79432247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71-4DA2-A92D-B94FE40F8CBA}"/>
            </c:ext>
          </c:extLst>
        </c:ser>
        <c:ser>
          <c:idx val="9"/>
          <c:order val="9"/>
          <c:tx>
            <c:strRef>
              <c:f>FM_cons!$BQ$1</c:f>
              <c:strCache>
                <c:ptCount val="1"/>
                <c:pt idx="0">
                  <c:v>Launchhyperair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FM_cons!$BQ$2:$BQ$105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104072.249240023</c:v>
                </c:pt>
                <c:pt idx="81">
                  <c:v>130954.700170789</c:v>
                </c:pt>
                <c:pt idx="82">
                  <c:v>350109.16831058601</c:v>
                </c:pt>
                <c:pt idx="83">
                  <c:v>299351.567539223</c:v>
                </c:pt>
                <c:pt idx="84">
                  <c:v>514294.67937077599</c:v>
                </c:pt>
                <c:pt idx="85">
                  <c:v>-139654.200133315</c:v>
                </c:pt>
                <c:pt idx="86">
                  <c:v>224813.493939234</c:v>
                </c:pt>
                <c:pt idx="87">
                  <c:v>170011.86949624101</c:v>
                </c:pt>
                <c:pt idx="88">
                  <c:v>90998.916755985498</c:v>
                </c:pt>
                <c:pt idx="89">
                  <c:v>-61419.733132301699</c:v>
                </c:pt>
                <c:pt idx="90">
                  <c:v>10368.9987438558</c:v>
                </c:pt>
                <c:pt idx="91">
                  <c:v>8791.6980172328604</c:v>
                </c:pt>
                <c:pt idx="92">
                  <c:v>54537.7372115451</c:v>
                </c:pt>
                <c:pt idx="93">
                  <c:v>73065.0638644461</c:v>
                </c:pt>
                <c:pt idx="94">
                  <c:v>266634.74030147202</c:v>
                </c:pt>
                <c:pt idx="95">
                  <c:v>246452.53973514601</c:v>
                </c:pt>
                <c:pt idx="96">
                  <c:v>206528.969658457</c:v>
                </c:pt>
                <c:pt idx="97">
                  <c:v>543640.84220569301</c:v>
                </c:pt>
                <c:pt idx="98">
                  <c:v>457250.40164287097</c:v>
                </c:pt>
                <c:pt idx="99">
                  <c:v>658507.18451414397</c:v>
                </c:pt>
                <c:pt idx="100">
                  <c:v>668288.18151114299</c:v>
                </c:pt>
                <c:pt idx="101">
                  <c:v>701033.59939787898</c:v>
                </c:pt>
                <c:pt idx="102">
                  <c:v>647258.55190777895</c:v>
                </c:pt>
                <c:pt idx="103">
                  <c:v>703493.45890075399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171-4DA2-A92D-B94FE40F8CBA}"/>
            </c:ext>
          </c:extLst>
        </c:ser>
        <c:ser>
          <c:idx val="10"/>
          <c:order val="10"/>
          <c:tx>
            <c:strRef>
              <c:f>FM_cons!$BR$1</c:f>
              <c:strCache>
                <c:ptCount val="1"/>
                <c:pt idx="0">
                  <c:v>Launchhyperx2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FM_cons!$BR$2:$BR$105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361697.24623828201</c:v>
                </c:pt>
                <c:pt idx="39">
                  <c:v>410939.36899240001</c:v>
                </c:pt>
                <c:pt idx="40">
                  <c:v>-40541.203874429499</c:v>
                </c:pt>
                <c:pt idx="41">
                  <c:v>-80121.589653075105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71-4DA2-A92D-B94FE40F8CBA}"/>
            </c:ext>
          </c:extLst>
        </c:ser>
        <c:ser>
          <c:idx val="11"/>
          <c:order val="11"/>
          <c:tx>
            <c:strRef>
              <c:f>FM_cons!$BS$1</c:f>
              <c:strCache>
                <c:ptCount val="1"/>
                <c:pt idx="0">
                  <c:v>Weather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FM_cons!$BS$2:$BS$105</c:f>
              <c:numCache>
                <c:formatCode>#0</c:formatCode>
                <c:ptCount val="104"/>
                <c:pt idx="0">
                  <c:v>142817.864362022</c:v>
                </c:pt>
                <c:pt idx="1">
                  <c:v>91245.904690359399</c:v>
                </c:pt>
                <c:pt idx="2">
                  <c:v>3121.5122629359598</c:v>
                </c:pt>
                <c:pt idx="3">
                  <c:v>24875.637247400002</c:v>
                </c:pt>
                <c:pt idx="4">
                  <c:v>17658.8656424644</c:v>
                </c:pt>
                <c:pt idx="5">
                  <c:v>19242.065688183899</c:v>
                </c:pt>
                <c:pt idx="6">
                  <c:v>117158.41858410199</c:v>
                </c:pt>
                <c:pt idx="7">
                  <c:v>497248.38080598001</c:v>
                </c:pt>
                <c:pt idx="8">
                  <c:v>379685.19186519302</c:v>
                </c:pt>
                <c:pt idx="9">
                  <c:v>437608.76289925701</c:v>
                </c:pt>
                <c:pt idx="10">
                  <c:v>382959.95717811101</c:v>
                </c:pt>
                <c:pt idx="11">
                  <c:v>304701.93440663401</c:v>
                </c:pt>
                <c:pt idx="12">
                  <c:v>508542.94727161102</c:v>
                </c:pt>
                <c:pt idx="13">
                  <c:v>388994.941280887</c:v>
                </c:pt>
                <c:pt idx="14">
                  <c:v>582714.96874459798</c:v>
                </c:pt>
                <c:pt idx="15">
                  <c:v>952064.40905541996</c:v>
                </c:pt>
                <c:pt idx="16">
                  <c:v>731191.05716560001</c:v>
                </c:pt>
                <c:pt idx="17">
                  <c:v>384835.07946900203</c:v>
                </c:pt>
                <c:pt idx="18">
                  <c:v>908356.27734414604</c:v>
                </c:pt>
                <c:pt idx="19">
                  <c:v>-62795.957683744302</c:v>
                </c:pt>
                <c:pt idx="20">
                  <c:v>968483.10828668601</c:v>
                </c:pt>
                <c:pt idx="21">
                  <c:v>899313.02118202997</c:v>
                </c:pt>
                <c:pt idx="22">
                  <c:v>-37723.925221735903</c:v>
                </c:pt>
                <c:pt idx="23">
                  <c:v>752889.79133117001</c:v>
                </c:pt>
                <c:pt idx="24">
                  <c:v>704291.22031444602</c:v>
                </c:pt>
                <c:pt idx="25">
                  <c:v>971894.61177239299</c:v>
                </c:pt>
                <c:pt idx="26">
                  <c:v>912489.20892753697</c:v>
                </c:pt>
                <c:pt idx="27">
                  <c:v>891997.05813649402</c:v>
                </c:pt>
                <c:pt idx="28">
                  <c:v>622680.74816397205</c:v>
                </c:pt>
                <c:pt idx="29">
                  <c:v>737310.60553952295</c:v>
                </c:pt>
                <c:pt idx="30">
                  <c:v>553214.35201860301</c:v>
                </c:pt>
                <c:pt idx="31">
                  <c:v>636338.19258831104</c:v>
                </c:pt>
                <c:pt idx="32">
                  <c:v>442253.973270719</c:v>
                </c:pt>
                <c:pt idx="33">
                  <c:v>653870.59809801599</c:v>
                </c:pt>
                <c:pt idx="34">
                  <c:v>178805.76029462801</c:v>
                </c:pt>
                <c:pt idx="35">
                  <c:v>1038009.09158791</c:v>
                </c:pt>
                <c:pt idx="36">
                  <c:v>492560.60065593902</c:v>
                </c:pt>
                <c:pt idx="37">
                  <c:v>696175.76237810205</c:v>
                </c:pt>
                <c:pt idx="38">
                  <c:v>1012512.00274929</c:v>
                </c:pt>
                <c:pt idx="39">
                  <c:v>16353.550844911601</c:v>
                </c:pt>
                <c:pt idx="40">
                  <c:v>-19003.113893841801</c:v>
                </c:pt>
                <c:pt idx="41">
                  <c:v>-154469.751557904</c:v>
                </c:pt>
                <c:pt idx="42">
                  <c:v>690544.12883576599</c:v>
                </c:pt>
                <c:pt idx="43">
                  <c:v>1134611.7033313101</c:v>
                </c:pt>
                <c:pt idx="44">
                  <c:v>-7971.1702774786199</c:v>
                </c:pt>
                <c:pt idx="45">
                  <c:v>741255.00754521403</c:v>
                </c:pt>
                <c:pt idx="46">
                  <c:v>695791.604903801</c:v>
                </c:pt>
                <c:pt idx="47">
                  <c:v>18558.0354408272</c:v>
                </c:pt>
                <c:pt idx="48">
                  <c:v>528777.88227837998</c:v>
                </c:pt>
                <c:pt idx="49">
                  <c:v>554167.73112725397</c:v>
                </c:pt>
                <c:pt idx="50">
                  <c:v>197581.71724673099</c:v>
                </c:pt>
                <c:pt idx="51">
                  <c:v>-563306.54145925096</c:v>
                </c:pt>
                <c:pt idx="52">
                  <c:v>71034.670733175997</c:v>
                </c:pt>
                <c:pt idx="53">
                  <c:v>322723.45359445899</c:v>
                </c:pt>
                <c:pt idx="54">
                  <c:v>2239.19732710576</c:v>
                </c:pt>
                <c:pt idx="55">
                  <c:v>0</c:v>
                </c:pt>
                <c:pt idx="56">
                  <c:v>49813.893918325397</c:v>
                </c:pt>
                <c:pt idx="57">
                  <c:v>396971.29680391197</c:v>
                </c:pt>
                <c:pt idx="58">
                  <c:v>383721.829246543</c:v>
                </c:pt>
                <c:pt idx="59">
                  <c:v>408451.23053035297</c:v>
                </c:pt>
                <c:pt idx="60">
                  <c:v>51499.086496560201</c:v>
                </c:pt>
                <c:pt idx="61">
                  <c:v>103237.729880655</c:v>
                </c:pt>
                <c:pt idx="62">
                  <c:v>54158.167946922898</c:v>
                </c:pt>
                <c:pt idx="63">
                  <c:v>55135.266582056996</c:v>
                </c:pt>
                <c:pt idx="64">
                  <c:v>63209.196412089601</c:v>
                </c:pt>
                <c:pt idx="65">
                  <c:v>528848.26620257099</c:v>
                </c:pt>
                <c:pt idx="66">
                  <c:v>633782.28801744699</c:v>
                </c:pt>
                <c:pt idx="67">
                  <c:v>638901.31586646498</c:v>
                </c:pt>
                <c:pt idx="68">
                  <c:v>888149.24043253704</c:v>
                </c:pt>
                <c:pt idx="69">
                  <c:v>-20512.515252004501</c:v>
                </c:pt>
                <c:pt idx="70">
                  <c:v>793719.97077118396</c:v>
                </c:pt>
                <c:pt idx="71">
                  <c:v>949457.35320522904</c:v>
                </c:pt>
                <c:pt idx="72">
                  <c:v>1026113.0660896</c:v>
                </c:pt>
                <c:pt idx="73">
                  <c:v>1058453.2096928901</c:v>
                </c:pt>
                <c:pt idx="74">
                  <c:v>682273.36613572005</c:v>
                </c:pt>
                <c:pt idx="75">
                  <c:v>696977.84727291903</c:v>
                </c:pt>
                <c:pt idx="76">
                  <c:v>-86683.801601908897</c:v>
                </c:pt>
                <c:pt idx="77">
                  <c:v>705767.08495448902</c:v>
                </c:pt>
                <c:pt idx="78">
                  <c:v>24936.790481605502</c:v>
                </c:pt>
                <c:pt idx="79">
                  <c:v>373969.24403245299</c:v>
                </c:pt>
                <c:pt idx="80">
                  <c:v>818361.09783201199</c:v>
                </c:pt>
                <c:pt idx="81">
                  <c:v>660584.24251601705</c:v>
                </c:pt>
                <c:pt idx="82">
                  <c:v>398983.06616891897</c:v>
                </c:pt>
                <c:pt idx="83">
                  <c:v>105853.459756428</c:v>
                </c:pt>
                <c:pt idx="84">
                  <c:v>529793.81840583798</c:v>
                </c:pt>
                <c:pt idx="85">
                  <c:v>-8760.94849958946</c:v>
                </c:pt>
                <c:pt idx="86">
                  <c:v>173808.664299203</c:v>
                </c:pt>
                <c:pt idx="87">
                  <c:v>34015.5468147598</c:v>
                </c:pt>
                <c:pt idx="88">
                  <c:v>118593.903037501</c:v>
                </c:pt>
                <c:pt idx="89">
                  <c:v>723216.91818195197</c:v>
                </c:pt>
                <c:pt idx="90">
                  <c:v>820012.03127626597</c:v>
                </c:pt>
                <c:pt idx="91">
                  <c:v>330880.64528803999</c:v>
                </c:pt>
                <c:pt idx="92">
                  <c:v>16728.555108471101</c:v>
                </c:pt>
                <c:pt idx="93">
                  <c:v>27268.3705982553</c:v>
                </c:pt>
                <c:pt idx="94">
                  <c:v>177677.08430412601</c:v>
                </c:pt>
                <c:pt idx="95">
                  <c:v>492849.89055901201</c:v>
                </c:pt>
                <c:pt idx="96">
                  <c:v>374210.34035534703</c:v>
                </c:pt>
                <c:pt idx="97">
                  <c:v>126955.702027084</c:v>
                </c:pt>
                <c:pt idx="98">
                  <c:v>47006.531410260199</c:v>
                </c:pt>
                <c:pt idx="99">
                  <c:v>276914.67772076599</c:v>
                </c:pt>
                <c:pt idx="100">
                  <c:v>204613.89789585801</c:v>
                </c:pt>
                <c:pt idx="101">
                  <c:v>259843.09590533699</c:v>
                </c:pt>
                <c:pt idx="102">
                  <c:v>27711.135754228799</c:v>
                </c:pt>
                <c:pt idx="103">
                  <c:v>228661.40928443399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171-4DA2-A92D-B94FE40F8CBA}"/>
            </c:ext>
          </c:extLst>
        </c:ser>
        <c:ser>
          <c:idx val="12"/>
          <c:order val="12"/>
          <c:tx>
            <c:strRef>
              <c:f>FM_cons!$BT$1</c:f>
              <c:strCache>
                <c:ptCount val="1"/>
                <c:pt idx="0">
                  <c:v>Nmp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FM_cons!$BT$2:$BT$105</c:f>
              <c:numCache>
                <c:formatCode>#0</c:formatCode>
                <c:ptCount val="104"/>
                <c:pt idx="0">
                  <c:v>0</c:v>
                </c:pt>
                <c:pt idx="1">
                  <c:v>77331.007220890693</c:v>
                </c:pt>
                <c:pt idx="2">
                  <c:v>106584.005395972</c:v>
                </c:pt>
                <c:pt idx="3">
                  <c:v>126810.122830887</c:v>
                </c:pt>
                <c:pt idx="4">
                  <c:v>156814.987401675</c:v>
                </c:pt>
                <c:pt idx="5">
                  <c:v>98345.336424726498</c:v>
                </c:pt>
                <c:pt idx="6">
                  <c:v>105135.276301397</c:v>
                </c:pt>
                <c:pt idx="7">
                  <c:v>111511.789719279</c:v>
                </c:pt>
                <c:pt idx="8">
                  <c:v>112691.066892786</c:v>
                </c:pt>
                <c:pt idx="9">
                  <c:v>117348.455851708</c:v>
                </c:pt>
                <c:pt idx="10">
                  <c:v>133297.94701036401</c:v>
                </c:pt>
                <c:pt idx="11">
                  <c:v>107183.90427941699</c:v>
                </c:pt>
                <c:pt idx="12">
                  <c:v>127166.973432471</c:v>
                </c:pt>
                <c:pt idx="13">
                  <c:v>117855.041694364</c:v>
                </c:pt>
                <c:pt idx="14">
                  <c:v>118818.44368518</c:v>
                </c:pt>
                <c:pt idx="15">
                  <c:v>88710.448195644203</c:v>
                </c:pt>
                <c:pt idx="16">
                  <c:v>101994.81374892499</c:v>
                </c:pt>
                <c:pt idx="17">
                  <c:v>96498.112930902294</c:v>
                </c:pt>
                <c:pt idx="18">
                  <c:v>212799.86642167301</c:v>
                </c:pt>
                <c:pt idx="19">
                  <c:v>122324.835873997</c:v>
                </c:pt>
                <c:pt idx="20">
                  <c:v>249305.81290498201</c:v>
                </c:pt>
                <c:pt idx="21">
                  <c:v>278554.50088990101</c:v>
                </c:pt>
                <c:pt idx="22">
                  <c:v>136176.2884088</c:v>
                </c:pt>
                <c:pt idx="23">
                  <c:v>219204.092500044</c:v>
                </c:pt>
                <c:pt idx="24">
                  <c:v>209330.48132090899</c:v>
                </c:pt>
                <c:pt idx="25">
                  <c:v>394099.74167578301</c:v>
                </c:pt>
                <c:pt idx="26">
                  <c:v>331874.436360211</c:v>
                </c:pt>
                <c:pt idx="27">
                  <c:v>235217.88289691799</c:v>
                </c:pt>
                <c:pt idx="28">
                  <c:v>129026.00645071401</c:v>
                </c:pt>
                <c:pt idx="29">
                  <c:v>120783.06506727</c:v>
                </c:pt>
                <c:pt idx="30">
                  <c:v>375844.762981034</c:v>
                </c:pt>
                <c:pt idx="31">
                  <c:v>105457.69380878699</c:v>
                </c:pt>
                <c:pt idx="32">
                  <c:v>83143.819954235805</c:v>
                </c:pt>
                <c:pt idx="33">
                  <c:v>75787.5049208665</c:v>
                </c:pt>
                <c:pt idx="34">
                  <c:v>42913.967017415998</c:v>
                </c:pt>
                <c:pt idx="35">
                  <c:v>60956.038180092</c:v>
                </c:pt>
                <c:pt idx="36">
                  <c:v>12390.6254500622</c:v>
                </c:pt>
                <c:pt idx="37">
                  <c:v>79387.593444440601</c:v>
                </c:pt>
                <c:pt idx="38">
                  <c:v>100033.618859403</c:v>
                </c:pt>
                <c:pt idx="39">
                  <c:v>89408.301786273907</c:v>
                </c:pt>
                <c:pt idx="40">
                  <c:v>200311.987668432</c:v>
                </c:pt>
                <c:pt idx="41">
                  <c:v>126165.116603937</c:v>
                </c:pt>
                <c:pt idx="42">
                  <c:v>224915.49675191901</c:v>
                </c:pt>
                <c:pt idx="43">
                  <c:v>128646.076944197</c:v>
                </c:pt>
                <c:pt idx="44">
                  <c:v>110593.58683447501</c:v>
                </c:pt>
                <c:pt idx="45">
                  <c:v>74692.047940152494</c:v>
                </c:pt>
                <c:pt idx="46">
                  <c:v>75984.346848334098</c:v>
                </c:pt>
                <c:pt idx="47">
                  <c:v>84120.090973981802</c:v>
                </c:pt>
                <c:pt idx="48">
                  <c:v>79455.642866661801</c:v>
                </c:pt>
                <c:pt idx="49">
                  <c:v>30251.931929568302</c:v>
                </c:pt>
                <c:pt idx="50">
                  <c:v>1069.6347909195999</c:v>
                </c:pt>
                <c:pt idx="51">
                  <c:v>86679.269817190696</c:v>
                </c:pt>
                <c:pt idx="52">
                  <c:v>52116.2589096749</c:v>
                </c:pt>
                <c:pt idx="53">
                  <c:v>75491.846965613993</c:v>
                </c:pt>
                <c:pt idx="54">
                  <c:v>122099.498873306</c:v>
                </c:pt>
                <c:pt idx="55">
                  <c:v>129171.116825167</c:v>
                </c:pt>
                <c:pt idx="56">
                  <c:v>139262.54274089899</c:v>
                </c:pt>
                <c:pt idx="57">
                  <c:v>79035.042688225003</c:v>
                </c:pt>
                <c:pt idx="58">
                  <c:v>122154.96095817001</c:v>
                </c:pt>
                <c:pt idx="59">
                  <c:v>141596.278958679</c:v>
                </c:pt>
                <c:pt idx="60">
                  <c:v>113743.571390818</c:v>
                </c:pt>
                <c:pt idx="61">
                  <c:v>67073.780067833402</c:v>
                </c:pt>
                <c:pt idx="62">
                  <c:v>98081.131728513894</c:v>
                </c:pt>
                <c:pt idx="63">
                  <c:v>145733.65937501899</c:v>
                </c:pt>
                <c:pt idx="64">
                  <c:v>180113.63658971401</c:v>
                </c:pt>
                <c:pt idx="65">
                  <c:v>116032.459040913</c:v>
                </c:pt>
                <c:pt idx="66">
                  <c:v>144110.638891854</c:v>
                </c:pt>
                <c:pt idx="67">
                  <c:v>158687.51957648201</c:v>
                </c:pt>
                <c:pt idx="68">
                  <c:v>146974.04952863499</c:v>
                </c:pt>
                <c:pt idx="69">
                  <c:v>75916.278918087599</c:v>
                </c:pt>
                <c:pt idx="70">
                  <c:v>142008.86244286899</c:v>
                </c:pt>
                <c:pt idx="71">
                  <c:v>132273.39859582001</c:v>
                </c:pt>
                <c:pt idx="72">
                  <c:v>141370.05159513399</c:v>
                </c:pt>
                <c:pt idx="73">
                  <c:v>206761.425519916</c:v>
                </c:pt>
                <c:pt idx="74">
                  <c:v>185191.587604714</c:v>
                </c:pt>
                <c:pt idx="75">
                  <c:v>141756.673305045</c:v>
                </c:pt>
                <c:pt idx="76">
                  <c:v>2017.8371975262201</c:v>
                </c:pt>
                <c:pt idx="77">
                  <c:v>161769.20945719999</c:v>
                </c:pt>
                <c:pt idx="78">
                  <c:v>196639.282214999</c:v>
                </c:pt>
                <c:pt idx="79">
                  <c:v>137807.73776075299</c:v>
                </c:pt>
                <c:pt idx="80">
                  <c:v>144873.030296454</c:v>
                </c:pt>
                <c:pt idx="81">
                  <c:v>144808.260284346</c:v>
                </c:pt>
                <c:pt idx="82">
                  <c:v>201985.353300466</c:v>
                </c:pt>
                <c:pt idx="83">
                  <c:v>146662.53705568201</c:v>
                </c:pt>
                <c:pt idx="84">
                  <c:v>130680.117469683</c:v>
                </c:pt>
                <c:pt idx="85">
                  <c:v>19005.045054795701</c:v>
                </c:pt>
                <c:pt idx="86">
                  <c:v>122782.90425998501</c:v>
                </c:pt>
                <c:pt idx="87">
                  <c:v>112341.359917504</c:v>
                </c:pt>
                <c:pt idx="88">
                  <c:v>128686.824227513</c:v>
                </c:pt>
                <c:pt idx="89">
                  <c:v>28167.475068852698</c:v>
                </c:pt>
                <c:pt idx="90">
                  <c:v>103394.31885358501</c:v>
                </c:pt>
                <c:pt idx="91">
                  <c:v>59026.256470473301</c:v>
                </c:pt>
                <c:pt idx="92">
                  <c:v>118274.225944936</c:v>
                </c:pt>
                <c:pt idx="93">
                  <c:v>99710.328403515101</c:v>
                </c:pt>
                <c:pt idx="94">
                  <c:v>93690.847730391906</c:v>
                </c:pt>
                <c:pt idx="95">
                  <c:v>229540.96196491699</c:v>
                </c:pt>
                <c:pt idx="96">
                  <c:v>56026.668259600898</c:v>
                </c:pt>
                <c:pt idx="97">
                  <c:v>91231.789048098799</c:v>
                </c:pt>
                <c:pt idx="98">
                  <c:v>84893.042395079901</c:v>
                </c:pt>
                <c:pt idx="99">
                  <c:v>124495.780459612</c:v>
                </c:pt>
                <c:pt idx="100">
                  <c:v>151973.76542838401</c:v>
                </c:pt>
                <c:pt idx="101">
                  <c:v>102346.084591594</c:v>
                </c:pt>
                <c:pt idx="102">
                  <c:v>80863.679103140297</c:v>
                </c:pt>
                <c:pt idx="103">
                  <c:v>95268.807893648307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171-4DA2-A92D-B94FE40F8CBA}"/>
            </c:ext>
          </c:extLst>
        </c:ser>
        <c:ser>
          <c:idx val="13"/>
          <c:order val="13"/>
          <c:tx>
            <c:strRef>
              <c:f>FM_cons!$BU$1</c:f>
              <c:strCache>
                <c:ptCount val="1"/>
                <c:pt idx="0">
                  <c:v>121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FM_cons!$BU$2:$BU$105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219703.27899548199</c:v>
                </c:pt>
                <c:pt idx="8">
                  <c:v>175410.92423136599</c:v>
                </c:pt>
                <c:pt idx="9">
                  <c:v>281909.02582235099</c:v>
                </c:pt>
                <c:pt idx="10">
                  <c:v>267599.13182941498</c:v>
                </c:pt>
                <c:pt idx="11">
                  <c:v>304943.24013981898</c:v>
                </c:pt>
                <c:pt idx="12">
                  <c:v>357248.925713662</c:v>
                </c:pt>
                <c:pt idx="13">
                  <c:v>203988.13368575199</c:v>
                </c:pt>
                <c:pt idx="14">
                  <c:v>90703.702910559005</c:v>
                </c:pt>
                <c:pt idx="15">
                  <c:v>80017.602144427103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235690.28332002799</c:v>
                </c:pt>
                <c:pt idx="22">
                  <c:v>213599.76219536501</c:v>
                </c:pt>
                <c:pt idx="23">
                  <c:v>293889.315701188</c:v>
                </c:pt>
                <c:pt idx="24">
                  <c:v>314988.844243592</c:v>
                </c:pt>
                <c:pt idx="25">
                  <c:v>223417.343687413</c:v>
                </c:pt>
                <c:pt idx="26">
                  <c:v>214499.065158187</c:v>
                </c:pt>
                <c:pt idx="27">
                  <c:v>150399.79431200601</c:v>
                </c:pt>
                <c:pt idx="28">
                  <c:v>63525.628873435402</c:v>
                </c:pt>
                <c:pt idx="29">
                  <c:v>0</c:v>
                </c:pt>
                <c:pt idx="30">
                  <c:v>98328.188481750694</c:v>
                </c:pt>
                <c:pt idx="31">
                  <c:v>488359.22660233302</c:v>
                </c:pt>
                <c:pt idx="32">
                  <c:v>82613.783086211202</c:v>
                </c:pt>
                <c:pt idx="33">
                  <c:v>192061.473678646</c:v>
                </c:pt>
                <c:pt idx="34">
                  <c:v>188787.94801812401</c:v>
                </c:pt>
                <c:pt idx="35">
                  <c:v>0</c:v>
                </c:pt>
                <c:pt idx="36">
                  <c:v>227302.04363187001</c:v>
                </c:pt>
                <c:pt idx="37">
                  <c:v>76626.930555399798</c:v>
                </c:pt>
                <c:pt idx="38">
                  <c:v>138439.55195988901</c:v>
                </c:pt>
                <c:pt idx="39">
                  <c:v>107532.132912774</c:v>
                </c:pt>
                <c:pt idx="40">
                  <c:v>423506.62012225302</c:v>
                </c:pt>
                <c:pt idx="41">
                  <c:v>465691.13540283497</c:v>
                </c:pt>
                <c:pt idx="42">
                  <c:v>1582509.7627920001</c:v>
                </c:pt>
                <c:pt idx="43">
                  <c:v>348389.19103747699</c:v>
                </c:pt>
                <c:pt idx="44">
                  <c:v>487839.58126091002</c:v>
                </c:pt>
                <c:pt idx="45">
                  <c:v>677653.50380595704</c:v>
                </c:pt>
                <c:pt idx="46">
                  <c:v>1449666.8801400999</c:v>
                </c:pt>
                <c:pt idx="47">
                  <c:v>338451.519779036</c:v>
                </c:pt>
                <c:pt idx="48">
                  <c:v>335797.56457369903</c:v>
                </c:pt>
                <c:pt idx="49">
                  <c:v>419076.507161922</c:v>
                </c:pt>
                <c:pt idx="50">
                  <c:v>1422480.99317208</c:v>
                </c:pt>
                <c:pt idx="51">
                  <c:v>352131.71191246202</c:v>
                </c:pt>
                <c:pt idx="52">
                  <c:v>120603.900919597</c:v>
                </c:pt>
                <c:pt idx="53">
                  <c:v>17934.4443593756</c:v>
                </c:pt>
                <c:pt idx="54">
                  <c:v>286311.402726461</c:v>
                </c:pt>
                <c:pt idx="55">
                  <c:v>332717.49773918401</c:v>
                </c:pt>
                <c:pt idx="56">
                  <c:v>307842.00669083901</c:v>
                </c:pt>
                <c:pt idx="57">
                  <c:v>503809.81828783202</c:v>
                </c:pt>
                <c:pt idx="58">
                  <c:v>384282.41985322803</c:v>
                </c:pt>
                <c:pt idx="59">
                  <c:v>349249.01609884202</c:v>
                </c:pt>
                <c:pt idx="60">
                  <c:v>385872.34642936097</c:v>
                </c:pt>
                <c:pt idx="61">
                  <c:v>423209.909384734</c:v>
                </c:pt>
                <c:pt idx="62">
                  <c:v>545561.68202039402</c:v>
                </c:pt>
                <c:pt idx="63">
                  <c:v>412705.69007140398</c:v>
                </c:pt>
                <c:pt idx="64">
                  <c:v>477085.35725133301</c:v>
                </c:pt>
                <c:pt idx="65">
                  <c:v>260047.804423989</c:v>
                </c:pt>
                <c:pt idx="66">
                  <c:v>306106.01210748602</c:v>
                </c:pt>
                <c:pt idx="67">
                  <c:v>497716.86566713499</c:v>
                </c:pt>
                <c:pt idx="68">
                  <c:v>442298.28741747601</c:v>
                </c:pt>
                <c:pt idx="69">
                  <c:v>852803.14242787205</c:v>
                </c:pt>
                <c:pt idx="70">
                  <c:v>444980.940268262</c:v>
                </c:pt>
                <c:pt idx="71">
                  <c:v>418226.06640947098</c:v>
                </c:pt>
                <c:pt idx="72">
                  <c:v>405539.47490459197</c:v>
                </c:pt>
                <c:pt idx="73">
                  <c:v>409251.49223673198</c:v>
                </c:pt>
                <c:pt idx="74">
                  <c:v>546898.69538145303</c:v>
                </c:pt>
                <c:pt idx="75">
                  <c:v>363124.11204844603</c:v>
                </c:pt>
                <c:pt idx="76">
                  <c:v>158192.06839720599</c:v>
                </c:pt>
                <c:pt idx="77">
                  <c:v>151848.33944810499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447868.47228009999</c:v>
                </c:pt>
                <c:pt idx="83">
                  <c:v>693507.99401329202</c:v>
                </c:pt>
                <c:pt idx="84">
                  <c:v>158180.13620077199</c:v>
                </c:pt>
                <c:pt idx="85">
                  <c:v>178334.77223723099</c:v>
                </c:pt>
                <c:pt idx="86">
                  <c:v>339293.85501306999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171-4DA2-A92D-B94FE40F8CBA}"/>
            </c:ext>
          </c:extLst>
        </c:ser>
        <c:ser>
          <c:idx val="14"/>
          <c:order val="14"/>
          <c:tx>
            <c:strRef>
              <c:f>FM_cons!$BV$1</c:f>
              <c:strCache>
                <c:ptCount val="1"/>
                <c:pt idx="0">
                  <c:v>Edm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FM_cons!$BV$2:$BV$105</c:f>
              <c:numCache>
                <c:formatCode>#0</c:formatCode>
                <c:ptCount val="104"/>
                <c:pt idx="0">
                  <c:v>0</c:v>
                </c:pt>
                <c:pt idx="1">
                  <c:v>421933.43011374999</c:v>
                </c:pt>
                <c:pt idx="2">
                  <c:v>440455.63825878198</c:v>
                </c:pt>
                <c:pt idx="3">
                  <c:v>286938.45385166002</c:v>
                </c:pt>
                <c:pt idx="4">
                  <c:v>335904.16043889802</c:v>
                </c:pt>
                <c:pt idx="5">
                  <c:v>168903.92544573301</c:v>
                </c:pt>
                <c:pt idx="6">
                  <c:v>251239.00967352799</c:v>
                </c:pt>
                <c:pt idx="7">
                  <c:v>191912.54304813</c:v>
                </c:pt>
                <c:pt idx="8">
                  <c:v>214107.290159155</c:v>
                </c:pt>
                <c:pt idx="9">
                  <c:v>271371.18163143401</c:v>
                </c:pt>
                <c:pt idx="10">
                  <c:v>253664.576532935</c:v>
                </c:pt>
                <c:pt idx="11">
                  <c:v>299671.79720457498</c:v>
                </c:pt>
                <c:pt idx="12">
                  <c:v>309548.015107941</c:v>
                </c:pt>
                <c:pt idx="13">
                  <c:v>308252.80609849503</c:v>
                </c:pt>
                <c:pt idx="14">
                  <c:v>255111.22226201699</c:v>
                </c:pt>
                <c:pt idx="15">
                  <c:v>73985.776012368806</c:v>
                </c:pt>
                <c:pt idx="16">
                  <c:v>46869.028590212598</c:v>
                </c:pt>
                <c:pt idx="17">
                  <c:v>68515.458689542094</c:v>
                </c:pt>
                <c:pt idx="18">
                  <c:v>61672.102108515603</c:v>
                </c:pt>
                <c:pt idx="19">
                  <c:v>183324.767320296</c:v>
                </c:pt>
                <c:pt idx="20">
                  <c:v>258800.46459329099</c:v>
                </c:pt>
                <c:pt idx="21">
                  <c:v>307815.63159936602</c:v>
                </c:pt>
                <c:pt idx="22">
                  <c:v>181126.73265764999</c:v>
                </c:pt>
                <c:pt idx="23">
                  <c:v>317647.50708461198</c:v>
                </c:pt>
                <c:pt idx="24">
                  <c:v>228483.261866188</c:v>
                </c:pt>
                <c:pt idx="25">
                  <c:v>352777.933532678</c:v>
                </c:pt>
                <c:pt idx="26">
                  <c:v>364184.65609519102</c:v>
                </c:pt>
                <c:pt idx="27">
                  <c:v>377964.91131983401</c:v>
                </c:pt>
                <c:pt idx="28">
                  <c:v>357204.83980956499</c:v>
                </c:pt>
                <c:pt idx="29">
                  <c:v>356487.28205573198</c:v>
                </c:pt>
                <c:pt idx="30">
                  <c:v>252687.553682547</c:v>
                </c:pt>
                <c:pt idx="31">
                  <c:v>86087.092006175604</c:v>
                </c:pt>
                <c:pt idx="32">
                  <c:v>295314.44982255</c:v>
                </c:pt>
                <c:pt idx="33">
                  <c:v>8111.8966374376996</c:v>
                </c:pt>
                <c:pt idx="34">
                  <c:v>303525.40577594598</c:v>
                </c:pt>
                <c:pt idx="35">
                  <c:v>261023.063956964</c:v>
                </c:pt>
                <c:pt idx="36">
                  <c:v>353631.16460670001</c:v>
                </c:pt>
                <c:pt idx="37">
                  <c:v>272757.39839422598</c:v>
                </c:pt>
                <c:pt idx="38">
                  <c:v>248604.99847123501</c:v>
                </c:pt>
                <c:pt idx="39">
                  <c:v>339983.00179716398</c:v>
                </c:pt>
                <c:pt idx="40">
                  <c:v>216963.15422199399</c:v>
                </c:pt>
                <c:pt idx="41">
                  <c:v>346548.950473145</c:v>
                </c:pt>
                <c:pt idx="42">
                  <c:v>209551.14767644199</c:v>
                </c:pt>
                <c:pt idx="43">
                  <c:v>102684.353678028</c:v>
                </c:pt>
                <c:pt idx="44">
                  <c:v>227726.902356798</c:v>
                </c:pt>
                <c:pt idx="45">
                  <c:v>207227.869222282</c:v>
                </c:pt>
                <c:pt idx="46">
                  <c:v>286051.33114438999</c:v>
                </c:pt>
                <c:pt idx="47">
                  <c:v>141453.04696996501</c:v>
                </c:pt>
                <c:pt idx="48">
                  <c:v>296235.63835825498</c:v>
                </c:pt>
                <c:pt idx="49">
                  <c:v>365872.59124026197</c:v>
                </c:pt>
                <c:pt idx="50">
                  <c:v>238886.091596007</c:v>
                </c:pt>
                <c:pt idx="51">
                  <c:v>326630.06407411798</c:v>
                </c:pt>
                <c:pt idx="52">
                  <c:v>95601.1844040547</c:v>
                </c:pt>
                <c:pt idx="53">
                  <c:v>304443.45864599798</c:v>
                </c:pt>
                <c:pt idx="54">
                  <c:v>366054.53903612099</c:v>
                </c:pt>
                <c:pt idx="55">
                  <c:v>347987.66885658301</c:v>
                </c:pt>
                <c:pt idx="56">
                  <c:v>352064.04652502201</c:v>
                </c:pt>
                <c:pt idx="57">
                  <c:v>209698.302215932</c:v>
                </c:pt>
                <c:pt idx="58">
                  <c:v>269232.89360592101</c:v>
                </c:pt>
                <c:pt idx="59">
                  <c:v>301099.05070371099</c:v>
                </c:pt>
                <c:pt idx="60">
                  <c:v>187839.342969441</c:v>
                </c:pt>
                <c:pt idx="61">
                  <c:v>268607.58862751699</c:v>
                </c:pt>
                <c:pt idx="62">
                  <c:v>112335.139461574</c:v>
                </c:pt>
                <c:pt idx="63">
                  <c:v>257124.393716319</c:v>
                </c:pt>
                <c:pt idx="64">
                  <c:v>318390.082422223</c:v>
                </c:pt>
                <c:pt idx="65">
                  <c:v>174929.29820517599</c:v>
                </c:pt>
                <c:pt idx="66">
                  <c:v>361166.98958171601</c:v>
                </c:pt>
                <c:pt idx="67">
                  <c:v>277990.60229176201</c:v>
                </c:pt>
                <c:pt idx="68">
                  <c:v>168705.36029655399</c:v>
                </c:pt>
                <c:pt idx="69">
                  <c:v>135771.34752433299</c:v>
                </c:pt>
                <c:pt idx="70">
                  <c:v>257765.876710713</c:v>
                </c:pt>
                <c:pt idx="71">
                  <c:v>278224.62579592201</c:v>
                </c:pt>
                <c:pt idx="72">
                  <c:v>340192.923392875</c:v>
                </c:pt>
                <c:pt idx="73">
                  <c:v>284662.53987318202</c:v>
                </c:pt>
                <c:pt idx="74">
                  <c:v>298691.71978477598</c:v>
                </c:pt>
                <c:pt idx="75">
                  <c:v>228585.738410466</c:v>
                </c:pt>
                <c:pt idx="76">
                  <c:v>234799.40753140999</c:v>
                </c:pt>
                <c:pt idx="77">
                  <c:v>9415.0535630436298</c:v>
                </c:pt>
                <c:pt idx="78">
                  <c:v>449567.18800382101</c:v>
                </c:pt>
                <c:pt idx="79">
                  <c:v>302396.33836541401</c:v>
                </c:pt>
                <c:pt idx="80">
                  <c:v>0</c:v>
                </c:pt>
                <c:pt idx="81">
                  <c:v>424698.89905345399</c:v>
                </c:pt>
                <c:pt idx="82">
                  <c:v>396712.22918716102</c:v>
                </c:pt>
                <c:pt idx="83">
                  <c:v>346550.18164993601</c:v>
                </c:pt>
                <c:pt idx="84">
                  <c:v>187784.37577940201</c:v>
                </c:pt>
                <c:pt idx="85">
                  <c:v>240774.900479456</c:v>
                </c:pt>
                <c:pt idx="86">
                  <c:v>376786.28737989999</c:v>
                </c:pt>
                <c:pt idx="87">
                  <c:v>414456.80779255199</c:v>
                </c:pt>
                <c:pt idx="88">
                  <c:v>372058.76514918602</c:v>
                </c:pt>
                <c:pt idx="89">
                  <c:v>106311.03301653</c:v>
                </c:pt>
                <c:pt idx="90">
                  <c:v>153739.25474385201</c:v>
                </c:pt>
                <c:pt idx="91">
                  <c:v>270162.22447080602</c:v>
                </c:pt>
                <c:pt idx="92">
                  <c:v>250283.126182543</c:v>
                </c:pt>
                <c:pt idx="93">
                  <c:v>177592.62050601901</c:v>
                </c:pt>
                <c:pt idx="94">
                  <c:v>144053.02629806701</c:v>
                </c:pt>
                <c:pt idx="95">
                  <c:v>131134.76089452099</c:v>
                </c:pt>
                <c:pt idx="96">
                  <c:v>142194.55494167301</c:v>
                </c:pt>
                <c:pt idx="97">
                  <c:v>154713.884084655</c:v>
                </c:pt>
                <c:pt idx="98">
                  <c:v>169413.217256465</c:v>
                </c:pt>
                <c:pt idx="99">
                  <c:v>185711.57556479599</c:v>
                </c:pt>
                <c:pt idx="100">
                  <c:v>188233.29696245899</c:v>
                </c:pt>
                <c:pt idx="101">
                  <c:v>196288.818942432</c:v>
                </c:pt>
                <c:pt idx="102">
                  <c:v>219276.65870478901</c:v>
                </c:pt>
                <c:pt idx="103">
                  <c:v>178565.48995252699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171-4DA2-A92D-B94FE40F8CBA}"/>
            </c:ext>
          </c:extLst>
        </c:ser>
        <c:ser>
          <c:idx val="15"/>
          <c:order val="15"/>
          <c:tx>
            <c:strRef>
              <c:f>FM_cons!$BW$1</c:f>
              <c:strCache>
                <c:ptCount val="1"/>
                <c:pt idx="0">
                  <c:v>Ooh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FM_cons!$BW$2:$BW$105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20322.593065896501</c:v>
                </c:pt>
                <c:pt idx="14">
                  <c:v>44832.995111990902</c:v>
                </c:pt>
                <c:pt idx="15">
                  <c:v>105517.653461618</c:v>
                </c:pt>
                <c:pt idx="16">
                  <c:v>18076.047173286799</c:v>
                </c:pt>
                <c:pt idx="17">
                  <c:v>15181.212304389401</c:v>
                </c:pt>
                <c:pt idx="18">
                  <c:v>54060.733003138201</c:v>
                </c:pt>
                <c:pt idx="19">
                  <c:v>204912.21773986201</c:v>
                </c:pt>
                <c:pt idx="20">
                  <c:v>59110.948652560197</c:v>
                </c:pt>
                <c:pt idx="21">
                  <c:v>77819.521961462495</c:v>
                </c:pt>
                <c:pt idx="22">
                  <c:v>167810.06643512301</c:v>
                </c:pt>
                <c:pt idx="23">
                  <c:v>70784.114186494</c:v>
                </c:pt>
                <c:pt idx="24">
                  <c:v>169542.08682844299</c:v>
                </c:pt>
                <c:pt idx="25">
                  <c:v>66696.664783842003</c:v>
                </c:pt>
                <c:pt idx="26">
                  <c:v>67072.488447322394</c:v>
                </c:pt>
                <c:pt idx="27">
                  <c:v>66405.273252385101</c:v>
                </c:pt>
                <c:pt idx="28">
                  <c:v>47948.529875687404</c:v>
                </c:pt>
                <c:pt idx="29">
                  <c:v>37050.6813627878</c:v>
                </c:pt>
                <c:pt idx="30">
                  <c:v>33515.421998578902</c:v>
                </c:pt>
                <c:pt idx="31">
                  <c:v>1815.1601999907</c:v>
                </c:pt>
                <c:pt idx="32">
                  <c:v>18860.537407464399</c:v>
                </c:pt>
                <c:pt idx="33">
                  <c:v>186031.515748126</c:v>
                </c:pt>
                <c:pt idx="34">
                  <c:v>360388.989581362</c:v>
                </c:pt>
                <c:pt idx="35">
                  <c:v>116286.110261797</c:v>
                </c:pt>
                <c:pt idx="36">
                  <c:v>340267.94099767797</c:v>
                </c:pt>
                <c:pt idx="37">
                  <c:v>87089.857556264207</c:v>
                </c:pt>
                <c:pt idx="38">
                  <c:v>261657.76885996701</c:v>
                </c:pt>
                <c:pt idx="39">
                  <c:v>22291.581921935202</c:v>
                </c:pt>
                <c:pt idx="40">
                  <c:v>327654.019593056</c:v>
                </c:pt>
                <c:pt idx="41">
                  <c:v>338987.55036852701</c:v>
                </c:pt>
                <c:pt idx="42">
                  <c:v>225768.76316750099</c:v>
                </c:pt>
                <c:pt idx="43">
                  <c:v>97485.292069579606</c:v>
                </c:pt>
                <c:pt idx="44">
                  <c:v>327114.462923732</c:v>
                </c:pt>
                <c:pt idx="45">
                  <c:v>63186.665794744797</c:v>
                </c:pt>
                <c:pt idx="46">
                  <c:v>70229.9870066351</c:v>
                </c:pt>
                <c:pt idx="47">
                  <c:v>163019.226800181</c:v>
                </c:pt>
                <c:pt idx="48">
                  <c:v>201337.09586597799</c:v>
                </c:pt>
                <c:pt idx="49">
                  <c:v>252736.98132298901</c:v>
                </c:pt>
                <c:pt idx="50">
                  <c:v>458232.42924967199</c:v>
                </c:pt>
                <c:pt idx="51">
                  <c:v>466963.79583485</c:v>
                </c:pt>
                <c:pt idx="52">
                  <c:v>97395.465318136194</c:v>
                </c:pt>
                <c:pt idx="53">
                  <c:v>58.611039340726201</c:v>
                </c:pt>
                <c:pt idx="54">
                  <c:v>11534.8866400145</c:v>
                </c:pt>
                <c:pt idx="55">
                  <c:v>15453.5983799035</c:v>
                </c:pt>
                <c:pt idx="56">
                  <c:v>19827.762507421299</c:v>
                </c:pt>
                <c:pt idx="57">
                  <c:v>11285.290765842999</c:v>
                </c:pt>
                <c:pt idx="58">
                  <c:v>14274.8348948033</c:v>
                </c:pt>
                <c:pt idx="59">
                  <c:v>12358.671246957099</c:v>
                </c:pt>
                <c:pt idx="60">
                  <c:v>46562.509746943702</c:v>
                </c:pt>
                <c:pt idx="61">
                  <c:v>23230.026165515501</c:v>
                </c:pt>
                <c:pt idx="62">
                  <c:v>21933.640182874999</c:v>
                </c:pt>
                <c:pt idx="63">
                  <c:v>22621.724532812201</c:v>
                </c:pt>
                <c:pt idx="64">
                  <c:v>22917.704746404201</c:v>
                </c:pt>
                <c:pt idx="65">
                  <c:v>84802.1205861669</c:v>
                </c:pt>
                <c:pt idx="66">
                  <c:v>102338.447739574</c:v>
                </c:pt>
                <c:pt idx="67">
                  <c:v>120817.511981099</c:v>
                </c:pt>
                <c:pt idx="68">
                  <c:v>98445.0780556299</c:v>
                </c:pt>
                <c:pt idx="69">
                  <c:v>239869.87036968701</c:v>
                </c:pt>
                <c:pt idx="70">
                  <c:v>56925.175998256302</c:v>
                </c:pt>
                <c:pt idx="71">
                  <c:v>65449.1484160939</c:v>
                </c:pt>
                <c:pt idx="72">
                  <c:v>88679.720129259906</c:v>
                </c:pt>
                <c:pt idx="73">
                  <c:v>90797.130208257498</c:v>
                </c:pt>
                <c:pt idx="74">
                  <c:v>77133.826407239496</c:v>
                </c:pt>
                <c:pt idx="75">
                  <c:v>85290.936769683103</c:v>
                </c:pt>
                <c:pt idx="76">
                  <c:v>317471.90629917302</c:v>
                </c:pt>
                <c:pt idx="77">
                  <c:v>314652.55022525397</c:v>
                </c:pt>
                <c:pt idx="78">
                  <c:v>30524.689600669401</c:v>
                </c:pt>
                <c:pt idx="79">
                  <c:v>974.54274933071895</c:v>
                </c:pt>
                <c:pt idx="80">
                  <c:v>42692.605387427997</c:v>
                </c:pt>
                <c:pt idx="81">
                  <c:v>28912.2670925645</c:v>
                </c:pt>
                <c:pt idx="82">
                  <c:v>2639.20601515111</c:v>
                </c:pt>
                <c:pt idx="83">
                  <c:v>43811.763615620301</c:v>
                </c:pt>
                <c:pt idx="84">
                  <c:v>5983.80251086313</c:v>
                </c:pt>
                <c:pt idx="85">
                  <c:v>241136.04238460099</c:v>
                </c:pt>
                <c:pt idx="86">
                  <c:v>32960.039851224697</c:v>
                </c:pt>
                <c:pt idx="87">
                  <c:v>90767.484272778194</c:v>
                </c:pt>
                <c:pt idx="88">
                  <c:v>131195.10051280301</c:v>
                </c:pt>
                <c:pt idx="89">
                  <c:v>349490.48005714698</c:v>
                </c:pt>
                <c:pt idx="90">
                  <c:v>198715.08547759001</c:v>
                </c:pt>
                <c:pt idx="91">
                  <c:v>231222.44158811</c:v>
                </c:pt>
                <c:pt idx="92">
                  <c:v>255924.63874177699</c:v>
                </c:pt>
                <c:pt idx="93">
                  <c:v>253447.41736277999</c:v>
                </c:pt>
                <c:pt idx="94">
                  <c:v>260086.16769218899</c:v>
                </c:pt>
                <c:pt idx="95">
                  <c:v>284004.27840284299</c:v>
                </c:pt>
                <c:pt idx="96">
                  <c:v>310895.09608189599</c:v>
                </c:pt>
                <c:pt idx="97">
                  <c:v>292147.032949135</c:v>
                </c:pt>
                <c:pt idx="98">
                  <c:v>293088.56384695799</c:v>
                </c:pt>
                <c:pt idx="99">
                  <c:v>318721.14071564103</c:v>
                </c:pt>
                <c:pt idx="100">
                  <c:v>320325.70510049199</c:v>
                </c:pt>
                <c:pt idx="101">
                  <c:v>316738.944562672</c:v>
                </c:pt>
                <c:pt idx="102">
                  <c:v>298223.28701019502</c:v>
                </c:pt>
                <c:pt idx="103">
                  <c:v>332384.00703890098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171-4DA2-A92D-B94FE40F8CBA}"/>
            </c:ext>
          </c:extLst>
        </c:ser>
        <c:ser>
          <c:idx val="16"/>
          <c:order val="16"/>
          <c:tx>
            <c:strRef>
              <c:f>FM_cons!$BX$1</c:f>
              <c:strCache>
                <c:ptCount val="1"/>
                <c:pt idx="0">
                  <c:v>Social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FM_cons!$BX$2:$BX$105</c:f>
              <c:numCache>
                <c:formatCode>#0</c:formatCode>
                <c:ptCount val="104"/>
                <c:pt idx="0">
                  <c:v>0</c:v>
                </c:pt>
                <c:pt idx="1">
                  <c:v>65035.328893846199</c:v>
                </c:pt>
                <c:pt idx="2">
                  <c:v>60350.2888136611</c:v>
                </c:pt>
                <c:pt idx="3">
                  <c:v>30919.648871230798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116449.055751947</c:v>
                </c:pt>
                <c:pt idx="9">
                  <c:v>92173.442204295105</c:v>
                </c:pt>
                <c:pt idx="10">
                  <c:v>106001.037941428</c:v>
                </c:pt>
                <c:pt idx="11">
                  <c:v>119305.445219609</c:v>
                </c:pt>
                <c:pt idx="12">
                  <c:v>115898.59822045801</c:v>
                </c:pt>
                <c:pt idx="13">
                  <c:v>99514.121223544804</c:v>
                </c:pt>
                <c:pt idx="14">
                  <c:v>100072.05990782801</c:v>
                </c:pt>
                <c:pt idx="15">
                  <c:v>213963.84954871301</c:v>
                </c:pt>
                <c:pt idx="16">
                  <c:v>148335.561801181</c:v>
                </c:pt>
                <c:pt idx="17">
                  <c:v>66948.453240789706</c:v>
                </c:pt>
                <c:pt idx="18">
                  <c:v>241915.64710044101</c:v>
                </c:pt>
                <c:pt idx="19">
                  <c:v>575641.16785704996</c:v>
                </c:pt>
                <c:pt idx="20">
                  <c:v>348139.53615157399</c:v>
                </c:pt>
                <c:pt idx="21">
                  <c:v>241167.77707292</c:v>
                </c:pt>
                <c:pt idx="22">
                  <c:v>541431.023758027</c:v>
                </c:pt>
                <c:pt idx="23">
                  <c:v>266068.55918189202</c:v>
                </c:pt>
                <c:pt idx="24">
                  <c:v>595795.98810989398</c:v>
                </c:pt>
                <c:pt idx="25">
                  <c:v>276797.679338013</c:v>
                </c:pt>
                <c:pt idx="26">
                  <c:v>146069.98335537</c:v>
                </c:pt>
                <c:pt idx="27">
                  <c:v>121428.242696741</c:v>
                </c:pt>
                <c:pt idx="28">
                  <c:v>93896.687958238806</c:v>
                </c:pt>
                <c:pt idx="29">
                  <c:v>82297.475178787994</c:v>
                </c:pt>
                <c:pt idx="30">
                  <c:v>69456.836794204195</c:v>
                </c:pt>
                <c:pt idx="31">
                  <c:v>2256.78421266126</c:v>
                </c:pt>
                <c:pt idx="32">
                  <c:v>83668.674055331998</c:v>
                </c:pt>
                <c:pt idx="33">
                  <c:v>438644.41276727698</c:v>
                </c:pt>
                <c:pt idx="34">
                  <c:v>581770.44784983003</c:v>
                </c:pt>
                <c:pt idx="35">
                  <c:v>522801.52548489999</c:v>
                </c:pt>
                <c:pt idx="36">
                  <c:v>707113.45197133801</c:v>
                </c:pt>
                <c:pt idx="37">
                  <c:v>554223.57544585504</c:v>
                </c:pt>
                <c:pt idx="38">
                  <c:v>758714.68684412097</c:v>
                </c:pt>
                <c:pt idx="39">
                  <c:v>51994.087813402402</c:v>
                </c:pt>
                <c:pt idx="40">
                  <c:v>319344.00201697397</c:v>
                </c:pt>
                <c:pt idx="41">
                  <c:v>442420.25188636599</c:v>
                </c:pt>
                <c:pt idx="42">
                  <c:v>81816.872384574497</c:v>
                </c:pt>
                <c:pt idx="43">
                  <c:v>18887.854432765998</c:v>
                </c:pt>
                <c:pt idx="44">
                  <c:v>376646.07624908601</c:v>
                </c:pt>
                <c:pt idx="45">
                  <c:v>52159.986071916101</c:v>
                </c:pt>
                <c:pt idx="46">
                  <c:v>56046.084345457501</c:v>
                </c:pt>
                <c:pt idx="47">
                  <c:v>277082.83584580797</c:v>
                </c:pt>
                <c:pt idx="48">
                  <c:v>137423.23990532101</c:v>
                </c:pt>
                <c:pt idx="49">
                  <c:v>113200.941860673</c:v>
                </c:pt>
                <c:pt idx="50">
                  <c:v>350921.19254030299</c:v>
                </c:pt>
                <c:pt idx="51">
                  <c:v>438643.21204083099</c:v>
                </c:pt>
                <c:pt idx="52">
                  <c:v>164256.55486551099</c:v>
                </c:pt>
                <c:pt idx="53">
                  <c:v>13752.5301629814</c:v>
                </c:pt>
                <c:pt idx="54">
                  <c:v>66787.203235868103</c:v>
                </c:pt>
                <c:pt idx="55">
                  <c:v>75306.776475568797</c:v>
                </c:pt>
                <c:pt idx="56">
                  <c:v>131255.48235702299</c:v>
                </c:pt>
                <c:pt idx="57">
                  <c:v>129852.151652934</c:v>
                </c:pt>
                <c:pt idx="58">
                  <c:v>99438.844184785994</c:v>
                </c:pt>
                <c:pt idx="59">
                  <c:v>159792.633309547</c:v>
                </c:pt>
                <c:pt idx="60">
                  <c:v>143006.22278178099</c:v>
                </c:pt>
                <c:pt idx="61">
                  <c:v>12078.813812690199</c:v>
                </c:pt>
                <c:pt idx="62">
                  <c:v>66419.755952070904</c:v>
                </c:pt>
                <c:pt idx="63">
                  <c:v>99227.119735864704</c:v>
                </c:pt>
                <c:pt idx="64">
                  <c:v>96892.516769465306</c:v>
                </c:pt>
                <c:pt idx="65">
                  <c:v>56264.239200494398</c:v>
                </c:pt>
                <c:pt idx="66">
                  <c:v>65429.361481289903</c:v>
                </c:pt>
                <c:pt idx="67">
                  <c:v>107303.210783577</c:v>
                </c:pt>
                <c:pt idx="68">
                  <c:v>88188.812054860202</c:v>
                </c:pt>
                <c:pt idx="69">
                  <c:v>41835.3041530052</c:v>
                </c:pt>
                <c:pt idx="70">
                  <c:v>101908.522352413</c:v>
                </c:pt>
                <c:pt idx="71">
                  <c:v>130850.91868827899</c:v>
                </c:pt>
                <c:pt idx="72">
                  <c:v>130337.36079684499</c:v>
                </c:pt>
                <c:pt idx="73">
                  <c:v>118916.83596960601</c:v>
                </c:pt>
                <c:pt idx="74">
                  <c:v>213942.07332203901</c:v>
                </c:pt>
                <c:pt idx="75">
                  <c:v>267212.30050001002</c:v>
                </c:pt>
                <c:pt idx="76">
                  <c:v>333109.85998603801</c:v>
                </c:pt>
                <c:pt idx="77">
                  <c:v>338076.39572044101</c:v>
                </c:pt>
                <c:pt idx="78">
                  <c:v>189323.327224523</c:v>
                </c:pt>
                <c:pt idx="79">
                  <c:v>112110.42480381401</c:v>
                </c:pt>
                <c:pt idx="80">
                  <c:v>88020.089645508793</c:v>
                </c:pt>
                <c:pt idx="81">
                  <c:v>136097.87957644</c:v>
                </c:pt>
                <c:pt idx="82">
                  <c:v>505027.20519316703</c:v>
                </c:pt>
                <c:pt idx="83">
                  <c:v>384864.54197751702</c:v>
                </c:pt>
                <c:pt idx="84">
                  <c:v>313848.49212678301</c:v>
                </c:pt>
                <c:pt idx="85">
                  <c:v>375474.398583145</c:v>
                </c:pt>
                <c:pt idx="86">
                  <c:v>460997.49626333697</c:v>
                </c:pt>
                <c:pt idx="87">
                  <c:v>806302.716388167</c:v>
                </c:pt>
                <c:pt idx="88">
                  <c:v>1001832.7874126401</c:v>
                </c:pt>
                <c:pt idx="89">
                  <c:v>705852.02785763599</c:v>
                </c:pt>
                <c:pt idx="90">
                  <c:v>739368.16991307097</c:v>
                </c:pt>
                <c:pt idx="91">
                  <c:v>631783.35570473399</c:v>
                </c:pt>
                <c:pt idx="92">
                  <c:v>635933.017879616</c:v>
                </c:pt>
                <c:pt idx="93">
                  <c:v>593667.82835828804</c:v>
                </c:pt>
                <c:pt idx="94">
                  <c:v>513079.99269933702</c:v>
                </c:pt>
                <c:pt idx="95">
                  <c:v>412928.88010372798</c:v>
                </c:pt>
                <c:pt idx="96">
                  <c:v>370515.63967599801</c:v>
                </c:pt>
                <c:pt idx="97">
                  <c:v>422781.905859066</c:v>
                </c:pt>
                <c:pt idx="98">
                  <c:v>457152.43273386499</c:v>
                </c:pt>
                <c:pt idx="99">
                  <c:v>362730.87124453799</c:v>
                </c:pt>
                <c:pt idx="100">
                  <c:v>357171.03847808699</c:v>
                </c:pt>
                <c:pt idx="101">
                  <c:v>356087.94351373398</c:v>
                </c:pt>
                <c:pt idx="102">
                  <c:v>409070.42899643199</c:v>
                </c:pt>
                <c:pt idx="103">
                  <c:v>397008.63769350399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171-4DA2-A92D-B94FE40F8CBA}"/>
            </c:ext>
          </c:extLst>
        </c:ser>
        <c:ser>
          <c:idx val="17"/>
          <c:order val="17"/>
          <c:tx>
            <c:strRef>
              <c:f>FM_cons!$BY$1</c:f>
              <c:strCache>
                <c:ptCount val="1"/>
                <c:pt idx="0">
                  <c:v>Cvs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FM_cons!$BY$2:$BY$105</c:f>
              <c:numCache>
                <c:formatCode>#0</c:formatCode>
                <c:ptCount val="104"/>
                <c:pt idx="0">
                  <c:v>402668.04456772999</c:v>
                </c:pt>
                <c:pt idx="1">
                  <c:v>2456568.9500218998</c:v>
                </c:pt>
                <c:pt idx="2">
                  <c:v>2589528.8282486899</c:v>
                </c:pt>
                <c:pt idx="3">
                  <c:v>2366100.6081168698</c:v>
                </c:pt>
                <c:pt idx="4">
                  <c:v>2438353.10752215</c:v>
                </c:pt>
                <c:pt idx="5">
                  <c:v>1140076.79677092</c:v>
                </c:pt>
                <c:pt idx="6">
                  <c:v>1623678.1731298601</c:v>
                </c:pt>
                <c:pt idx="7">
                  <c:v>1549665.23588933</c:v>
                </c:pt>
                <c:pt idx="8">
                  <c:v>1514402.1378725099</c:v>
                </c:pt>
                <c:pt idx="9">
                  <c:v>2822085.2071090299</c:v>
                </c:pt>
                <c:pt idx="10">
                  <c:v>2723068.7132082498</c:v>
                </c:pt>
                <c:pt idx="11">
                  <c:v>2315131.5428971699</c:v>
                </c:pt>
                <c:pt idx="12">
                  <c:v>2133203.4416096802</c:v>
                </c:pt>
                <c:pt idx="13">
                  <c:v>2197204.7190948799</c:v>
                </c:pt>
                <c:pt idx="14">
                  <c:v>2082508.2416107899</c:v>
                </c:pt>
                <c:pt idx="15">
                  <c:v>1435746.77135414</c:v>
                </c:pt>
                <c:pt idx="16">
                  <c:v>1857319.95351542</c:v>
                </c:pt>
                <c:pt idx="17">
                  <c:v>2059389.89005769</c:v>
                </c:pt>
                <c:pt idx="18">
                  <c:v>1853506.4925265701</c:v>
                </c:pt>
                <c:pt idx="19">
                  <c:v>354500.72703343601</c:v>
                </c:pt>
                <c:pt idx="20">
                  <c:v>1707479.8055230801</c:v>
                </c:pt>
                <c:pt idx="21">
                  <c:v>2210493.1578734</c:v>
                </c:pt>
                <c:pt idx="22">
                  <c:v>788064.51092113496</c:v>
                </c:pt>
                <c:pt idx="23">
                  <c:v>1743111.8316977101</c:v>
                </c:pt>
                <c:pt idx="24">
                  <c:v>311130.29426463298</c:v>
                </c:pt>
                <c:pt idx="25">
                  <c:v>1517791.7705848799</c:v>
                </c:pt>
                <c:pt idx="26">
                  <c:v>1642644.8888087501</c:v>
                </c:pt>
                <c:pt idx="27">
                  <c:v>1707002.5424037599</c:v>
                </c:pt>
                <c:pt idx="28">
                  <c:v>1787693.75854905</c:v>
                </c:pt>
                <c:pt idx="29">
                  <c:v>1825902.15767686</c:v>
                </c:pt>
                <c:pt idx="30">
                  <c:v>1970683.00594787</c:v>
                </c:pt>
                <c:pt idx="31">
                  <c:v>2105370.1675026598</c:v>
                </c:pt>
                <c:pt idx="32">
                  <c:v>2353731.9135548202</c:v>
                </c:pt>
                <c:pt idx="33">
                  <c:v>1597404.6358384199</c:v>
                </c:pt>
                <c:pt idx="34">
                  <c:v>1205029.9822863101</c:v>
                </c:pt>
                <c:pt idx="35">
                  <c:v>2005013.2944805999</c:v>
                </c:pt>
                <c:pt idx="36">
                  <c:v>727912.72902645101</c:v>
                </c:pt>
                <c:pt idx="37">
                  <c:v>2477264.6129580801</c:v>
                </c:pt>
                <c:pt idx="38">
                  <c:v>1892346.60491475</c:v>
                </c:pt>
                <c:pt idx="39">
                  <c:v>2155028.0942981699</c:v>
                </c:pt>
                <c:pt idx="40">
                  <c:v>863455.19800782902</c:v>
                </c:pt>
                <c:pt idx="41">
                  <c:v>761660.79606846999</c:v>
                </c:pt>
                <c:pt idx="42">
                  <c:v>2308217.5269383001</c:v>
                </c:pt>
                <c:pt idx="43">
                  <c:v>2189721.6676845099</c:v>
                </c:pt>
                <c:pt idx="44">
                  <c:v>820493.61668914696</c:v>
                </c:pt>
                <c:pt idx="45">
                  <c:v>2286886.15148413</c:v>
                </c:pt>
                <c:pt idx="46">
                  <c:v>2085753.62968397</c:v>
                </c:pt>
                <c:pt idx="47">
                  <c:v>1371092.8180166001</c:v>
                </c:pt>
                <c:pt idx="48">
                  <c:v>1908197.73879311</c:v>
                </c:pt>
                <c:pt idx="49">
                  <c:v>2091171.21529019</c:v>
                </c:pt>
                <c:pt idx="50">
                  <c:v>366497.26484024001</c:v>
                </c:pt>
                <c:pt idx="51">
                  <c:v>450574.87938570301</c:v>
                </c:pt>
                <c:pt idx="52">
                  <c:v>191224.00303705901</c:v>
                </c:pt>
                <c:pt idx="53">
                  <c:v>2724976.7391586001</c:v>
                </c:pt>
                <c:pt idx="54">
                  <c:v>2416040.94393805</c:v>
                </c:pt>
                <c:pt idx="55">
                  <c:v>2145268.22356932</c:v>
                </c:pt>
                <c:pt idx="56">
                  <c:v>1580431.3558957099</c:v>
                </c:pt>
                <c:pt idx="57">
                  <c:v>1269584.99874517</c:v>
                </c:pt>
                <c:pt idx="58">
                  <c:v>1600178.68596962</c:v>
                </c:pt>
                <c:pt idx="59">
                  <c:v>1549353.73447511</c:v>
                </c:pt>
                <c:pt idx="60">
                  <c:v>1040606.71413449</c:v>
                </c:pt>
                <c:pt idx="61">
                  <c:v>929182.72443965601</c:v>
                </c:pt>
                <c:pt idx="62">
                  <c:v>1410779.80784045</c:v>
                </c:pt>
                <c:pt idx="63">
                  <c:v>1176199.8453670801</c:v>
                </c:pt>
                <c:pt idx="64">
                  <c:v>1054595.9203335999</c:v>
                </c:pt>
                <c:pt idx="65">
                  <c:v>952413.93519537302</c:v>
                </c:pt>
                <c:pt idx="66">
                  <c:v>911873.21120191296</c:v>
                </c:pt>
                <c:pt idx="67">
                  <c:v>1014151.5711619901</c:v>
                </c:pt>
                <c:pt idx="68">
                  <c:v>944670.50878560101</c:v>
                </c:pt>
                <c:pt idx="69">
                  <c:v>191117.197789895</c:v>
                </c:pt>
                <c:pt idx="70">
                  <c:v>472687.81489538302</c:v>
                </c:pt>
                <c:pt idx="71">
                  <c:v>411689.29980770202</c:v>
                </c:pt>
                <c:pt idx="72">
                  <c:v>467663.54799022898</c:v>
                </c:pt>
                <c:pt idx="73">
                  <c:v>487485.88733135798</c:v>
                </c:pt>
                <c:pt idx="74">
                  <c:v>606919.02115029795</c:v>
                </c:pt>
                <c:pt idx="75">
                  <c:v>1601145.7018047599</c:v>
                </c:pt>
                <c:pt idx="76">
                  <c:v>836441.86097126699</c:v>
                </c:pt>
                <c:pt idx="77">
                  <c:v>288707.09343031503</c:v>
                </c:pt>
                <c:pt idx="78">
                  <c:v>218750.77705782501</c:v>
                </c:pt>
                <c:pt idx="79">
                  <c:v>670762.58858784602</c:v>
                </c:pt>
                <c:pt idx="80">
                  <c:v>211448.26241157099</c:v>
                </c:pt>
                <c:pt idx="81">
                  <c:v>2115494.61352885</c:v>
                </c:pt>
                <c:pt idx="82">
                  <c:v>1344225.41387516</c:v>
                </c:pt>
                <c:pt idx="83">
                  <c:v>1157354.6750064001</c:v>
                </c:pt>
                <c:pt idx="84">
                  <c:v>611759.31903483102</c:v>
                </c:pt>
                <c:pt idx="85">
                  <c:v>723250.53418271604</c:v>
                </c:pt>
                <c:pt idx="86">
                  <c:v>1058707.9644206001</c:v>
                </c:pt>
                <c:pt idx="87">
                  <c:v>168099.42872443001</c:v>
                </c:pt>
                <c:pt idx="88">
                  <c:v>166887.072204664</c:v>
                </c:pt>
                <c:pt idx="89">
                  <c:v>187008.646555182</c:v>
                </c:pt>
                <c:pt idx="90">
                  <c:v>166816.332760438</c:v>
                </c:pt>
                <c:pt idx="91">
                  <c:v>452123.764790616</c:v>
                </c:pt>
                <c:pt idx="92">
                  <c:v>476851.67783772602</c:v>
                </c:pt>
                <c:pt idx="93">
                  <c:v>609602.32615315495</c:v>
                </c:pt>
                <c:pt idx="94">
                  <c:v>714647.36033914599</c:v>
                </c:pt>
                <c:pt idx="95">
                  <c:v>405963.76390952902</c:v>
                </c:pt>
                <c:pt idx="96">
                  <c:v>332519.082342176</c:v>
                </c:pt>
                <c:pt idx="97">
                  <c:v>258280.76369616599</c:v>
                </c:pt>
                <c:pt idx="98">
                  <c:v>311976.37723792199</c:v>
                </c:pt>
                <c:pt idx="99">
                  <c:v>169728.86150615101</c:v>
                </c:pt>
                <c:pt idx="100">
                  <c:v>166427.90628521499</c:v>
                </c:pt>
                <c:pt idx="101">
                  <c:v>184008.258932278</c:v>
                </c:pt>
                <c:pt idx="102">
                  <c:v>164264.25239367899</c:v>
                </c:pt>
                <c:pt idx="103">
                  <c:v>164264.25239367899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171-4DA2-A92D-B94FE40F8CBA}"/>
            </c:ext>
          </c:extLst>
        </c:ser>
        <c:ser>
          <c:idx val="18"/>
          <c:order val="18"/>
          <c:tx>
            <c:strRef>
              <c:f>FM_cons!$BZ$1</c:f>
              <c:strCache>
                <c:ptCount val="1"/>
                <c:pt idx="0">
                  <c:v>Horeca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FM_cons!$BZ$2:$BZ$105</c:f>
              <c:numCache>
                <c:formatCode>#0</c:formatCode>
                <c:ptCount val="104"/>
                <c:pt idx="0">
                  <c:v>1075312.1964435701</c:v>
                </c:pt>
                <c:pt idx="1">
                  <c:v>277635.075990488</c:v>
                </c:pt>
                <c:pt idx="2">
                  <c:v>367039.92070032202</c:v>
                </c:pt>
                <c:pt idx="3">
                  <c:v>496846.491626431</c:v>
                </c:pt>
                <c:pt idx="4">
                  <c:v>489544.29240846599</c:v>
                </c:pt>
                <c:pt idx="5">
                  <c:v>226565.30731303201</c:v>
                </c:pt>
                <c:pt idx="6">
                  <c:v>314058.03083006799</c:v>
                </c:pt>
                <c:pt idx="7">
                  <c:v>329717.48611999198</c:v>
                </c:pt>
                <c:pt idx="8">
                  <c:v>284703.98440111399</c:v>
                </c:pt>
                <c:pt idx="9">
                  <c:v>361095.04892026703</c:v>
                </c:pt>
                <c:pt idx="10">
                  <c:v>385574.33810664201</c:v>
                </c:pt>
                <c:pt idx="11">
                  <c:v>417663.15215150203</c:v>
                </c:pt>
                <c:pt idx="12">
                  <c:v>396695.471014785</c:v>
                </c:pt>
                <c:pt idx="13">
                  <c:v>400394.82411451702</c:v>
                </c:pt>
                <c:pt idx="14">
                  <c:v>412934.92797469202</c:v>
                </c:pt>
                <c:pt idx="15">
                  <c:v>297871.264664446</c:v>
                </c:pt>
                <c:pt idx="16">
                  <c:v>419071.82565898</c:v>
                </c:pt>
                <c:pt idx="17">
                  <c:v>463868.30848799797</c:v>
                </c:pt>
                <c:pt idx="18">
                  <c:v>407447.20484651899</c:v>
                </c:pt>
                <c:pt idx="19">
                  <c:v>74116.269840658104</c:v>
                </c:pt>
                <c:pt idx="20">
                  <c:v>327634.02797324402</c:v>
                </c:pt>
                <c:pt idx="21">
                  <c:v>284859.29294789501</c:v>
                </c:pt>
                <c:pt idx="22">
                  <c:v>74371.680529771998</c:v>
                </c:pt>
                <c:pt idx="23">
                  <c:v>281331.38380196801</c:v>
                </c:pt>
                <c:pt idx="24">
                  <c:v>67644.109325047699</c:v>
                </c:pt>
                <c:pt idx="25">
                  <c:v>252927.088817938</c:v>
                </c:pt>
                <c:pt idx="26">
                  <c:v>308786.263464324</c:v>
                </c:pt>
                <c:pt idx="27">
                  <c:v>376664.20343952702</c:v>
                </c:pt>
                <c:pt idx="28">
                  <c:v>395338.50629825302</c:v>
                </c:pt>
                <c:pt idx="29">
                  <c:v>490320.75837819697</c:v>
                </c:pt>
                <c:pt idx="30">
                  <c:v>417265.77510930598</c:v>
                </c:pt>
                <c:pt idx="31">
                  <c:v>494167.66723195103</c:v>
                </c:pt>
                <c:pt idx="32">
                  <c:v>547128.53008626704</c:v>
                </c:pt>
                <c:pt idx="33">
                  <c:v>269389.089920283</c:v>
                </c:pt>
                <c:pt idx="34">
                  <c:v>309075.48925639602</c:v>
                </c:pt>
                <c:pt idx="35">
                  <c:v>341286.93687089602</c:v>
                </c:pt>
                <c:pt idx="36">
                  <c:v>161324.386498156</c:v>
                </c:pt>
                <c:pt idx="37">
                  <c:v>206393.666486353</c:v>
                </c:pt>
                <c:pt idx="38">
                  <c:v>91784.496363768994</c:v>
                </c:pt>
                <c:pt idx="39">
                  <c:v>141052.93816989899</c:v>
                </c:pt>
                <c:pt idx="40">
                  <c:v>93671.508036718995</c:v>
                </c:pt>
                <c:pt idx="41">
                  <c:v>166893.21228570599</c:v>
                </c:pt>
                <c:pt idx="42">
                  <c:v>139986.57025951499</c:v>
                </c:pt>
                <c:pt idx="43">
                  <c:v>498115.25409372099</c:v>
                </c:pt>
                <c:pt idx="44">
                  <c:v>99140.759940274496</c:v>
                </c:pt>
                <c:pt idx="45">
                  <c:v>387521.29306174</c:v>
                </c:pt>
                <c:pt idx="46">
                  <c:v>400047.755895084</c:v>
                </c:pt>
                <c:pt idx="47">
                  <c:v>328373.50495913101</c:v>
                </c:pt>
                <c:pt idx="48">
                  <c:v>390646.44081618701</c:v>
                </c:pt>
                <c:pt idx="49">
                  <c:v>448973.26634472201</c:v>
                </c:pt>
                <c:pt idx="50">
                  <c:v>337267.65270922502</c:v>
                </c:pt>
                <c:pt idx="51">
                  <c:v>421726.867672163</c:v>
                </c:pt>
                <c:pt idx="52">
                  <c:v>44539.177344723998</c:v>
                </c:pt>
                <c:pt idx="53">
                  <c:v>15.2874333270834</c:v>
                </c:pt>
                <c:pt idx="54">
                  <c:v>1675.58658309872</c:v>
                </c:pt>
                <c:pt idx="55">
                  <c:v>0</c:v>
                </c:pt>
                <c:pt idx="56">
                  <c:v>313230.95265692298</c:v>
                </c:pt>
                <c:pt idx="57">
                  <c:v>293059.62912716798</c:v>
                </c:pt>
                <c:pt idx="58">
                  <c:v>89368.062976575296</c:v>
                </c:pt>
                <c:pt idx="59">
                  <c:v>41255.831867084104</c:v>
                </c:pt>
                <c:pt idx="60">
                  <c:v>55987.023239509799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78672.906338485394</c:v>
                </c:pt>
                <c:pt idx="68">
                  <c:v>187539.60526300501</c:v>
                </c:pt>
                <c:pt idx="69">
                  <c:v>287548.507099176</c:v>
                </c:pt>
                <c:pt idx="70">
                  <c:v>173376.60841846201</c:v>
                </c:pt>
                <c:pt idx="71">
                  <c:v>229332.51086182601</c:v>
                </c:pt>
                <c:pt idx="72">
                  <c:v>171717.36348176299</c:v>
                </c:pt>
                <c:pt idx="73">
                  <c:v>188165.31871003099</c:v>
                </c:pt>
                <c:pt idx="74">
                  <c:v>122041.69714350899</c:v>
                </c:pt>
                <c:pt idx="75">
                  <c:v>60527.338600384297</c:v>
                </c:pt>
                <c:pt idx="76">
                  <c:v>151259.430005367</c:v>
                </c:pt>
                <c:pt idx="77">
                  <c:v>164187.46850573501</c:v>
                </c:pt>
                <c:pt idx="78">
                  <c:v>243650.429173893</c:v>
                </c:pt>
                <c:pt idx="79">
                  <c:v>301834.80438860197</c:v>
                </c:pt>
                <c:pt idx="80">
                  <c:v>318061.81061774801</c:v>
                </c:pt>
                <c:pt idx="81">
                  <c:v>149877.88391816299</c:v>
                </c:pt>
                <c:pt idx="82">
                  <c:v>234738.67590292101</c:v>
                </c:pt>
                <c:pt idx="83">
                  <c:v>231670.884075182</c:v>
                </c:pt>
                <c:pt idx="84">
                  <c:v>148815.17753271299</c:v>
                </c:pt>
                <c:pt idx="85">
                  <c:v>267214.90904884803</c:v>
                </c:pt>
                <c:pt idx="86">
                  <c:v>101093.64576389101</c:v>
                </c:pt>
                <c:pt idx="87">
                  <c:v>181468.935621107</c:v>
                </c:pt>
                <c:pt idx="88">
                  <c:v>372884.47051084699</c:v>
                </c:pt>
                <c:pt idx="89">
                  <c:v>304408.73462533503</c:v>
                </c:pt>
                <c:pt idx="90">
                  <c:v>236429.266308897</c:v>
                </c:pt>
                <c:pt idx="91">
                  <c:v>77264.918910768407</c:v>
                </c:pt>
                <c:pt idx="92">
                  <c:v>7609.5163195566602</c:v>
                </c:pt>
                <c:pt idx="93">
                  <c:v>372.81353502283201</c:v>
                </c:pt>
                <c:pt idx="94">
                  <c:v>3648.9584136671601</c:v>
                </c:pt>
                <c:pt idx="95">
                  <c:v>18861.901104670898</c:v>
                </c:pt>
                <c:pt idx="96">
                  <c:v>16405.0155728467</c:v>
                </c:pt>
                <c:pt idx="97">
                  <c:v>3262.0339099553198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171-4DA2-A92D-B94FE40F8CBA}"/>
            </c:ext>
          </c:extLst>
        </c:ser>
        <c:ser>
          <c:idx val="19"/>
          <c:order val="19"/>
          <c:tx>
            <c:strRef>
              <c:f>FM_cons!$CA$1</c:f>
              <c:strCache>
                <c:ptCount val="1"/>
                <c:pt idx="0">
                  <c:v>Tv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FM_cons!$BG$2:$BG$105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FM_cons!$CA$2:$CA$105</c:f>
              <c:numCache>
                <c:formatCode>#0</c:formatCode>
                <c:ptCount val="104"/>
                <c:pt idx="0">
                  <c:v>481808.58156710799</c:v>
                </c:pt>
                <c:pt idx="1">
                  <c:v>37953.521372425297</c:v>
                </c:pt>
                <c:pt idx="2">
                  <c:v>17410.1988695664</c:v>
                </c:pt>
                <c:pt idx="3">
                  <c:v>716.21924175945003</c:v>
                </c:pt>
                <c:pt idx="4">
                  <c:v>90553.205390185307</c:v>
                </c:pt>
                <c:pt idx="5">
                  <c:v>242792.78878511101</c:v>
                </c:pt>
                <c:pt idx="6">
                  <c:v>180236.33149443299</c:v>
                </c:pt>
                <c:pt idx="7">
                  <c:v>69891.936661802203</c:v>
                </c:pt>
                <c:pt idx="8">
                  <c:v>155944.09443445099</c:v>
                </c:pt>
                <c:pt idx="9">
                  <c:v>131532.68855991701</c:v>
                </c:pt>
                <c:pt idx="10">
                  <c:v>62268.822615761303</c:v>
                </c:pt>
                <c:pt idx="11">
                  <c:v>8926.3964301896394</c:v>
                </c:pt>
                <c:pt idx="12">
                  <c:v>126.45370332930401</c:v>
                </c:pt>
                <c:pt idx="13">
                  <c:v>14070.673421515899</c:v>
                </c:pt>
                <c:pt idx="14">
                  <c:v>47679.955917213403</c:v>
                </c:pt>
                <c:pt idx="15">
                  <c:v>126756.76389978699</c:v>
                </c:pt>
                <c:pt idx="16">
                  <c:v>13418.4986568809</c:v>
                </c:pt>
                <c:pt idx="17">
                  <c:v>18385.797628225901</c:v>
                </c:pt>
                <c:pt idx="18">
                  <c:v>54711.627484561097</c:v>
                </c:pt>
                <c:pt idx="19">
                  <c:v>371841.25715243601</c:v>
                </c:pt>
                <c:pt idx="20">
                  <c:v>30115.5006313589</c:v>
                </c:pt>
                <c:pt idx="21">
                  <c:v>71344.707603011193</c:v>
                </c:pt>
                <c:pt idx="22">
                  <c:v>475886.57191672001</c:v>
                </c:pt>
                <c:pt idx="23">
                  <c:v>146778.67173917199</c:v>
                </c:pt>
                <c:pt idx="24">
                  <c:v>209931.58799181299</c:v>
                </c:pt>
                <c:pt idx="25">
                  <c:v>79976.517808585297</c:v>
                </c:pt>
                <c:pt idx="26">
                  <c:v>99012.720982811894</c:v>
                </c:pt>
                <c:pt idx="27">
                  <c:v>54601.7461911633</c:v>
                </c:pt>
                <c:pt idx="28">
                  <c:v>6174.8983595595801</c:v>
                </c:pt>
                <c:pt idx="29">
                  <c:v>13498.6820287398</c:v>
                </c:pt>
                <c:pt idx="30">
                  <c:v>0</c:v>
                </c:pt>
                <c:pt idx="31">
                  <c:v>24042.306016320799</c:v>
                </c:pt>
                <c:pt idx="32">
                  <c:v>112430.35652665699</c:v>
                </c:pt>
                <c:pt idx="33">
                  <c:v>394744.39304857998</c:v>
                </c:pt>
                <c:pt idx="34">
                  <c:v>357152.629178175</c:v>
                </c:pt>
                <c:pt idx="35">
                  <c:v>138166.94087881601</c:v>
                </c:pt>
                <c:pt idx="36">
                  <c:v>381084.21062668599</c:v>
                </c:pt>
                <c:pt idx="37">
                  <c:v>32835.287053288797</c:v>
                </c:pt>
                <c:pt idx="38">
                  <c:v>101687.50417185199</c:v>
                </c:pt>
                <c:pt idx="39">
                  <c:v>22763.0668460345</c:v>
                </c:pt>
                <c:pt idx="40">
                  <c:v>437963.06152497098</c:v>
                </c:pt>
                <c:pt idx="41">
                  <c:v>291126.22960734001</c:v>
                </c:pt>
                <c:pt idx="42">
                  <c:v>43637.009176086001</c:v>
                </c:pt>
                <c:pt idx="43">
                  <c:v>2670.08655886632</c:v>
                </c:pt>
                <c:pt idx="44">
                  <c:v>375651.848553146</c:v>
                </c:pt>
                <c:pt idx="45">
                  <c:v>82644.064123900404</c:v>
                </c:pt>
                <c:pt idx="46">
                  <c:v>11114.0511494035</c:v>
                </c:pt>
                <c:pt idx="47">
                  <c:v>186694.88895657001</c:v>
                </c:pt>
                <c:pt idx="48">
                  <c:v>129910.150023478</c:v>
                </c:pt>
                <c:pt idx="49">
                  <c:v>94972.500011187905</c:v>
                </c:pt>
                <c:pt idx="50">
                  <c:v>164928.43072669499</c:v>
                </c:pt>
                <c:pt idx="51">
                  <c:v>113994.69314941201</c:v>
                </c:pt>
                <c:pt idx="52">
                  <c:v>99744.134192866506</c:v>
                </c:pt>
                <c:pt idx="53">
                  <c:v>171.171166601241</c:v>
                </c:pt>
                <c:pt idx="54">
                  <c:v>1883.59362452901</c:v>
                </c:pt>
                <c:pt idx="55">
                  <c:v>15448.1827670579</c:v>
                </c:pt>
                <c:pt idx="56">
                  <c:v>12204.704623337801</c:v>
                </c:pt>
                <c:pt idx="57">
                  <c:v>5855.8924907726896</c:v>
                </c:pt>
                <c:pt idx="58">
                  <c:v>4497.9594496952204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123092.818507615</c:v>
                </c:pt>
                <c:pt idx="65">
                  <c:v>121498.528755982</c:v>
                </c:pt>
                <c:pt idx="66">
                  <c:v>191056.86870411699</c:v>
                </c:pt>
                <c:pt idx="67">
                  <c:v>120851.808748319</c:v>
                </c:pt>
                <c:pt idx="68">
                  <c:v>80256.906995375102</c:v>
                </c:pt>
                <c:pt idx="69">
                  <c:v>365655.30852336797</c:v>
                </c:pt>
                <c:pt idx="70">
                  <c:v>124657.41020905301</c:v>
                </c:pt>
                <c:pt idx="71">
                  <c:v>110441.85497864601</c:v>
                </c:pt>
                <c:pt idx="72">
                  <c:v>98308.332074274498</c:v>
                </c:pt>
                <c:pt idx="73">
                  <c:v>119060.290839439</c:v>
                </c:pt>
                <c:pt idx="74">
                  <c:v>246605.777683953</c:v>
                </c:pt>
                <c:pt idx="75">
                  <c:v>177155.90538072801</c:v>
                </c:pt>
                <c:pt idx="76">
                  <c:v>187588.08610828899</c:v>
                </c:pt>
                <c:pt idx="77">
                  <c:v>172398.18509867301</c:v>
                </c:pt>
                <c:pt idx="78">
                  <c:v>124218.52084890399</c:v>
                </c:pt>
                <c:pt idx="79">
                  <c:v>170739.308768232</c:v>
                </c:pt>
                <c:pt idx="80">
                  <c:v>35861.379703588602</c:v>
                </c:pt>
                <c:pt idx="81">
                  <c:v>25502.989166964999</c:v>
                </c:pt>
                <c:pt idx="82">
                  <c:v>125100.132533171</c:v>
                </c:pt>
                <c:pt idx="83">
                  <c:v>106135.35104389901</c:v>
                </c:pt>
                <c:pt idx="84">
                  <c:v>162472.62044577801</c:v>
                </c:pt>
                <c:pt idx="85">
                  <c:v>303265.11523172999</c:v>
                </c:pt>
                <c:pt idx="86">
                  <c:v>415191.182569016</c:v>
                </c:pt>
                <c:pt idx="87">
                  <c:v>367568.50621313398</c:v>
                </c:pt>
                <c:pt idx="88">
                  <c:v>343701.57668724901</c:v>
                </c:pt>
                <c:pt idx="89">
                  <c:v>365947.21690762101</c:v>
                </c:pt>
                <c:pt idx="90">
                  <c:v>169090.90680432701</c:v>
                </c:pt>
                <c:pt idx="91">
                  <c:v>110211.759361957</c:v>
                </c:pt>
                <c:pt idx="92">
                  <c:v>151903.58936707399</c:v>
                </c:pt>
                <c:pt idx="93">
                  <c:v>253439.68434227401</c:v>
                </c:pt>
                <c:pt idx="94">
                  <c:v>679345.736833542</c:v>
                </c:pt>
                <c:pt idx="95">
                  <c:v>733304.33991595195</c:v>
                </c:pt>
                <c:pt idx="96">
                  <c:v>750448.78486280597</c:v>
                </c:pt>
                <c:pt idx="97">
                  <c:v>532135.05965375202</c:v>
                </c:pt>
                <c:pt idx="98">
                  <c:v>110403.584868601</c:v>
                </c:pt>
                <c:pt idx="99">
                  <c:v>373642.15893302503</c:v>
                </c:pt>
                <c:pt idx="100">
                  <c:v>460818.99002147402</c:v>
                </c:pt>
                <c:pt idx="101">
                  <c:v>549166.11424681195</c:v>
                </c:pt>
                <c:pt idx="102">
                  <c:v>336369.79157630302</c:v>
                </c:pt>
                <c:pt idx="103">
                  <c:v>56382.833847827198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171-4DA2-A92D-B94FE40F8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0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majorUnit val="100000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8583058300289488"/>
          <c:w val="1"/>
          <c:h val="0.214169416997105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Response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55787283346338"/>
          <c:y val="9.1274348451860929E-2"/>
          <c:w val="0.83597020642689934"/>
          <c:h val="0.50410044428056899"/>
        </c:manualLayout>
      </c:layout>
      <c:lineChart>
        <c:grouping val="standard"/>
        <c:varyColors val="0"/>
        <c:ser>
          <c:idx val="5"/>
          <c:order val="0"/>
          <c:tx>
            <c:strRef>
              <c:f>FM_cons!$DA$2</c:f>
              <c:strCache>
                <c:ptCount val="1"/>
                <c:pt idx="0">
                  <c:v>Nmp_total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FM_cons!$DB$2:$DY$2</c:f>
              <c:numCache>
                <c:formatCode>0.0%</c:formatCode>
                <c:ptCount val="24"/>
                <c:pt idx="0">
                  <c:v>0</c:v>
                </c:pt>
                <c:pt idx="1">
                  <c:v>6.6686860022134597E-4</c:v>
                </c:pt>
                <c:pt idx="2">
                  <c:v>1.2599727670077E-3</c:v>
                </c:pt>
                <c:pt idx="3">
                  <c:v>1.78747181635952E-3</c:v>
                </c:pt>
                <c:pt idx="4">
                  <c:v>2.2566225366701799E-3</c:v>
                </c:pt>
                <c:pt idx="5">
                  <c:v>2.67387902014341E-3</c:v>
                </c:pt>
                <c:pt idx="6">
                  <c:v>3.0449814515436202E-3</c:v>
                </c:pt>
                <c:pt idx="7">
                  <c:v>3.3750350757432799E-3</c:v>
                </c:pt>
                <c:pt idx="8">
                  <c:v>3.6685804304215299E-3</c:v>
                </c:pt>
                <c:pt idx="9">
                  <c:v>3.9296558101030096E-3</c:v>
                </c:pt>
                <c:pt idx="10">
                  <c:v>4.1618528208529799E-3</c:v>
                </c:pt>
                <c:pt idx="11">
                  <c:v>4.3683657898928099E-3</c:v>
                </c:pt>
                <c:pt idx="12">
                  <c:v>4.5520357098624903E-3</c:v>
                </c:pt>
                <c:pt idx="13">
                  <c:v>4.7153893222700496E-3</c:v>
                </c:pt>
                <c:pt idx="14">
                  <c:v>4.8606738777977401E-3</c:v>
                </c:pt>
                <c:pt idx="15">
                  <c:v>4.9898880516613398E-3</c:v>
                </c:pt>
                <c:pt idx="16">
                  <c:v>5.1048094393243903E-3</c:v>
                </c:pt>
                <c:pt idx="17">
                  <c:v>5.2070190108249896E-3</c:v>
                </c:pt>
                <c:pt idx="18">
                  <c:v>5.2979228601325399E-3</c:v>
                </c:pt>
                <c:pt idx="19">
                  <c:v>5.3787715487397499E-3</c:v>
                </c:pt>
                <c:pt idx="20">
                  <c:v>5.4506773095991399E-3</c:v>
                </c:pt>
                <c:pt idx="21">
                  <c:v>5.5146293480779198E-3</c:v>
                </c:pt>
                <c:pt idx="22">
                  <c:v>5.5715074504261997E-3</c:v>
                </c:pt>
                <c:pt idx="23">
                  <c:v>5.6220940869696999E-3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2-4D22-BD1C-E9BFADDEED50}"/>
            </c:ext>
          </c:extLst>
        </c:ser>
        <c:ser>
          <c:idx val="6"/>
          <c:order val="1"/>
          <c:tx>
            <c:strRef>
              <c:f>FM_cons!$DA$3</c:f>
              <c:strCache>
                <c:ptCount val="1"/>
                <c:pt idx="0">
                  <c:v>One2one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FM_cons!$DB$3:$DY$3</c:f>
              <c:numCache>
                <c:formatCode>0.0%</c:formatCode>
                <c:ptCount val="24"/>
                <c:pt idx="0">
                  <c:v>0</c:v>
                </c:pt>
                <c:pt idx="1">
                  <c:v>2.4823815817290699E-2</c:v>
                </c:pt>
                <c:pt idx="2">
                  <c:v>2.4823815817290699E-2</c:v>
                </c:pt>
                <c:pt idx="3">
                  <c:v>2.4823815817290699E-2</c:v>
                </c:pt>
                <c:pt idx="4">
                  <c:v>2.4823815817290699E-2</c:v>
                </c:pt>
                <c:pt idx="5">
                  <c:v>2.4823815817290699E-2</c:v>
                </c:pt>
                <c:pt idx="6">
                  <c:v>2.4823815817290699E-2</c:v>
                </c:pt>
                <c:pt idx="7">
                  <c:v>2.4823815817290699E-2</c:v>
                </c:pt>
                <c:pt idx="8">
                  <c:v>2.4823815817290699E-2</c:v>
                </c:pt>
                <c:pt idx="9">
                  <c:v>2.4823815817290699E-2</c:v>
                </c:pt>
                <c:pt idx="10">
                  <c:v>2.4823815817290699E-2</c:v>
                </c:pt>
                <c:pt idx="11">
                  <c:v>2.4823815817290699E-2</c:v>
                </c:pt>
                <c:pt idx="12">
                  <c:v>2.4823815817290699E-2</c:v>
                </c:pt>
                <c:pt idx="13">
                  <c:v>2.4823815817290699E-2</c:v>
                </c:pt>
                <c:pt idx="14">
                  <c:v>2.4823815817290699E-2</c:v>
                </c:pt>
                <c:pt idx="15">
                  <c:v>2.4823815817290699E-2</c:v>
                </c:pt>
                <c:pt idx="16">
                  <c:v>2.4823815817290699E-2</c:v>
                </c:pt>
                <c:pt idx="17">
                  <c:v>2.4823815817290699E-2</c:v>
                </c:pt>
                <c:pt idx="18">
                  <c:v>2.4823815817290699E-2</c:v>
                </c:pt>
                <c:pt idx="19">
                  <c:v>2.4823815817290699E-2</c:v>
                </c:pt>
                <c:pt idx="20">
                  <c:v>2.4823815817290699E-2</c:v>
                </c:pt>
                <c:pt idx="21">
                  <c:v>2.4823815817290699E-2</c:v>
                </c:pt>
                <c:pt idx="22">
                  <c:v>2.4823815817290699E-2</c:v>
                </c:pt>
                <c:pt idx="23">
                  <c:v>2.4823815817290699E-2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B02-4D22-BD1C-E9BFADDEED50}"/>
            </c:ext>
          </c:extLst>
        </c:ser>
        <c:ser>
          <c:idx val="7"/>
          <c:order val="2"/>
          <c:tx>
            <c:strRef>
              <c:f>FM_cons!$DA$4</c:f>
              <c:strCache>
                <c:ptCount val="1"/>
                <c:pt idx="0">
                  <c:v>Edm_tot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FM_cons!$DB$4:$DY$4</c:f>
              <c:numCache>
                <c:formatCode>0.0%</c:formatCode>
                <c:ptCount val="24"/>
                <c:pt idx="0">
                  <c:v>0</c:v>
                </c:pt>
                <c:pt idx="1">
                  <c:v>3.01006825272262E-3</c:v>
                </c:pt>
                <c:pt idx="2">
                  <c:v>4.7697765410441104E-3</c:v>
                </c:pt>
                <c:pt idx="3">
                  <c:v>5.7985150944594704E-3</c:v>
                </c:pt>
                <c:pt idx="4">
                  <c:v>6.3999233041648297E-3</c:v>
                </c:pt>
                <c:pt idx="5">
                  <c:v>6.7515110166115099E-3</c:v>
                </c:pt>
                <c:pt idx="6">
                  <c:v>6.95705180828784E-3</c:v>
                </c:pt>
                <c:pt idx="7">
                  <c:v>7.0772124838385901E-3</c:v>
                </c:pt>
                <c:pt idx="8">
                  <c:v>7.1474593084764398E-3</c:v>
                </c:pt>
                <c:pt idx="9">
                  <c:v>7.1885261246297499E-3</c:v>
                </c:pt>
                <c:pt idx="10">
                  <c:v>7.2125340907928503E-3</c:v>
                </c:pt>
                <c:pt idx="11">
                  <c:v>7.2265693263742102E-3</c:v>
                </c:pt>
                <c:pt idx="12">
                  <c:v>7.2347744294839903E-3</c:v>
                </c:pt>
                <c:pt idx="13">
                  <c:v>7.2395711937885002E-3</c:v>
                </c:pt>
                <c:pt idx="14">
                  <c:v>7.2423754178774901E-3</c:v>
                </c:pt>
                <c:pt idx="15">
                  <c:v>7.2440147881366896E-3</c:v>
                </c:pt>
                <c:pt idx="16">
                  <c:v>7.2449731761832599E-3</c:v>
                </c:pt>
                <c:pt idx="17">
                  <c:v>7.2455334569634204E-3</c:v>
                </c:pt>
                <c:pt idx="18">
                  <c:v>7.2458610012746602E-3</c:v>
                </c:pt>
                <c:pt idx="19">
                  <c:v>7.24605248611517E-3</c:v>
                </c:pt>
                <c:pt idx="20">
                  <c:v>7.2461644295771302E-3</c:v>
                </c:pt>
                <c:pt idx="21">
                  <c:v>7.2462298725575799E-3</c:v>
                </c:pt>
                <c:pt idx="22">
                  <c:v>7.2462681310106903E-3</c:v>
                </c:pt>
                <c:pt idx="23">
                  <c:v>7.2462904971869304E-3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B02-4D22-BD1C-E9BFADDEED50}"/>
            </c:ext>
          </c:extLst>
        </c:ser>
        <c:ser>
          <c:idx val="8"/>
          <c:order val="3"/>
          <c:tx>
            <c:strRef>
              <c:f>FM_cons!$DA$5</c:f>
              <c:strCache>
                <c:ptCount val="1"/>
                <c:pt idx="0">
                  <c:v>Ooh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FM_cons!$DB$5:$DY$5</c:f>
              <c:numCache>
                <c:formatCode>0.0%</c:formatCode>
                <c:ptCount val="24"/>
                <c:pt idx="0">
                  <c:v>0</c:v>
                </c:pt>
                <c:pt idx="1">
                  <c:v>1.4525268324290499E-3</c:v>
                </c:pt>
                <c:pt idx="2">
                  <c:v>2.53285356799732E-3</c:v>
                </c:pt>
                <c:pt idx="3">
                  <c:v>3.33635394370594E-3</c:v>
                </c:pt>
                <c:pt idx="4">
                  <c:v>3.9339628267484397E-3</c:v>
                </c:pt>
                <c:pt idx="5">
                  <c:v>4.3784385082642503E-3</c:v>
                </c:pt>
                <c:pt idx="6">
                  <c:v>4.70902032701692E-3</c:v>
                </c:pt>
                <c:pt idx="7">
                  <c:v>4.95489280876245E-3</c:v>
                </c:pt>
                <c:pt idx="8">
                  <c:v>5.1377621435244204E-3</c:v>
                </c:pt>
                <c:pt idx="9">
                  <c:v>5.2737724581349704E-3</c:v>
                </c:pt>
                <c:pt idx="10">
                  <c:v>5.3749310570030701E-3</c:v>
                </c:pt>
                <c:pt idx="11">
                  <c:v>5.4501684546537999E-3</c:v>
                </c:pt>
                <c:pt idx="12">
                  <c:v>5.5061267821572904E-3</c:v>
                </c:pt>
                <c:pt idx="13">
                  <c:v>5.5477461697858201E-3</c:v>
                </c:pt>
                <c:pt idx="14">
                  <c:v>5.5787008731133297E-3</c:v>
                </c:pt>
                <c:pt idx="15">
                  <c:v>5.6017236447755596E-3</c:v>
                </c:pt>
                <c:pt idx="16">
                  <c:v>5.6188469881784499E-3</c:v>
                </c:pt>
                <c:pt idx="17">
                  <c:v>5.6315825915886301E-3</c:v>
                </c:pt>
                <c:pt idx="18">
                  <c:v>5.6410547834617498E-3</c:v>
                </c:pt>
                <c:pt idx="19">
                  <c:v>5.6480997907528297E-3</c:v>
                </c:pt>
                <c:pt idx="20">
                  <c:v>5.6533395629614399E-3</c:v>
                </c:pt>
                <c:pt idx="21">
                  <c:v>5.6572366792686096E-3</c:v>
                </c:pt>
                <c:pt idx="22">
                  <c:v>5.6601351860942704E-3</c:v>
                </c:pt>
                <c:pt idx="23">
                  <c:v>5.6622909703091103E-3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CB02-4D22-BD1C-E9BFADDEED50}"/>
            </c:ext>
          </c:extLst>
        </c:ser>
        <c:ser>
          <c:idx val="9"/>
          <c:order val="4"/>
          <c:tx>
            <c:strRef>
              <c:f>FM_cons!$DA$6</c:f>
              <c:strCache>
                <c:ptCount val="1"/>
                <c:pt idx="0">
                  <c:v>Social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FM_cons!$DB$6:$DY$6</c:f>
              <c:numCache>
                <c:formatCode>0.0%</c:formatCode>
                <c:ptCount val="24"/>
                <c:pt idx="0">
                  <c:v>0</c:v>
                </c:pt>
                <c:pt idx="1">
                  <c:v>1.00786445295137E-3</c:v>
                </c:pt>
                <c:pt idx="2">
                  <c:v>1.9654643901264699E-3</c:v>
                </c:pt>
                <c:pt idx="3">
                  <c:v>2.8753066184067501E-3</c:v>
                </c:pt>
                <c:pt idx="4">
                  <c:v>3.7397729244552499E-3</c:v>
                </c:pt>
                <c:pt idx="5">
                  <c:v>4.5611263097620801E-3</c:v>
                </c:pt>
                <c:pt idx="6">
                  <c:v>5.3415169147339701E-3</c:v>
                </c:pt>
                <c:pt idx="7">
                  <c:v>6.0829876473357299E-3</c:v>
                </c:pt>
                <c:pt idx="8">
                  <c:v>6.7874795310184999E-3</c:v>
                </c:pt>
                <c:pt idx="9">
                  <c:v>7.4568367859345498E-3</c:v>
                </c:pt>
                <c:pt idx="10">
                  <c:v>8.0928116567401606E-3</c:v>
                </c:pt>
                <c:pt idx="11">
                  <c:v>8.6970689996249094E-3</c:v>
                </c:pt>
                <c:pt idx="12">
                  <c:v>9.2711906405753292E-3</c:v>
                </c:pt>
                <c:pt idx="13">
                  <c:v>9.8166795162818298E-3</c:v>
                </c:pt>
                <c:pt idx="14">
                  <c:v>1.03349636085292E-2</c:v>
                </c:pt>
                <c:pt idx="15">
                  <c:v>1.0827399682369799E-2</c:v>
                </c:pt>
                <c:pt idx="16">
                  <c:v>1.12952768378659E-2</c:v>
                </c:pt>
                <c:pt idx="17">
                  <c:v>1.1739819884697999E-2</c:v>
                </c:pt>
                <c:pt idx="18">
                  <c:v>1.21621925484738E-2</c:v>
                </c:pt>
                <c:pt idx="19">
                  <c:v>1.2563500517131501E-2</c:v>
                </c:pt>
                <c:pt idx="20">
                  <c:v>1.29447943354115E-2</c:v>
                </c:pt>
                <c:pt idx="21">
                  <c:v>1.33070721549743E-2</c:v>
                </c:pt>
                <c:pt idx="22">
                  <c:v>1.3651282347364201E-2</c:v>
                </c:pt>
                <c:pt idx="23">
                  <c:v>1.3978325986657599E-2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CB02-4D22-BD1C-E9BFADDEED50}"/>
            </c:ext>
          </c:extLst>
        </c:ser>
        <c:ser>
          <c:idx val="10"/>
          <c:order val="5"/>
          <c:tx>
            <c:strRef>
              <c:f>FM_cons!$DA$7</c:f>
              <c:strCache>
                <c:ptCount val="1"/>
                <c:pt idx="0">
                  <c:v>Cvs_total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FM_cons!$DB$7:$DY$7</c:f>
              <c:numCache>
                <c:formatCode>0.0%</c:formatCode>
                <c:ptCount val="24"/>
                <c:pt idx="0">
                  <c:v>0</c:v>
                </c:pt>
                <c:pt idx="1">
                  <c:v>8.47171941945441E-4</c:v>
                </c:pt>
                <c:pt idx="2">
                  <c:v>1.67850517363485E-3</c:v>
                </c:pt>
                <c:pt idx="3">
                  <c:v>2.4942958152891202E-3</c:v>
                </c:pt>
                <c:pt idx="4">
                  <c:v>3.2948344508712001E-3</c:v>
                </c:pt>
                <c:pt idx="5">
                  <c:v>4.0804062315918897E-3</c:v>
                </c:pt>
                <c:pt idx="6">
                  <c:v>4.8512909774804502E-3</c:v>
                </c:pt>
                <c:pt idx="7">
                  <c:v>5.6077632770563102E-3</c:v>
                </c:pt>
                <c:pt idx="8">
                  <c:v>6.3500925851372198E-3</c:v>
                </c:pt>
                <c:pt idx="9">
                  <c:v>7.0785433188188798E-3</c:v>
                </c:pt>
                <c:pt idx="10">
                  <c:v>7.7933749516600603E-3</c:v>
                </c:pt>
                <c:pt idx="11">
                  <c:v>8.4948421061069E-3</c:v>
                </c:pt>
                <c:pt idx="12">
                  <c:v>9.1831946441892302E-3</c:v>
                </c:pt>
                <c:pt idx="13">
                  <c:v>9.8586777565211493E-3</c:v>
                </c:pt>
                <c:pt idx="14">
                  <c:v>1.0521532049637799E-2</c:v>
                </c:pt>
                <c:pt idx="15">
                  <c:v>1.11719936316992E-2</c:v>
                </c:pt>
                <c:pt idx="16">
                  <c:v>1.1810294196591801E-2</c:v>
                </c:pt>
                <c:pt idx="17">
                  <c:v>1.24366611064576E-2</c:v>
                </c:pt>
                <c:pt idx="18">
                  <c:v>1.3051317472680299E-2</c:v>
                </c:pt>
                <c:pt idx="19">
                  <c:v>1.3654482235357601E-2</c:v>
                </c:pt>
                <c:pt idx="20">
                  <c:v>1.42463702412873E-2</c:v>
                </c:pt>
                <c:pt idx="21">
                  <c:v>1.4827192320495701E-2</c:v>
                </c:pt>
                <c:pt idx="22">
                  <c:v>1.53971553613349E-2</c:v>
                </c:pt>
                <c:pt idx="23">
                  <c:v>1.59564623841764E-2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CB02-4D22-BD1C-E9BFADDEED50}"/>
            </c:ext>
          </c:extLst>
        </c:ser>
        <c:ser>
          <c:idx val="11"/>
          <c:order val="6"/>
          <c:tx>
            <c:strRef>
              <c:f>FM_cons!$DA$8</c:f>
              <c:strCache>
                <c:ptCount val="1"/>
                <c:pt idx="0">
                  <c:v>Horeca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FM_cons!$DB$8:$DY$8</c:f>
              <c:numCache>
                <c:formatCode>0.0%</c:formatCode>
                <c:ptCount val="24"/>
                <c:pt idx="0">
                  <c:v>0</c:v>
                </c:pt>
                <c:pt idx="1">
                  <c:v>7.6206838581689403E-4</c:v>
                </c:pt>
                <c:pt idx="2">
                  <c:v>1.4915432007415201E-3</c:v>
                </c:pt>
                <c:pt idx="3">
                  <c:v>2.1898184677818901E-3</c:v>
                </c:pt>
                <c:pt idx="4">
                  <c:v>2.8582285877538599E-3</c:v>
                </c:pt>
                <c:pt idx="5">
                  <c:v>3.4980508893149402E-3</c:v>
                </c:pt>
                <c:pt idx="6">
                  <c:v>4.1105080699334502E-3</c:v>
                </c:pt>
                <c:pt idx="7">
                  <c:v>4.69677053245777E-3</c:v>
                </c:pt>
                <c:pt idx="8">
                  <c:v>5.2579586217507699E-3</c:v>
                </c:pt>
                <c:pt idx="9">
                  <c:v>5.7951447656636804E-3</c:v>
                </c:pt>
                <c:pt idx="10">
                  <c:v>6.3093555244407799E-3</c:v>
                </c:pt>
                <c:pt idx="11">
                  <c:v>6.8015735524712797E-3</c:v>
                </c:pt>
                <c:pt idx="12">
                  <c:v>7.27273947613732E-3</c:v>
                </c:pt>
                <c:pt idx="13">
                  <c:v>7.7237536913466898E-3</c:v>
                </c:pt>
                <c:pt idx="14">
                  <c:v>8.1554780841852203E-3</c:v>
                </c:pt>
                <c:pt idx="15">
                  <c:v>8.5687376779770997E-3</c:v>
                </c:pt>
                <c:pt idx="16">
                  <c:v>8.9643222099007099E-3</c:v>
                </c:pt>
                <c:pt idx="17">
                  <c:v>9.3429876401726897E-3</c:v>
                </c:pt>
                <c:pt idx="18">
                  <c:v>9.7054575966844005E-3</c:v>
                </c:pt>
                <c:pt idx="19">
                  <c:v>1.00524247578516E-2</c:v>
                </c:pt>
                <c:pt idx="20">
                  <c:v>1.03845521763194E-2</c:v>
                </c:pt>
                <c:pt idx="21">
                  <c:v>1.07024745460534E-2</c:v>
                </c:pt>
                <c:pt idx="22">
                  <c:v>1.10067994152361E-2</c:v>
                </c:pt>
                <c:pt idx="23">
                  <c:v>1.12981083472897E-2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B02-4D22-BD1C-E9BFADDEED50}"/>
            </c:ext>
          </c:extLst>
        </c:ser>
        <c:ser>
          <c:idx val="12"/>
          <c:order val="7"/>
          <c:tx>
            <c:strRef>
              <c:f>FM_cons!$DA$9</c:f>
              <c:strCache>
                <c:ptCount val="1"/>
                <c:pt idx="0">
                  <c:v>Tv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FM_cons!$DB$9:$DY$9</c:f>
              <c:numCache>
                <c:formatCode>0.0%</c:formatCode>
                <c:ptCount val="24"/>
                <c:pt idx="0">
                  <c:v>0</c:v>
                </c:pt>
                <c:pt idx="1">
                  <c:v>4.9501392650874998E-3</c:v>
                </c:pt>
                <c:pt idx="2">
                  <c:v>8.8994508118436493E-3</c:v>
                </c:pt>
                <c:pt idx="3">
                  <c:v>1.2050283719383201E-2</c:v>
                </c:pt>
                <c:pt idx="4">
                  <c:v>1.45640757800244E-2</c:v>
                </c:pt>
                <c:pt idx="5">
                  <c:v>1.6569625014013201E-2</c:v>
                </c:pt>
                <c:pt idx="6">
                  <c:v>1.81696888350944E-2</c:v>
                </c:pt>
                <c:pt idx="7">
                  <c:v>1.9446248985373601E-2</c:v>
                </c:pt>
                <c:pt idx="8">
                  <c:v>2.0464711996542401E-2</c:v>
                </c:pt>
                <c:pt idx="9">
                  <c:v>2.1277260394588798E-2</c:v>
                </c:pt>
                <c:pt idx="10">
                  <c:v>2.1925526352141799E-2</c:v>
                </c:pt>
                <c:pt idx="11">
                  <c:v>2.2442724777161801E-2</c:v>
                </c:pt>
                <c:pt idx="12">
                  <c:v>2.2855355130069501E-2</c:v>
                </c:pt>
                <c:pt idx="13">
                  <c:v>2.3184559164544701E-2</c:v>
                </c:pt>
                <c:pt idx="14">
                  <c:v>2.3447204157941302E-2</c:v>
                </c:pt>
                <c:pt idx="15">
                  <c:v>2.3656747132304701E-2</c:v>
                </c:pt>
                <c:pt idx="16">
                  <c:v>2.38239243456876E-2</c:v>
                </c:pt>
                <c:pt idx="17">
                  <c:v>2.3957301380920601E-2</c:v>
                </c:pt>
                <c:pt idx="18">
                  <c:v>2.40637120164824E-2</c:v>
                </c:pt>
                <c:pt idx="19">
                  <c:v>2.41486083656995E-2</c:v>
                </c:pt>
                <c:pt idx="20">
                  <c:v>2.4216340224195901E-2</c:v>
                </c:pt>
                <c:pt idx="21">
                  <c:v>2.4270377938393099E-2</c:v>
                </c:pt>
                <c:pt idx="22">
                  <c:v>2.4313490214070799E-2</c:v>
                </c:pt>
                <c:pt idx="23">
                  <c:v>2.4347885975285401E-2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02-4D22-BD1C-E9BFADDEED50}"/>
            </c:ext>
          </c:extLst>
        </c:ser>
        <c:ser>
          <c:idx val="13"/>
          <c:order val="8"/>
          <c:tx>
            <c:strRef>
              <c:f>FM_cons!$DA$10</c:f>
              <c:strCache>
                <c:ptCount val="1"/>
                <c:pt idx="0">
                  <c:v>Digitaldisplay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FM_cons!$DB$10:$DY$10</c:f>
              <c:numCache>
                <c:formatCode>0.0%</c:formatCode>
                <c:ptCount val="24"/>
                <c:pt idx="0">
                  <c:v>0</c:v>
                </c:pt>
                <c:pt idx="1">
                  <c:v>5.4110990082296098E-5</c:v>
                </c:pt>
                <c:pt idx="2">
                  <c:v>1.07978170343038E-4</c:v>
                </c:pt>
                <c:pt idx="3">
                  <c:v>1.6160263932485101E-4</c:v>
                </c:pt>
                <c:pt idx="4">
                  <c:v>2.1498549062061499E-4</c:v>
                </c:pt>
                <c:pt idx="5">
                  <c:v>2.6812781289577598E-4</c:v>
                </c:pt>
                <c:pt idx="6">
                  <c:v>3.21030689910532E-4</c:v>
                </c:pt>
                <c:pt idx="7">
                  <c:v>3.73695200541953E-4</c:v>
                </c:pt>
                <c:pt idx="8">
                  <c:v>4.2612241880596801E-4</c:v>
                </c:pt>
                <c:pt idx="9">
                  <c:v>4.7831341387927402E-4</c:v>
                </c:pt>
                <c:pt idx="10">
                  <c:v>5.3026925012114698E-4</c:v>
                </c:pt>
                <c:pt idx="11">
                  <c:v>5.8199098709513296E-4</c:v>
                </c:pt>
                <c:pt idx="12">
                  <c:v>6.3347967959067003E-4</c:v>
                </c:pt>
                <c:pt idx="13">
                  <c:v>6.8473637764459097E-4</c:v>
                </c:pt>
                <c:pt idx="14">
                  <c:v>7.3576212656254196E-4</c:v>
                </c:pt>
                <c:pt idx="15">
                  <c:v>7.8655796694029705E-4</c:v>
                </c:pt>
                <c:pt idx="16">
                  <c:v>8.3712493468498096E-4</c:v>
                </c:pt>
                <c:pt idx="17">
                  <c:v>8.87464061036195E-4</c:v>
                </c:pt>
                <c:pt idx="18">
                  <c:v>9.3757637258704701E-4</c:v>
                </c:pt>
                <c:pt idx="19">
                  <c:v>9.8746289130508891E-4</c:v>
                </c:pt>
                <c:pt idx="20">
                  <c:v>1.03712463455315E-3</c:v>
                </c:pt>
                <c:pt idx="21">
                  <c:v>1.0865626151101101E-3</c:v>
                </c:pt>
                <c:pt idx="22">
                  <c:v>1.13577784119151E-3</c:v>
                </c:pt>
                <c:pt idx="23">
                  <c:v>1.18477131647015E-3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B02-4D22-BD1C-E9BFADDEED50}"/>
            </c:ext>
          </c:extLst>
        </c:ser>
        <c:ser>
          <c:idx val="14"/>
          <c:order val="9"/>
          <c:tx>
            <c:strRef>
              <c:f>FM_cons!$DA$11</c:f>
              <c:strCache>
                <c:ptCount val="1"/>
                <c:pt idx="0">
                  <c:v>Progdisplay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FM_cons!$DB$11:$DY$11</c:f>
              <c:numCache>
                <c:formatCode>0.0%</c:formatCode>
                <c:ptCount val="24"/>
                <c:pt idx="0">
                  <c:v>0</c:v>
                </c:pt>
                <c:pt idx="1">
                  <c:v>5.6374207784524902E-4</c:v>
                </c:pt>
                <c:pt idx="2">
                  <c:v>1.0892766354261001E-3</c:v>
                </c:pt>
                <c:pt idx="3">
                  <c:v>1.5791931807146E-3</c:v>
                </c:pt>
                <c:pt idx="4">
                  <c:v>2.0359057182350098E-3</c:v>
                </c:pt>
                <c:pt idx="5">
                  <c:v>2.4616646437791499E-3</c:v>
                </c:pt>
                <c:pt idx="6">
                  <c:v>2.8585678329595102E-3</c:v>
                </c:pt>
                <c:pt idx="7">
                  <c:v>3.22857097823757E-3</c:v>
                </c:pt>
                <c:pt idx="8">
                  <c:v>3.5734972253618899E-3</c:v>
                </c:pt>
                <c:pt idx="9">
                  <c:v>3.8950461566982998E-3</c:v>
                </c:pt>
                <c:pt idx="10">
                  <c:v>4.1948021657164198E-3</c:v>
                </c:pt>
                <c:pt idx="11">
                  <c:v>4.4742422638968903E-3</c:v>
                </c:pt>
                <c:pt idx="12">
                  <c:v>4.7347433585267999E-3</c:v>
                </c:pt>
                <c:pt idx="13">
                  <c:v>4.9775890372437803E-3</c:v>
                </c:pt>
                <c:pt idx="14">
                  <c:v>5.2039758927589202E-3</c:v>
                </c:pt>
                <c:pt idx="15">
                  <c:v>5.4150194189225504E-3</c:v>
                </c:pt>
                <c:pt idx="16">
                  <c:v>5.6117595071852999E-3</c:v>
                </c:pt>
                <c:pt idx="17">
                  <c:v>5.7951655705374902E-3</c:v>
                </c:pt>
                <c:pt idx="18">
                  <c:v>5.96614132017437E-3</c:v>
                </c:pt>
                <c:pt idx="19">
                  <c:v>6.1255292184237099E-3</c:v>
                </c:pt>
                <c:pt idx="20">
                  <c:v>6.2741146298770801E-3</c:v>
                </c:pt>
                <c:pt idx="21">
                  <c:v>6.4126296911788299E-3</c:v>
                </c:pt>
                <c:pt idx="22">
                  <c:v>6.5417569185409197E-3</c:v>
                </c:pt>
                <c:pt idx="23">
                  <c:v>6.6621325707589699E-3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B02-4D22-BD1C-E9BFADDEED50}"/>
            </c:ext>
          </c:extLst>
        </c:ser>
        <c:ser>
          <c:idx val="15"/>
          <c:order val="10"/>
          <c:tx>
            <c:strRef>
              <c:f>FM_cons!$DA$12</c:f>
              <c:strCache>
                <c:ptCount val="1"/>
                <c:pt idx="0">
                  <c:v>Progvideo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FM_cons!$DB$12:$DY$12</c:f>
              <c:numCache>
                <c:formatCode>0.0%</c:formatCode>
                <c:ptCount val="24"/>
                <c:pt idx="0">
                  <c:v>0</c:v>
                </c:pt>
                <c:pt idx="1">
                  <c:v>1.3180169945913899E-3</c:v>
                </c:pt>
                <c:pt idx="2">
                  <c:v>1.6289485069676101E-3</c:v>
                </c:pt>
                <c:pt idx="3">
                  <c:v>1.7022999172948601E-3</c:v>
                </c:pt>
                <c:pt idx="4">
                  <c:v>1.71960414405489E-3</c:v>
                </c:pt>
                <c:pt idx="5">
                  <c:v>1.7236863595491299E-3</c:v>
                </c:pt>
                <c:pt idx="6">
                  <c:v>1.7246493891934201E-3</c:v>
                </c:pt>
                <c:pt idx="7">
                  <c:v>1.72487657614548E-3</c:v>
                </c:pt>
                <c:pt idx="8">
                  <c:v>1.7249301714958301E-3</c:v>
                </c:pt>
                <c:pt idx="9">
                  <c:v>1.7249428150986101E-3</c:v>
                </c:pt>
                <c:pt idx="10">
                  <c:v>1.72494579783294E-3</c:v>
                </c:pt>
                <c:pt idx="11">
                  <c:v>1.7249465014855499E-3</c:v>
                </c:pt>
                <c:pt idx="12">
                  <c:v>1.7249466674832399E-3</c:v>
                </c:pt>
                <c:pt idx="13">
                  <c:v>1.72494670664351E-3</c:v>
                </c:pt>
                <c:pt idx="14">
                  <c:v>1.7249467158817599E-3</c:v>
                </c:pt>
                <c:pt idx="15">
                  <c:v>1.72494671806114E-3</c:v>
                </c:pt>
                <c:pt idx="16">
                  <c:v>1.72494671857527E-3</c:v>
                </c:pt>
                <c:pt idx="17">
                  <c:v>1.7249467186965599E-3</c:v>
                </c:pt>
                <c:pt idx="18">
                  <c:v>1.7249467187251801E-3</c:v>
                </c:pt>
                <c:pt idx="19">
                  <c:v>1.7249467187319301E-3</c:v>
                </c:pt>
                <c:pt idx="20">
                  <c:v>1.72494671873352E-3</c:v>
                </c:pt>
                <c:pt idx="21">
                  <c:v>1.7249467187338901E-3</c:v>
                </c:pt>
                <c:pt idx="22">
                  <c:v>1.7249467187339801E-3</c:v>
                </c:pt>
                <c:pt idx="23">
                  <c:v>1.724946718734E-3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CB02-4D22-BD1C-E9BFADDEED50}"/>
            </c:ext>
          </c:extLst>
        </c:ser>
        <c:ser>
          <c:idx val="16"/>
          <c:order val="11"/>
          <c:tx>
            <c:strRef>
              <c:f>FM_cons!$DA$13</c:f>
              <c:strCache>
                <c:ptCount val="1"/>
                <c:pt idx="0">
                  <c:v>Socialdisplay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FM_cons!$DB$13:$DY$13</c:f>
              <c:numCache>
                <c:formatCode>0.0%</c:formatCode>
                <c:ptCount val="24"/>
                <c:pt idx="0">
                  <c:v>0</c:v>
                </c:pt>
                <c:pt idx="1">
                  <c:v>2.3727291186155099E-4</c:v>
                </c:pt>
                <c:pt idx="2">
                  <c:v>4.6881735390256698E-4</c:v>
                </c:pt>
                <c:pt idx="3">
                  <c:v>6.9477162832631205E-4</c:v>
                </c:pt>
                <c:pt idx="4">
                  <c:v>9.1527069831183396E-4</c:v>
                </c:pt>
                <c:pt idx="5">
                  <c:v>1.1304462686278899E-3</c:v>
                </c:pt>
                <c:pt idx="6">
                  <c:v>1.3404268643006101E-3</c:v>
                </c:pt>
                <c:pt idx="7">
                  <c:v>1.5453379073818801E-3</c:v>
                </c:pt>
                <c:pt idx="8">
                  <c:v>1.7453017918643201E-3</c:v>
                </c:pt>
                <c:pt idx="9">
                  <c:v>1.9404379567875901E-3</c:v>
                </c:pt>
                <c:pt idx="10">
                  <c:v>2.1308629575796999E-3</c:v>
                </c:pt>
                <c:pt idx="11">
                  <c:v>2.31669053567592E-3</c:v>
                </c:pt>
                <c:pt idx="12">
                  <c:v>2.49803168645688E-3</c:v>
                </c:pt>
                <c:pt idx="13">
                  <c:v>2.6749947255464601E-3</c:v>
                </c:pt>
                <c:pt idx="14">
                  <c:v>2.8476853535090302E-3</c:v>
                </c:pt>
                <c:pt idx="15">
                  <c:v>3.0162067189847398E-3</c:v>
                </c:pt>
                <c:pt idx="16">
                  <c:v>3.1806594803005001E-3</c:v>
                </c:pt>
                <c:pt idx="17">
                  <c:v>3.3411418655935202E-3</c:v>
                </c:pt>
                <c:pt idx="18">
                  <c:v>3.4977497314832699E-3</c:v>
                </c:pt>
                <c:pt idx="19">
                  <c:v>3.65057662032693E-3</c:v>
                </c:pt>
                <c:pt idx="20">
                  <c:v>3.7997138160925201E-3</c:v>
                </c:pt>
                <c:pt idx="21">
                  <c:v>3.9452503988831296E-3</c:v>
                </c:pt>
                <c:pt idx="22">
                  <c:v>4.0872732981446797E-3</c:v>
                </c:pt>
                <c:pt idx="23">
                  <c:v>4.2258673445891796E-3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C-CB02-4D22-BD1C-E9BFADDEED50}"/>
            </c:ext>
          </c:extLst>
        </c:ser>
        <c:ser>
          <c:idx val="17"/>
          <c:order val="12"/>
          <c:tx>
            <c:strRef>
              <c:f>FM_cons!$DA$14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FM_cons!$DB$14:$DY$14</c:f>
              <c:numCache>
                <c:formatCode>0.0%</c:formatCode>
                <c:ptCount val="2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CB02-4D22-BD1C-E9BFADDEED50}"/>
            </c:ext>
          </c:extLst>
        </c:ser>
        <c:ser>
          <c:idx val="18"/>
          <c:order val="13"/>
          <c:tx>
            <c:strRef>
              <c:f>FM_cons!$DA$15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FM_cons!$DB$1:$DY$1</c:f>
              <c:numCache>
                <c:formatCode>#0</c:formatCode>
                <c:ptCount val="24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  <c:pt idx="11">
                  <c:v>11000000</c:v>
                </c:pt>
                <c:pt idx="12">
                  <c:v>12000000</c:v>
                </c:pt>
                <c:pt idx="13">
                  <c:v>13000000</c:v>
                </c:pt>
                <c:pt idx="14">
                  <c:v>14000000</c:v>
                </c:pt>
                <c:pt idx="15">
                  <c:v>15000000</c:v>
                </c:pt>
                <c:pt idx="16">
                  <c:v>16000000</c:v>
                </c:pt>
                <c:pt idx="17">
                  <c:v>17000000</c:v>
                </c:pt>
                <c:pt idx="18">
                  <c:v>18000000</c:v>
                </c:pt>
                <c:pt idx="19">
                  <c:v>19000000</c:v>
                </c:pt>
                <c:pt idx="20">
                  <c:v>20000000</c:v>
                </c:pt>
                <c:pt idx="21">
                  <c:v>21000000</c:v>
                </c:pt>
                <c:pt idx="22">
                  <c:v>22000000</c:v>
                </c:pt>
                <c:pt idx="23">
                  <c:v>23000000</c:v>
                </c:pt>
              </c:numCache>
            </c:numRef>
          </c:cat>
          <c:val>
            <c:numRef>
              <c:f>FM_cons!$DB$15:$DY$15</c:f>
              <c:numCache>
                <c:formatCode>0.0%</c:formatCode>
                <c:ptCount val="24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E-CB02-4D22-BD1C-E9BFADDEE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9383445382278095"/>
          <c:w val="1"/>
          <c:h val="0.206165546177219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spends</a:t>
            </a:r>
            <a:r>
              <a:rPr lang="en-GB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FM_cons!$EA$2</c:f>
              <c:strCache>
                <c:ptCount val="1"/>
                <c:pt idx="0">
                  <c:v>Year_2022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FM_cons!$EB$1:$EO$1</c:f>
              <c:strCache>
                <c:ptCount val="12"/>
                <c:pt idx="0">
                  <c:v>Nmp_total</c:v>
                </c:pt>
                <c:pt idx="1">
                  <c:v>One2one</c:v>
                </c:pt>
                <c:pt idx="2">
                  <c:v>Edm_tot</c:v>
                </c:pt>
                <c:pt idx="3">
                  <c:v>Ooh</c:v>
                </c:pt>
                <c:pt idx="4">
                  <c:v>Social</c:v>
                </c:pt>
                <c:pt idx="5">
                  <c:v>Cvs_total</c:v>
                </c:pt>
                <c:pt idx="6">
                  <c:v>Horeca</c:v>
                </c:pt>
                <c:pt idx="7">
                  <c:v>Tv</c:v>
                </c:pt>
                <c:pt idx="8">
                  <c:v>Digitaldisplay</c:v>
                </c:pt>
                <c:pt idx="9">
                  <c:v>Progdisplay</c:v>
                </c:pt>
                <c:pt idx="10">
                  <c:v>Progvideo</c:v>
                </c:pt>
                <c:pt idx="11">
                  <c:v>Socialdisplay</c:v>
                </c:pt>
              </c:strCache>
            </c:strRef>
          </c:cat>
          <c:val>
            <c:numRef>
              <c:f>FM_cons!$EB$2:$EO$2</c:f>
              <c:numCache>
                <c:formatCode>#0</c:formatCode>
                <c:ptCount val="14"/>
                <c:pt idx="0">
                  <c:v>242095506</c:v>
                </c:pt>
                <c:pt idx="1">
                  <c:v>94826</c:v>
                </c:pt>
                <c:pt idx="2">
                  <c:v>166549238</c:v>
                </c:pt>
                <c:pt idx="3">
                  <c:v>114638060</c:v>
                </c:pt>
                <c:pt idx="4">
                  <c:v>333496199.824175</c:v>
                </c:pt>
                <c:pt idx="5">
                  <c:v>2529830065.9942398</c:v>
                </c:pt>
                <c:pt idx="6">
                  <c:v>315700000</c:v>
                </c:pt>
                <c:pt idx="7">
                  <c:v>35409171</c:v>
                </c:pt>
                <c:pt idx="8">
                  <c:v>8304612589</c:v>
                </c:pt>
                <c:pt idx="9">
                  <c:v>303336477</c:v>
                </c:pt>
                <c:pt idx="10">
                  <c:v>8400060</c:v>
                </c:pt>
                <c:pt idx="11">
                  <c:v>378061212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0-4EA8-9434-BEA3E9C79763}"/>
            </c:ext>
          </c:extLst>
        </c:ser>
        <c:ser>
          <c:idx val="1"/>
          <c:order val="1"/>
          <c:tx>
            <c:strRef>
              <c:f>FM_cons!$EA$3</c:f>
              <c:strCache>
                <c:ptCount val="1"/>
                <c:pt idx="0">
                  <c:v>Year_2023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FM_cons!$EB$1:$EO$1</c:f>
              <c:strCache>
                <c:ptCount val="12"/>
                <c:pt idx="0">
                  <c:v>Nmp_total</c:v>
                </c:pt>
                <c:pt idx="1">
                  <c:v>One2one</c:v>
                </c:pt>
                <c:pt idx="2">
                  <c:v>Edm_tot</c:v>
                </c:pt>
                <c:pt idx="3">
                  <c:v>Ooh</c:v>
                </c:pt>
                <c:pt idx="4">
                  <c:v>Social</c:v>
                </c:pt>
                <c:pt idx="5">
                  <c:v>Cvs_total</c:v>
                </c:pt>
                <c:pt idx="6">
                  <c:v>Horeca</c:v>
                </c:pt>
                <c:pt idx="7">
                  <c:v>Tv</c:v>
                </c:pt>
                <c:pt idx="8">
                  <c:v>Digitaldisplay</c:v>
                </c:pt>
                <c:pt idx="9">
                  <c:v>Progdisplay</c:v>
                </c:pt>
                <c:pt idx="10">
                  <c:v>Progvideo</c:v>
                </c:pt>
                <c:pt idx="11">
                  <c:v>Socialdisplay</c:v>
                </c:pt>
              </c:strCache>
            </c:strRef>
          </c:cat>
          <c:val>
            <c:numRef>
              <c:f>FM_cons!$EB$3:$EO$3</c:f>
              <c:numCache>
                <c:formatCode>#0</c:formatCode>
                <c:ptCount val="14"/>
                <c:pt idx="0">
                  <c:v>234667773.72624999</c:v>
                </c:pt>
                <c:pt idx="1">
                  <c:v>60194</c:v>
                </c:pt>
                <c:pt idx="2">
                  <c:v>55626955</c:v>
                </c:pt>
                <c:pt idx="3">
                  <c:v>85803048</c:v>
                </c:pt>
                <c:pt idx="4">
                  <c:v>225001504.17582399</c:v>
                </c:pt>
                <c:pt idx="5">
                  <c:v>2072056186.6731701</c:v>
                </c:pt>
                <c:pt idx="6">
                  <c:v>400481248</c:v>
                </c:pt>
                <c:pt idx="7">
                  <c:v>29903006</c:v>
                </c:pt>
                <c:pt idx="8">
                  <c:v>4163329790</c:v>
                </c:pt>
                <c:pt idx="9">
                  <c:v>58681954</c:v>
                </c:pt>
                <c:pt idx="10">
                  <c:v>12059263</c:v>
                </c:pt>
                <c:pt idx="11">
                  <c:v>1044970703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0-4EA8-9434-BEA3E9C79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incremental revenues</a:t>
            </a:r>
            <a:r>
              <a:rPr lang="en-GB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FM_cons!$EA$6</c:f>
              <c:strCache>
                <c:ptCount val="1"/>
                <c:pt idx="0">
                  <c:v>Year_2022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FM_cons!$EB$5:$EO$5</c:f>
              <c:strCache>
                <c:ptCount val="12"/>
                <c:pt idx="0">
                  <c:v>Nmp_total</c:v>
                </c:pt>
                <c:pt idx="1">
                  <c:v>One2one</c:v>
                </c:pt>
                <c:pt idx="2">
                  <c:v>Edm_tot</c:v>
                </c:pt>
                <c:pt idx="3">
                  <c:v>Ooh</c:v>
                </c:pt>
                <c:pt idx="4">
                  <c:v>Social</c:v>
                </c:pt>
                <c:pt idx="5">
                  <c:v>Cvs_total</c:v>
                </c:pt>
                <c:pt idx="6">
                  <c:v>Horeca</c:v>
                </c:pt>
                <c:pt idx="7">
                  <c:v>Tv</c:v>
                </c:pt>
                <c:pt idx="8">
                  <c:v>Digitaldisplay</c:v>
                </c:pt>
                <c:pt idx="9">
                  <c:v>Progdisplay</c:v>
                </c:pt>
                <c:pt idx="10">
                  <c:v>Progvideo</c:v>
                </c:pt>
                <c:pt idx="11">
                  <c:v>Socialdisplay</c:v>
                </c:pt>
              </c:strCache>
            </c:strRef>
          </c:cat>
          <c:val>
            <c:numRef>
              <c:f>FM_cons!$EB$6:$EO$6</c:f>
              <c:numCache>
                <c:formatCode>#0</c:formatCode>
                <c:ptCount val="14"/>
                <c:pt idx="0">
                  <c:v>167393110.066443</c:v>
                </c:pt>
                <c:pt idx="1">
                  <c:v>324067931.29685903</c:v>
                </c:pt>
                <c:pt idx="2">
                  <c:v>315968334.671444</c:v>
                </c:pt>
                <c:pt idx="3">
                  <c:v>128601265.228278</c:v>
                </c:pt>
                <c:pt idx="4">
                  <c:v>261971878.194166</c:v>
                </c:pt>
                <c:pt idx="5">
                  <c:v>2225617439.0212798</c:v>
                </c:pt>
                <c:pt idx="6">
                  <c:v>432189554.58354801</c:v>
                </c:pt>
                <c:pt idx="7">
                  <c:v>156545896.26730201</c:v>
                </c:pt>
                <c:pt idx="8">
                  <c:v>392472313.03826499</c:v>
                </c:pt>
                <c:pt idx="9">
                  <c:v>117362315.701445</c:v>
                </c:pt>
                <c:pt idx="10">
                  <c:v>27903247.725350901</c:v>
                </c:pt>
                <c:pt idx="11">
                  <c:v>167622507.96749601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1-44F9-9537-39132685A67F}"/>
            </c:ext>
          </c:extLst>
        </c:ser>
        <c:ser>
          <c:idx val="1"/>
          <c:order val="1"/>
          <c:tx>
            <c:strRef>
              <c:f>FM_cons!$EA$7</c:f>
              <c:strCache>
                <c:ptCount val="1"/>
                <c:pt idx="0">
                  <c:v>Year_2023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FM_cons!$EB$5:$EO$5</c:f>
              <c:strCache>
                <c:ptCount val="12"/>
                <c:pt idx="0">
                  <c:v>Nmp_total</c:v>
                </c:pt>
                <c:pt idx="1">
                  <c:v>One2one</c:v>
                </c:pt>
                <c:pt idx="2">
                  <c:v>Edm_tot</c:v>
                </c:pt>
                <c:pt idx="3">
                  <c:v>Ooh</c:v>
                </c:pt>
                <c:pt idx="4">
                  <c:v>Social</c:v>
                </c:pt>
                <c:pt idx="5">
                  <c:v>Cvs_total</c:v>
                </c:pt>
                <c:pt idx="6">
                  <c:v>Horeca</c:v>
                </c:pt>
                <c:pt idx="7">
                  <c:v>Tv</c:v>
                </c:pt>
                <c:pt idx="8">
                  <c:v>Digitaldisplay</c:v>
                </c:pt>
                <c:pt idx="9">
                  <c:v>Progdisplay</c:v>
                </c:pt>
                <c:pt idx="10">
                  <c:v>Progvideo</c:v>
                </c:pt>
                <c:pt idx="11">
                  <c:v>Socialdisplay</c:v>
                </c:pt>
              </c:strCache>
            </c:strRef>
          </c:cat>
          <c:val>
            <c:numRef>
              <c:f>FM_cons!$EB$7:$EO$7</c:f>
              <c:numCache>
                <c:formatCode>#0</c:formatCode>
                <c:ptCount val="14"/>
                <c:pt idx="0">
                  <c:v>148682064.926707</c:v>
                </c:pt>
                <c:pt idx="1">
                  <c:v>278770564.19751197</c:v>
                </c:pt>
                <c:pt idx="2">
                  <c:v>302030510.59654802</c:v>
                </c:pt>
                <c:pt idx="3">
                  <c:v>156102142.49760199</c:v>
                </c:pt>
                <c:pt idx="4">
                  <c:v>342569097.69477397</c:v>
                </c:pt>
                <c:pt idx="5">
                  <c:v>1008020278.38267</c:v>
                </c:pt>
                <c:pt idx="6">
                  <c:v>136947318.35934499</c:v>
                </c:pt>
                <c:pt idx="7">
                  <c:v>230127792.136556</c:v>
                </c:pt>
                <c:pt idx="8">
                  <c:v>236654156.159154</c:v>
                </c:pt>
                <c:pt idx="9">
                  <c:v>108531182.73028199</c:v>
                </c:pt>
                <c:pt idx="10">
                  <c:v>22850226.697097</c:v>
                </c:pt>
                <c:pt idx="11">
                  <c:v>182171961.25723499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61-44F9-9537-39132685A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spends period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FM_cons!$EA$10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FM_cons!$EB$9:$EO$9</c:f>
              <c:strCache>
                <c:ptCount val="12"/>
                <c:pt idx="0">
                  <c:v>Nmp_total</c:v>
                </c:pt>
                <c:pt idx="1">
                  <c:v>One2one</c:v>
                </c:pt>
                <c:pt idx="2">
                  <c:v>Edm_tot</c:v>
                </c:pt>
                <c:pt idx="3">
                  <c:v>Ooh</c:v>
                </c:pt>
                <c:pt idx="4">
                  <c:v>Social</c:v>
                </c:pt>
                <c:pt idx="5">
                  <c:v>Cvs_total</c:v>
                </c:pt>
                <c:pt idx="6">
                  <c:v>Horeca</c:v>
                </c:pt>
                <c:pt idx="7">
                  <c:v>Tv</c:v>
                </c:pt>
                <c:pt idx="8">
                  <c:v>Digitaldisplay</c:v>
                </c:pt>
                <c:pt idx="9">
                  <c:v>Progdisplay</c:v>
                </c:pt>
                <c:pt idx="10">
                  <c:v>Progvideo</c:v>
                </c:pt>
                <c:pt idx="11">
                  <c:v>Socialdisplay</c:v>
                </c:pt>
              </c:strCache>
            </c:strRef>
          </c:cat>
          <c:val>
            <c:numRef>
              <c:f>FM_cons!$EB$10:$EO$10</c:f>
              <c:numCache>
                <c:formatCode>#0</c:formatCode>
                <c:ptCount val="14"/>
                <c:pt idx="0">
                  <c:v>476763279.72624999</c:v>
                </c:pt>
                <c:pt idx="1">
                  <c:v>155020</c:v>
                </c:pt>
                <c:pt idx="2">
                  <c:v>222176193</c:v>
                </c:pt>
                <c:pt idx="3">
                  <c:v>200441108</c:v>
                </c:pt>
                <c:pt idx="4">
                  <c:v>558497703.99999905</c:v>
                </c:pt>
                <c:pt idx="5">
                  <c:v>4601886252.6674204</c:v>
                </c:pt>
                <c:pt idx="6">
                  <c:v>716181248</c:v>
                </c:pt>
                <c:pt idx="7">
                  <c:v>65312177</c:v>
                </c:pt>
                <c:pt idx="8">
                  <c:v>12467942379</c:v>
                </c:pt>
                <c:pt idx="9">
                  <c:v>362018431</c:v>
                </c:pt>
                <c:pt idx="10">
                  <c:v>20459323</c:v>
                </c:pt>
                <c:pt idx="11">
                  <c:v>1423031915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6-469D-A931-A03DA52C7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incremental revenues period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FM_cons!$EA$13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FM_cons!$EB$12:$EO$12</c:f>
              <c:strCache>
                <c:ptCount val="12"/>
                <c:pt idx="0">
                  <c:v>Nmp_total</c:v>
                </c:pt>
                <c:pt idx="1">
                  <c:v>One2one</c:v>
                </c:pt>
                <c:pt idx="2">
                  <c:v>Edm_tot</c:v>
                </c:pt>
                <c:pt idx="3">
                  <c:v>Ooh</c:v>
                </c:pt>
                <c:pt idx="4">
                  <c:v>Social</c:v>
                </c:pt>
                <c:pt idx="5">
                  <c:v>Cvs_total</c:v>
                </c:pt>
                <c:pt idx="6">
                  <c:v>Horeca</c:v>
                </c:pt>
                <c:pt idx="7">
                  <c:v>Tv</c:v>
                </c:pt>
                <c:pt idx="8">
                  <c:v>Digitaldisplay</c:v>
                </c:pt>
                <c:pt idx="9">
                  <c:v>Progdisplay</c:v>
                </c:pt>
                <c:pt idx="10">
                  <c:v>Progvideo</c:v>
                </c:pt>
                <c:pt idx="11">
                  <c:v>Socialdisplay</c:v>
                </c:pt>
              </c:strCache>
            </c:strRef>
          </c:cat>
          <c:val>
            <c:numRef>
              <c:f>FM_cons!$EB$13:$EO$13</c:f>
              <c:numCache>
                <c:formatCode>#0</c:formatCode>
                <c:ptCount val="14"/>
                <c:pt idx="0">
                  <c:v>316075174.99315</c:v>
                </c:pt>
                <c:pt idx="1">
                  <c:v>602838495.49437106</c:v>
                </c:pt>
                <c:pt idx="2">
                  <c:v>617998845.26799202</c:v>
                </c:pt>
                <c:pt idx="3">
                  <c:v>284703407.72588003</c:v>
                </c:pt>
                <c:pt idx="4">
                  <c:v>604540975.88893998</c:v>
                </c:pt>
                <c:pt idx="5">
                  <c:v>3233637717.4039502</c:v>
                </c:pt>
                <c:pt idx="6">
                  <c:v>569136872.94289303</c:v>
                </c:pt>
                <c:pt idx="7">
                  <c:v>386673688.40385801</c:v>
                </c:pt>
                <c:pt idx="8">
                  <c:v>629126469.19741905</c:v>
                </c:pt>
                <c:pt idx="9">
                  <c:v>225893498.43172699</c:v>
                </c:pt>
                <c:pt idx="10">
                  <c:v>50753474.422447897</c:v>
                </c:pt>
                <c:pt idx="11">
                  <c:v>349794469.22473198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C-4438-8434-0F1F52C94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Model vs. Actuals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FM_devs!$S$1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FM_devs!$R$2:$R$105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FM_devs!$S$2:$S$105</c:f>
              <c:numCache>
                <c:formatCode>#0</c:formatCode>
                <c:ptCount val="104"/>
                <c:pt idx="0">
                  <c:v>18273</c:v>
                </c:pt>
                <c:pt idx="1">
                  <c:v>16364</c:v>
                </c:pt>
                <c:pt idx="2">
                  <c:v>16228</c:v>
                </c:pt>
                <c:pt idx="3">
                  <c:v>33633</c:v>
                </c:pt>
                <c:pt idx="4">
                  <c:v>21019</c:v>
                </c:pt>
                <c:pt idx="5">
                  <c:v>16530</c:v>
                </c:pt>
                <c:pt idx="6">
                  <c:v>17090</c:v>
                </c:pt>
                <c:pt idx="7">
                  <c:v>16785</c:v>
                </c:pt>
                <c:pt idx="8">
                  <c:v>16992</c:v>
                </c:pt>
                <c:pt idx="9">
                  <c:v>26213</c:v>
                </c:pt>
                <c:pt idx="10">
                  <c:v>18398</c:v>
                </c:pt>
                <c:pt idx="11">
                  <c:v>14655</c:v>
                </c:pt>
                <c:pt idx="12">
                  <c:v>14608</c:v>
                </c:pt>
                <c:pt idx="13">
                  <c:v>14409</c:v>
                </c:pt>
                <c:pt idx="14">
                  <c:v>35305</c:v>
                </c:pt>
                <c:pt idx="15">
                  <c:v>41964</c:v>
                </c:pt>
                <c:pt idx="16">
                  <c:v>22893</c:v>
                </c:pt>
                <c:pt idx="17">
                  <c:v>33041</c:v>
                </c:pt>
                <c:pt idx="18">
                  <c:v>17728</c:v>
                </c:pt>
                <c:pt idx="19">
                  <c:v>16449</c:v>
                </c:pt>
                <c:pt idx="20">
                  <c:v>15689</c:v>
                </c:pt>
                <c:pt idx="21">
                  <c:v>24459</c:v>
                </c:pt>
                <c:pt idx="22">
                  <c:v>21020</c:v>
                </c:pt>
                <c:pt idx="23">
                  <c:v>43186</c:v>
                </c:pt>
                <c:pt idx="24">
                  <c:v>51517</c:v>
                </c:pt>
                <c:pt idx="25">
                  <c:v>30476</c:v>
                </c:pt>
                <c:pt idx="26">
                  <c:v>21549</c:v>
                </c:pt>
                <c:pt idx="27">
                  <c:v>15190</c:v>
                </c:pt>
                <c:pt idx="28">
                  <c:v>15017</c:v>
                </c:pt>
                <c:pt idx="29">
                  <c:v>14520</c:v>
                </c:pt>
                <c:pt idx="30">
                  <c:v>13844</c:v>
                </c:pt>
                <c:pt idx="31">
                  <c:v>14153</c:v>
                </c:pt>
                <c:pt idx="32">
                  <c:v>14087</c:v>
                </c:pt>
                <c:pt idx="33">
                  <c:v>15496</c:v>
                </c:pt>
                <c:pt idx="34">
                  <c:v>16734</c:v>
                </c:pt>
                <c:pt idx="35">
                  <c:v>14530</c:v>
                </c:pt>
                <c:pt idx="36">
                  <c:v>15199</c:v>
                </c:pt>
                <c:pt idx="37">
                  <c:v>14848</c:v>
                </c:pt>
                <c:pt idx="38">
                  <c:v>16274</c:v>
                </c:pt>
                <c:pt idx="39">
                  <c:v>48094</c:v>
                </c:pt>
                <c:pt idx="40">
                  <c:v>35775</c:v>
                </c:pt>
                <c:pt idx="41">
                  <c:v>29287</c:v>
                </c:pt>
                <c:pt idx="42">
                  <c:v>24835</c:v>
                </c:pt>
                <c:pt idx="43">
                  <c:v>22016</c:v>
                </c:pt>
                <c:pt idx="44">
                  <c:v>116805</c:v>
                </c:pt>
                <c:pt idx="45">
                  <c:v>54120</c:v>
                </c:pt>
                <c:pt idx="46">
                  <c:v>21315</c:v>
                </c:pt>
                <c:pt idx="47">
                  <c:v>13822</c:v>
                </c:pt>
                <c:pt idx="48">
                  <c:v>13638</c:v>
                </c:pt>
                <c:pt idx="49">
                  <c:v>13434</c:v>
                </c:pt>
                <c:pt idx="50">
                  <c:v>36610</c:v>
                </c:pt>
                <c:pt idx="51">
                  <c:v>29516</c:v>
                </c:pt>
                <c:pt idx="52">
                  <c:v>21532</c:v>
                </c:pt>
                <c:pt idx="53">
                  <c:v>22569</c:v>
                </c:pt>
                <c:pt idx="54">
                  <c:v>23705</c:v>
                </c:pt>
                <c:pt idx="55">
                  <c:v>12582</c:v>
                </c:pt>
                <c:pt idx="56">
                  <c:v>12304</c:v>
                </c:pt>
                <c:pt idx="57">
                  <c:v>84873</c:v>
                </c:pt>
                <c:pt idx="58">
                  <c:v>40364</c:v>
                </c:pt>
                <c:pt idx="59">
                  <c:v>18342</c:v>
                </c:pt>
                <c:pt idx="60">
                  <c:v>12439</c:v>
                </c:pt>
                <c:pt idx="61">
                  <c:v>51947</c:v>
                </c:pt>
                <c:pt idx="62">
                  <c:v>13385</c:v>
                </c:pt>
                <c:pt idx="63">
                  <c:v>12525</c:v>
                </c:pt>
                <c:pt idx="64">
                  <c:v>12848</c:v>
                </c:pt>
                <c:pt idx="65">
                  <c:v>12160</c:v>
                </c:pt>
                <c:pt idx="66">
                  <c:v>11811</c:v>
                </c:pt>
                <c:pt idx="67">
                  <c:v>11849</c:v>
                </c:pt>
                <c:pt idx="68">
                  <c:v>12411</c:v>
                </c:pt>
                <c:pt idx="69">
                  <c:v>42798</c:v>
                </c:pt>
                <c:pt idx="70">
                  <c:v>16775</c:v>
                </c:pt>
                <c:pt idx="71">
                  <c:v>12695</c:v>
                </c:pt>
                <c:pt idx="72">
                  <c:v>12520</c:v>
                </c:pt>
                <c:pt idx="73">
                  <c:v>12908</c:v>
                </c:pt>
                <c:pt idx="74">
                  <c:v>12423</c:v>
                </c:pt>
                <c:pt idx="75">
                  <c:v>13718</c:v>
                </c:pt>
                <c:pt idx="76">
                  <c:v>34731</c:v>
                </c:pt>
                <c:pt idx="77">
                  <c:v>17217</c:v>
                </c:pt>
                <c:pt idx="78">
                  <c:v>13695</c:v>
                </c:pt>
                <c:pt idx="79">
                  <c:v>12575</c:v>
                </c:pt>
                <c:pt idx="80">
                  <c:v>17842</c:v>
                </c:pt>
                <c:pt idx="81">
                  <c:v>17231</c:v>
                </c:pt>
                <c:pt idx="82">
                  <c:v>16333</c:v>
                </c:pt>
                <c:pt idx="83">
                  <c:v>51510</c:v>
                </c:pt>
                <c:pt idx="84">
                  <c:v>33709</c:v>
                </c:pt>
                <c:pt idx="85">
                  <c:v>43755</c:v>
                </c:pt>
                <c:pt idx="86">
                  <c:v>13201</c:v>
                </c:pt>
                <c:pt idx="87">
                  <c:v>13145</c:v>
                </c:pt>
                <c:pt idx="88">
                  <c:v>12846</c:v>
                </c:pt>
                <c:pt idx="89">
                  <c:v>13415</c:v>
                </c:pt>
                <c:pt idx="90">
                  <c:v>12983</c:v>
                </c:pt>
                <c:pt idx="91">
                  <c:v>31355</c:v>
                </c:pt>
                <c:pt idx="92">
                  <c:v>27100</c:v>
                </c:pt>
                <c:pt idx="93">
                  <c:v>28361</c:v>
                </c:pt>
                <c:pt idx="94">
                  <c:v>32587</c:v>
                </c:pt>
                <c:pt idx="95">
                  <c:v>20976</c:v>
                </c:pt>
                <c:pt idx="96">
                  <c:v>18481</c:v>
                </c:pt>
                <c:pt idx="97">
                  <c:v>11775</c:v>
                </c:pt>
                <c:pt idx="98">
                  <c:v>11322</c:v>
                </c:pt>
                <c:pt idx="99">
                  <c:v>11305</c:v>
                </c:pt>
                <c:pt idx="100">
                  <c:v>11326</c:v>
                </c:pt>
                <c:pt idx="101">
                  <c:v>113742</c:v>
                </c:pt>
                <c:pt idx="102">
                  <c:v>11205</c:v>
                </c:pt>
                <c:pt idx="103">
                  <c:v>13289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D-4738-8B4A-4F4DEB132728}"/>
            </c:ext>
          </c:extLst>
        </c:ser>
        <c:ser>
          <c:idx val="1"/>
          <c:order val="1"/>
          <c:tx>
            <c:strRef>
              <c:f>FM_devs!$T$1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FM_devs!$R$2:$R$105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FM_devs!$T$2:$T$105</c:f>
              <c:numCache>
                <c:formatCode>#0</c:formatCode>
                <c:ptCount val="104"/>
                <c:pt idx="0">
                  <c:v>16279.9513351228</c:v>
                </c:pt>
                <c:pt idx="1">
                  <c:v>16392.932520817099</c:v>
                </c:pt>
                <c:pt idx="2">
                  <c:v>16975.317495116898</c:v>
                </c:pt>
                <c:pt idx="3">
                  <c:v>29520.163268222801</c:v>
                </c:pt>
                <c:pt idx="4">
                  <c:v>19780.541252994299</c:v>
                </c:pt>
                <c:pt idx="5">
                  <c:v>17428.054057032699</c:v>
                </c:pt>
                <c:pt idx="6">
                  <c:v>16869.460171355098</c:v>
                </c:pt>
                <c:pt idx="7">
                  <c:v>17233.996402831999</c:v>
                </c:pt>
                <c:pt idx="8">
                  <c:v>17273.574014506099</c:v>
                </c:pt>
                <c:pt idx="9">
                  <c:v>27232.7754031966</c:v>
                </c:pt>
                <c:pt idx="10">
                  <c:v>19409.263371225101</c:v>
                </c:pt>
                <c:pt idx="11">
                  <c:v>15560.201392877199</c:v>
                </c:pt>
                <c:pt idx="12">
                  <c:v>14515.2483405122</c:v>
                </c:pt>
                <c:pt idx="13">
                  <c:v>14343.828047826501</c:v>
                </c:pt>
                <c:pt idx="14">
                  <c:v>31235.5053136149</c:v>
                </c:pt>
                <c:pt idx="15">
                  <c:v>36938.1788804549</c:v>
                </c:pt>
                <c:pt idx="16">
                  <c:v>20385.547120060899</c:v>
                </c:pt>
                <c:pt idx="17">
                  <c:v>28226.971079335399</c:v>
                </c:pt>
                <c:pt idx="18">
                  <c:v>19003.058995418101</c:v>
                </c:pt>
                <c:pt idx="19">
                  <c:v>17285.080880280599</c:v>
                </c:pt>
                <c:pt idx="20">
                  <c:v>15779.3245253353</c:v>
                </c:pt>
                <c:pt idx="21">
                  <c:v>21521.061326284002</c:v>
                </c:pt>
                <c:pt idx="22">
                  <c:v>21992.396551071401</c:v>
                </c:pt>
                <c:pt idx="23">
                  <c:v>37162.770221904699</c:v>
                </c:pt>
                <c:pt idx="24">
                  <c:v>45898.685914150803</c:v>
                </c:pt>
                <c:pt idx="25">
                  <c:v>34821.101107110102</c:v>
                </c:pt>
                <c:pt idx="26">
                  <c:v>20293.427393335802</c:v>
                </c:pt>
                <c:pt idx="27">
                  <c:v>16369.581651799699</c:v>
                </c:pt>
                <c:pt idx="28">
                  <c:v>15498.8768244844</c:v>
                </c:pt>
                <c:pt idx="29">
                  <c:v>14872.9939268176</c:v>
                </c:pt>
                <c:pt idx="30">
                  <c:v>14482.037991215901</c:v>
                </c:pt>
                <c:pt idx="31">
                  <c:v>14359.706203072899</c:v>
                </c:pt>
                <c:pt idx="32">
                  <c:v>13945.735935303401</c:v>
                </c:pt>
                <c:pt idx="33">
                  <c:v>15202.734446095201</c:v>
                </c:pt>
                <c:pt idx="34">
                  <c:v>16188.890454054799</c:v>
                </c:pt>
                <c:pt idx="35">
                  <c:v>14855.6913280217</c:v>
                </c:pt>
                <c:pt idx="36">
                  <c:v>15608.5965829415</c:v>
                </c:pt>
                <c:pt idx="37">
                  <c:v>16553.255099059701</c:v>
                </c:pt>
                <c:pt idx="38">
                  <c:v>18904.591780079802</c:v>
                </c:pt>
                <c:pt idx="39">
                  <c:v>45599.457765023297</c:v>
                </c:pt>
                <c:pt idx="40">
                  <c:v>39109.853035798798</c:v>
                </c:pt>
                <c:pt idx="41">
                  <c:v>32459.443974813199</c:v>
                </c:pt>
                <c:pt idx="42">
                  <c:v>30248.414277093201</c:v>
                </c:pt>
                <c:pt idx="43">
                  <c:v>23049.966291197001</c:v>
                </c:pt>
                <c:pt idx="44">
                  <c:v>113503.871067634</c:v>
                </c:pt>
                <c:pt idx="45">
                  <c:v>47866.729524611903</c:v>
                </c:pt>
                <c:pt idx="46">
                  <c:v>29220.667306731601</c:v>
                </c:pt>
                <c:pt idx="47">
                  <c:v>18619.235824026098</c:v>
                </c:pt>
                <c:pt idx="48">
                  <c:v>16483.527248035</c:v>
                </c:pt>
                <c:pt idx="49">
                  <c:v>16242.134522557901</c:v>
                </c:pt>
                <c:pt idx="50">
                  <c:v>38925.323373765197</c:v>
                </c:pt>
                <c:pt idx="51">
                  <c:v>32283.342922843301</c:v>
                </c:pt>
                <c:pt idx="52">
                  <c:v>25068.866290862399</c:v>
                </c:pt>
                <c:pt idx="53">
                  <c:v>27713.5744129698</c:v>
                </c:pt>
                <c:pt idx="54">
                  <c:v>29228.3626173023</c:v>
                </c:pt>
                <c:pt idx="55">
                  <c:v>14914.176029644599</c:v>
                </c:pt>
                <c:pt idx="56">
                  <c:v>13877.4470193992</c:v>
                </c:pt>
                <c:pt idx="57">
                  <c:v>81228.694343396899</c:v>
                </c:pt>
                <c:pt idx="58">
                  <c:v>41084.2012494187</c:v>
                </c:pt>
                <c:pt idx="59">
                  <c:v>24880.1912756733</c:v>
                </c:pt>
                <c:pt idx="60">
                  <c:v>15144.027556193199</c:v>
                </c:pt>
                <c:pt idx="61">
                  <c:v>45696.628695269297</c:v>
                </c:pt>
                <c:pt idx="62">
                  <c:v>17473.3209705033</c:v>
                </c:pt>
                <c:pt idx="63">
                  <c:v>15461.6738774437</c:v>
                </c:pt>
                <c:pt idx="64">
                  <c:v>13733.0394040922</c:v>
                </c:pt>
                <c:pt idx="65">
                  <c:v>12345.827640982499</c:v>
                </c:pt>
                <c:pt idx="66">
                  <c:v>12463.643008242399</c:v>
                </c:pt>
                <c:pt idx="67">
                  <c:v>12523.9067947074</c:v>
                </c:pt>
                <c:pt idx="68">
                  <c:v>12519.6238434022</c:v>
                </c:pt>
                <c:pt idx="69">
                  <c:v>35455.189897588003</c:v>
                </c:pt>
                <c:pt idx="70">
                  <c:v>16700.089138095202</c:v>
                </c:pt>
                <c:pt idx="71">
                  <c:v>14073.8188791708</c:v>
                </c:pt>
                <c:pt idx="72">
                  <c:v>13082.0479209851</c:v>
                </c:pt>
                <c:pt idx="73">
                  <c:v>13025.031653593</c:v>
                </c:pt>
                <c:pt idx="74">
                  <c:v>13281.5204114219</c:v>
                </c:pt>
                <c:pt idx="75">
                  <c:v>14016.2494553624</c:v>
                </c:pt>
                <c:pt idx="76">
                  <c:v>33025.827762838097</c:v>
                </c:pt>
                <c:pt idx="77">
                  <c:v>17261.699702198501</c:v>
                </c:pt>
                <c:pt idx="78">
                  <c:v>14975.7338841287</c:v>
                </c:pt>
                <c:pt idx="79">
                  <c:v>13800.3971721014</c:v>
                </c:pt>
                <c:pt idx="80">
                  <c:v>15545.8334177382</c:v>
                </c:pt>
                <c:pt idx="81">
                  <c:v>17096.466804028401</c:v>
                </c:pt>
                <c:pt idx="82">
                  <c:v>18330.241160364701</c:v>
                </c:pt>
                <c:pt idx="83">
                  <c:v>44891.191421445998</c:v>
                </c:pt>
                <c:pt idx="84">
                  <c:v>33256.7680559652</c:v>
                </c:pt>
                <c:pt idx="85">
                  <c:v>38148.439591243201</c:v>
                </c:pt>
                <c:pt idx="86">
                  <c:v>18769.028113013101</c:v>
                </c:pt>
                <c:pt idx="87">
                  <c:v>14739.8843741048</c:v>
                </c:pt>
                <c:pt idx="88">
                  <c:v>13449.302725150799</c:v>
                </c:pt>
                <c:pt idx="89">
                  <c:v>13344.559904166201</c:v>
                </c:pt>
                <c:pt idx="90">
                  <c:v>13239.4501293913</c:v>
                </c:pt>
                <c:pt idx="91">
                  <c:v>29594.282992922999</c:v>
                </c:pt>
                <c:pt idx="92">
                  <c:v>29395.894331475101</c:v>
                </c:pt>
                <c:pt idx="93">
                  <c:v>31533.444411252</c:v>
                </c:pt>
                <c:pt idx="94">
                  <c:v>33920.5001132002</c:v>
                </c:pt>
                <c:pt idx="95">
                  <c:v>21057.626037794598</c:v>
                </c:pt>
                <c:pt idx="96">
                  <c:v>17610.388902590199</c:v>
                </c:pt>
                <c:pt idx="97">
                  <c:v>13368.565559664499</c:v>
                </c:pt>
                <c:pt idx="98">
                  <c:v>12527.2532684538</c:v>
                </c:pt>
                <c:pt idx="99">
                  <c:v>11888.839121492099</c:v>
                </c:pt>
                <c:pt idx="100">
                  <c:v>12975.002564792399</c:v>
                </c:pt>
                <c:pt idx="101">
                  <c:v>108206.107994978</c:v>
                </c:pt>
                <c:pt idx="102">
                  <c:v>16464.921440570499</c:v>
                </c:pt>
                <c:pt idx="103">
                  <c:v>18904.266552286801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D-4738-8B4A-4F4DEB132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FM_devs!$W$1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FM_devs!$V$2:$V$105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FM_devs!$W$2:$W$105</c:f>
              <c:numCache>
                <c:formatCode>#0</c:formatCode>
                <c:ptCount val="104"/>
                <c:pt idx="0">
                  <c:v>1993.0486648772001</c:v>
                </c:pt>
                <c:pt idx="1">
                  <c:v>-28.932520817099402</c:v>
                </c:pt>
                <c:pt idx="2">
                  <c:v>-747.31749511689804</c:v>
                </c:pt>
                <c:pt idx="3">
                  <c:v>4112.8367317771999</c:v>
                </c:pt>
                <c:pt idx="4">
                  <c:v>1238.4587470056999</c:v>
                </c:pt>
                <c:pt idx="5">
                  <c:v>-898.05405703269901</c:v>
                </c:pt>
                <c:pt idx="6">
                  <c:v>220.539828644902</c:v>
                </c:pt>
                <c:pt idx="7">
                  <c:v>-448.99640283199898</c:v>
                </c:pt>
                <c:pt idx="8">
                  <c:v>-281.57401450609899</c:v>
                </c:pt>
                <c:pt idx="9">
                  <c:v>-1019.7754031966</c:v>
                </c:pt>
                <c:pt idx="10">
                  <c:v>-1011.2633712250999</c:v>
                </c:pt>
                <c:pt idx="11">
                  <c:v>-905.20139287719905</c:v>
                </c:pt>
                <c:pt idx="12">
                  <c:v>92.751659487799799</c:v>
                </c:pt>
                <c:pt idx="13">
                  <c:v>65.171952173499406</c:v>
                </c:pt>
                <c:pt idx="14">
                  <c:v>4069.4946863851001</c:v>
                </c:pt>
                <c:pt idx="15">
                  <c:v>5025.8211195451004</c:v>
                </c:pt>
                <c:pt idx="16">
                  <c:v>2507.4528799391001</c:v>
                </c:pt>
                <c:pt idx="17">
                  <c:v>4814.0289206646003</c:v>
                </c:pt>
                <c:pt idx="18">
                  <c:v>-1275.0589954181</c:v>
                </c:pt>
                <c:pt idx="19">
                  <c:v>-836.08088028059899</c:v>
                </c:pt>
                <c:pt idx="20">
                  <c:v>-90.324525335299796</c:v>
                </c:pt>
                <c:pt idx="21">
                  <c:v>2937.9386737159998</c:v>
                </c:pt>
                <c:pt idx="22">
                  <c:v>-972.39655107140095</c:v>
                </c:pt>
                <c:pt idx="23">
                  <c:v>6023.2297780953004</c:v>
                </c:pt>
                <c:pt idx="24">
                  <c:v>5618.3140858491997</c:v>
                </c:pt>
                <c:pt idx="25">
                  <c:v>-4345.1011071101002</c:v>
                </c:pt>
                <c:pt idx="26">
                  <c:v>1255.5726066642001</c:v>
                </c:pt>
                <c:pt idx="27">
                  <c:v>-1179.5816517997</c:v>
                </c:pt>
                <c:pt idx="28">
                  <c:v>-481.8768244844</c:v>
                </c:pt>
                <c:pt idx="29">
                  <c:v>-352.99392681760003</c:v>
                </c:pt>
                <c:pt idx="30">
                  <c:v>-638.037991215901</c:v>
                </c:pt>
                <c:pt idx="31">
                  <c:v>-206.706203072899</c:v>
                </c:pt>
                <c:pt idx="32">
                  <c:v>141.26406469659901</c:v>
                </c:pt>
                <c:pt idx="33">
                  <c:v>293.26555390479899</c:v>
                </c:pt>
                <c:pt idx="34">
                  <c:v>545.10954594520103</c:v>
                </c:pt>
                <c:pt idx="35">
                  <c:v>-325.69132802169997</c:v>
                </c:pt>
                <c:pt idx="36">
                  <c:v>-409.5965829415</c:v>
                </c:pt>
                <c:pt idx="37">
                  <c:v>-1705.2550990596999</c:v>
                </c:pt>
                <c:pt idx="38">
                  <c:v>-2630.5917800798002</c:v>
                </c:pt>
                <c:pt idx="39">
                  <c:v>2494.5422349767</c:v>
                </c:pt>
                <c:pt idx="40">
                  <c:v>-3334.8530357988002</c:v>
                </c:pt>
                <c:pt idx="41">
                  <c:v>-3172.4439748131999</c:v>
                </c:pt>
                <c:pt idx="42">
                  <c:v>-5413.4142770932003</c:v>
                </c:pt>
                <c:pt idx="43">
                  <c:v>-1033.9662911969999</c:v>
                </c:pt>
                <c:pt idx="44">
                  <c:v>3301.1289323659998</c:v>
                </c:pt>
                <c:pt idx="45">
                  <c:v>6253.2704753880998</c:v>
                </c:pt>
                <c:pt idx="46">
                  <c:v>-7905.6673067315996</c:v>
                </c:pt>
                <c:pt idx="47">
                  <c:v>-4797.2358240261001</c:v>
                </c:pt>
                <c:pt idx="48">
                  <c:v>-2845.527248035</c:v>
                </c:pt>
                <c:pt idx="49">
                  <c:v>-2808.1345225578998</c:v>
                </c:pt>
                <c:pt idx="50">
                  <c:v>-2315.3233737651999</c:v>
                </c:pt>
                <c:pt idx="51">
                  <c:v>-2767.3429228433001</c:v>
                </c:pt>
                <c:pt idx="52">
                  <c:v>-3536.8662908624001</c:v>
                </c:pt>
                <c:pt idx="53">
                  <c:v>-5144.5744129697996</c:v>
                </c:pt>
                <c:pt idx="54">
                  <c:v>-5523.3626173023004</c:v>
                </c:pt>
                <c:pt idx="55">
                  <c:v>-2332.1760296446</c:v>
                </c:pt>
                <c:pt idx="56">
                  <c:v>-1573.4470193991999</c:v>
                </c:pt>
                <c:pt idx="57">
                  <c:v>3644.3056566031</c:v>
                </c:pt>
                <c:pt idx="58">
                  <c:v>-720.20124941869994</c:v>
                </c:pt>
                <c:pt idx="59">
                  <c:v>-6538.1912756733</c:v>
                </c:pt>
                <c:pt idx="60">
                  <c:v>-2705.0275561931999</c:v>
                </c:pt>
                <c:pt idx="61">
                  <c:v>6250.3713047307001</c:v>
                </c:pt>
                <c:pt idx="62">
                  <c:v>-4088.3209705033</c:v>
                </c:pt>
                <c:pt idx="63">
                  <c:v>-2936.6738774436999</c:v>
                </c:pt>
                <c:pt idx="64">
                  <c:v>-885.03940409220002</c:v>
                </c:pt>
                <c:pt idx="65">
                  <c:v>-185.82764098249899</c:v>
                </c:pt>
                <c:pt idx="66">
                  <c:v>-652.64300824239899</c:v>
                </c:pt>
                <c:pt idx="67">
                  <c:v>-674.90679470739997</c:v>
                </c:pt>
                <c:pt idx="68">
                  <c:v>-108.6238434022</c:v>
                </c:pt>
                <c:pt idx="69">
                  <c:v>7342.8101024119997</c:v>
                </c:pt>
                <c:pt idx="70">
                  <c:v>74.910861904798395</c:v>
                </c:pt>
                <c:pt idx="71">
                  <c:v>-1378.8188791708001</c:v>
                </c:pt>
                <c:pt idx="72">
                  <c:v>-562.04792098509995</c:v>
                </c:pt>
                <c:pt idx="73">
                  <c:v>-117.031653593</c:v>
                </c:pt>
                <c:pt idx="74">
                  <c:v>-858.52041142190001</c:v>
                </c:pt>
                <c:pt idx="75">
                  <c:v>-298.2494553624</c:v>
                </c:pt>
                <c:pt idx="76">
                  <c:v>1705.1722371619001</c:v>
                </c:pt>
                <c:pt idx="77">
                  <c:v>-44.699702198500702</c:v>
                </c:pt>
                <c:pt idx="78">
                  <c:v>-1280.7338841287001</c:v>
                </c:pt>
                <c:pt idx="79">
                  <c:v>-1225.3971721014</c:v>
                </c:pt>
                <c:pt idx="80">
                  <c:v>2296.1665822618002</c:v>
                </c:pt>
                <c:pt idx="81">
                  <c:v>134.53319597159901</c:v>
                </c:pt>
                <c:pt idx="82">
                  <c:v>-1997.2411603646999</c:v>
                </c:pt>
                <c:pt idx="83">
                  <c:v>6618.8085785539997</c:v>
                </c:pt>
                <c:pt idx="84">
                  <c:v>452.23194403479999</c:v>
                </c:pt>
                <c:pt idx="85">
                  <c:v>5606.5604087567999</c:v>
                </c:pt>
                <c:pt idx="86">
                  <c:v>-5568.0281130130998</c:v>
                </c:pt>
                <c:pt idx="87">
                  <c:v>-1594.8843741047999</c:v>
                </c:pt>
                <c:pt idx="88">
                  <c:v>-603.30272515079901</c:v>
                </c:pt>
                <c:pt idx="89">
                  <c:v>70.440095833799205</c:v>
                </c:pt>
                <c:pt idx="90">
                  <c:v>-256.45012939129998</c:v>
                </c:pt>
                <c:pt idx="91">
                  <c:v>1760.7170070770001</c:v>
                </c:pt>
                <c:pt idx="92">
                  <c:v>-2295.8943314751</c:v>
                </c:pt>
                <c:pt idx="93">
                  <c:v>-3172.444411252</c:v>
                </c:pt>
                <c:pt idx="94">
                  <c:v>-1333.5001132002001</c:v>
                </c:pt>
                <c:pt idx="95">
                  <c:v>-81.626037794598204</c:v>
                </c:pt>
                <c:pt idx="96">
                  <c:v>870.611097409801</c:v>
                </c:pt>
                <c:pt idx="97">
                  <c:v>-1593.5655596644999</c:v>
                </c:pt>
                <c:pt idx="98">
                  <c:v>-1205.2532684538</c:v>
                </c:pt>
                <c:pt idx="99">
                  <c:v>-583.83912149209903</c:v>
                </c:pt>
                <c:pt idx="100">
                  <c:v>-1649.0025647924001</c:v>
                </c:pt>
                <c:pt idx="101">
                  <c:v>5535.8920050220004</c:v>
                </c:pt>
                <c:pt idx="102">
                  <c:v>-5259.9214405704997</c:v>
                </c:pt>
                <c:pt idx="103">
                  <c:v>-5615.2665522868001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0-4C03-A7F5-FD8EEB94C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26386228748434"/>
          <c:y val="9.9270349192277979E-2"/>
          <c:w val="0.80018765221914834"/>
          <c:h val="0.471598457212581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FM_devs!$AZ$1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FM_devs!$AZ$2:$AZ$105</c:f>
              <c:numCache>
                <c:formatCode>#0</c:formatCode>
                <c:ptCount val="104"/>
                <c:pt idx="0">
                  <c:v>11451.2482213397</c:v>
                </c:pt>
                <c:pt idx="1">
                  <c:v>11451.2482213397</c:v>
                </c:pt>
                <c:pt idx="2">
                  <c:v>11451.2482213397</c:v>
                </c:pt>
                <c:pt idx="3">
                  <c:v>11451.2482213397</c:v>
                </c:pt>
                <c:pt idx="4">
                  <c:v>11451.2482213397</c:v>
                </c:pt>
                <c:pt idx="5">
                  <c:v>11451.2482213397</c:v>
                </c:pt>
                <c:pt idx="6">
                  <c:v>11451.2482213397</c:v>
                </c:pt>
                <c:pt idx="7">
                  <c:v>11451.2482213397</c:v>
                </c:pt>
                <c:pt idx="8">
                  <c:v>11451.2482213397</c:v>
                </c:pt>
                <c:pt idx="9">
                  <c:v>11451.2482213397</c:v>
                </c:pt>
                <c:pt idx="10">
                  <c:v>11451.2482213397</c:v>
                </c:pt>
                <c:pt idx="11">
                  <c:v>11451.2482213397</c:v>
                </c:pt>
                <c:pt idx="12">
                  <c:v>11451.2482213397</c:v>
                </c:pt>
                <c:pt idx="13">
                  <c:v>11451.2482213397</c:v>
                </c:pt>
                <c:pt idx="14">
                  <c:v>11451.2482213397</c:v>
                </c:pt>
                <c:pt idx="15">
                  <c:v>11451.2482213397</c:v>
                </c:pt>
                <c:pt idx="16">
                  <c:v>11451.2482213397</c:v>
                </c:pt>
                <c:pt idx="17">
                  <c:v>11451.2482213397</c:v>
                </c:pt>
                <c:pt idx="18">
                  <c:v>11451.2482213397</c:v>
                </c:pt>
                <c:pt idx="19">
                  <c:v>11451.2482213397</c:v>
                </c:pt>
                <c:pt idx="20">
                  <c:v>11451.2482213397</c:v>
                </c:pt>
                <c:pt idx="21">
                  <c:v>11451.2482213397</c:v>
                </c:pt>
                <c:pt idx="22">
                  <c:v>11451.2482213397</c:v>
                </c:pt>
                <c:pt idx="23">
                  <c:v>11451.2482213397</c:v>
                </c:pt>
                <c:pt idx="24">
                  <c:v>11451.2482213397</c:v>
                </c:pt>
                <c:pt idx="25">
                  <c:v>11451.2482213397</c:v>
                </c:pt>
                <c:pt idx="26">
                  <c:v>11451.2482213397</c:v>
                </c:pt>
                <c:pt idx="27">
                  <c:v>11451.2482213397</c:v>
                </c:pt>
                <c:pt idx="28">
                  <c:v>11451.2482213397</c:v>
                </c:pt>
                <c:pt idx="29">
                  <c:v>11451.2482213397</c:v>
                </c:pt>
                <c:pt idx="30">
                  <c:v>11451.2482213397</c:v>
                </c:pt>
                <c:pt idx="31">
                  <c:v>11451.2482213397</c:v>
                </c:pt>
                <c:pt idx="32">
                  <c:v>11451.2482213397</c:v>
                </c:pt>
                <c:pt idx="33">
                  <c:v>11451.2482213397</c:v>
                </c:pt>
                <c:pt idx="34">
                  <c:v>11451.2482213397</c:v>
                </c:pt>
                <c:pt idx="35">
                  <c:v>11451.2482213397</c:v>
                </c:pt>
                <c:pt idx="36">
                  <c:v>11451.2482213397</c:v>
                </c:pt>
                <c:pt idx="37">
                  <c:v>11451.2482213397</c:v>
                </c:pt>
                <c:pt idx="38">
                  <c:v>11451.2482213397</c:v>
                </c:pt>
                <c:pt idx="39">
                  <c:v>11451.2482213397</c:v>
                </c:pt>
                <c:pt idx="40">
                  <c:v>11451.2482213397</c:v>
                </c:pt>
                <c:pt idx="41">
                  <c:v>11451.2482213397</c:v>
                </c:pt>
                <c:pt idx="42">
                  <c:v>11451.2482213397</c:v>
                </c:pt>
                <c:pt idx="43">
                  <c:v>11451.2482213397</c:v>
                </c:pt>
                <c:pt idx="44">
                  <c:v>11451.2482213397</c:v>
                </c:pt>
                <c:pt idx="45">
                  <c:v>11451.2482213397</c:v>
                </c:pt>
                <c:pt idx="46">
                  <c:v>11451.2482213397</c:v>
                </c:pt>
                <c:pt idx="47">
                  <c:v>11451.2482213397</c:v>
                </c:pt>
                <c:pt idx="48">
                  <c:v>11451.2482213397</c:v>
                </c:pt>
                <c:pt idx="49">
                  <c:v>11451.2482213397</c:v>
                </c:pt>
                <c:pt idx="50">
                  <c:v>11451.2482213397</c:v>
                </c:pt>
                <c:pt idx="51">
                  <c:v>11451.2482213397</c:v>
                </c:pt>
                <c:pt idx="52">
                  <c:v>11451.2482213397</c:v>
                </c:pt>
                <c:pt idx="53">
                  <c:v>11451.2482213397</c:v>
                </c:pt>
                <c:pt idx="54">
                  <c:v>11451.2482213397</c:v>
                </c:pt>
                <c:pt idx="55">
                  <c:v>11451.2482213397</c:v>
                </c:pt>
                <c:pt idx="56">
                  <c:v>11451.2482213397</c:v>
                </c:pt>
                <c:pt idx="57">
                  <c:v>11451.2482213397</c:v>
                </c:pt>
                <c:pt idx="58">
                  <c:v>11451.2482213397</c:v>
                </c:pt>
                <c:pt idx="59">
                  <c:v>11451.2482213397</c:v>
                </c:pt>
                <c:pt idx="60">
                  <c:v>11451.2482213397</c:v>
                </c:pt>
                <c:pt idx="61">
                  <c:v>11451.2482213397</c:v>
                </c:pt>
                <c:pt idx="62">
                  <c:v>11451.2482213397</c:v>
                </c:pt>
                <c:pt idx="63">
                  <c:v>11451.2482213397</c:v>
                </c:pt>
                <c:pt idx="64">
                  <c:v>11451.2482213397</c:v>
                </c:pt>
                <c:pt idx="65">
                  <c:v>11451.2482213397</c:v>
                </c:pt>
                <c:pt idx="66">
                  <c:v>11451.2482213397</c:v>
                </c:pt>
                <c:pt idx="67">
                  <c:v>11451.2482213397</c:v>
                </c:pt>
                <c:pt idx="68">
                  <c:v>11451.2482213397</c:v>
                </c:pt>
                <c:pt idx="69">
                  <c:v>11451.2482213397</c:v>
                </c:pt>
                <c:pt idx="70">
                  <c:v>11451.2482213397</c:v>
                </c:pt>
                <c:pt idx="71">
                  <c:v>11451.2482213397</c:v>
                </c:pt>
                <c:pt idx="72">
                  <c:v>11451.2482213397</c:v>
                </c:pt>
                <c:pt idx="73">
                  <c:v>11451.2482213397</c:v>
                </c:pt>
                <c:pt idx="74">
                  <c:v>11451.2482213397</c:v>
                </c:pt>
                <c:pt idx="75">
                  <c:v>11451.2482213397</c:v>
                </c:pt>
                <c:pt idx="76">
                  <c:v>11451.2482213397</c:v>
                </c:pt>
                <c:pt idx="77">
                  <c:v>11451.2482213397</c:v>
                </c:pt>
                <c:pt idx="78">
                  <c:v>11451.2482213397</c:v>
                </c:pt>
                <c:pt idx="79">
                  <c:v>11451.2482213397</c:v>
                </c:pt>
                <c:pt idx="80">
                  <c:v>11451.2482213397</c:v>
                </c:pt>
                <c:pt idx="81">
                  <c:v>11451.2482213397</c:v>
                </c:pt>
                <c:pt idx="82">
                  <c:v>11451.2482213397</c:v>
                </c:pt>
                <c:pt idx="83">
                  <c:v>11451.2482213397</c:v>
                </c:pt>
                <c:pt idx="84">
                  <c:v>11451.2482213397</c:v>
                </c:pt>
                <c:pt idx="85">
                  <c:v>11451.2482213397</c:v>
                </c:pt>
                <c:pt idx="86">
                  <c:v>11451.2482213397</c:v>
                </c:pt>
                <c:pt idx="87">
                  <c:v>11451.2482213397</c:v>
                </c:pt>
                <c:pt idx="88">
                  <c:v>11451.2482213397</c:v>
                </c:pt>
                <c:pt idx="89">
                  <c:v>11451.2482213397</c:v>
                </c:pt>
                <c:pt idx="90">
                  <c:v>11451.2482213397</c:v>
                </c:pt>
                <c:pt idx="91">
                  <c:v>11451.2482213397</c:v>
                </c:pt>
                <c:pt idx="92">
                  <c:v>11451.2482213397</c:v>
                </c:pt>
                <c:pt idx="93">
                  <c:v>11451.2482213397</c:v>
                </c:pt>
                <c:pt idx="94">
                  <c:v>11451.2482213397</c:v>
                </c:pt>
                <c:pt idx="95">
                  <c:v>11451.2482213397</c:v>
                </c:pt>
                <c:pt idx="96">
                  <c:v>11451.2482213397</c:v>
                </c:pt>
                <c:pt idx="97">
                  <c:v>11451.2482213397</c:v>
                </c:pt>
                <c:pt idx="98">
                  <c:v>11451.2482213397</c:v>
                </c:pt>
                <c:pt idx="99">
                  <c:v>11451.2482213397</c:v>
                </c:pt>
                <c:pt idx="100">
                  <c:v>11451.2482213397</c:v>
                </c:pt>
                <c:pt idx="101">
                  <c:v>11451.2482213397</c:v>
                </c:pt>
                <c:pt idx="102">
                  <c:v>11451.2482213397</c:v>
                </c:pt>
                <c:pt idx="103">
                  <c:v>11451.2482213397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C-4E95-A81E-C407318B9EF8}"/>
            </c:ext>
          </c:extLst>
        </c:ser>
        <c:ser>
          <c:idx val="1"/>
          <c:order val="1"/>
          <c:tx>
            <c:strRef>
              <c:f>FM_devs!$BA$1</c:f>
              <c:strCache>
                <c:ptCount val="1"/>
                <c:pt idx="0">
                  <c:v>Promos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FM_devs!$BA$2:$BA$105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14831.0031481191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10028.001402980201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18280.118047743399</c:v>
                </c:pt>
                <c:pt idx="15">
                  <c:v>21020.8496125493</c:v>
                </c:pt>
                <c:pt idx="16">
                  <c:v>0</c:v>
                </c:pt>
                <c:pt idx="17">
                  <c:v>10585.8539083906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19735.3042453284</c:v>
                </c:pt>
                <c:pt idx="24">
                  <c:v>28286.832508173102</c:v>
                </c:pt>
                <c:pt idx="25">
                  <c:v>19483.638123245499</c:v>
                </c:pt>
                <c:pt idx="26">
                  <c:v>4181.9221844820604</c:v>
                </c:pt>
                <c:pt idx="27">
                  <c:v>2512.0206050627999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27054.522674837299</c:v>
                </c:pt>
                <c:pt idx="40">
                  <c:v>21828.768004713598</c:v>
                </c:pt>
                <c:pt idx="41">
                  <c:v>16035.083857448701</c:v>
                </c:pt>
                <c:pt idx="42">
                  <c:v>14777.5994046695</c:v>
                </c:pt>
                <c:pt idx="43">
                  <c:v>6084.6358661613203</c:v>
                </c:pt>
                <c:pt idx="44">
                  <c:v>95560.009709088903</c:v>
                </c:pt>
                <c:pt idx="45">
                  <c:v>29559.875248987501</c:v>
                </c:pt>
                <c:pt idx="46">
                  <c:v>15583.614906869399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23012.215142396301</c:v>
                </c:pt>
                <c:pt idx="51">
                  <c:v>17157.8828238756</c:v>
                </c:pt>
                <c:pt idx="52">
                  <c:v>12479.3503879777</c:v>
                </c:pt>
                <c:pt idx="53">
                  <c:v>13951.350246120701</c:v>
                </c:pt>
                <c:pt idx="54">
                  <c:v>15390.8451048918</c:v>
                </c:pt>
                <c:pt idx="55">
                  <c:v>0</c:v>
                </c:pt>
                <c:pt idx="56">
                  <c:v>0</c:v>
                </c:pt>
                <c:pt idx="57">
                  <c:v>65721.406624950105</c:v>
                </c:pt>
                <c:pt idx="58">
                  <c:v>25337.234869128399</c:v>
                </c:pt>
                <c:pt idx="59">
                  <c:v>12744.886691355499</c:v>
                </c:pt>
                <c:pt idx="60">
                  <c:v>0</c:v>
                </c:pt>
                <c:pt idx="61">
                  <c:v>27599.8497064488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21024.356923608801</c:v>
                </c:pt>
                <c:pt idx="70">
                  <c:v>5036.35664945182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18169.714760580799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3158.9557815698299</c:v>
                </c:pt>
                <c:pt idx="83">
                  <c:v>26621.8874998151</c:v>
                </c:pt>
                <c:pt idx="84">
                  <c:v>16801.150063247798</c:v>
                </c:pt>
                <c:pt idx="85">
                  <c:v>20077.591990420799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16654.646193233501</c:v>
                </c:pt>
                <c:pt idx="92">
                  <c:v>16080.0016792771</c:v>
                </c:pt>
                <c:pt idx="93">
                  <c:v>17454.505700909802</c:v>
                </c:pt>
                <c:pt idx="94">
                  <c:v>18577.102600100799</c:v>
                </c:pt>
                <c:pt idx="95">
                  <c:v>6353.6712669828203</c:v>
                </c:pt>
                <c:pt idx="96">
                  <c:v>3900.2962168518602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3569.5731952935498</c:v>
                </c:pt>
                <c:pt idx="101">
                  <c:v>94423.053633958407</c:v>
                </c:pt>
                <c:pt idx="102">
                  <c:v>5566.1560739398501</c:v>
                </c:pt>
                <c:pt idx="103">
                  <c:v>8966.2486597651296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C-4E95-A81E-C407318B9EF8}"/>
            </c:ext>
          </c:extLst>
        </c:ser>
        <c:ser>
          <c:idx val="2"/>
          <c:order val="2"/>
          <c:tx>
            <c:strRef>
              <c:f>FM_devs!$BB$1</c:f>
              <c:strCache>
                <c:ptCount val="1"/>
                <c:pt idx="0">
                  <c:v>Distrn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FM_devs!$BB$2:$BB$105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395.847942754477</c:v>
                </c:pt>
                <c:pt idx="3">
                  <c:v>371.34837796007599</c:v>
                </c:pt>
                <c:pt idx="4">
                  <c:v>1500.07828906396</c:v>
                </c:pt>
                <c:pt idx="5">
                  <c:v>1394.48687025508</c:v>
                </c:pt>
                <c:pt idx="6">
                  <c:v>974.60378016321704</c:v>
                </c:pt>
                <c:pt idx="7">
                  <c:v>933.48762172109298</c:v>
                </c:pt>
                <c:pt idx="8">
                  <c:v>1265.85250171193</c:v>
                </c:pt>
                <c:pt idx="9">
                  <c:v>1363.55614368856</c:v>
                </c:pt>
                <c:pt idx="10">
                  <c:v>2325.36926141197</c:v>
                </c:pt>
                <c:pt idx="11">
                  <c:v>1008.18941677794</c:v>
                </c:pt>
                <c:pt idx="12">
                  <c:v>680.77352112218102</c:v>
                </c:pt>
                <c:pt idx="13">
                  <c:v>524.23815578747804</c:v>
                </c:pt>
                <c:pt idx="14">
                  <c:v>1036.9711245056201</c:v>
                </c:pt>
                <c:pt idx="15">
                  <c:v>1860.43372766215</c:v>
                </c:pt>
                <c:pt idx="16">
                  <c:v>3520.4919217357401</c:v>
                </c:pt>
                <c:pt idx="17">
                  <c:v>2129.1396879899698</c:v>
                </c:pt>
                <c:pt idx="18">
                  <c:v>2516.7974384038098</c:v>
                </c:pt>
                <c:pt idx="19">
                  <c:v>2263.46561211678</c:v>
                </c:pt>
                <c:pt idx="20">
                  <c:v>1248.90393423207</c:v>
                </c:pt>
                <c:pt idx="21">
                  <c:v>2950.8664087921202</c:v>
                </c:pt>
                <c:pt idx="22">
                  <c:v>3814.5481110324499</c:v>
                </c:pt>
                <c:pt idx="23">
                  <c:v>2560.0408023069999</c:v>
                </c:pt>
                <c:pt idx="24">
                  <c:v>3044.4805740464699</c:v>
                </c:pt>
                <c:pt idx="25">
                  <c:v>1970.06201768442</c:v>
                </c:pt>
                <c:pt idx="26">
                  <c:v>2397.6144316495802</c:v>
                </c:pt>
                <c:pt idx="27">
                  <c:v>903.67866717055006</c:v>
                </c:pt>
                <c:pt idx="28">
                  <c:v>1167.4707706843801</c:v>
                </c:pt>
                <c:pt idx="29">
                  <c:v>834.53404189287903</c:v>
                </c:pt>
                <c:pt idx="30">
                  <c:v>799.12280528711801</c:v>
                </c:pt>
                <c:pt idx="31">
                  <c:v>714.22251792072802</c:v>
                </c:pt>
                <c:pt idx="32">
                  <c:v>576.91382216066495</c:v>
                </c:pt>
                <c:pt idx="33">
                  <c:v>520.32163346673804</c:v>
                </c:pt>
                <c:pt idx="34">
                  <c:v>869.85952107431501</c:v>
                </c:pt>
                <c:pt idx="35">
                  <c:v>887.30287518405703</c:v>
                </c:pt>
                <c:pt idx="36">
                  <c:v>1102.2842691886899</c:v>
                </c:pt>
                <c:pt idx="37">
                  <c:v>610.94502129441003</c:v>
                </c:pt>
                <c:pt idx="38">
                  <c:v>1192.0533337939601</c:v>
                </c:pt>
                <c:pt idx="39">
                  <c:v>3272.9638006560899</c:v>
                </c:pt>
                <c:pt idx="40">
                  <c:v>2823.4389683701602</c:v>
                </c:pt>
                <c:pt idx="41">
                  <c:v>2423.5285120549502</c:v>
                </c:pt>
                <c:pt idx="42">
                  <c:v>1953.62587163903</c:v>
                </c:pt>
                <c:pt idx="43">
                  <c:v>2894.3266860547101</c:v>
                </c:pt>
                <c:pt idx="44">
                  <c:v>3646.63768417141</c:v>
                </c:pt>
                <c:pt idx="45">
                  <c:v>3308.9341861283501</c:v>
                </c:pt>
                <c:pt idx="46">
                  <c:v>2214.46443176815</c:v>
                </c:pt>
                <c:pt idx="47">
                  <c:v>4695.1844521372204</c:v>
                </c:pt>
                <c:pt idx="48">
                  <c:v>2279.5523559466001</c:v>
                </c:pt>
                <c:pt idx="49">
                  <c:v>511.92784271848802</c:v>
                </c:pt>
                <c:pt idx="50">
                  <c:v>2158.7833579140602</c:v>
                </c:pt>
                <c:pt idx="51">
                  <c:v>1964.2695225269299</c:v>
                </c:pt>
                <c:pt idx="52">
                  <c:v>1197.4069075005</c:v>
                </c:pt>
                <c:pt idx="53">
                  <c:v>1589.5935742612</c:v>
                </c:pt>
                <c:pt idx="54">
                  <c:v>1568.5320843777099</c:v>
                </c:pt>
                <c:pt idx="55">
                  <c:v>1527.08740244159</c:v>
                </c:pt>
                <c:pt idx="56">
                  <c:v>1021.36206356676</c:v>
                </c:pt>
                <c:pt idx="57">
                  <c:v>2581.2274412496499</c:v>
                </c:pt>
                <c:pt idx="58">
                  <c:v>2544.7110747828501</c:v>
                </c:pt>
                <c:pt idx="59">
                  <c:v>1506.0690225810999</c:v>
                </c:pt>
                <c:pt idx="60">
                  <c:v>2268.58025903097</c:v>
                </c:pt>
                <c:pt idx="61">
                  <c:v>2898.2528319427902</c:v>
                </c:pt>
                <c:pt idx="62">
                  <c:v>2223.6335455180601</c:v>
                </c:pt>
                <c:pt idx="63">
                  <c:v>2290.1030266811299</c:v>
                </c:pt>
                <c:pt idx="64">
                  <c:v>503.96871963054002</c:v>
                </c:pt>
                <c:pt idx="65">
                  <c:v>209.82083710953799</c:v>
                </c:pt>
                <c:pt idx="66">
                  <c:v>189.82797705366701</c:v>
                </c:pt>
                <c:pt idx="67">
                  <c:v>185.45802493331001</c:v>
                </c:pt>
                <c:pt idx="68">
                  <c:v>169.12957724788001</c:v>
                </c:pt>
                <c:pt idx="69">
                  <c:v>1908.31899625254</c:v>
                </c:pt>
                <c:pt idx="70">
                  <c:v>1162.97044760272</c:v>
                </c:pt>
                <c:pt idx="71">
                  <c:v>1588.1311260310799</c:v>
                </c:pt>
                <c:pt idx="72">
                  <c:v>694.38970032612394</c:v>
                </c:pt>
                <c:pt idx="73">
                  <c:v>460.33637258133098</c:v>
                </c:pt>
                <c:pt idx="74">
                  <c:v>311.70413337447297</c:v>
                </c:pt>
                <c:pt idx="75">
                  <c:v>205.48200960686901</c:v>
                </c:pt>
                <c:pt idx="76">
                  <c:v>1105.19068883762</c:v>
                </c:pt>
                <c:pt idx="77">
                  <c:v>2593.5370093645602</c:v>
                </c:pt>
                <c:pt idx="78">
                  <c:v>1887.7862326986501</c:v>
                </c:pt>
                <c:pt idx="79">
                  <c:v>916.11572773158696</c:v>
                </c:pt>
                <c:pt idx="80">
                  <c:v>1296.48889461457</c:v>
                </c:pt>
                <c:pt idx="81">
                  <c:v>1005.17473186167</c:v>
                </c:pt>
                <c:pt idx="82">
                  <c:v>916.28410405162901</c:v>
                </c:pt>
                <c:pt idx="83">
                  <c:v>2844.6551071817598</c:v>
                </c:pt>
                <c:pt idx="84">
                  <c:v>1818.5441802170401</c:v>
                </c:pt>
                <c:pt idx="85">
                  <c:v>2463.1987900614099</c:v>
                </c:pt>
                <c:pt idx="86">
                  <c:v>2764.5197198404198</c:v>
                </c:pt>
                <c:pt idx="87">
                  <c:v>1714.4445172537201</c:v>
                </c:pt>
                <c:pt idx="88">
                  <c:v>530.17593235021798</c:v>
                </c:pt>
                <c:pt idx="89">
                  <c:v>522.00201964327198</c:v>
                </c:pt>
                <c:pt idx="90">
                  <c:v>632.96119013080295</c:v>
                </c:pt>
                <c:pt idx="91">
                  <c:v>864.60591177618801</c:v>
                </c:pt>
                <c:pt idx="92">
                  <c:v>1081.7629792801299</c:v>
                </c:pt>
                <c:pt idx="93">
                  <c:v>1267.7018428518199</c:v>
                </c:pt>
                <c:pt idx="94">
                  <c:v>1466.7729628387001</c:v>
                </c:pt>
                <c:pt idx="95">
                  <c:v>1094.3128489066701</c:v>
                </c:pt>
                <c:pt idx="96">
                  <c:v>1021.49867333662</c:v>
                </c:pt>
                <c:pt idx="97">
                  <c:v>417.90194228024501</c:v>
                </c:pt>
                <c:pt idx="98">
                  <c:v>141.37820450632799</c:v>
                </c:pt>
                <c:pt idx="99">
                  <c:v>23.123164775260001</c:v>
                </c:pt>
                <c:pt idx="100">
                  <c:v>0</c:v>
                </c:pt>
                <c:pt idx="101">
                  <c:v>1601.5748350368101</c:v>
                </c:pt>
                <c:pt idx="102">
                  <c:v>523.725838646596</c:v>
                </c:pt>
                <c:pt idx="103">
                  <c:v>557.04449371537203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6C-4E95-A81E-C407318B9EF8}"/>
            </c:ext>
          </c:extLst>
        </c:ser>
        <c:ser>
          <c:idx val="3"/>
          <c:order val="3"/>
          <c:tx>
            <c:strRef>
              <c:f>FM_devs!$BC$1</c:f>
              <c:strCache>
                <c:ptCount val="1"/>
                <c:pt idx="0">
                  <c:v>Comp_price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FM_devs!$BC$2:$BC$105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-25.2735300929949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-158.50962957201099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-1227.88455040086</c:v>
                </c:pt>
                <c:pt idx="15">
                  <c:v>-137.20431729721301</c:v>
                </c:pt>
                <c:pt idx="16">
                  <c:v>-137.530166885727</c:v>
                </c:pt>
                <c:pt idx="17">
                  <c:v>-182.225044404095</c:v>
                </c:pt>
                <c:pt idx="18">
                  <c:v>-17.4777562470159</c:v>
                </c:pt>
                <c:pt idx="19">
                  <c:v>0</c:v>
                </c:pt>
                <c:pt idx="20">
                  <c:v>0</c:v>
                </c:pt>
                <c:pt idx="21">
                  <c:v>-358.78083269760702</c:v>
                </c:pt>
                <c:pt idx="22">
                  <c:v>-232.39289433763901</c:v>
                </c:pt>
                <c:pt idx="23">
                  <c:v>-445.38401085532303</c:v>
                </c:pt>
                <c:pt idx="24">
                  <c:v>-15.4709121996167</c:v>
                </c:pt>
                <c:pt idx="25">
                  <c:v>-32.647622306265603</c:v>
                </c:pt>
                <c:pt idx="26">
                  <c:v>-122.916987133562</c:v>
                </c:pt>
                <c:pt idx="27">
                  <c:v>-233.565304770018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-246.45925916552801</c:v>
                </c:pt>
                <c:pt idx="40">
                  <c:v>-165.99769879684999</c:v>
                </c:pt>
                <c:pt idx="41">
                  <c:v>-489.57402276515398</c:v>
                </c:pt>
                <c:pt idx="42">
                  <c:v>-561.09644041720799</c:v>
                </c:pt>
                <c:pt idx="43">
                  <c:v>-1399.0293708126901</c:v>
                </c:pt>
                <c:pt idx="44">
                  <c:v>-1060.5638101579</c:v>
                </c:pt>
                <c:pt idx="45">
                  <c:v>-117.96780518972299</c:v>
                </c:pt>
                <c:pt idx="46">
                  <c:v>-2239.1336438887502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-0.68144816439183298</c:v>
                </c:pt>
                <c:pt idx="51">
                  <c:v>-168.415288201555</c:v>
                </c:pt>
                <c:pt idx="52">
                  <c:v>-1394.0879730189999</c:v>
                </c:pt>
                <c:pt idx="53">
                  <c:v>-1583.10628666296</c:v>
                </c:pt>
                <c:pt idx="54">
                  <c:v>-1298.9276702520699</c:v>
                </c:pt>
                <c:pt idx="55">
                  <c:v>0</c:v>
                </c:pt>
                <c:pt idx="56">
                  <c:v>0</c:v>
                </c:pt>
                <c:pt idx="57">
                  <c:v>-997.922609603247</c:v>
                </c:pt>
                <c:pt idx="58">
                  <c:v>-708.55975815634201</c:v>
                </c:pt>
                <c:pt idx="59">
                  <c:v>-2521.3113379689999</c:v>
                </c:pt>
                <c:pt idx="60">
                  <c:v>0</c:v>
                </c:pt>
                <c:pt idx="61">
                  <c:v>-1.15953569547366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-686.58219919002795</c:v>
                </c:pt>
                <c:pt idx="70">
                  <c:v>-1918.5233196248601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-519.65211330853401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-30.184462216093401</c:v>
                </c:pt>
                <c:pt idx="82">
                  <c:v>-1193.2761266674099</c:v>
                </c:pt>
                <c:pt idx="83">
                  <c:v>-263.95991192605601</c:v>
                </c:pt>
                <c:pt idx="84">
                  <c:v>-839.22208285616</c:v>
                </c:pt>
                <c:pt idx="85">
                  <c:v>-436.46947322267999</c:v>
                </c:pt>
                <c:pt idx="86">
                  <c:v>-124.87733669558899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-1718.1889094175499</c:v>
                </c:pt>
                <c:pt idx="92">
                  <c:v>-1747.29265583814</c:v>
                </c:pt>
                <c:pt idx="93">
                  <c:v>-1168.56420391654</c:v>
                </c:pt>
                <c:pt idx="94">
                  <c:v>-310.27999017818701</c:v>
                </c:pt>
                <c:pt idx="95">
                  <c:v>-982.54394636001905</c:v>
                </c:pt>
                <c:pt idx="96">
                  <c:v>-1701.4262609867301</c:v>
                </c:pt>
                <c:pt idx="97">
                  <c:v>-47.304126515885201</c:v>
                </c:pt>
                <c:pt idx="98">
                  <c:v>0</c:v>
                </c:pt>
                <c:pt idx="99">
                  <c:v>0</c:v>
                </c:pt>
                <c:pt idx="100">
                  <c:v>-2479.6663805306298</c:v>
                </c:pt>
                <c:pt idx="101">
                  <c:v>-562.17631704845905</c:v>
                </c:pt>
                <c:pt idx="102">
                  <c:v>-1699.58443776699</c:v>
                </c:pt>
                <c:pt idx="103">
                  <c:v>-2722.4351139447299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6C-4E95-A81E-C407318B9EF8}"/>
            </c:ext>
          </c:extLst>
        </c:ser>
        <c:ser>
          <c:idx val="4"/>
          <c:order val="4"/>
          <c:tx>
            <c:strRef>
              <c:f>FM_devs!$BD$1</c:f>
              <c:strCache>
                <c:ptCount val="1"/>
                <c:pt idx="0">
                  <c:v>Launchhyperx2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FM_devs!$BD$2:$BD$105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6C-4E95-A81E-C407318B9EF8}"/>
            </c:ext>
          </c:extLst>
        </c:ser>
        <c:ser>
          <c:idx val="5"/>
          <c:order val="5"/>
          <c:tx>
            <c:strRef>
              <c:f>FM_devs!$BE$1</c:f>
              <c:strCache>
                <c:ptCount val="1"/>
                <c:pt idx="0">
                  <c:v>121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FM_devs!$BE$2:$BE$105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21.134302885185001</c:v>
                </c:pt>
                <c:pt idx="8">
                  <c:v>44.136041142851802</c:v>
                </c:pt>
                <c:pt idx="9">
                  <c:v>51.404613853615103</c:v>
                </c:pt>
                <c:pt idx="10">
                  <c:v>45.294411254398398</c:v>
                </c:pt>
                <c:pt idx="11">
                  <c:v>49.66693657431</c:v>
                </c:pt>
                <c:pt idx="12">
                  <c:v>44.564104106366301</c:v>
                </c:pt>
                <c:pt idx="13">
                  <c:v>49.787195703468797</c:v>
                </c:pt>
                <c:pt idx="14">
                  <c:v>42.145411515749302</c:v>
                </c:pt>
                <c:pt idx="15">
                  <c:v>43.607002633814297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225.021502568974</c:v>
                </c:pt>
                <c:pt idx="22">
                  <c:v>97.892632891319195</c:v>
                </c:pt>
                <c:pt idx="23">
                  <c:v>152.13707969055201</c:v>
                </c:pt>
                <c:pt idx="24">
                  <c:v>249.03793283550399</c:v>
                </c:pt>
                <c:pt idx="25">
                  <c:v>47.397867345558801</c:v>
                </c:pt>
                <c:pt idx="26">
                  <c:v>53.808818640769601</c:v>
                </c:pt>
                <c:pt idx="27">
                  <c:v>35.976430376312202</c:v>
                </c:pt>
                <c:pt idx="28">
                  <c:v>23.195635080772</c:v>
                </c:pt>
                <c:pt idx="29">
                  <c:v>0</c:v>
                </c:pt>
                <c:pt idx="30">
                  <c:v>34.707427921447298</c:v>
                </c:pt>
                <c:pt idx="31">
                  <c:v>214.219819456903</c:v>
                </c:pt>
                <c:pt idx="32">
                  <c:v>40.976611257891498</c:v>
                </c:pt>
                <c:pt idx="33">
                  <c:v>24.824523483262698</c:v>
                </c:pt>
                <c:pt idx="34">
                  <c:v>27.798829743805499</c:v>
                </c:pt>
                <c:pt idx="35">
                  <c:v>0</c:v>
                </c:pt>
                <c:pt idx="36">
                  <c:v>95.993040864050002</c:v>
                </c:pt>
                <c:pt idx="37">
                  <c:v>22.150308800729999</c:v>
                </c:pt>
                <c:pt idx="38">
                  <c:v>90.751492712514604</c:v>
                </c:pt>
                <c:pt idx="39">
                  <c:v>254.247692078603</c:v>
                </c:pt>
                <c:pt idx="40">
                  <c:v>198.17588337690501</c:v>
                </c:pt>
                <c:pt idx="41">
                  <c:v>5.9495934129158696</c:v>
                </c:pt>
                <c:pt idx="42">
                  <c:v>0</c:v>
                </c:pt>
                <c:pt idx="43">
                  <c:v>56.836416562614197</c:v>
                </c:pt>
                <c:pt idx="44">
                  <c:v>352.61802116270297</c:v>
                </c:pt>
                <c:pt idx="45">
                  <c:v>357.84195452264299</c:v>
                </c:pt>
                <c:pt idx="46">
                  <c:v>25.958693347905001</c:v>
                </c:pt>
                <c:pt idx="47">
                  <c:v>9.7889581191497808</c:v>
                </c:pt>
                <c:pt idx="48">
                  <c:v>10.0378478958031</c:v>
                </c:pt>
                <c:pt idx="49">
                  <c:v>54.054556002315699</c:v>
                </c:pt>
                <c:pt idx="50">
                  <c:v>205.49490031997399</c:v>
                </c:pt>
                <c:pt idx="51">
                  <c:v>30.2307001912076</c:v>
                </c:pt>
                <c:pt idx="52">
                  <c:v>5.8744743682903398</c:v>
                </c:pt>
                <c:pt idx="53">
                  <c:v>16.766942226733601</c:v>
                </c:pt>
                <c:pt idx="54">
                  <c:v>69.343651569489097</c:v>
                </c:pt>
                <c:pt idx="55">
                  <c:v>88.962738077485099</c:v>
                </c:pt>
                <c:pt idx="56">
                  <c:v>23.475061093590298</c:v>
                </c:pt>
                <c:pt idx="57">
                  <c:v>279.316384129423</c:v>
                </c:pt>
                <c:pt idx="58">
                  <c:v>252.83968591844001</c:v>
                </c:pt>
                <c:pt idx="59">
                  <c:v>0</c:v>
                </c:pt>
                <c:pt idx="60">
                  <c:v>6.2874018733428496</c:v>
                </c:pt>
                <c:pt idx="61">
                  <c:v>356.663356424288</c:v>
                </c:pt>
                <c:pt idx="62">
                  <c:v>119.958964440899</c:v>
                </c:pt>
                <c:pt idx="63">
                  <c:v>33.072721177982999</c:v>
                </c:pt>
                <c:pt idx="64">
                  <c:v>137.640954013364</c:v>
                </c:pt>
                <c:pt idx="65">
                  <c:v>34.630373758631599</c:v>
                </c:pt>
                <c:pt idx="66">
                  <c:v>35.862671003240997</c:v>
                </c:pt>
                <c:pt idx="67">
                  <c:v>83.944337148154702</c:v>
                </c:pt>
                <c:pt idx="68">
                  <c:v>84.163585735868097</c:v>
                </c:pt>
                <c:pt idx="69">
                  <c:v>355.47001820216798</c:v>
                </c:pt>
                <c:pt idx="70">
                  <c:v>30.921390079208901</c:v>
                </c:pt>
                <c:pt idx="71">
                  <c:v>2.33009608744036</c:v>
                </c:pt>
                <c:pt idx="72">
                  <c:v>17.126625663015201</c:v>
                </c:pt>
                <c:pt idx="73">
                  <c:v>38.977832401895299</c:v>
                </c:pt>
                <c:pt idx="74">
                  <c:v>122.70626764415501</c:v>
                </c:pt>
                <c:pt idx="75">
                  <c:v>36.500431956036699</c:v>
                </c:pt>
                <c:pt idx="76">
                  <c:v>50.937234589079601</c:v>
                </c:pt>
                <c:pt idx="77">
                  <c:v>19.840386400392799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45.5500143456266</c:v>
                </c:pt>
                <c:pt idx="83">
                  <c:v>349.15097065818702</c:v>
                </c:pt>
                <c:pt idx="84">
                  <c:v>70.509874685291194</c:v>
                </c:pt>
                <c:pt idx="85">
                  <c:v>86.543633332067301</c:v>
                </c:pt>
                <c:pt idx="86">
                  <c:v>7.1180010357662402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6C-4E95-A81E-C407318B9EF8}"/>
            </c:ext>
          </c:extLst>
        </c:ser>
        <c:ser>
          <c:idx val="6"/>
          <c:order val="6"/>
          <c:tx>
            <c:strRef>
              <c:f>FM_devs!$BF$1</c:f>
              <c:strCache>
                <c:ptCount val="1"/>
                <c:pt idx="0">
                  <c:v>Edm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FM_devs!$BF$2:$BF$105</c:f>
              <c:numCache>
                <c:formatCode>#0</c:formatCode>
                <c:ptCount val="104"/>
                <c:pt idx="0">
                  <c:v>0</c:v>
                </c:pt>
                <c:pt idx="1">
                  <c:v>12.660571879640701</c:v>
                </c:pt>
                <c:pt idx="2">
                  <c:v>107.83805025632</c:v>
                </c:pt>
                <c:pt idx="3">
                  <c:v>89.984424539725794</c:v>
                </c:pt>
                <c:pt idx="4">
                  <c:v>345.39758131846799</c:v>
                </c:pt>
                <c:pt idx="5">
                  <c:v>207.29266001422801</c:v>
                </c:pt>
                <c:pt idx="6">
                  <c:v>90.823751767740902</c:v>
                </c:pt>
                <c:pt idx="7">
                  <c:v>8.6416166458162902</c:v>
                </c:pt>
                <c:pt idx="8">
                  <c:v>140.16597683051299</c:v>
                </c:pt>
                <c:pt idx="9">
                  <c:v>89.348446808061297</c:v>
                </c:pt>
                <c:pt idx="10">
                  <c:v>109.25074480155899</c:v>
                </c:pt>
                <c:pt idx="11">
                  <c:v>163.66888155563601</c:v>
                </c:pt>
                <c:pt idx="12">
                  <c:v>8.2843295099704601</c:v>
                </c:pt>
                <c:pt idx="13">
                  <c:v>77.484398128660899</c:v>
                </c:pt>
                <c:pt idx="14">
                  <c:v>31.6515064551736</c:v>
                </c:pt>
                <c:pt idx="15">
                  <c:v>20.472719613402099</c:v>
                </c:pt>
                <c:pt idx="16">
                  <c:v>29.4569902813911</c:v>
                </c:pt>
                <c:pt idx="17">
                  <c:v>22.126512697566099</c:v>
                </c:pt>
                <c:pt idx="18">
                  <c:v>0</c:v>
                </c:pt>
                <c:pt idx="19">
                  <c:v>113.976064417752</c:v>
                </c:pt>
                <c:pt idx="20">
                  <c:v>16.275222075264701</c:v>
                </c:pt>
                <c:pt idx="21">
                  <c:v>373.00454480005101</c:v>
                </c:pt>
                <c:pt idx="22">
                  <c:v>323.834192620051</c:v>
                </c:pt>
                <c:pt idx="23">
                  <c:v>327.32240736589603</c:v>
                </c:pt>
                <c:pt idx="24">
                  <c:v>282.51193118767299</c:v>
                </c:pt>
                <c:pt idx="25">
                  <c:v>145.878699804463</c:v>
                </c:pt>
                <c:pt idx="26">
                  <c:v>194.89404974672101</c:v>
                </c:pt>
                <c:pt idx="27">
                  <c:v>124.810397693818</c:v>
                </c:pt>
                <c:pt idx="28">
                  <c:v>186.672470613999</c:v>
                </c:pt>
                <c:pt idx="29">
                  <c:v>132.37981566995501</c:v>
                </c:pt>
                <c:pt idx="30">
                  <c:v>0.14035094666017001</c:v>
                </c:pt>
                <c:pt idx="31">
                  <c:v>8.04290133218006</c:v>
                </c:pt>
                <c:pt idx="32">
                  <c:v>10.0133996193439</c:v>
                </c:pt>
                <c:pt idx="33">
                  <c:v>3.34011029530874E-3</c:v>
                </c:pt>
                <c:pt idx="34">
                  <c:v>125.380308318188</c:v>
                </c:pt>
                <c:pt idx="35">
                  <c:v>6.8720216573307003</c:v>
                </c:pt>
                <c:pt idx="36">
                  <c:v>243.68439271129699</c:v>
                </c:pt>
                <c:pt idx="37">
                  <c:v>2.7750980276617701</c:v>
                </c:pt>
                <c:pt idx="38">
                  <c:v>177.96472211207299</c:v>
                </c:pt>
                <c:pt idx="39">
                  <c:v>267.62976537146801</c:v>
                </c:pt>
                <c:pt idx="40">
                  <c:v>246.95231533931599</c:v>
                </c:pt>
                <c:pt idx="41">
                  <c:v>271.29315330834697</c:v>
                </c:pt>
                <c:pt idx="42">
                  <c:v>123.73000076998299</c:v>
                </c:pt>
                <c:pt idx="43">
                  <c:v>25.7863604261332</c:v>
                </c:pt>
                <c:pt idx="44">
                  <c:v>252.24425544962099</c:v>
                </c:pt>
                <c:pt idx="45">
                  <c:v>173.475650863694</c:v>
                </c:pt>
                <c:pt idx="46">
                  <c:v>185.17404441437901</c:v>
                </c:pt>
                <c:pt idx="47">
                  <c:v>74.720349974746497</c:v>
                </c:pt>
                <c:pt idx="48">
                  <c:v>131.189704689167</c:v>
                </c:pt>
                <c:pt idx="49">
                  <c:v>640.40089500808995</c:v>
                </c:pt>
                <c:pt idx="50">
                  <c:v>169.52412425941</c:v>
                </c:pt>
                <c:pt idx="51">
                  <c:v>199.979051753264</c:v>
                </c:pt>
                <c:pt idx="52">
                  <c:v>9.0006702048518008</c:v>
                </c:pt>
                <c:pt idx="53">
                  <c:v>60.2317788636378</c:v>
                </c:pt>
                <c:pt idx="54">
                  <c:v>90.937414302156199</c:v>
                </c:pt>
                <c:pt idx="55">
                  <c:v>97.762340541245706</c:v>
                </c:pt>
                <c:pt idx="56">
                  <c:v>131.536366366251</c:v>
                </c:pt>
                <c:pt idx="57">
                  <c:v>208.07721835775101</c:v>
                </c:pt>
                <c:pt idx="58">
                  <c:v>201.52713982608901</c:v>
                </c:pt>
                <c:pt idx="59">
                  <c:v>114.40262021943499</c:v>
                </c:pt>
                <c:pt idx="60">
                  <c:v>25.364173484496</c:v>
                </c:pt>
                <c:pt idx="61">
                  <c:v>288.51693742208602</c:v>
                </c:pt>
                <c:pt idx="62">
                  <c:v>7.5148809447818898</c:v>
                </c:pt>
                <c:pt idx="63">
                  <c:v>136.728690344695</c:v>
                </c:pt>
                <c:pt idx="64">
                  <c:v>112.43832714251801</c:v>
                </c:pt>
                <c:pt idx="65">
                  <c:v>9.9575342751268697E-2</c:v>
                </c:pt>
                <c:pt idx="66">
                  <c:v>161.57184487227099</c:v>
                </c:pt>
                <c:pt idx="67">
                  <c:v>49.306247807744199</c:v>
                </c:pt>
                <c:pt idx="68">
                  <c:v>7.0221723436564701E-2</c:v>
                </c:pt>
                <c:pt idx="69">
                  <c:v>177.97789582554401</c:v>
                </c:pt>
                <c:pt idx="70">
                  <c:v>58.501037104335403</c:v>
                </c:pt>
                <c:pt idx="71">
                  <c:v>144.920288176127</c:v>
                </c:pt>
                <c:pt idx="72">
                  <c:v>108.25642733443</c:v>
                </c:pt>
                <c:pt idx="73">
                  <c:v>5.7650345362403197</c:v>
                </c:pt>
                <c:pt idx="74">
                  <c:v>17.171703066486302</c:v>
                </c:pt>
                <c:pt idx="75">
                  <c:v>4.9752350839917199</c:v>
                </c:pt>
                <c:pt idx="76">
                  <c:v>104.685743750588</c:v>
                </c:pt>
                <c:pt idx="77">
                  <c:v>6.3365188363271301</c:v>
                </c:pt>
                <c:pt idx="78">
                  <c:v>41.050660720649297</c:v>
                </c:pt>
                <c:pt idx="79">
                  <c:v>0.123102785111217</c:v>
                </c:pt>
                <c:pt idx="80">
                  <c:v>0</c:v>
                </c:pt>
                <c:pt idx="81">
                  <c:v>73.234720239056998</c:v>
                </c:pt>
                <c:pt idx="82">
                  <c:v>38.181489529957702</c:v>
                </c:pt>
                <c:pt idx="83">
                  <c:v>205.82708466965499</c:v>
                </c:pt>
                <c:pt idx="84">
                  <c:v>58.027967681182098</c:v>
                </c:pt>
                <c:pt idx="85">
                  <c:v>239.557799799761</c:v>
                </c:pt>
                <c:pt idx="86">
                  <c:v>102.51608864113599</c:v>
                </c:pt>
                <c:pt idx="87">
                  <c:v>22.1320290983973</c:v>
                </c:pt>
                <c:pt idx="88">
                  <c:v>3.1493216009835701</c:v>
                </c:pt>
                <c:pt idx="89">
                  <c:v>3.8234535925017901</c:v>
                </c:pt>
                <c:pt idx="90">
                  <c:v>2.8357469852828201</c:v>
                </c:pt>
                <c:pt idx="91">
                  <c:v>110.775562501419</c:v>
                </c:pt>
                <c:pt idx="92">
                  <c:v>79.982653262262104</c:v>
                </c:pt>
                <c:pt idx="93">
                  <c:v>67.706675083416599</c:v>
                </c:pt>
                <c:pt idx="94">
                  <c:v>62.045742156590798</c:v>
                </c:pt>
                <c:pt idx="95">
                  <c:v>24.405077786662499</c:v>
                </c:pt>
                <c:pt idx="96">
                  <c:v>34.613891695225099</c:v>
                </c:pt>
                <c:pt idx="97">
                  <c:v>9.3546302886463106</c:v>
                </c:pt>
                <c:pt idx="98">
                  <c:v>7.1168367719094502E-2</c:v>
                </c:pt>
                <c:pt idx="99">
                  <c:v>6.1555959091345203E-2</c:v>
                </c:pt>
                <c:pt idx="100">
                  <c:v>0</c:v>
                </c:pt>
                <c:pt idx="101">
                  <c:v>144.406793274438</c:v>
                </c:pt>
                <c:pt idx="102">
                  <c:v>53.209520851718104</c:v>
                </c:pt>
                <c:pt idx="103">
                  <c:v>25.200475689609199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6C-4E95-A81E-C407318B9EF8}"/>
            </c:ext>
          </c:extLst>
        </c:ser>
        <c:ser>
          <c:idx val="7"/>
          <c:order val="7"/>
          <c:tx>
            <c:strRef>
              <c:f>FM_devs!$BG$1</c:f>
              <c:strCache>
                <c:ptCount val="1"/>
                <c:pt idx="0">
                  <c:v>Social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FM_devs!$BG$2:$BG$105</c:f>
              <c:numCache>
                <c:formatCode>#0</c:formatCode>
                <c:ptCount val="104"/>
                <c:pt idx="0">
                  <c:v>32.556538262456598</c:v>
                </c:pt>
                <c:pt idx="1">
                  <c:v>33.625927857999102</c:v>
                </c:pt>
                <c:pt idx="2">
                  <c:v>56.476256971404901</c:v>
                </c:pt>
                <c:pt idx="3">
                  <c:v>16.974024485544401</c:v>
                </c:pt>
                <c:pt idx="4">
                  <c:v>35.237360766370898</c:v>
                </c:pt>
                <c:pt idx="5">
                  <c:v>12.293310340768899</c:v>
                </c:pt>
                <c:pt idx="6">
                  <c:v>8.2292870363455108</c:v>
                </c:pt>
                <c:pt idx="7">
                  <c:v>0</c:v>
                </c:pt>
                <c:pt idx="8">
                  <c:v>94.234617910238399</c:v>
                </c:pt>
                <c:pt idx="9">
                  <c:v>196.15406116557099</c:v>
                </c:pt>
                <c:pt idx="10">
                  <c:v>244.93339359235901</c:v>
                </c:pt>
                <c:pt idx="11">
                  <c:v>60.195359042305597</c:v>
                </c:pt>
                <c:pt idx="12">
                  <c:v>72.127224705061806</c:v>
                </c:pt>
                <c:pt idx="13">
                  <c:v>136.63128703908001</c:v>
                </c:pt>
                <c:pt idx="14">
                  <c:v>132.55483467771799</c:v>
                </c:pt>
                <c:pt idx="15">
                  <c:v>182.59207794576699</c:v>
                </c:pt>
                <c:pt idx="16">
                  <c:v>410.73344619457401</c:v>
                </c:pt>
                <c:pt idx="17">
                  <c:v>321.54261239889701</c:v>
                </c:pt>
                <c:pt idx="18">
                  <c:v>310.85314890390202</c:v>
                </c:pt>
                <c:pt idx="19">
                  <c:v>319.33453473067999</c:v>
                </c:pt>
                <c:pt idx="20">
                  <c:v>246.74778880639099</c:v>
                </c:pt>
                <c:pt idx="21">
                  <c:v>432.51618107654599</c:v>
                </c:pt>
                <c:pt idx="22">
                  <c:v>497.16604259823401</c:v>
                </c:pt>
                <c:pt idx="23">
                  <c:v>271.51202981973501</c:v>
                </c:pt>
                <c:pt idx="24">
                  <c:v>300.14287819561201</c:v>
                </c:pt>
                <c:pt idx="25">
                  <c:v>171.49449928917801</c:v>
                </c:pt>
                <c:pt idx="26">
                  <c:v>247.26694287046001</c:v>
                </c:pt>
                <c:pt idx="27">
                  <c:v>52.857211452146501</c:v>
                </c:pt>
                <c:pt idx="28">
                  <c:v>54.293424057919196</c:v>
                </c:pt>
                <c:pt idx="29">
                  <c:v>45.329671982995897</c:v>
                </c:pt>
                <c:pt idx="30">
                  <c:v>70.874156908046103</c:v>
                </c:pt>
                <c:pt idx="31">
                  <c:v>89.166048347869406</c:v>
                </c:pt>
                <c:pt idx="32">
                  <c:v>145.039708884628</c:v>
                </c:pt>
                <c:pt idx="33">
                  <c:v>146.80395715128799</c:v>
                </c:pt>
                <c:pt idx="34">
                  <c:v>201.10097130279101</c:v>
                </c:pt>
                <c:pt idx="35">
                  <c:v>234.868940862724</c:v>
                </c:pt>
                <c:pt idx="36">
                  <c:v>247.17036201330799</c:v>
                </c:pt>
                <c:pt idx="37">
                  <c:v>75.9092140968949</c:v>
                </c:pt>
                <c:pt idx="38">
                  <c:v>247.835645747032</c:v>
                </c:pt>
                <c:pt idx="39">
                  <c:v>317.98610246239298</c:v>
                </c:pt>
                <c:pt idx="40">
                  <c:v>245.77303260577901</c:v>
                </c:pt>
                <c:pt idx="41">
                  <c:v>158.61731592237999</c:v>
                </c:pt>
                <c:pt idx="42">
                  <c:v>108.82927178039699</c:v>
                </c:pt>
                <c:pt idx="43">
                  <c:v>334.19411189296898</c:v>
                </c:pt>
                <c:pt idx="44">
                  <c:v>278.60385976919298</c:v>
                </c:pt>
                <c:pt idx="45">
                  <c:v>279.98554898631699</c:v>
                </c:pt>
                <c:pt idx="46">
                  <c:v>150.22833432626001</c:v>
                </c:pt>
                <c:pt idx="47">
                  <c:v>388.17918128092703</c:v>
                </c:pt>
                <c:pt idx="48">
                  <c:v>2.2210880621042302</c:v>
                </c:pt>
                <c:pt idx="49">
                  <c:v>87.307649485352997</c:v>
                </c:pt>
                <c:pt idx="50">
                  <c:v>144.42106069840199</c:v>
                </c:pt>
                <c:pt idx="51">
                  <c:v>107.535930855122</c:v>
                </c:pt>
                <c:pt idx="52">
                  <c:v>107.937007816411</c:v>
                </c:pt>
                <c:pt idx="53">
                  <c:v>144.850237870353</c:v>
                </c:pt>
                <c:pt idx="54">
                  <c:v>130.49504667655799</c:v>
                </c:pt>
                <c:pt idx="55">
                  <c:v>178.41930779111399</c:v>
                </c:pt>
                <c:pt idx="56">
                  <c:v>173.84694935702001</c:v>
                </c:pt>
                <c:pt idx="57">
                  <c:v>213.01336192220501</c:v>
                </c:pt>
                <c:pt idx="58">
                  <c:v>211.86384792770701</c:v>
                </c:pt>
                <c:pt idx="59">
                  <c:v>160.75298514528399</c:v>
                </c:pt>
                <c:pt idx="60">
                  <c:v>209.12571640225099</c:v>
                </c:pt>
                <c:pt idx="61">
                  <c:v>147.479570657404</c:v>
                </c:pt>
                <c:pt idx="62">
                  <c:v>67.014973404327904</c:v>
                </c:pt>
                <c:pt idx="63">
                  <c:v>5.0355226971717197</c:v>
                </c:pt>
                <c:pt idx="64">
                  <c:v>0.39911291661764597</c:v>
                </c:pt>
                <c:pt idx="65">
                  <c:v>0.13380454704920899</c:v>
                </c:pt>
                <c:pt idx="66">
                  <c:v>0.67900507974595503</c:v>
                </c:pt>
                <c:pt idx="67">
                  <c:v>1.11691393483464</c:v>
                </c:pt>
                <c:pt idx="68">
                  <c:v>1.14824384342157</c:v>
                </c:pt>
                <c:pt idx="69">
                  <c:v>70.998788057721697</c:v>
                </c:pt>
                <c:pt idx="70">
                  <c:v>50.414254895646401</c:v>
                </c:pt>
                <c:pt idx="71">
                  <c:v>75.441267068742803</c:v>
                </c:pt>
                <c:pt idx="72">
                  <c:v>36.7712532891533</c:v>
                </c:pt>
                <c:pt idx="73">
                  <c:v>36.4612398345824</c:v>
                </c:pt>
                <c:pt idx="74">
                  <c:v>63.717381389033498</c:v>
                </c:pt>
                <c:pt idx="75">
                  <c:v>64.753463858480302</c:v>
                </c:pt>
                <c:pt idx="76">
                  <c:v>76.396560485410006</c:v>
                </c:pt>
                <c:pt idx="77">
                  <c:v>196.34064195238599</c:v>
                </c:pt>
                <c:pt idx="78">
                  <c:v>112.322776804624</c:v>
                </c:pt>
                <c:pt idx="79">
                  <c:v>63.533864288644899</c:v>
                </c:pt>
                <c:pt idx="80">
                  <c:v>105.962839370027</c:v>
                </c:pt>
                <c:pt idx="81">
                  <c:v>49.119963323410197</c:v>
                </c:pt>
                <c:pt idx="82">
                  <c:v>73.7831000184446</c:v>
                </c:pt>
                <c:pt idx="83">
                  <c:v>215.653444000185</c:v>
                </c:pt>
                <c:pt idx="84">
                  <c:v>190.853014344499</c:v>
                </c:pt>
                <c:pt idx="85">
                  <c:v>200.41891210806801</c:v>
                </c:pt>
                <c:pt idx="86">
                  <c:v>323.93027860790698</c:v>
                </c:pt>
                <c:pt idx="87">
                  <c:v>321.28418370682903</c:v>
                </c:pt>
                <c:pt idx="88">
                  <c:v>220.42398930474801</c:v>
                </c:pt>
                <c:pt idx="89">
                  <c:v>261.58603633639001</c:v>
                </c:pt>
                <c:pt idx="90">
                  <c:v>297.68896767853198</c:v>
                </c:pt>
                <c:pt idx="91">
                  <c:v>110.393231227313</c:v>
                </c:pt>
                <c:pt idx="92">
                  <c:v>126.237156451902</c:v>
                </c:pt>
                <c:pt idx="93">
                  <c:v>140.27326609615699</c:v>
                </c:pt>
                <c:pt idx="94">
                  <c:v>153.35916699521701</c:v>
                </c:pt>
                <c:pt idx="95">
                  <c:v>153.98076853949601</c:v>
                </c:pt>
                <c:pt idx="96">
                  <c:v>170.35047813769799</c:v>
                </c:pt>
                <c:pt idx="97">
                  <c:v>45.458370960985697</c:v>
                </c:pt>
                <c:pt idx="98">
                  <c:v>9.2215034030080396</c:v>
                </c:pt>
                <c:pt idx="99">
                  <c:v>13.0336822264789</c:v>
                </c:pt>
                <c:pt idx="100">
                  <c:v>0</c:v>
                </c:pt>
                <c:pt idx="101">
                  <c:v>113.112466079494</c:v>
                </c:pt>
                <c:pt idx="102">
                  <c:v>42.372848888050498</c:v>
                </c:pt>
                <c:pt idx="103">
                  <c:v>44.288525006844097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6C-4E95-A81E-C407318B9EF8}"/>
            </c:ext>
          </c:extLst>
        </c:ser>
        <c:ser>
          <c:idx val="8"/>
          <c:order val="8"/>
          <c:tx>
            <c:strRef>
              <c:f>FM_devs!$BH$1</c:f>
              <c:strCache>
                <c:ptCount val="1"/>
                <c:pt idx="0">
                  <c:v>Own-ec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FM_devs!$BH$2:$BH$105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12.769076441590499</c:v>
                </c:pt>
                <c:pt idx="53">
                  <c:v>23.860728141285801</c:v>
                </c:pt>
                <c:pt idx="54">
                  <c:v>30.92203737054</c:v>
                </c:pt>
                <c:pt idx="55">
                  <c:v>29.6347081849561</c:v>
                </c:pt>
                <c:pt idx="56">
                  <c:v>10.002139719365699</c:v>
                </c:pt>
                <c:pt idx="57">
                  <c:v>113.61721638874199</c:v>
                </c:pt>
                <c:pt idx="58">
                  <c:v>113.511792156127</c:v>
                </c:pt>
                <c:pt idx="59">
                  <c:v>116.83674414494401</c:v>
                </c:pt>
                <c:pt idx="60">
                  <c:v>178.13814480027099</c:v>
                </c:pt>
                <c:pt idx="61">
                  <c:v>165.889512626797</c:v>
                </c:pt>
                <c:pt idx="62">
                  <c:v>136.65813332037101</c:v>
                </c:pt>
                <c:pt idx="63">
                  <c:v>64.405505542575099</c:v>
                </c:pt>
                <c:pt idx="64">
                  <c:v>91.114620095391004</c:v>
                </c:pt>
                <c:pt idx="65">
                  <c:v>5.1650839694809196</c:v>
                </c:pt>
                <c:pt idx="66">
                  <c:v>6.3156098469189201</c:v>
                </c:pt>
                <c:pt idx="67">
                  <c:v>3.55631975713451</c:v>
                </c:pt>
                <c:pt idx="68">
                  <c:v>10.1831228454603</c:v>
                </c:pt>
                <c:pt idx="69">
                  <c:v>117.559796645738</c:v>
                </c:pt>
                <c:pt idx="70">
                  <c:v>19.453737762489698</c:v>
                </c:pt>
                <c:pt idx="71">
                  <c:v>27.261548914746001</c:v>
                </c:pt>
                <c:pt idx="72">
                  <c:v>30.7690506878109</c:v>
                </c:pt>
                <c:pt idx="73">
                  <c:v>25.812225734673099</c:v>
                </c:pt>
                <c:pt idx="74">
                  <c:v>28.762246079116501</c:v>
                </c:pt>
                <c:pt idx="75">
                  <c:v>54.813461750336103</c:v>
                </c:pt>
                <c:pt idx="76">
                  <c:v>99.536544658310703</c:v>
                </c:pt>
                <c:pt idx="77">
                  <c:v>119.92719265359401</c:v>
                </c:pt>
                <c:pt idx="78">
                  <c:v>36.645702621229901</c:v>
                </c:pt>
                <c:pt idx="79">
                  <c:v>13.3934442851774</c:v>
                </c:pt>
                <c:pt idx="80">
                  <c:v>51.979701630593397</c:v>
                </c:pt>
                <c:pt idx="81">
                  <c:v>22.449382126180002</c:v>
                </c:pt>
                <c:pt idx="82">
                  <c:v>21.206747925331602</c:v>
                </c:pt>
                <c:pt idx="83">
                  <c:v>89.632849903895405</c:v>
                </c:pt>
                <c:pt idx="84">
                  <c:v>79.237539665125595</c:v>
                </c:pt>
                <c:pt idx="85">
                  <c:v>123.728818971579</c:v>
                </c:pt>
                <c:pt idx="86">
                  <c:v>39.850487286016303</c:v>
                </c:pt>
                <c:pt idx="87">
                  <c:v>30.8025529432004</c:v>
                </c:pt>
                <c:pt idx="88">
                  <c:v>34.643597729536403</c:v>
                </c:pt>
                <c:pt idx="89">
                  <c:v>22.9835460945493</c:v>
                </c:pt>
                <c:pt idx="90">
                  <c:v>19.344161268634899</c:v>
                </c:pt>
                <c:pt idx="91">
                  <c:v>54.986420507835497</c:v>
                </c:pt>
                <c:pt idx="92">
                  <c:v>53.116028885433401</c:v>
                </c:pt>
                <c:pt idx="93">
                  <c:v>46.681747005912101</c:v>
                </c:pt>
                <c:pt idx="94">
                  <c:v>59.233097872442897</c:v>
                </c:pt>
                <c:pt idx="95">
                  <c:v>39.688626301064602</c:v>
                </c:pt>
                <c:pt idx="96">
                  <c:v>32.615157031561097</c:v>
                </c:pt>
                <c:pt idx="97">
                  <c:v>19.8738745373543</c:v>
                </c:pt>
                <c:pt idx="98">
                  <c:v>51.928031020129403</c:v>
                </c:pt>
                <c:pt idx="99">
                  <c:v>17.151487039959299</c:v>
                </c:pt>
                <c:pt idx="100">
                  <c:v>3.5355869784154601</c:v>
                </c:pt>
                <c:pt idx="101">
                  <c:v>150.00257517585499</c:v>
                </c:pt>
                <c:pt idx="102">
                  <c:v>142.980386564192</c:v>
                </c:pt>
                <c:pt idx="103">
                  <c:v>42.0356819039919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26C-4E95-A81E-C407318B9EF8}"/>
            </c:ext>
          </c:extLst>
        </c:ser>
        <c:ser>
          <c:idx val="9"/>
          <c:order val="9"/>
          <c:tx>
            <c:strRef>
              <c:f>FM_devs!$BI$1</c:f>
              <c:strCache>
                <c:ptCount val="1"/>
                <c:pt idx="0">
                  <c:v>Cvs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FM_devs!$BI$2:$BI$105</c:f>
              <c:numCache>
                <c:formatCode>#0</c:formatCode>
                <c:ptCount val="104"/>
                <c:pt idx="0">
                  <c:v>3411.3309612099501</c:v>
                </c:pt>
                <c:pt idx="1">
                  <c:v>3473.2413608974698</c:v>
                </c:pt>
                <c:pt idx="2">
                  <c:v>3455.8962621072201</c:v>
                </c:pt>
                <c:pt idx="3">
                  <c:v>2394.9670024401998</c:v>
                </c:pt>
                <c:pt idx="4">
                  <c:v>5565.7854358987697</c:v>
                </c:pt>
                <c:pt idx="5">
                  <c:v>3445.3308731637499</c:v>
                </c:pt>
                <c:pt idx="6">
                  <c:v>3199.1265099504499</c:v>
                </c:pt>
                <c:pt idx="7">
                  <c:v>3140.9933595697898</c:v>
                </c:pt>
                <c:pt idx="8">
                  <c:v>3117.5660760477899</c:v>
                </c:pt>
                <c:pt idx="9">
                  <c:v>3775.4558949413099</c:v>
                </c:pt>
                <c:pt idx="10">
                  <c:v>4708.7945871910497</c:v>
                </c:pt>
                <c:pt idx="11">
                  <c:v>2502.4474191047898</c:v>
                </c:pt>
                <c:pt idx="12">
                  <c:v>1896.53657444533</c:v>
                </c:pt>
                <c:pt idx="13">
                  <c:v>1835.9776984810701</c:v>
                </c:pt>
                <c:pt idx="14">
                  <c:v>1174.1704319252799</c:v>
                </c:pt>
                <c:pt idx="15">
                  <c:v>2073.1541457117401</c:v>
                </c:pt>
                <c:pt idx="16">
                  <c:v>4602.31773486568</c:v>
                </c:pt>
                <c:pt idx="17">
                  <c:v>3566.4700495560701</c:v>
                </c:pt>
                <c:pt idx="18">
                  <c:v>4427.1330296057204</c:v>
                </c:pt>
                <c:pt idx="19">
                  <c:v>2896.30337314593</c:v>
                </c:pt>
                <c:pt idx="20">
                  <c:v>2549.2118949401201</c:v>
                </c:pt>
                <c:pt idx="21">
                  <c:v>6016.95681043887</c:v>
                </c:pt>
                <c:pt idx="22">
                  <c:v>5534.6919589746003</c:v>
                </c:pt>
                <c:pt idx="23">
                  <c:v>2340.7430774214999</c:v>
                </c:pt>
                <c:pt idx="24">
                  <c:v>1597.7382704475999</c:v>
                </c:pt>
                <c:pt idx="25">
                  <c:v>1238.97592617539</c:v>
                </c:pt>
                <c:pt idx="26">
                  <c:v>1681.77786445795</c:v>
                </c:pt>
                <c:pt idx="27">
                  <c:v>1464.5344342415699</c:v>
                </c:pt>
                <c:pt idx="28">
                  <c:v>2389.8420393040701</c:v>
                </c:pt>
                <c:pt idx="29">
                  <c:v>2107.0714857189</c:v>
                </c:pt>
                <c:pt idx="30">
                  <c:v>1961.4488961899999</c:v>
                </c:pt>
                <c:pt idx="31">
                  <c:v>1686.9127819969699</c:v>
                </c:pt>
                <c:pt idx="32">
                  <c:v>1598.76764641912</c:v>
                </c:pt>
                <c:pt idx="33">
                  <c:v>3013.8552964126802</c:v>
                </c:pt>
                <c:pt idx="34">
                  <c:v>3452.90593739735</c:v>
                </c:pt>
                <c:pt idx="35">
                  <c:v>2190.92679351364</c:v>
                </c:pt>
                <c:pt idx="36">
                  <c:v>2356.47088147454</c:v>
                </c:pt>
                <c:pt idx="37">
                  <c:v>4144.8994463401305</c:v>
                </c:pt>
                <c:pt idx="38">
                  <c:v>5271.1236015560598</c:v>
                </c:pt>
                <c:pt idx="39">
                  <c:v>2548.78081653971</c:v>
                </c:pt>
                <c:pt idx="40">
                  <c:v>1994.2683858611899</c:v>
                </c:pt>
                <c:pt idx="41">
                  <c:v>2243.1926586588402</c:v>
                </c:pt>
                <c:pt idx="42">
                  <c:v>2085.19169511255</c:v>
                </c:pt>
                <c:pt idx="43">
                  <c:v>3033.0679782883499</c:v>
                </c:pt>
                <c:pt idx="44">
                  <c:v>2329.1634288103101</c:v>
                </c:pt>
                <c:pt idx="45">
                  <c:v>2183.7388228158002</c:v>
                </c:pt>
                <c:pt idx="46">
                  <c:v>1488.16482815019</c:v>
                </c:pt>
                <c:pt idx="47">
                  <c:v>1463.40577103344</c:v>
                </c:pt>
                <c:pt idx="48">
                  <c:v>2080.8766412795599</c:v>
                </c:pt>
                <c:pt idx="49">
                  <c:v>2805.80681764152</c:v>
                </c:pt>
                <c:pt idx="50">
                  <c:v>1275.77343213052</c:v>
                </c:pt>
                <c:pt idx="51">
                  <c:v>1103.62300962837</c:v>
                </c:pt>
                <c:pt idx="52">
                  <c:v>931.29691319979099</c:v>
                </c:pt>
                <c:pt idx="53">
                  <c:v>1673.98991180348</c:v>
                </c:pt>
                <c:pt idx="54">
                  <c:v>1498.8591871236299</c:v>
                </c:pt>
                <c:pt idx="55">
                  <c:v>1436.7569809061099</c:v>
                </c:pt>
                <c:pt idx="56">
                  <c:v>1009.68476590557</c:v>
                </c:pt>
                <c:pt idx="57">
                  <c:v>1334.78280058017</c:v>
                </c:pt>
                <c:pt idx="58">
                  <c:v>1354.5120952335101</c:v>
                </c:pt>
                <c:pt idx="59">
                  <c:v>1149.8269803196299</c:v>
                </c:pt>
                <c:pt idx="60">
                  <c:v>954.09043113549399</c:v>
                </c:pt>
                <c:pt idx="61">
                  <c:v>2219.7939250844802</c:v>
                </c:pt>
                <c:pt idx="62">
                  <c:v>3143.9519497706901</c:v>
                </c:pt>
                <c:pt idx="63">
                  <c:v>1215.1143321682</c:v>
                </c:pt>
                <c:pt idx="64">
                  <c:v>1347.27854783366</c:v>
                </c:pt>
                <c:pt idx="65">
                  <c:v>631.49115912623699</c:v>
                </c:pt>
                <c:pt idx="66">
                  <c:v>595.40739813583298</c:v>
                </c:pt>
                <c:pt idx="67">
                  <c:v>724.33282520170599</c:v>
                </c:pt>
                <c:pt idx="68">
                  <c:v>781.67623191371604</c:v>
                </c:pt>
                <c:pt idx="69">
                  <c:v>662.05725055707899</c:v>
                </c:pt>
                <c:pt idx="70">
                  <c:v>681.94257760639596</c:v>
                </c:pt>
                <c:pt idx="71">
                  <c:v>754.22320980633197</c:v>
                </c:pt>
                <c:pt idx="72">
                  <c:v>710.53973004031104</c:v>
                </c:pt>
                <c:pt idx="73">
                  <c:v>925.40462160561003</c:v>
                </c:pt>
                <c:pt idx="74">
                  <c:v>1038.73874444069</c:v>
                </c:pt>
                <c:pt idx="75">
                  <c:v>2197.6816884247601</c:v>
                </c:pt>
                <c:pt idx="76">
                  <c:v>2024.1452576259701</c:v>
                </c:pt>
                <c:pt idx="77">
                  <c:v>2156.5278830981702</c:v>
                </c:pt>
                <c:pt idx="78">
                  <c:v>1039.16284361111</c:v>
                </c:pt>
                <c:pt idx="79">
                  <c:v>1004.92434988422</c:v>
                </c:pt>
                <c:pt idx="80">
                  <c:v>1722.9527565600099</c:v>
                </c:pt>
                <c:pt idx="81">
                  <c:v>4088.5039776869899</c:v>
                </c:pt>
                <c:pt idx="82">
                  <c:v>3513.25509053522</c:v>
                </c:pt>
                <c:pt idx="83">
                  <c:v>2612.2153024239001</c:v>
                </c:pt>
                <c:pt idx="84">
                  <c:v>2984.7133129461199</c:v>
                </c:pt>
                <c:pt idx="85">
                  <c:v>3174.6615509457101</c:v>
                </c:pt>
                <c:pt idx="86">
                  <c:v>3763.6111147789902</c:v>
                </c:pt>
                <c:pt idx="87">
                  <c:v>1055.9010341078799</c:v>
                </c:pt>
                <c:pt idx="88">
                  <c:v>896.65867697044496</c:v>
                </c:pt>
                <c:pt idx="89">
                  <c:v>772.14879705547696</c:v>
                </c:pt>
                <c:pt idx="90">
                  <c:v>577.44935495107404</c:v>
                </c:pt>
                <c:pt idx="91">
                  <c:v>1710.8849810997799</c:v>
                </c:pt>
                <c:pt idx="92">
                  <c:v>1917.10899039899</c:v>
                </c:pt>
                <c:pt idx="93">
                  <c:v>1904.5403824136199</c:v>
                </c:pt>
                <c:pt idx="94">
                  <c:v>2068.7304787841499</c:v>
                </c:pt>
                <c:pt idx="95">
                  <c:v>2751.1608062936898</c:v>
                </c:pt>
                <c:pt idx="96">
                  <c:v>2578.7854021784501</c:v>
                </c:pt>
                <c:pt idx="97">
                  <c:v>1430.1641117960201</c:v>
                </c:pt>
                <c:pt idx="98">
                  <c:v>871.15694280668504</c:v>
                </c:pt>
                <c:pt idx="99">
                  <c:v>375.58774558716198</c:v>
                </c:pt>
                <c:pt idx="100">
                  <c:v>430.30175278827898</c:v>
                </c:pt>
                <c:pt idx="101">
                  <c:v>698.37793932053296</c:v>
                </c:pt>
                <c:pt idx="102">
                  <c:v>278.60067710340701</c:v>
                </c:pt>
                <c:pt idx="103">
                  <c:v>278.60067710340701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26C-4E95-A81E-C407318B9EF8}"/>
            </c:ext>
          </c:extLst>
        </c:ser>
        <c:ser>
          <c:idx val="10"/>
          <c:order val="10"/>
          <c:tx>
            <c:strRef>
              <c:f>FM_devs!$BJ$1</c:f>
              <c:strCache>
                <c:ptCount val="1"/>
                <c:pt idx="0">
                  <c:v>Digitaldisplay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FM_devs!$BJ$2:$BJ$105</c:f>
              <c:numCache>
                <c:formatCode>#0</c:formatCode>
                <c:ptCount val="104"/>
                <c:pt idx="0">
                  <c:v>682.69436032252997</c:v>
                </c:pt>
                <c:pt idx="1">
                  <c:v>714.41342753924096</c:v>
                </c:pt>
                <c:pt idx="2">
                  <c:v>748.75210494249802</c:v>
                </c:pt>
                <c:pt idx="3">
                  <c:v>163.243000238288</c:v>
                </c:pt>
                <c:pt idx="4">
                  <c:v>388.86527319987101</c:v>
                </c:pt>
                <c:pt idx="5">
                  <c:v>386.79336872106302</c:v>
                </c:pt>
                <c:pt idx="6">
                  <c:v>537.51271844616497</c:v>
                </c:pt>
                <c:pt idx="7">
                  <c:v>871.91824274203202</c:v>
                </c:pt>
                <c:pt idx="8">
                  <c:v>502.67047961050002</c:v>
                </c:pt>
                <c:pt idx="9">
                  <c:v>141.90500000817599</c:v>
                </c:pt>
                <c:pt idx="10">
                  <c:v>140.73270750349499</c:v>
                </c:pt>
                <c:pt idx="11">
                  <c:v>131.53727656235199</c:v>
                </c:pt>
                <c:pt idx="12">
                  <c:v>191.68075691429999</c:v>
                </c:pt>
                <c:pt idx="13">
                  <c:v>92.779888714196304</c:v>
                </c:pt>
                <c:pt idx="14">
                  <c:v>112.220914010974</c:v>
                </c:pt>
                <c:pt idx="15">
                  <c:v>162.071727482813</c:v>
                </c:pt>
                <c:pt idx="16">
                  <c:v>214.34051512693</c:v>
                </c:pt>
                <c:pt idx="17">
                  <c:v>134.54704792827999</c:v>
                </c:pt>
                <c:pt idx="18">
                  <c:v>157.10549197763601</c:v>
                </c:pt>
                <c:pt idx="19">
                  <c:v>79.752356610489002</c:v>
                </c:pt>
                <c:pt idx="20">
                  <c:v>29.319046623010799</c:v>
                </c:pt>
                <c:pt idx="21">
                  <c:v>109.54189625575</c:v>
                </c:pt>
                <c:pt idx="22">
                  <c:v>133.34226070900701</c:v>
                </c:pt>
                <c:pt idx="23">
                  <c:v>188.82555661134299</c:v>
                </c:pt>
                <c:pt idx="24">
                  <c:v>244.478838872149</c:v>
                </c:pt>
                <c:pt idx="25">
                  <c:v>110.44462246558599</c:v>
                </c:pt>
                <c:pt idx="26">
                  <c:v>14.159758739266399</c:v>
                </c:pt>
                <c:pt idx="27">
                  <c:v>1.2010733709250401</c:v>
                </c:pt>
                <c:pt idx="28">
                  <c:v>24.417283167890002</c:v>
                </c:pt>
                <c:pt idx="29">
                  <c:v>39.989404335192603</c:v>
                </c:pt>
                <c:pt idx="30">
                  <c:v>4.0762767838879599</c:v>
                </c:pt>
                <c:pt idx="31">
                  <c:v>0.15866228868668</c:v>
                </c:pt>
                <c:pt idx="32">
                  <c:v>0.27383879737163402</c:v>
                </c:pt>
                <c:pt idx="33">
                  <c:v>0</c:v>
                </c:pt>
                <c:pt idx="34">
                  <c:v>2.66949384090724</c:v>
                </c:pt>
                <c:pt idx="35">
                  <c:v>1.5726824934997901</c:v>
                </c:pt>
                <c:pt idx="36">
                  <c:v>0.94801863669932596</c:v>
                </c:pt>
                <c:pt idx="37">
                  <c:v>26.168764804082599</c:v>
                </c:pt>
                <c:pt idx="38">
                  <c:v>87.135600678070006</c:v>
                </c:pt>
                <c:pt idx="39">
                  <c:v>265.519701453295</c:v>
                </c:pt>
                <c:pt idx="40">
                  <c:v>193.589436183044</c:v>
                </c:pt>
                <c:pt idx="41">
                  <c:v>76.4852171652973</c:v>
                </c:pt>
                <c:pt idx="42">
                  <c:v>32.927023120520602</c:v>
                </c:pt>
                <c:pt idx="43">
                  <c:v>191.49557950148801</c:v>
                </c:pt>
                <c:pt idx="44">
                  <c:v>292.390114137686</c:v>
                </c:pt>
                <c:pt idx="45">
                  <c:v>282.52235301103599</c:v>
                </c:pt>
                <c:pt idx="46">
                  <c:v>159.72605747031301</c:v>
                </c:pt>
                <c:pt idx="47">
                  <c:v>167.29175552957801</c:v>
                </c:pt>
                <c:pt idx="48">
                  <c:v>152.54956058295301</c:v>
                </c:pt>
                <c:pt idx="49">
                  <c:v>131.04605939340399</c:v>
                </c:pt>
                <c:pt idx="50">
                  <c:v>187.32156242710701</c:v>
                </c:pt>
                <c:pt idx="51">
                  <c:v>160.524913244115</c:v>
                </c:pt>
                <c:pt idx="52">
                  <c:v>101.791745244442</c:v>
                </c:pt>
                <c:pt idx="53">
                  <c:v>152.285937349893</c:v>
                </c:pt>
                <c:pt idx="54">
                  <c:v>138.63568817553701</c:v>
                </c:pt>
                <c:pt idx="55">
                  <c:v>59.781381255147998</c:v>
                </c:pt>
                <c:pt idx="56">
                  <c:v>1.68745088272488</c:v>
                </c:pt>
                <c:pt idx="57">
                  <c:v>174.608232078171</c:v>
                </c:pt>
                <c:pt idx="58">
                  <c:v>154.55275847773299</c:v>
                </c:pt>
                <c:pt idx="59">
                  <c:v>51.837688797373403</c:v>
                </c:pt>
                <c:pt idx="60">
                  <c:v>2.5162861455747101</c:v>
                </c:pt>
                <c:pt idx="61">
                  <c:v>202.42716154837501</c:v>
                </c:pt>
                <c:pt idx="62">
                  <c:v>35.765785754678703</c:v>
                </c:pt>
                <c:pt idx="63">
                  <c:v>31.154370488182099</c:v>
                </c:pt>
                <c:pt idx="64">
                  <c:v>4.4672124164399802</c:v>
                </c:pt>
                <c:pt idx="65">
                  <c:v>0.76317609863102898</c:v>
                </c:pt>
                <c:pt idx="66">
                  <c:v>5.8321480784592401</c:v>
                </c:pt>
                <c:pt idx="67">
                  <c:v>6.9583248906012196</c:v>
                </c:pt>
                <c:pt idx="68">
                  <c:v>1.37119176680528</c:v>
                </c:pt>
                <c:pt idx="69">
                  <c:v>143.56692845982701</c:v>
                </c:pt>
                <c:pt idx="70">
                  <c:v>40.6171106894272</c:v>
                </c:pt>
                <c:pt idx="71">
                  <c:v>8.7383557668613303</c:v>
                </c:pt>
                <c:pt idx="72">
                  <c:v>0.55662205710901203</c:v>
                </c:pt>
                <c:pt idx="73">
                  <c:v>0.65792265655050297</c:v>
                </c:pt>
                <c:pt idx="74">
                  <c:v>136.434934817662</c:v>
                </c:pt>
                <c:pt idx="75">
                  <c:v>1.14444530888977E-2</c:v>
                </c:pt>
                <c:pt idx="76">
                  <c:v>128.979411501231</c:v>
                </c:pt>
                <c:pt idx="77">
                  <c:v>238.26970273617101</c:v>
                </c:pt>
                <c:pt idx="78">
                  <c:v>165.748944532059</c:v>
                </c:pt>
                <c:pt idx="79">
                  <c:v>146.50574013826599</c:v>
                </c:pt>
                <c:pt idx="80">
                  <c:v>282.16061345087098</c:v>
                </c:pt>
                <c:pt idx="81">
                  <c:v>131.830700658588</c:v>
                </c:pt>
                <c:pt idx="82">
                  <c:v>79.556939562017106</c:v>
                </c:pt>
                <c:pt idx="83">
                  <c:v>240.234713436373</c:v>
                </c:pt>
                <c:pt idx="84">
                  <c:v>158.86145639629299</c:v>
                </c:pt>
                <c:pt idx="85">
                  <c:v>194.282088931007</c:v>
                </c:pt>
                <c:pt idx="86">
                  <c:v>111.28864581704801</c:v>
                </c:pt>
                <c:pt idx="87">
                  <c:v>8.0858120902629906</c:v>
                </c:pt>
                <c:pt idx="88">
                  <c:v>2.1579271003812601</c:v>
                </c:pt>
                <c:pt idx="89">
                  <c:v>6.0207695635120304</c:v>
                </c:pt>
                <c:pt idx="90">
                  <c:v>0.632866213287129</c:v>
                </c:pt>
                <c:pt idx="91">
                  <c:v>86.706999819549097</c:v>
                </c:pt>
                <c:pt idx="92">
                  <c:v>92.038715542311294</c:v>
                </c:pt>
                <c:pt idx="93">
                  <c:v>117.51185432337201</c:v>
                </c:pt>
                <c:pt idx="94">
                  <c:v>133.408021112374</c:v>
                </c:pt>
                <c:pt idx="95">
                  <c:v>28.874098299955499</c:v>
                </c:pt>
                <c:pt idx="96">
                  <c:v>14.5829365919423</c:v>
                </c:pt>
                <c:pt idx="97">
                  <c:v>1.3216214747749599</c:v>
                </c:pt>
                <c:pt idx="98">
                  <c:v>7.0563862403629898E-2</c:v>
                </c:pt>
                <c:pt idx="99">
                  <c:v>0.18822964883774501</c:v>
                </c:pt>
                <c:pt idx="100">
                  <c:v>5.3937497637485798E-3</c:v>
                </c:pt>
                <c:pt idx="101">
                  <c:v>25.7647170117218</c:v>
                </c:pt>
                <c:pt idx="102">
                  <c:v>7.8861178802702101</c:v>
                </c:pt>
                <c:pt idx="103">
                  <c:v>70.989704707521497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26C-4E95-A81E-C407318B9EF8}"/>
            </c:ext>
          </c:extLst>
        </c:ser>
        <c:ser>
          <c:idx val="11"/>
          <c:order val="11"/>
          <c:tx>
            <c:strRef>
              <c:f>FM_devs!$BK$1</c:f>
              <c:strCache>
                <c:ptCount val="1"/>
                <c:pt idx="0">
                  <c:v>Digitalvideo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FM_devs!$BK$2:$BK$105</c:f>
              <c:numCache>
                <c:formatCode>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38.886848267152097</c:v>
                </c:pt>
                <c:pt idx="29">
                  <c:v>76.173790931717207</c:v>
                </c:pt>
                <c:pt idx="30">
                  <c:v>69.899102503826697</c:v>
                </c:pt>
                <c:pt idx="31">
                  <c:v>135.62198060132701</c:v>
                </c:pt>
                <c:pt idx="32">
                  <c:v>55.287786539985198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4.3686257790856602E-2</c:v>
                </c:pt>
                <c:pt idx="38">
                  <c:v>7.8766810785667696</c:v>
                </c:pt>
                <c:pt idx="39">
                  <c:v>82.052419001356</c:v>
                </c:pt>
                <c:pt idx="40">
                  <c:v>43.217767675060003</c:v>
                </c:pt>
                <c:pt idx="41">
                  <c:v>31.1656125493774</c:v>
                </c:pt>
                <c:pt idx="42">
                  <c:v>16.487353145893699</c:v>
                </c:pt>
                <c:pt idx="43">
                  <c:v>93.330693755396496</c:v>
                </c:pt>
                <c:pt idx="44">
                  <c:v>96.708437399904597</c:v>
                </c:pt>
                <c:pt idx="45">
                  <c:v>99.801549610562702</c:v>
                </c:pt>
                <c:pt idx="46">
                  <c:v>36.470981532550397</c:v>
                </c:pt>
                <c:pt idx="47">
                  <c:v>35.098180888857598</c:v>
                </c:pt>
                <c:pt idx="48">
                  <c:v>34.404427098082301</c:v>
                </c:pt>
                <c:pt idx="49">
                  <c:v>37.3966055735821</c:v>
                </c:pt>
                <c:pt idx="50">
                  <c:v>13.680516687794301</c:v>
                </c:pt>
                <c:pt idx="51">
                  <c:v>10.1731022326539</c:v>
                </c:pt>
                <c:pt idx="52">
                  <c:v>7.8709141271582403</c:v>
                </c:pt>
                <c:pt idx="53">
                  <c:v>6.9349778241200397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68.917856092025204</c:v>
                </c:pt>
                <c:pt idx="77">
                  <c:v>203.21802751685101</c:v>
                </c:pt>
                <c:pt idx="78">
                  <c:v>111.64793805726799</c:v>
                </c:pt>
                <c:pt idx="79">
                  <c:v>123.36679071521399</c:v>
                </c:pt>
                <c:pt idx="80">
                  <c:v>211.06351003290499</c:v>
                </c:pt>
                <c:pt idx="81">
                  <c:v>86.438330169655003</c:v>
                </c:pt>
                <c:pt idx="82">
                  <c:v>38.429292730260499</c:v>
                </c:pt>
                <c:pt idx="83">
                  <c:v>92.580963696340106</c:v>
                </c:pt>
                <c:pt idx="84">
                  <c:v>68.296252478657706</c:v>
                </c:pt>
                <c:pt idx="85">
                  <c:v>67.080568635303507</c:v>
                </c:pt>
                <c:pt idx="86">
                  <c:v>32.6901977785203</c:v>
                </c:pt>
                <c:pt idx="87">
                  <c:v>35.892029166794401</c:v>
                </c:pt>
                <c:pt idx="88">
                  <c:v>95.985189590569206</c:v>
                </c:pt>
                <c:pt idx="89">
                  <c:v>101.36673897162299</c:v>
                </c:pt>
                <c:pt idx="90">
                  <c:v>75.335678817834903</c:v>
                </c:pt>
                <c:pt idx="91">
                  <c:v>31.287965506477398</c:v>
                </c:pt>
                <c:pt idx="92">
                  <c:v>14.917512612923501</c:v>
                </c:pt>
                <c:pt idx="93">
                  <c:v>9.7776501470760806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24.709070312468899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26C-4E95-A81E-C407318B9EF8}"/>
            </c:ext>
          </c:extLst>
        </c:ser>
        <c:ser>
          <c:idx val="12"/>
          <c:order val="12"/>
          <c:tx>
            <c:strRef>
              <c:f>FM_devs!$BL$1</c:f>
              <c:strCache>
                <c:ptCount val="1"/>
                <c:pt idx="0">
                  <c:v>Progdisplay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FM_devs!$BL$2:$BL$105</c:f>
              <c:numCache>
                <c:formatCode>#0</c:formatCode>
                <c:ptCount val="104"/>
                <c:pt idx="0">
                  <c:v>488.09157794912898</c:v>
                </c:pt>
                <c:pt idx="1">
                  <c:v>504.28340391658298</c:v>
                </c:pt>
                <c:pt idx="2">
                  <c:v>539.23563212564397</c:v>
                </c:pt>
                <c:pt idx="3">
                  <c:v>67.177999977660804</c:v>
                </c:pt>
                <c:pt idx="4">
                  <c:v>223.406046374049</c:v>
                </c:pt>
                <c:pt idx="5">
                  <c:v>286.92614615985002</c:v>
                </c:pt>
                <c:pt idx="6">
                  <c:v>373.99299629584101</c:v>
                </c:pt>
                <c:pt idx="7">
                  <c:v>433.35574579887401</c:v>
                </c:pt>
                <c:pt idx="8">
                  <c:v>324.11909142298998</c:v>
                </c:pt>
                <c:pt idx="9">
                  <c:v>82.285951153335802</c:v>
                </c:pt>
                <c:pt idx="10">
                  <c:v>158.374275255062</c:v>
                </c:pt>
                <c:pt idx="11">
                  <c:v>141.039407451627</c:v>
                </c:pt>
                <c:pt idx="12">
                  <c:v>169.02299830144199</c:v>
                </c:pt>
                <c:pt idx="13">
                  <c:v>174.931731434124</c:v>
                </c:pt>
                <c:pt idx="14">
                  <c:v>49.690243689191803</c:v>
                </c:pt>
                <c:pt idx="15">
                  <c:v>57.412076610952802</c:v>
                </c:pt>
                <c:pt idx="16">
                  <c:v>124.239970867179</c:v>
                </c:pt>
                <c:pt idx="17">
                  <c:v>82.667279570231003</c:v>
                </c:pt>
                <c:pt idx="18">
                  <c:v>117.84670194204401</c:v>
                </c:pt>
                <c:pt idx="19">
                  <c:v>132.03866301925001</c:v>
                </c:pt>
                <c:pt idx="20">
                  <c:v>217.80857010868999</c:v>
                </c:pt>
                <c:pt idx="21">
                  <c:v>169.364649936098</c:v>
                </c:pt>
                <c:pt idx="22">
                  <c:v>178.225225311635</c:v>
                </c:pt>
                <c:pt idx="23">
                  <c:v>133.87089893011401</c:v>
                </c:pt>
                <c:pt idx="24">
                  <c:v>139.34383626899</c:v>
                </c:pt>
                <c:pt idx="25">
                  <c:v>54.261154192615599</c:v>
                </c:pt>
                <c:pt idx="26">
                  <c:v>87.648875462434304</c:v>
                </c:pt>
                <c:pt idx="27">
                  <c:v>52.057524278719796</c:v>
                </c:pt>
                <c:pt idx="28">
                  <c:v>161.440353419698</c:v>
                </c:pt>
                <c:pt idx="29">
                  <c:v>182.23010244409301</c:v>
                </c:pt>
                <c:pt idx="30">
                  <c:v>85.090409393544107</c:v>
                </c:pt>
                <c:pt idx="31">
                  <c:v>59.095062658372903</c:v>
                </c:pt>
                <c:pt idx="32">
                  <c:v>67.096802027188701</c:v>
                </c:pt>
                <c:pt idx="33">
                  <c:v>45.677474131246399</c:v>
                </c:pt>
                <c:pt idx="34">
                  <c:v>57.927171037754</c:v>
                </c:pt>
                <c:pt idx="35">
                  <c:v>82.899792970761098</c:v>
                </c:pt>
                <c:pt idx="36">
                  <c:v>110.797396713225</c:v>
                </c:pt>
                <c:pt idx="37">
                  <c:v>148.62498148002999</c:v>
                </c:pt>
                <c:pt idx="38">
                  <c:v>220.150695224326</c:v>
                </c:pt>
                <c:pt idx="39">
                  <c:v>153.070277631479</c:v>
                </c:pt>
                <c:pt idx="40">
                  <c:v>108.811447769392</c:v>
                </c:pt>
                <c:pt idx="41">
                  <c:v>85.268760298600895</c:v>
                </c:pt>
                <c:pt idx="42">
                  <c:v>83.430221419546996</c:v>
                </c:pt>
                <c:pt idx="43">
                  <c:v>156.713220150902</c:v>
                </c:pt>
                <c:pt idx="44">
                  <c:v>132.721093030172</c:v>
                </c:pt>
                <c:pt idx="45">
                  <c:v>130.24264025044701</c:v>
                </c:pt>
                <c:pt idx="46">
                  <c:v>51.510742267222703</c:v>
                </c:pt>
                <c:pt idx="47">
                  <c:v>154.67410528249499</c:v>
                </c:pt>
                <c:pt idx="48">
                  <c:v>152.490481724468</c:v>
                </c:pt>
                <c:pt idx="49">
                  <c:v>306.46874412707098</c:v>
                </c:pt>
                <c:pt idx="50">
                  <c:v>47.112184916139498</c:v>
                </c:pt>
                <c:pt idx="51">
                  <c:v>45.522986300588101</c:v>
                </c:pt>
                <c:pt idx="52">
                  <c:v>45.724353246378101</c:v>
                </c:pt>
                <c:pt idx="53">
                  <c:v>58.755280139416897</c:v>
                </c:pt>
                <c:pt idx="54">
                  <c:v>45.304373115232003</c:v>
                </c:pt>
                <c:pt idx="55">
                  <c:v>44.198782564025201</c:v>
                </c:pt>
                <c:pt idx="56">
                  <c:v>40.778456013616001</c:v>
                </c:pt>
                <c:pt idx="57">
                  <c:v>39.872141439169603</c:v>
                </c:pt>
                <c:pt idx="58">
                  <c:v>40.848273846934802</c:v>
                </c:pt>
                <c:pt idx="59">
                  <c:v>28.029822736394301</c:v>
                </c:pt>
                <c:pt idx="60">
                  <c:v>47.464440523526797</c:v>
                </c:pt>
                <c:pt idx="61">
                  <c:v>55.828355205267798</c:v>
                </c:pt>
                <c:pt idx="62">
                  <c:v>57.219836820903602</c:v>
                </c:pt>
                <c:pt idx="63">
                  <c:v>43.454669461227603</c:v>
                </c:pt>
                <c:pt idx="64">
                  <c:v>39.992733936269403</c:v>
                </c:pt>
                <c:pt idx="65">
                  <c:v>10.1999955163878</c:v>
                </c:pt>
                <c:pt idx="66">
                  <c:v>9.3365920893552001</c:v>
                </c:pt>
                <c:pt idx="67">
                  <c:v>7.9739904697154396</c:v>
                </c:pt>
                <c:pt idx="68">
                  <c:v>8.8077775676662799</c:v>
                </c:pt>
                <c:pt idx="69">
                  <c:v>3.6952557315750099</c:v>
                </c:pt>
                <c:pt idx="70">
                  <c:v>15.1976085704583</c:v>
                </c:pt>
                <c:pt idx="71">
                  <c:v>21.0200988861071</c:v>
                </c:pt>
                <c:pt idx="72">
                  <c:v>24.982114400192501</c:v>
                </c:pt>
                <c:pt idx="73">
                  <c:v>77.969902546543693</c:v>
                </c:pt>
                <c:pt idx="74">
                  <c:v>39.777693385377397</c:v>
                </c:pt>
                <c:pt idx="75">
                  <c:v>0</c:v>
                </c:pt>
                <c:pt idx="76">
                  <c:v>33.845670069568101</c:v>
                </c:pt>
                <c:pt idx="77">
                  <c:v>41.2420516777903</c:v>
                </c:pt>
                <c:pt idx="78">
                  <c:v>0</c:v>
                </c:pt>
                <c:pt idx="79">
                  <c:v>8.3935071476501992</c:v>
                </c:pt>
                <c:pt idx="80">
                  <c:v>180.82657277294001</c:v>
                </c:pt>
                <c:pt idx="81">
                  <c:v>96.226392556971106</c:v>
                </c:pt>
                <c:pt idx="82">
                  <c:v>68.574098453451995</c:v>
                </c:pt>
                <c:pt idx="83">
                  <c:v>69.592284280265503</c:v>
                </c:pt>
                <c:pt idx="84">
                  <c:v>71.895119738641995</c:v>
                </c:pt>
                <c:pt idx="85">
                  <c:v>76.042478747008104</c:v>
                </c:pt>
                <c:pt idx="86">
                  <c:v>106.452184949761</c:v>
                </c:pt>
                <c:pt idx="87">
                  <c:v>62.353016683252903</c:v>
                </c:pt>
                <c:pt idx="88">
                  <c:v>200.536982812156</c:v>
                </c:pt>
                <c:pt idx="89">
                  <c:v>175.41679198118999</c:v>
                </c:pt>
                <c:pt idx="90">
                  <c:v>160.92338837087601</c:v>
                </c:pt>
                <c:pt idx="91">
                  <c:v>42.6279310127684</c:v>
                </c:pt>
                <c:pt idx="92">
                  <c:v>44.232930986949</c:v>
                </c:pt>
                <c:pt idx="93">
                  <c:v>46.402357826031</c:v>
                </c:pt>
                <c:pt idx="94">
                  <c:v>48.947936864833501</c:v>
                </c:pt>
                <c:pt idx="95">
                  <c:v>43.794981858601098</c:v>
                </c:pt>
                <c:pt idx="96">
                  <c:v>47.975980794301599</c:v>
                </c:pt>
                <c:pt idx="97">
                  <c:v>40.546913502670897</c:v>
                </c:pt>
                <c:pt idx="98">
                  <c:v>1.63536064000592</c:v>
                </c:pt>
                <c:pt idx="99">
                  <c:v>8.0223632361672799</c:v>
                </c:pt>
                <c:pt idx="100">
                  <c:v>4.7951733367559996E-3</c:v>
                </c:pt>
                <c:pt idx="101">
                  <c:v>34.090898957948703</c:v>
                </c:pt>
                <c:pt idx="102">
                  <c:v>17.1460389935297</c:v>
                </c:pt>
                <c:pt idx="103">
                  <c:v>31.785375080906601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26C-4E95-A81E-C407318B9EF8}"/>
            </c:ext>
          </c:extLst>
        </c:ser>
        <c:ser>
          <c:idx val="13"/>
          <c:order val="13"/>
          <c:tx>
            <c:strRef>
              <c:f>FM_devs!$BM$1</c:f>
              <c:strCache>
                <c:ptCount val="1"/>
                <c:pt idx="0">
                  <c:v>Socialdisplay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FM_devs!$BM$2:$BM$105</c:f>
              <c:numCache>
                <c:formatCode>#0</c:formatCode>
                <c:ptCount val="104"/>
                <c:pt idx="0">
                  <c:v>214.029676039045</c:v>
                </c:pt>
                <c:pt idx="1">
                  <c:v>203.459607386481</c:v>
                </c:pt>
                <c:pt idx="2">
                  <c:v>220.023024619647</c:v>
                </c:pt>
                <c:pt idx="3">
                  <c:v>159.490599215511</c:v>
                </c:pt>
                <c:pt idx="4">
                  <c:v>270.523045033127</c:v>
                </c:pt>
                <c:pt idx="5">
                  <c:v>243.682607038274</c:v>
                </c:pt>
                <c:pt idx="6">
                  <c:v>233.922906355653</c:v>
                </c:pt>
                <c:pt idx="7">
                  <c:v>373.21729212952903</c:v>
                </c:pt>
                <c:pt idx="8">
                  <c:v>333.58100848959401</c:v>
                </c:pt>
                <c:pt idx="9">
                  <c:v>211.925296830131</c:v>
                </c:pt>
                <c:pt idx="10">
                  <c:v>225.26576887552699</c:v>
                </c:pt>
                <c:pt idx="11">
                  <c:v>52.208474468554698</c:v>
                </c:pt>
                <c:pt idx="12">
                  <c:v>1.01061006785681</c:v>
                </c:pt>
                <c:pt idx="13">
                  <c:v>0.74947119874040102</c:v>
                </c:pt>
                <c:pt idx="14">
                  <c:v>152.619128152976</c:v>
                </c:pt>
                <c:pt idx="15">
                  <c:v>203.54188620248101</c:v>
                </c:pt>
                <c:pt idx="16">
                  <c:v>170.248486535452</c:v>
                </c:pt>
                <c:pt idx="17">
                  <c:v>115.60080386823699</c:v>
                </c:pt>
                <c:pt idx="18">
                  <c:v>39.552719492324201</c:v>
                </c:pt>
                <c:pt idx="19">
                  <c:v>28.962054900029202</c:v>
                </c:pt>
                <c:pt idx="20">
                  <c:v>19.809847210070998</c:v>
                </c:pt>
                <c:pt idx="21">
                  <c:v>151.321943773518</c:v>
                </c:pt>
                <c:pt idx="22">
                  <c:v>193.84079993205799</c:v>
                </c:pt>
                <c:pt idx="23">
                  <c:v>447.14991394575401</c:v>
                </c:pt>
                <c:pt idx="24">
                  <c:v>318.34183498358601</c:v>
                </c:pt>
                <c:pt idx="25">
                  <c:v>180.34759787394</c:v>
                </c:pt>
                <c:pt idx="26">
                  <c:v>106.00323308044401</c:v>
                </c:pt>
                <c:pt idx="27">
                  <c:v>4.7623915831954404</c:v>
                </c:pt>
                <c:pt idx="28">
                  <c:v>1.40977854883628</c:v>
                </c:pt>
                <c:pt idx="29">
                  <c:v>4.0373925021822297</c:v>
                </c:pt>
                <c:pt idx="30">
                  <c:v>5.4303439416844901</c:v>
                </c:pt>
                <c:pt idx="31">
                  <c:v>1.0182071301753</c:v>
                </c:pt>
                <c:pt idx="32">
                  <c:v>0.11809825751841301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70.490356618285105</c:v>
                </c:pt>
                <c:pt idx="38">
                  <c:v>158.45178583751201</c:v>
                </c:pt>
                <c:pt idx="39">
                  <c:v>177.895552817435</c:v>
                </c:pt>
                <c:pt idx="40">
                  <c:v>141.60727136151499</c:v>
                </c:pt>
                <c:pt idx="41">
                  <c:v>167.18509541923001</c:v>
                </c:pt>
                <c:pt idx="42">
                  <c:v>176.441654513305</c:v>
                </c:pt>
                <c:pt idx="43">
                  <c:v>127.36052787610799</c:v>
                </c:pt>
                <c:pt idx="44">
                  <c:v>172.09005343234699</c:v>
                </c:pt>
                <c:pt idx="45">
                  <c:v>157.031153285633</c:v>
                </c:pt>
                <c:pt idx="46">
                  <c:v>113.23970913426</c:v>
                </c:pt>
                <c:pt idx="47">
                  <c:v>179.64484843999699</c:v>
                </c:pt>
                <c:pt idx="48">
                  <c:v>188.956919416581</c:v>
                </c:pt>
                <c:pt idx="49">
                  <c:v>216.477131268395</c:v>
                </c:pt>
                <c:pt idx="50">
                  <c:v>260.43031884020797</c:v>
                </c:pt>
                <c:pt idx="51">
                  <c:v>220.76794909727101</c:v>
                </c:pt>
                <c:pt idx="52">
                  <c:v>112.683592414605</c:v>
                </c:pt>
                <c:pt idx="53">
                  <c:v>166.812863692219</c:v>
                </c:pt>
                <c:pt idx="54">
                  <c:v>112.167478612043</c:v>
                </c:pt>
                <c:pt idx="55">
                  <c:v>0.324166543243115</c:v>
                </c:pt>
                <c:pt idx="56">
                  <c:v>13.8255451546149</c:v>
                </c:pt>
                <c:pt idx="57">
                  <c:v>109.447310565043</c:v>
                </c:pt>
                <c:pt idx="58">
                  <c:v>129.91124893752701</c:v>
                </c:pt>
                <c:pt idx="59">
                  <c:v>77.611837002947794</c:v>
                </c:pt>
                <c:pt idx="60">
                  <c:v>1.21248145758287</c:v>
                </c:pt>
                <c:pt idx="61">
                  <c:v>311.83865226483903</c:v>
                </c:pt>
                <c:pt idx="62">
                  <c:v>230.35467918890501</c:v>
                </c:pt>
                <c:pt idx="63">
                  <c:v>191.35681754284599</c:v>
                </c:pt>
                <c:pt idx="64">
                  <c:v>44.490954767709397</c:v>
                </c:pt>
                <c:pt idx="65">
                  <c:v>2.2754141741052698</c:v>
                </c:pt>
                <c:pt idx="66">
                  <c:v>7.5615407432212098</c:v>
                </c:pt>
                <c:pt idx="67">
                  <c:v>10.011589224512599</c:v>
                </c:pt>
                <c:pt idx="68">
                  <c:v>11.825669418258499</c:v>
                </c:pt>
                <c:pt idx="69">
                  <c:v>226.52202209738601</c:v>
                </c:pt>
                <c:pt idx="70">
                  <c:v>70.989422617868101</c:v>
                </c:pt>
                <c:pt idx="71">
                  <c:v>0.50466709367929197</c:v>
                </c:pt>
                <c:pt idx="72">
                  <c:v>7.40817584726795</c:v>
                </c:pt>
                <c:pt idx="73">
                  <c:v>2.3982803558876302</c:v>
                </c:pt>
                <c:pt idx="74">
                  <c:v>71.2590858852179</c:v>
                </c:pt>
                <c:pt idx="75">
                  <c:v>0.78349888915035804</c:v>
                </c:pt>
                <c:pt idx="76">
                  <c:v>231.88192661635199</c:v>
                </c:pt>
                <c:pt idx="77">
                  <c:v>235.21206662257001</c:v>
                </c:pt>
                <c:pt idx="78">
                  <c:v>130.12056374343101</c:v>
                </c:pt>
                <c:pt idx="79">
                  <c:v>72.7924237858428</c:v>
                </c:pt>
                <c:pt idx="80">
                  <c:v>243.15030796659801</c:v>
                </c:pt>
                <c:pt idx="81">
                  <c:v>122.42484628228399</c:v>
                </c:pt>
                <c:pt idx="82">
                  <c:v>118.492406970657</c:v>
                </c:pt>
                <c:pt idx="83">
                  <c:v>362.47289196666702</c:v>
                </c:pt>
                <c:pt idx="84">
                  <c:v>342.65313608104299</c:v>
                </c:pt>
                <c:pt idx="85">
                  <c:v>430.554211173449</c:v>
                </c:pt>
                <c:pt idx="86">
                  <c:v>190.68050963344001</c:v>
                </c:pt>
                <c:pt idx="87">
                  <c:v>37.740977714777401</c:v>
                </c:pt>
                <c:pt idx="88">
                  <c:v>14.3228863520742</c:v>
                </c:pt>
                <c:pt idx="89">
                  <c:v>27.963529587998799</c:v>
                </c:pt>
                <c:pt idx="90">
                  <c:v>21.030553635289898</c:v>
                </c:pt>
                <c:pt idx="91">
                  <c:v>194.30848431604599</c:v>
                </c:pt>
                <c:pt idx="92">
                  <c:v>202.54011927555001</c:v>
                </c:pt>
                <c:pt idx="93">
                  <c:v>195.658917171692</c:v>
                </c:pt>
                <c:pt idx="94">
                  <c:v>209.931875313614</c:v>
                </c:pt>
                <c:pt idx="95">
                  <c:v>99.033287845962803</c:v>
                </c:pt>
                <c:pt idx="96">
                  <c:v>59.848205619585897</c:v>
                </c:pt>
                <c:pt idx="97">
                  <c:v>0</c:v>
                </c:pt>
                <c:pt idx="98">
                  <c:v>0.54327250783479397</c:v>
                </c:pt>
                <c:pt idx="99">
                  <c:v>0.422671679456676</c:v>
                </c:pt>
                <c:pt idx="100">
                  <c:v>0</c:v>
                </c:pt>
                <c:pt idx="101">
                  <c:v>126.65223187154901</c:v>
                </c:pt>
                <c:pt idx="102">
                  <c:v>81.1801541301855</c:v>
                </c:pt>
                <c:pt idx="103">
                  <c:v>134.550781606589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26C-4E95-A81E-C407318B9EF8}"/>
            </c:ext>
          </c:extLst>
        </c:ser>
        <c:ser>
          <c:idx val="14"/>
          <c:order val="14"/>
          <c:tx>
            <c:strRef>
              <c:f>FM_devs!$BN$1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FM_devs!$BN$2:$BN$105</c:f>
              <c:numCache>
                <c:formatCode>#0</c:formatCode>
                <c:ptCount val="104"/>
                <c:pt idx="0">
                  <c:v>-1.8189894035458601E-12</c:v>
                </c:pt>
                <c:pt idx="1">
                  <c:v>3.6379788070917101E-12</c:v>
                </c:pt>
                <c:pt idx="2">
                  <c:v>-3.6379788070917101E-12</c:v>
                </c:pt>
                <c:pt idx="3">
                  <c:v>0</c:v>
                </c:pt>
                <c:pt idx="4">
                  <c:v>0</c:v>
                </c:pt>
                <c:pt idx="5">
                  <c:v>-3.6379788070917101E-12</c:v>
                </c:pt>
                <c:pt idx="6">
                  <c:v>0</c:v>
                </c:pt>
                <c:pt idx="7">
                  <c:v>-3.6379788070917101E-12</c:v>
                </c:pt>
                <c:pt idx="8">
                  <c:v>3.6379788070917101E-12</c:v>
                </c:pt>
                <c:pt idx="9">
                  <c:v>0</c:v>
                </c:pt>
                <c:pt idx="10">
                  <c:v>0</c:v>
                </c:pt>
                <c:pt idx="11">
                  <c:v>-1.8189894035458601E-12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3.6379788070917101E-12</c:v>
                </c:pt>
                <c:pt idx="17">
                  <c:v>-7.2759576141834308E-12</c:v>
                </c:pt>
                <c:pt idx="18">
                  <c:v>0</c:v>
                </c:pt>
                <c:pt idx="19">
                  <c:v>0</c:v>
                </c:pt>
                <c:pt idx="20">
                  <c:v>-1.8189894035458601E-12</c:v>
                </c:pt>
                <c:pt idx="21">
                  <c:v>0</c:v>
                </c:pt>
                <c:pt idx="22">
                  <c:v>0</c:v>
                </c:pt>
                <c:pt idx="23">
                  <c:v>7.2759576141834308E-12</c:v>
                </c:pt>
                <c:pt idx="24">
                  <c:v>7.2759576141834308E-12</c:v>
                </c:pt>
                <c:pt idx="25">
                  <c:v>1.45519152283669E-11</c:v>
                </c:pt>
                <c:pt idx="26">
                  <c:v>0</c:v>
                </c:pt>
                <c:pt idx="27">
                  <c:v>-1.8189894035458601E-12</c:v>
                </c:pt>
                <c:pt idx="28">
                  <c:v>0</c:v>
                </c:pt>
                <c:pt idx="29">
                  <c:v>-1.8189894035458601E-12</c:v>
                </c:pt>
                <c:pt idx="30">
                  <c:v>0</c:v>
                </c:pt>
                <c:pt idx="31">
                  <c:v>0</c:v>
                </c:pt>
                <c:pt idx="32">
                  <c:v>1.8189894035458601E-12</c:v>
                </c:pt>
                <c:pt idx="33">
                  <c:v>0</c:v>
                </c:pt>
                <c:pt idx="34">
                  <c:v>-1.8189894035458601E-12</c:v>
                </c:pt>
                <c:pt idx="35">
                  <c:v>1.8189894035458601E-12</c:v>
                </c:pt>
                <c:pt idx="36">
                  <c:v>-1.8189894035458601E-12</c:v>
                </c:pt>
                <c:pt idx="37">
                  <c:v>0</c:v>
                </c:pt>
                <c:pt idx="38">
                  <c:v>3.6379788070917101E-12</c:v>
                </c:pt>
                <c:pt idx="39">
                  <c:v>0</c:v>
                </c:pt>
                <c:pt idx="40">
                  <c:v>1.45519152283669E-11</c:v>
                </c:pt>
                <c:pt idx="41">
                  <c:v>3.6379788070917101E-12</c:v>
                </c:pt>
                <c:pt idx="42">
                  <c:v>0</c:v>
                </c:pt>
                <c:pt idx="43">
                  <c:v>-3.6379788070917101E-12</c:v>
                </c:pt>
                <c:pt idx="44">
                  <c:v>-1.45519152283669E-11</c:v>
                </c:pt>
                <c:pt idx="45">
                  <c:v>-1.45519152283669E-11</c:v>
                </c:pt>
                <c:pt idx="46">
                  <c:v>-3.6379788070917101E-12</c:v>
                </c:pt>
                <c:pt idx="47">
                  <c:v>0</c:v>
                </c:pt>
                <c:pt idx="48">
                  <c:v>0</c:v>
                </c:pt>
                <c:pt idx="49">
                  <c:v>-1.8189894035458601E-12</c:v>
                </c:pt>
                <c:pt idx="50">
                  <c:v>-7.2759576141834308E-12</c:v>
                </c:pt>
                <c:pt idx="51">
                  <c:v>0</c:v>
                </c:pt>
                <c:pt idx="52">
                  <c:v>0</c:v>
                </c:pt>
                <c:pt idx="53">
                  <c:v>-3.6379788070917101E-12</c:v>
                </c:pt>
                <c:pt idx="54">
                  <c:v>7.2759576141834308E-12</c:v>
                </c:pt>
                <c:pt idx="55">
                  <c:v>0</c:v>
                </c:pt>
                <c:pt idx="56">
                  <c:v>0</c:v>
                </c:pt>
                <c:pt idx="57">
                  <c:v>-2.91038304567337E-11</c:v>
                </c:pt>
                <c:pt idx="58">
                  <c:v>7.2759576141834308E-12</c:v>
                </c:pt>
                <c:pt idx="59">
                  <c:v>0</c:v>
                </c:pt>
                <c:pt idx="60">
                  <c:v>-3.6379788070917101E-12</c:v>
                </c:pt>
                <c:pt idx="61">
                  <c:v>0</c:v>
                </c:pt>
                <c:pt idx="62">
                  <c:v>-3.6379788070917101E-12</c:v>
                </c:pt>
                <c:pt idx="63">
                  <c:v>0</c:v>
                </c:pt>
                <c:pt idx="64">
                  <c:v>0</c:v>
                </c:pt>
                <c:pt idx="65">
                  <c:v>-1.8189894035458601E-12</c:v>
                </c:pt>
                <c:pt idx="66">
                  <c:v>-1.8189894035458601E-12</c:v>
                </c:pt>
                <c:pt idx="67">
                  <c:v>0</c:v>
                </c:pt>
                <c:pt idx="68">
                  <c:v>-1.8189894035458601E-12</c:v>
                </c:pt>
                <c:pt idx="69">
                  <c:v>-1.45519152283669E-11</c:v>
                </c:pt>
                <c:pt idx="70">
                  <c:v>-3.6379788070917101E-12</c:v>
                </c:pt>
                <c:pt idx="71">
                  <c:v>-1.8189894035458601E-12</c:v>
                </c:pt>
                <c:pt idx="72">
                  <c:v>-1.8189894035458601E-12</c:v>
                </c:pt>
                <c:pt idx="73">
                  <c:v>0</c:v>
                </c:pt>
                <c:pt idx="74">
                  <c:v>0</c:v>
                </c:pt>
                <c:pt idx="75">
                  <c:v>1.8189894035458601E-12</c:v>
                </c:pt>
                <c:pt idx="76">
                  <c:v>0</c:v>
                </c:pt>
                <c:pt idx="77">
                  <c:v>-3.6379788070917101E-12</c:v>
                </c:pt>
                <c:pt idx="78">
                  <c:v>0</c:v>
                </c:pt>
                <c:pt idx="79">
                  <c:v>1.8189894035458601E-12</c:v>
                </c:pt>
                <c:pt idx="80">
                  <c:v>0</c:v>
                </c:pt>
                <c:pt idx="81">
                  <c:v>0</c:v>
                </c:pt>
                <c:pt idx="82">
                  <c:v>-3.6379788070917101E-12</c:v>
                </c:pt>
                <c:pt idx="83">
                  <c:v>7.2759576141834308E-12</c:v>
                </c:pt>
                <c:pt idx="84">
                  <c:v>0</c:v>
                </c:pt>
                <c:pt idx="85">
                  <c:v>-1.45519152283669E-11</c:v>
                </c:pt>
                <c:pt idx="86">
                  <c:v>0</c:v>
                </c:pt>
                <c:pt idx="87">
                  <c:v>0</c:v>
                </c:pt>
                <c:pt idx="88">
                  <c:v>-1.8189894035458601E-12</c:v>
                </c:pt>
                <c:pt idx="89">
                  <c:v>0</c:v>
                </c:pt>
                <c:pt idx="90">
                  <c:v>-1.8189894035458601E-12</c:v>
                </c:pt>
                <c:pt idx="91">
                  <c:v>3.6379788070917101E-12</c:v>
                </c:pt>
                <c:pt idx="92">
                  <c:v>0</c:v>
                </c:pt>
                <c:pt idx="93">
                  <c:v>7.2759576141834308E-12</c:v>
                </c:pt>
                <c:pt idx="94">
                  <c:v>7.2759576141834308E-12</c:v>
                </c:pt>
                <c:pt idx="95">
                  <c:v>3.6379788070917101E-12</c:v>
                </c:pt>
                <c:pt idx="96">
                  <c:v>0</c:v>
                </c:pt>
                <c:pt idx="97">
                  <c:v>0</c:v>
                </c:pt>
                <c:pt idx="98">
                  <c:v>-1.8189894035458601E-12</c:v>
                </c:pt>
                <c:pt idx="99">
                  <c:v>1.8189894035458601E-12</c:v>
                </c:pt>
                <c:pt idx="100">
                  <c:v>1.8189894035458601E-12</c:v>
                </c:pt>
                <c:pt idx="101">
                  <c:v>0</c:v>
                </c:pt>
                <c:pt idx="102">
                  <c:v>0</c:v>
                </c:pt>
                <c:pt idx="103">
                  <c:v>-3.6379788070917101E-12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26C-4E95-A81E-C407318B9EF8}"/>
            </c:ext>
          </c:extLst>
        </c:ser>
        <c:ser>
          <c:idx val="15"/>
          <c:order val="15"/>
          <c:tx>
            <c:strRef>
              <c:f>FM_devs!$BO$1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FM_devs!$AY$2:$AY$105</c:f>
              <c:strCache>
                <c:ptCount val="104"/>
                <c:pt idx="0">
                  <c:v>03 01 2022</c:v>
                </c:pt>
                <c:pt idx="1">
                  <c:v>10 01 2022</c:v>
                </c:pt>
                <c:pt idx="2">
                  <c:v>17 01 2022</c:v>
                </c:pt>
                <c:pt idx="3">
                  <c:v>24 01 2022</c:v>
                </c:pt>
                <c:pt idx="4">
                  <c:v>31 01 2022</c:v>
                </c:pt>
                <c:pt idx="5">
                  <c:v>07 02 2022</c:v>
                </c:pt>
                <c:pt idx="6">
                  <c:v>14 02 2022</c:v>
                </c:pt>
                <c:pt idx="7">
                  <c:v>21 02 2022</c:v>
                </c:pt>
                <c:pt idx="8">
                  <c:v>28 02 2022</c:v>
                </c:pt>
                <c:pt idx="9">
                  <c:v>07 03 2022</c:v>
                </c:pt>
                <c:pt idx="10">
                  <c:v>14 03 2022</c:v>
                </c:pt>
                <c:pt idx="11">
                  <c:v>21 03 2022</c:v>
                </c:pt>
                <c:pt idx="12">
                  <c:v>28 03 2022</c:v>
                </c:pt>
                <c:pt idx="13">
                  <c:v>04 04 2022</c:v>
                </c:pt>
                <c:pt idx="14">
                  <c:v>11 04 2022</c:v>
                </c:pt>
                <c:pt idx="15">
                  <c:v>18 04 2022</c:v>
                </c:pt>
                <c:pt idx="16">
                  <c:v>25 04 2022</c:v>
                </c:pt>
                <c:pt idx="17">
                  <c:v>02 05 2022</c:v>
                </c:pt>
                <c:pt idx="18">
                  <c:v>09 05 2022</c:v>
                </c:pt>
                <c:pt idx="19">
                  <c:v>16 05 2022</c:v>
                </c:pt>
                <c:pt idx="20">
                  <c:v>23 05 2022</c:v>
                </c:pt>
                <c:pt idx="21">
                  <c:v>30 05 2022</c:v>
                </c:pt>
                <c:pt idx="22">
                  <c:v>06 06 2022</c:v>
                </c:pt>
                <c:pt idx="23">
                  <c:v>13 06 2022</c:v>
                </c:pt>
                <c:pt idx="24">
                  <c:v>20 06 2022</c:v>
                </c:pt>
                <c:pt idx="25">
                  <c:v>27 06 2022</c:v>
                </c:pt>
                <c:pt idx="26">
                  <c:v>04 07 2022</c:v>
                </c:pt>
                <c:pt idx="27">
                  <c:v>11 07 2022</c:v>
                </c:pt>
                <c:pt idx="28">
                  <c:v>18 07 2022</c:v>
                </c:pt>
                <c:pt idx="29">
                  <c:v>25 07 2022</c:v>
                </c:pt>
                <c:pt idx="30">
                  <c:v>01 08 2022</c:v>
                </c:pt>
                <c:pt idx="31">
                  <c:v>08 08 2022</c:v>
                </c:pt>
                <c:pt idx="32">
                  <c:v>15 08 2022</c:v>
                </c:pt>
                <c:pt idx="33">
                  <c:v>22 08 2022</c:v>
                </c:pt>
                <c:pt idx="34">
                  <c:v>29 08 2022</c:v>
                </c:pt>
                <c:pt idx="35">
                  <c:v>05 09 2022</c:v>
                </c:pt>
                <c:pt idx="36">
                  <c:v>12 09 2022</c:v>
                </c:pt>
                <c:pt idx="37">
                  <c:v>19 09 2022</c:v>
                </c:pt>
                <c:pt idx="38">
                  <c:v>26 09 2022</c:v>
                </c:pt>
                <c:pt idx="39">
                  <c:v>03 10 2022</c:v>
                </c:pt>
                <c:pt idx="40">
                  <c:v>10 10 2022</c:v>
                </c:pt>
                <c:pt idx="41">
                  <c:v>17 10 2022</c:v>
                </c:pt>
                <c:pt idx="42">
                  <c:v>24 10 2022</c:v>
                </c:pt>
                <c:pt idx="43">
                  <c:v>31 10 2022</c:v>
                </c:pt>
                <c:pt idx="44">
                  <c:v>07 11 2022</c:v>
                </c:pt>
                <c:pt idx="45">
                  <c:v>14 11 2022</c:v>
                </c:pt>
                <c:pt idx="46">
                  <c:v>21 11 2022</c:v>
                </c:pt>
                <c:pt idx="47">
                  <c:v>28 11 2022</c:v>
                </c:pt>
                <c:pt idx="48">
                  <c:v>05 12 2022</c:v>
                </c:pt>
                <c:pt idx="49">
                  <c:v>12 12 2022</c:v>
                </c:pt>
                <c:pt idx="50">
                  <c:v>19 12 2022</c:v>
                </c:pt>
                <c:pt idx="51">
                  <c:v>26 12 2022</c:v>
                </c:pt>
                <c:pt idx="52">
                  <c:v>02 01 2023</c:v>
                </c:pt>
                <c:pt idx="53">
                  <c:v>09 01 2023</c:v>
                </c:pt>
                <c:pt idx="54">
                  <c:v>16 01 2023</c:v>
                </c:pt>
                <c:pt idx="55">
                  <c:v>23 01 2023</c:v>
                </c:pt>
                <c:pt idx="56">
                  <c:v>30 01 2023</c:v>
                </c:pt>
                <c:pt idx="57">
                  <c:v>06 02 2023</c:v>
                </c:pt>
                <c:pt idx="58">
                  <c:v>13 02 2023</c:v>
                </c:pt>
                <c:pt idx="59">
                  <c:v>20 02 2023</c:v>
                </c:pt>
                <c:pt idx="60">
                  <c:v>27 02 2023</c:v>
                </c:pt>
                <c:pt idx="61">
                  <c:v>06 03 2023</c:v>
                </c:pt>
                <c:pt idx="62">
                  <c:v>13 03 2023</c:v>
                </c:pt>
                <c:pt idx="63">
                  <c:v>20 03 2023</c:v>
                </c:pt>
                <c:pt idx="64">
                  <c:v>27 03 2023</c:v>
                </c:pt>
                <c:pt idx="65">
                  <c:v>03 04 2023</c:v>
                </c:pt>
                <c:pt idx="66">
                  <c:v>10 04 2023</c:v>
                </c:pt>
                <c:pt idx="67">
                  <c:v>17 04 2023</c:v>
                </c:pt>
                <c:pt idx="68">
                  <c:v>24 04 2023</c:v>
                </c:pt>
                <c:pt idx="69">
                  <c:v>01 05 2023</c:v>
                </c:pt>
                <c:pt idx="70">
                  <c:v>08 05 2023</c:v>
                </c:pt>
                <c:pt idx="71">
                  <c:v>15 05 2023</c:v>
                </c:pt>
                <c:pt idx="72">
                  <c:v>22 05 2023</c:v>
                </c:pt>
                <c:pt idx="73">
                  <c:v>29 05 2023</c:v>
                </c:pt>
                <c:pt idx="74">
                  <c:v>05 06 2023</c:v>
                </c:pt>
                <c:pt idx="75">
                  <c:v>12 06 2023</c:v>
                </c:pt>
                <c:pt idx="76">
                  <c:v>19 06 2023</c:v>
                </c:pt>
                <c:pt idx="77">
                  <c:v>26 06 2023</c:v>
                </c:pt>
                <c:pt idx="78">
                  <c:v>03 07 2023</c:v>
                </c:pt>
                <c:pt idx="79">
                  <c:v>10 07 2023</c:v>
                </c:pt>
                <c:pt idx="80">
                  <c:v>17 07 2023</c:v>
                </c:pt>
                <c:pt idx="81">
                  <c:v>24 07 2023</c:v>
                </c:pt>
                <c:pt idx="82">
                  <c:v>31 07 2023</c:v>
                </c:pt>
                <c:pt idx="83">
                  <c:v>07 08 2023</c:v>
                </c:pt>
                <c:pt idx="84">
                  <c:v>14 08 2023</c:v>
                </c:pt>
                <c:pt idx="85">
                  <c:v>21 08 2023</c:v>
                </c:pt>
                <c:pt idx="86">
                  <c:v>28 08 2023</c:v>
                </c:pt>
                <c:pt idx="87">
                  <c:v>04 09 2023</c:v>
                </c:pt>
                <c:pt idx="88">
                  <c:v>11 09 2023</c:v>
                </c:pt>
                <c:pt idx="89">
                  <c:v>18 09 2023</c:v>
                </c:pt>
                <c:pt idx="90">
                  <c:v>25 09 2023</c:v>
                </c:pt>
                <c:pt idx="91">
                  <c:v>02 10 2023</c:v>
                </c:pt>
                <c:pt idx="92">
                  <c:v>09 10 2023</c:v>
                </c:pt>
                <c:pt idx="93">
                  <c:v>16 10 2023</c:v>
                </c:pt>
                <c:pt idx="94">
                  <c:v>23 10 2023</c:v>
                </c:pt>
                <c:pt idx="95">
                  <c:v>30 10 2023</c:v>
                </c:pt>
                <c:pt idx="96">
                  <c:v>06 11 2023</c:v>
                </c:pt>
                <c:pt idx="97">
                  <c:v>13 11 2023</c:v>
                </c:pt>
                <c:pt idx="98">
                  <c:v>20 11 2023</c:v>
                </c:pt>
                <c:pt idx="99">
                  <c:v>27 11 2023</c:v>
                </c:pt>
                <c:pt idx="100">
                  <c:v>04 12 2023</c:v>
                </c:pt>
                <c:pt idx="101">
                  <c:v>11 12 2023</c:v>
                </c:pt>
                <c:pt idx="102">
                  <c:v>18 12 2023</c:v>
                </c:pt>
                <c:pt idx="103">
                  <c:v>25 12 2023</c:v>
                </c:pt>
              </c:strCache>
            </c:strRef>
          </c:cat>
          <c:val>
            <c:numRef>
              <c:f>FM_devs!$BO$2:$BO$105</c:f>
              <c:numCache>
                <c:formatCode>General</c:formatCode>
                <c:ptCount val="104"/>
              </c:numCache>
            </c:numRef>
          </c:val>
          <c:extLst>
            <c:ext xmlns:c16="http://schemas.microsoft.com/office/drawing/2014/chart" uri="{C3380CC4-5D6E-409C-BE32-E72D297353CC}">
              <c16:uniqueId val="{0000000F-826C-4E95-A81E-C407318B9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0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8583058300289488"/>
          <c:w val="1"/>
          <c:h val="0.214169416997105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Response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55787283346338"/>
          <c:y val="9.1274348451860929E-2"/>
          <c:w val="0.83597020642689934"/>
          <c:h val="0.50410044428056899"/>
        </c:manualLayout>
      </c:layout>
      <c:lineChart>
        <c:grouping val="standard"/>
        <c:varyColors val="0"/>
        <c:ser>
          <c:idx val="5"/>
          <c:order val="0"/>
          <c:tx>
            <c:strRef>
              <c:f>FM_devs!$CS$2</c:f>
              <c:strCache>
                <c:ptCount val="1"/>
                <c:pt idx="0">
                  <c:v>One2one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FM_devs!$CT$2:$CV$2</c:f>
              <c:numCache>
                <c:formatCode>0.0%</c:formatCode>
                <c:ptCount val="3"/>
                <c:pt idx="0">
                  <c:v>0</c:v>
                </c:pt>
                <c:pt idx="1">
                  <c:v>1.1598355210576301E-2</c:v>
                </c:pt>
                <c:pt idx="2">
                  <c:v>1.1598355210576301E-2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F-4EF8-8318-E5B9A6C77BB6}"/>
            </c:ext>
          </c:extLst>
        </c:ser>
        <c:ser>
          <c:idx val="6"/>
          <c:order val="1"/>
          <c:tx>
            <c:strRef>
              <c:f>FM_devs!$CS$3</c:f>
              <c:strCache>
                <c:ptCount val="1"/>
                <c:pt idx="0">
                  <c:v>Edm_tot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FM_devs!$CT$3:$CV$3</c:f>
              <c:numCache>
                <c:formatCode>0.0%</c:formatCode>
                <c:ptCount val="3"/>
                <c:pt idx="0">
                  <c:v>0</c:v>
                </c:pt>
                <c:pt idx="1">
                  <c:v>2.3401119948098801E-3</c:v>
                </c:pt>
                <c:pt idx="2">
                  <c:v>4.5118361678994599E-3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77F-4EF8-8318-E5B9A6C77BB6}"/>
            </c:ext>
          </c:extLst>
        </c:ser>
        <c:ser>
          <c:idx val="7"/>
          <c:order val="2"/>
          <c:tx>
            <c:strRef>
              <c:f>FM_devs!$CS$4</c:f>
              <c:strCache>
                <c:ptCount val="1"/>
                <c:pt idx="0">
                  <c:v>Social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FM_devs!$CT$4:$CV$4</c:f>
              <c:numCache>
                <c:formatCode>0.0%</c:formatCode>
                <c:ptCount val="3"/>
                <c:pt idx="0">
                  <c:v>0</c:v>
                </c:pt>
                <c:pt idx="1">
                  <c:v>1.58720977335307E-3</c:v>
                </c:pt>
                <c:pt idx="2">
                  <c:v>3.04262857765676E-3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77F-4EF8-8318-E5B9A6C77BB6}"/>
            </c:ext>
          </c:extLst>
        </c:ser>
        <c:ser>
          <c:idx val="8"/>
          <c:order val="3"/>
          <c:tx>
            <c:strRef>
              <c:f>FM_devs!$CS$5</c:f>
              <c:strCache>
                <c:ptCount val="1"/>
                <c:pt idx="0">
                  <c:v>Own-ec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FM_devs!$CT$5:$CV$5</c:f>
              <c:numCache>
                <c:formatCode>0.0%</c:formatCode>
                <c:ptCount val="3"/>
                <c:pt idx="0">
                  <c:v>0</c:v>
                </c:pt>
                <c:pt idx="1">
                  <c:v>1.4782640895322999E-3</c:v>
                </c:pt>
                <c:pt idx="2">
                  <c:v>2.7165167181919798E-3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77F-4EF8-8318-E5B9A6C77BB6}"/>
            </c:ext>
          </c:extLst>
        </c:ser>
        <c:ser>
          <c:idx val="9"/>
          <c:order val="4"/>
          <c:tx>
            <c:strRef>
              <c:f>FM_devs!$CS$6</c:f>
              <c:strCache>
                <c:ptCount val="1"/>
                <c:pt idx="0">
                  <c:v>Digitaldisplay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FM_devs!$CT$6:$CV$6</c:f>
              <c:numCache>
                <c:formatCode>0.0%</c:formatCode>
                <c:ptCount val="3"/>
                <c:pt idx="0">
                  <c:v>0</c:v>
                </c:pt>
                <c:pt idx="1">
                  <c:v>5.7439622837559499E-5</c:v>
                </c:pt>
                <c:pt idx="2">
                  <c:v>1.14845674901227E-4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7F-4EF8-8318-E5B9A6C77BB6}"/>
            </c:ext>
          </c:extLst>
        </c:ser>
        <c:ser>
          <c:idx val="10"/>
          <c:order val="5"/>
          <c:tx>
            <c:strRef>
              <c:f>FM_devs!$CS$7</c:f>
              <c:strCache>
                <c:ptCount val="1"/>
                <c:pt idx="0">
                  <c:v>Digitalvideo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FM_devs!$CT$7:$CV$7</c:f>
              <c:numCache>
                <c:formatCode>0.0%</c:formatCode>
                <c:ptCount val="3"/>
                <c:pt idx="0">
                  <c:v>0</c:v>
                </c:pt>
                <c:pt idx="1">
                  <c:v>5.2844125450124402E-4</c:v>
                </c:pt>
                <c:pt idx="2">
                  <c:v>1.0313550112760199E-3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77F-4EF8-8318-E5B9A6C77BB6}"/>
            </c:ext>
          </c:extLst>
        </c:ser>
        <c:ser>
          <c:idx val="11"/>
          <c:order val="6"/>
          <c:tx>
            <c:strRef>
              <c:f>FM_devs!$CS$8</c:f>
              <c:strCache>
                <c:ptCount val="1"/>
                <c:pt idx="0">
                  <c:v>Progdisplay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FM_devs!$CT$8:$CV$8</c:f>
              <c:numCache>
                <c:formatCode>0.0%</c:formatCode>
                <c:ptCount val="3"/>
                <c:pt idx="0">
                  <c:v>0</c:v>
                </c:pt>
                <c:pt idx="1">
                  <c:v>1.9019885415565601E-3</c:v>
                </c:pt>
                <c:pt idx="2">
                  <c:v>3.6670932020753401E-3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7F-4EF8-8318-E5B9A6C77BB6}"/>
            </c:ext>
          </c:extLst>
        </c:ser>
        <c:ser>
          <c:idx val="12"/>
          <c:order val="7"/>
          <c:tx>
            <c:strRef>
              <c:f>FM_devs!$CS$9</c:f>
              <c:strCache>
                <c:ptCount val="1"/>
                <c:pt idx="0">
                  <c:v>Socialdisplay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FM_devs!$CT$9:$CV$9</c:f>
              <c:numCache>
                <c:formatCode>0.0%</c:formatCode>
                <c:ptCount val="3"/>
                <c:pt idx="0">
                  <c:v>0</c:v>
                </c:pt>
                <c:pt idx="1">
                  <c:v>4.9469616000513098E-4</c:v>
                </c:pt>
                <c:pt idx="2">
                  <c:v>9.7581837565413295E-4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7F-4EF8-8318-E5B9A6C77BB6}"/>
            </c:ext>
          </c:extLst>
        </c:ser>
        <c:ser>
          <c:idx val="13"/>
          <c:order val="8"/>
          <c:tx>
            <c:strRef>
              <c:f>FM_devs!$CS$10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FM_devs!$CT$10:$CV$10</c:f>
              <c:numCache>
                <c:formatCode>0.0%</c:formatCode>
                <c:ptCount val="3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777F-4EF8-8318-E5B9A6C77BB6}"/>
            </c:ext>
          </c:extLst>
        </c:ser>
        <c:ser>
          <c:idx val="14"/>
          <c:order val="9"/>
          <c:tx>
            <c:strRef>
              <c:f>FM_devs!$CS$11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FM_devs!$CT$11:$CV$11</c:f>
              <c:numCache>
                <c:formatCode>0.0%</c:formatCode>
                <c:ptCount val="3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777F-4EF8-8318-E5B9A6C77BB6}"/>
            </c:ext>
          </c:extLst>
        </c:ser>
        <c:ser>
          <c:idx val="15"/>
          <c:order val="10"/>
          <c:tx>
            <c:strRef>
              <c:f>FM_devs!$CS$12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FM_devs!$CT$12:$CV$12</c:f>
              <c:numCache>
                <c:formatCode>0.0%</c:formatCode>
                <c:ptCount val="3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777F-4EF8-8318-E5B9A6C77BB6}"/>
            </c:ext>
          </c:extLst>
        </c:ser>
        <c:ser>
          <c:idx val="16"/>
          <c:order val="11"/>
          <c:tx>
            <c:strRef>
              <c:f>FM_devs!$CS$13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FM_devs!$CT$13:$CV$13</c:f>
              <c:numCache>
                <c:formatCode>0.0%</c:formatCode>
                <c:ptCount val="3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777F-4EF8-8318-E5B9A6C77BB6}"/>
            </c:ext>
          </c:extLst>
        </c:ser>
        <c:ser>
          <c:idx val="17"/>
          <c:order val="12"/>
          <c:tx>
            <c:strRef>
              <c:f>FM_devs!$CS$14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FM_devs!$CT$1:$CV$1</c:f>
              <c:numCache>
                <c:formatCode>#0</c:formatCode>
                <c:ptCount val="3"/>
                <c:pt idx="0">
                  <c:v>0</c:v>
                </c:pt>
                <c:pt idx="1">
                  <c:v>1000000</c:v>
                </c:pt>
                <c:pt idx="2">
                  <c:v>2000000</c:v>
                </c:pt>
              </c:numCache>
            </c:numRef>
          </c:cat>
          <c:val>
            <c:numRef>
              <c:f>FM_devs!$CT$14:$CV$14</c:f>
              <c:numCache>
                <c:formatCode>0.0%</c:formatCode>
                <c:ptCount val="3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C-777F-4EF8-8318-E5B9A6C77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25775"/>
        <c:axId val="626835855"/>
      </c:lineChart>
      <c:catAx>
        <c:axId val="626825775"/>
        <c:scaling>
          <c:orientation val="minMax"/>
        </c:scaling>
        <c:delete val="0"/>
        <c:axPos val="b"/>
        <c:numFmt formatCode="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Uplift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9383445382278095"/>
          <c:w val="1"/>
          <c:h val="0.206165546177219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spends</a:t>
            </a:r>
            <a:r>
              <a:rPr lang="en-GB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FM_devs!$CX$2</c:f>
              <c:strCache>
                <c:ptCount val="1"/>
                <c:pt idx="0">
                  <c:v>Year_2022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FM_devs!$CY$1:$DH$1</c:f>
              <c:strCache>
                <c:ptCount val="8"/>
                <c:pt idx="0">
                  <c:v>One2one</c:v>
                </c:pt>
                <c:pt idx="1">
                  <c:v>Edm_tot</c:v>
                </c:pt>
                <c:pt idx="2">
                  <c:v>Social</c:v>
                </c:pt>
                <c:pt idx="3">
                  <c:v>Own-ec</c:v>
                </c:pt>
                <c:pt idx="4">
                  <c:v>Digitaldisplay</c:v>
                </c:pt>
                <c:pt idx="5">
                  <c:v>Digitalvideo</c:v>
                </c:pt>
                <c:pt idx="6">
                  <c:v>Progdisplay</c:v>
                </c:pt>
                <c:pt idx="7">
                  <c:v>Socialdisplay</c:v>
                </c:pt>
              </c:strCache>
            </c:strRef>
          </c:cat>
          <c:val>
            <c:numRef>
              <c:f>FM_devs!$CY$2:$DH$2</c:f>
              <c:numCache>
                <c:formatCode>#0</c:formatCode>
                <c:ptCount val="10"/>
                <c:pt idx="0">
                  <c:v>94826</c:v>
                </c:pt>
                <c:pt idx="1">
                  <c:v>166549238</c:v>
                </c:pt>
                <c:pt idx="2">
                  <c:v>333496199.824175</c:v>
                </c:pt>
                <c:pt idx="3">
                  <c:v>0</c:v>
                </c:pt>
                <c:pt idx="4">
                  <c:v>8304612589</c:v>
                </c:pt>
                <c:pt idx="5">
                  <c:v>85689785</c:v>
                </c:pt>
                <c:pt idx="6">
                  <c:v>303336477</c:v>
                </c:pt>
                <c:pt idx="7">
                  <c:v>378061212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4-44F5-A538-5EF3D8210449}"/>
            </c:ext>
          </c:extLst>
        </c:ser>
        <c:ser>
          <c:idx val="1"/>
          <c:order val="1"/>
          <c:tx>
            <c:strRef>
              <c:f>FM_devs!$CX$3</c:f>
              <c:strCache>
                <c:ptCount val="1"/>
                <c:pt idx="0">
                  <c:v>Year_2023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FM_devs!$CY$1:$DH$1</c:f>
              <c:strCache>
                <c:ptCount val="8"/>
                <c:pt idx="0">
                  <c:v>One2one</c:v>
                </c:pt>
                <c:pt idx="1">
                  <c:v>Edm_tot</c:v>
                </c:pt>
                <c:pt idx="2">
                  <c:v>Social</c:v>
                </c:pt>
                <c:pt idx="3">
                  <c:v>Own-ec</c:v>
                </c:pt>
                <c:pt idx="4">
                  <c:v>Digitaldisplay</c:v>
                </c:pt>
                <c:pt idx="5">
                  <c:v>Digitalvideo</c:v>
                </c:pt>
                <c:pt idx="6">
                  <c:v>Progdisplay</c:v>
                </c:pt>
                <c:pt idx="7">
                  <c:v>Socialdisplay</c:v>
                </c:pt>
              </c:strCache>
            </c:strRef>
          </c:cat>
          <c:val>
            <c:numRef>
              <c:f>FM_devs!$CY$3:$DH$3</c:f>
              <c:numCache>
                <c:formatCode>#0</c:formatCode>
                <c:ptCount val="10"/>
                <c:pt idx="0">
                  <c:v>60194</c:v>
                </c:pt>
                <c:pt idx="1">
                  <c:v>55626955</c:v>
                </c:pt>
                <c:pt idx="2">
                  <c:v>225001504.17582399</c:v>
                </c:pt>
                <c:pt idx="3">
                  <c:v>101157892</c:v>
                </c:pt>
                <c:pt idx="4">
                  <c:v>4163329790</c:v>
                </c:pt>
                <c:pt idx="5">
                  <c:v>308182503</c:v>
                </c:pt>
                <c:pt idx="6">
                  <c:v>58681954</c:v>
                </c:pt>
                <c:pt idx="7">
                  <c:v>1044970703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B4-44F5-A538-5EF3D8210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incremental revenues</a:t>
            </a:r>
            <a:r>
              <a:rPr lang="en-GB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FM_devs!$CX$6</c:f>
              <c:strCache>
                <c:ptCount val="1"/>
                <c:pt idx="0">
                  <c:v>Year_2022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FM_devs!$CY$5:$DH$5</c:f>
              <c:strCache>
                <c:ptCount val="8"/>
                <c:pt idx="0">
                  <c:v>One2one</c:v>
                </c:pt>
                <c:pt idx="1">
                  <c:v>Edm_tot</c:v>
                </c:pt>
                <c:pt idx="2">
                  <c:v>Social</c:v>
                </c:pt>
                <c:pt idx="3">
                  <c:v>Own-ec</c:v>
                </c:pt>
                <c:pt idx="4">
                  <c:v>Digitaldisplay</c:v>
                </c:pt>
                <c:pt idx="5">
                  <c:v>Digitalvideo</c:v>
                </c:pt>
                <c:pt idx="6">
                  <c:v>Progdisplay</c:v>
                </c:pt>
                <c:pt idx="7">
                  <c:v>Socialdisplay</c:v>
                </c:pt>
              </c:strCache>
            </c:strRef>
          </c:cat>
          <c:val>
            <c:numRef>
              <c:f>FM_devs!$CY$6:$DH$6</c:f>
              <c:numCache>
                <c:formatCode>#0</c:formatCode>
                <c:ptCount val="10"/>
                <c:pt idx="0">
                  <c:v>3079897.24371931</c:v>
                </c:pt>
                <c:pt idx="1">
                  <c:v>7786067.5542270802</c:v>
                </c:pt>
                <c:pt idx="2">
                  <c:v>9837987.1409676708</c:v>
                </c:pt>
                <c:pt idx="3">
                  <c:v>0</c:v>
                </c:pt>
                <c:pt idx="4">
                  <c:v>11062169.210138099</c:v>
                </c:pt>
                <c:pt idx="5">
                  <c:v>1129704.0777846901</c:v>
                </c:pt>
                <c:pt idx="6">
                  <c:v>9994350.2742947601</c:v>
                </c:pt>
                <c:pt idx="7">
                  <c:v>7898240.1469203699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4-4FC1-943E-C0868650501F}"/>
            </c:ext>
          </c:extLst>
        </c:ser>
        <c:ser>
          <c:idx val="1"/>
          <c:order val="1"/>
          <c:tx>
            <c:strRef>
              <c:f>FM_devs!$CX$7</c:f>
              <c:strCache>
                <c:ptCount val="1"/>
                <c:pt idx="0">
                  <c:v>Year_2023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FM_devs!$CY$5:$DH$5</c:f>
              <c:strCache>
                <c:ptCount val="8"/>
                <c:pt idx="0">
                  <c:v>One2one</c:v>
                </c:pt>
                <c:pt idx="1">
                  <c:v>Edm_tot</c:v>
                </c:pt>
                <c:pt idx="2">
                  <c:v>Social</c:v>
                </c:pt>
                <c:pt idx="3">
                  <c:v>Own-ec</c:v>
                </c:pt>
                <c:pt idx="4">
                  <c:v>Digitaldisplay</c:v>
                </c:pt>
                <c:pt idx="5">
                  <c:v>Digitalvideo</c:v>
                </c:pt>
                <c:pt idx="6">
                  <c:v>Progdisplay</c:v>
                </c:pt>
                <c:pt idx="7">
                  <c:v>Socialdisplay</c:v>
                </c:pt>
              </c:strCache>
            </c:strRef>
          </c:cat>
          <c:val>
            <c:numRef>
              <c:f>FM_devs!$CY$7:$DH$7</c:f>
              <c:numCache>
                <c:formatCode>#0</c:formatCode>
                <c:ptCount val="10"/>
                <c:pt idx="0">
                  <c:v>3205350.0274971798</c:v>
                </c:pt>
                <c:pt idx="1">
                  <c:v>4581090.5004197499</c:v>
                </c:pt>
                <c:pt idx="2">
                  <c:v>8721246.1285776291</c:v>
                </c:pt>
                <c:pt idx="3">
                  <c:v>3873157.1506006401</c:v>
                </c:pt>
                <c:pt idx="4">
                  <c:v>5131437.6172081903</c:v>
                </c:pt>
                <c:pt idx="5">
                  <c:v>2516172.7189599001</c:v>
                </c:pt>
                <c:pt idx="6">
                  <c:v>4088491.88339889</c:v>
                </c:pt>
                <c:pt idx="7">
                  <c:v>7706047.9167590803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34-4FC1-943E-C08686505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spends period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FM_devs!$CX$10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FM_devs!$CY$9:$DH$9</c:f>
              <c:strCache>
                <c:ptCount val="8"/>
                <c:pt idx="0">
                  <c:v>One2one</c:v>
                </c:pt>
                <c:pt idx="1">
                  <c:v>Edm_tot</c:v>
                </c:pt>
                <c:pt idx="2">
                  <c:v>Social</c:v>
                </c:pt>
                <c:pt idx="3">
                  <c:v>Own-ec</c:v>
                </c:pt>
                <c:pt idx="4">
                  <c:v>Digitaldisplay</c:v>
                </c:pt>
                <c:pt idx="5">
                  <c:v>Digitalvideo</c:v>
                </c:pt>
                <c:pt idx="6">
                  <c:v>Progdisplay</c:v>
                </c:pt>
                <c:pt idx="7">
                  <c:v>Socialdisplay</c:v>
                </c:pt>
              </c:strCache>
            </c:strRef>
          </c:cat>
          <c:val>
            <c:numRef>
              <c:f>FM_devs!$CY$10:$DH$10</c:f>
              <c:numCache>
                <c:formatCode>#0</c:formatCode>
                <c:ptCount val="10"/>
                <c:pt idx="0">
                  <c:v>155020</c:v>
                </c:pt>
                <c:pt idx="1">
                  <c:v>222176193</c:v>
                </c:pt>
                <c:pt idx="2">
                  <c:v>558497703.99999905</c:v>
                </c:pt>
                <c:pt idx="3">
                  <c:v>101157892</c:v>
                </c:pt>
                <c:pt idx="4">
                  <c:v>12467942379</c:v>
                </c:pt>
                <c:pt idx="5">
                  <c:v>393872288</c:v>
                </c:pt>
                <c:pt idx="6">
                  <c:v>362018431</c:v>
                </c:pt>
                <c:pt idx="7">
                  <c:v>1423031915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4-4250-943B-1CC69BC4C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Marketing</a:t>
            </a:r>
            <a:r>
              <a:rPr lang="en-GB" baseline="0"/>
              <a:t> incremental revenues period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3084580643636"/>
          <c:y val="0.14768919974121134"/>
          <c:w val="0.81904272776713727"/>
          <c:h val="0.52226242420817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FM_devs!$CX$13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FM_devs!$CY$12:$DH$12</c:f>
              <c:strCache>
                <c:ptCount val="8"/>
                <c:pt idx="0">
                  <c:v>One2one</c:v>
                </c:pt>
                <c:pt idx="1">
                  <c:v>Edm_tot</c:v>
                </c:pt>
                <c:pt idx="2">
                  <c:v>Social</c:v>
                </c:pt>
                <c:pt idx="3">
                  <c:v>Own-ec</c:v>
                </c:pt>
                <c:pt idx="4">
                  <c:v>Digitaldisplay</c:v>
                </c:pt>
                <c:pt idx="5">
                  <c:v>Digitalvideo</c:v>
                </c:pt>
                <c:pt idx="6">
                  <c:v>Progdisplay</c:v>
                </c:pt>
                <c:pt idx="7">
                  <c:v>Socialdisplay</c:v>
                </c:pt>
              </c:strCache>
            </c:strRef>
          </c:cat>
          <c:val>
            <c:numRef>
              <c:f>FM_devs!$CY$13:$DH$13</c:f>
              <c:numCache>
                <c:formatCode>#0</c:formatCode>
                <c:ptCount val="10"/>
                <c:pt idx="0">
                  <c:v>6285247.2712164801</c:v>
                </c:pt>
                <c:pt idx="1">
                  <c:v>12367158.054646799</c:v>
                </c:pt>
                <c:pt idx="2">
                  <c:v>18559233.269545302</c:v>
                </c:pt>
                <c:pt idx="3">
                  <c:v>3873157.1506006401</c:v>
                </c:pt>
                <c:pt idx="4">
                  <c:v>16193606.827346301</c:v>
                </c:pt>
                <c:pt idx="5">
                  <c:v>3645876.7967445902</c:v>
                </c:pt>
                <c:pt idx="6">
                  <c:v>14082842.157693701</c:v>
                </c:pt>
                <c:pt idx="7">
                  <c:v>15604288.063679401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7F-46E0-8559-1A2EB84D8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25775"/>
        <c:axId val="626835855"/>
      </c:barChart>
      <c:catAx>
        <c:axId val="62682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35855"/>
        <c:crosses val="autoZero"/>
        <c:auto val="1"/>
        <c:lblAlgn val="ctr"/>
        <c:lblOffset val="100"/>
        <c:tickLblSkip val="1"/>
        <c:noMultiLvlLbl val="0"/>
      </c:catAx>
      <c:valAx>
        <c:axId val="6268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577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glo_MOB_users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Sheet1!$B$2:$B$105</c:f>
              <c:strCache>
                <c:ptCount val="104"/>
                <c:pt idx="0">
                  <c:v>2022_Q1</c:v>
                </c:pt>
                <c:pt idx="1">
                  <c:v>2022_Q1</c:v>
                </c:pt>
                <c:pt idx="2">
                  <c:v>2022_Q1</c:v>
                </c:pt>
                <c:pt idx="3">
                  <c:v>2022_Q1</c:v>
                </c:pt>
                <c:pt idx="4">
                  <c:v>2022_Q1</c:v>
                </c:pt>
                <c:pt idx="5">
                  <c:v>2022_Q1</c:v>
                </c:pt>
                <c:pt idx="6">
                  <c:v>2022_Q1</c:v>
                </c:pt>
                <c:pt idx="7">
                  <c:v>2022_Q1</c:v>
                </c:pt>
                <c:pt idx="8">
                  <c:v>2022_Q1</c:v>
                </c:pt>
                <c:pt idx="9">
                  <c:v>2022_Q1</c:v>
                </c:pt>
                <c:pt idx="10">
                  <c:v>2022_Q1</c:v>
                </c:pt>
                <c:pt idx="11">
                  <c:v>2022_Q1</c:v>
                </c:pt>
                <c:pt idx="12">
                  <c:v>2022_Q1</c:v>
                </c:pt>
                <c:pt idx="13">
                  <c:v>2022_Q2</c:v>
                </c:pt>
                <c:pt idx="14">
                  <c:v>2022_Q2</c:v>
                </c:pt>
                <c:pt idx="15">
                  <c:v>2022_Q2</c:v>
                </c:pt>
                <c:pt idx="16">
                  <c:v>2022_Q2</c:v>
                </c:pt>
                <c:pt idx="17">
                  <c:v>2022_Q2</c:v>
                </c:pt>
                <c:pt idx="18">
                  <c:v>2022_Q2</c:v>
                </c:pt>
                <c:pt idx="19">
                  <c:v>2022_Q2</c:v>
                </c:pt>
                <c:pt idx="20">
                  <c:v>2022_Q2</c:v>
                </c:pt>
                <c:pt idx="21">
                  <c:v>2022_Q2</c:v>
                </c:pt>
                <c:pt idx="22">
                  <c:v>2022_Q2</c:v>
                </c:pt>
                <c:pt idx="23">
                  <c:v>2022_Q2</c:v>
                </c:pt>
                <c:pt idx="24">
                  <c:v>2022_Q2</c:v>
                </c:pt>
                <c:pt idx="25">
                  <c:v>2022_Q2</c:v>
                </c:pt>
                <c:pt idx="26">
                  <c:v>2022_Q3</c:v>
                </c:pt>
                <c:pt idx="27">
                  <c:v>2022_Q3</c:v>
                </c:pt>
                <c:pt idx="28">
                  <c:v>2022_Q3</c:v>
                </c:pt>
                <c:pt idx="29">
                  <c:v>2022_Q3</c:v>
                </c:pt>
                <c:pt idx="30">
                  <c:v>2022_Q3</c:v>
                </c:pt>
                <c:pt idx="31">
                  <c:v>2022_Q3</c:v>
                </c:pt>
                <c:pt idx="32">
                  <c:v>2022_Q3</c:v>
                </c:pt>
                <c:pt idx="33">
                  <c:v>2022_Q3</c:v>
                </c:pt>
                <c:pt idx="34">
                  <c:v>2022_Q3</c:v>
                </c:pt>
                <c:pt idx="35">
                  <c:v>2022_Q3</c:v>
                </c:pt>
                <c:pt idx="36">
                  <c:v>2022_Q3</c:v>
                </c:pt>
                <c:pt idx="37">
                  <c:v>2022_Q3</c:v>
                </c:pt>
                <c:pt idx="38">
                  <c:v>2022_Q3</c:v>
                </c:pt>
                <c:pt idx="39">
                  <c:v>2022_Q4</c:v>
                </c:pt>
                <c:pt idx="40">
                  <c:v>2022_Q4</c:v>
                </c:pt>
                <c:pt idx="41">
                  <c:v>2022_Q4</c:v>
                </c:pt>
                <c:pt idx="42">
                  <c:v>2022_Q4</c:v>
                </c:pt>
                <c:pt idx="43">
                  <c:v>2022_Q4</c:v>
                </c:pt>
                <c:pt idx="44">
                  <c:v>2022_Q4</c:v>
                </c:pt>
                <c:pt idx="45">
                  <c:v>2022_Q4</c:v>
                </c:pt>
                <c:pt idx="46">
                  <c:v>2022_Q4</c:v>
                </c:pt>
                <c:pt idx="47">
                  <c:v>2022_Q4</c:v>
                </c:pt>
                <c:pt idx="48">
                  <c:v>2022_Q4</c:v>
                </c:pt>
                <c:pt idx="49">
                  <c:v>2022_Q4</c:v>
                </c:pt>
                <c:pt idx="50">
                  <c:v>2022_Q4</c:v>
                </c:pt>
                <c:pt idx="51">
                  <c:v>2022_Q4</c:v>
                </c:pt>
                <c:pt idx="52">
                  <c:v>2023_Q1</c:v>
                </c:pt>
                <c:pt idx="53">
                  <c:v>2023_Q1</c:v>
                </c:pt>
                <c:pt idx="54">
                  <c:v>2023_Q1</c:v>
                </c:pt>
                <c:pt idx="55">
                  <c:v>2023_Q1</c:v>
                </c:pt>
                <c:pt idx="56">
                  <c:v>2023_Q1</c:v>
                </c:pt>
                <c:pt idx="57">
                  <c:v>2023_Q1</c:v>
                </c:pt>
                <c:pt idx="58">
                  <c:v>2023_Q1</c:v>
                </c:pt>
                <c:pt idx="59">
                  <c:v>2023_Q1</c:v>
                </c:pt>
                <c:pt idx="60">
                  <c:v>2023_Q1</c:v>
                </c:pt>
                <c:pt idx="61">
                  <c:v>2023_Q1</c:v>
                </c:pt>
                <c:pt idx="62">
                  <c:v>2023_Q1</c:v>
                </c:pt>
                <c:pt idx="63">
                  <c:v>2023_Q1</c:v>
                </c:pt>
                <c:pt idx="64">
                  <c:v>2023_Q1</c:v>
                </c:pt>
                <c:pt idx="65">
                  <c:v>2023_Q2</c:v>
                </c:pt>
                <c:pt idx="66">
                  <c:v>2023_Q2</c:v>
                </c:pt>
                <c:pt idx="67">
                  <c:v>2023_Q2</c:v>
                </c:pt>
                <c:pt idx="68">
                  <c:v>2023_Q2</c:v>
                </c:pt>
                <c:pt idx="69">
                  <c:v>2023_Q2</c:v>
                </c:pt>
                <c:pt idx="70">
                  <c:v>2023_Q2</c:v>
                </c:pt>
                <c:pt idx="71">
                  <c:v>2023_Q2</c:v>
                </c:pt>
                <c:pt idx="72">
                  <c:v>2023_Q2</c:v>
                </c:pt>
                <c:pt idx="73">
                  <c:v>2023_Q2</c:v>
                </c:pt>
                <c:pt idx="74">
                  <c:v>2023_Q2</c:v>
                </c:pt>
                <c:pt idx="75">
                  <c:v>2023_Q2</c:v>
                </c:pt>
                <c:pt idx="76">
                  <c:v>2023_Q2</c:v>
                </c:pt>
                <c:pt idx="77">
                  <c:v>2023_Q2</c:v>
                </c:pt>
                <c:pt idx="78">
                  <c:v>2023_Q3</c:v>
                </c:pt>
                <c:pt idx="79">
                  <c:v>2023_Q3</c:v>
                </c:pt>
                <c:pt idx="80">
                  <c:v>2023_Q3</c:v>
                </c:pt>
                <c:pt idx="81">
                  <c:v>2023_Q3</c:v>
                </c:pt>
                <c:pt idx="82">
                  <c:v>2023_Q3</c:v>
                </c:pt>
                <c:pt idx="83">
                  <c:v>2023_Q3</c:v>
                </c:pt>
                <c:pt idx="84">
                  <c:v>2023_Q3</c:v>
                </c:pt>
                <c:pt idx="85">
                  <c:v>2023_Q3</c:v>
                </c:pt>
                <c:pt idx="86">
                  <c:v>2023_Q3</c:v>
                </c:pt>
                <c:pt idx="87">
                  <c:v>2023_Q3</c:v>
                </c:pt>
                <c:pt idx="88">
                  <c:v>2023_Q3</c:v>
                </c:pt>
                <c:pt idx="89">
                  <c:v>2023_Q3</c:v>
                </c:pt>
                <c:pt idx="90">
                  <c:v>2023_Q3</c:v>
                </c:pt>
                <c:pt idx="91">
                  <c:v>2023_Q4</c:v>
                </c:pt>
                <c:pt idx="92">
                  <c:v>2023_Q4</c:v>
                </c:pt>
                <c:pt idx="93">
                  <c:v>2023_Q4</c:v>
                </c:pt>
                <c:pt idx="94">
                  <c:v>2023_Q4</c:v>
                </c:pt>
                <c:pt idx="95">
                  <c:v>2023_Q4</c:v>
                </c:pt>
                <c:pt idx="96">
                  <c:v>2023_Q4</c:v>
                </c:pt>
                <c:pt idx="97">
                  <c:v>2023_Q4</c:v>
                </c:pt>
                <c:pt idx="98">
                  <c:v>2023_Q4</c:v>
                </c:pt>
                <c:pt idx="99">
                  <c:v>2023_Q4</c:v>
                </c:pt>
                <c:pt idx="100">
                  <c:v>2023_Q4</c:v>
                </c:pt>
                <c:pt idx="101">
                  <c:v>2023_Q4</c:v>
                </c:pt>
                <c:pt idx="102">
                  <c:v>2023_Q4</c:v>
                </c:pt>
                <c:pt idx="103">
                  <c:v>2023_Q4</c:v>
                </c:pt>
              </c:strCache>
            </c:strRef>
          </c:cat>
          <c:val>
            <c:numRef>
              <c:f>Sheet1!$C$2:$C$105</c:f>
              <c:numCache>
                <c:formatCode>General</c:formatCode>
                <c:ptCount val="104"/>
                <c:pt idx="0">
                  <c:v>1.91</c:v>
                </c:pt>
                <c:pt idx="1">
                  <c:v>1.91</c:v>
                </c:pt>
                <c:pt idx="2">
                  <c:v>1.91</c:v>
                </c:pt>
                <c:pt idx="3">
                  <c:v>1.91</c:v>
                </c:pt>
                <c:pt idx="4">
                  <c:v>1.91</c:v>
                </c:pt>
                <c:pt idx="5">
                  <c:v>1.91</c:v>
                </c:pt>
                <c:pt idx="6">
                  <c:v>1.91</c:v>
                </c:pt>
                <c:pt idx="7">
                  <c:v>1.91</c:v>
                </c:pt>
                <c:pt idx="8">
                  <c:v>1.91</c:v>
                </c:pt>
                <c:pt idx="9">
                  <c:v>1.91</c:v>
                </c:pt>
                <c:pt idx="10">
                  <c:v>1.91</c:v>
                </c:pt>
                <c:pt idx="11">
                  <c:v>1.91</c:v>
                </c:pt>
                <c:pt idx="12">
                  <c:v>1.91</c:v>
                </c:pt>
                <c:pt idx="13">
                  <c:v>1.92</c:v>
                </c:pt>
                <c:pt idx="14">
                  <c:v>1.92</c:v>
                </c:pt>
                <c:pt idx="15">
                  <c:v>1.92</c:v>
                </c:pt>
                <c:pt idx="16">
                  <c:v>1.92</c:v>
                </c:pt>
                <c:pt idx="17">
                  <c:v>1.92</c:v>
                </c:pt>
                <c:pt idx="18">
                  <c:v>1.92</c:v>
                </c:pt>
                <c:pt idx="19">
                  <c:v>1.92</c:v>
                </c:pt>
                <c:pt idx="20">
                  <c:v>1.92</c:v>
                </c:pt>
                <c:pt idx="21">
                  <c:v>1.92</c:v>
                </c:pt>
                <c:pt idx="22">
                  <c:v>1.92</c:v>
                </c:pt>
                <c:pt idx="23">
                  <c:v>1.92</c:v>
                </c:pt>
                <c:pt idx="24">
                  <c:v>1.92</c:v>
                </c:pt>
                <c:pt idx="25">
                  <c:v>1.92</c:v>
                </c:pt>
                <c:pt idx="26">
                  <c:v>1.9</c:v>
                </c:pt>
                <c:pt idx="27">
                  <c:v>1.9</c:v>
                </c:pt>
                <c:pt idx="28">
                  <c:v>1.9</c:v>
                </c:pt>
                <c:pt idx="29">
                  <c:v>1.9</c:v>
                </c:pt>
                <c:pt idx="30">
                  <c:v>1.9</c:v>
                </c:pt>
                <c:pt idx="31">
                  <c:v>1.9</c:v>
                </c:pt>
                <c:pt idx="32">
                  <c:v>1.9</c:v>
                </c:pt>
                <c:pt idx="33">
                  <c:v>1.9</c:v>
                </c:pt>
                <c:pt idx="34">
                  <c:v>1.9</c:v>
                </c:pt>
                <c:pt idx="35">
                  <c:v>1.9</c:v>
                </c:pt>
                <c:pt idx="36">
                  <c:v>1.9</c:v>
                </c:pt>
                <c:pt idx="37">
                  <c:v>1.9</c:v>
                </c:pt>
                <c:pt idx="38">
                  <c:v>1.9</c:v>
                </c:pt>
                <c:pt idx="39">
                  <c:v>1.97</c:v>
                </c:pt>
                <c:pt idx="40">
                  <c:v>1.97</c:v>
                </c:pt>
                <c:pt idx="41">
                  <c:v>1.97</c:v>
                </c:pt>
                <c:pt idx="42">
                  <c:v>1.97</c:v>
                </c:pt>
                <c:pt idx="43">
                  <c:v>1.97</c:v>
                </c:pt>
                <c:pt idx="44">
                  <c:v>1.97</c:v>
                </c:pt>
                <c:pt idx="45">
                  <c:v>1.97</c:v>
                </c:pt>
                <c:pt idx="46">
                  <c:v>1.97</c:v>
                </c:pt>
                <c:pt idx="47">
                  <c:v>1.97</c:v>
                </c:pt>
                <c:pt idx="48">
                  <c:v>1.97</c:v>
                </c:pt>
                <c:pt idx="49">
                  <c:v>1.97</c:v>
                </c:pt>
                <c:pt idx="50">
                  <c:v>1.97</c:v>
                </c:pt>
                <c:pt idx="51">
                  <c:v>1.97</c:v>
                </c:pt>
                <c:pt idx="52">
                  <c:v>1.98</c:v>
                </c:pt>
                <c:pt idx="53">
                  <c:v>1.98</c:v>
                </c:pt>
                <c:pt idx="54">
                  <c:v>1.98</c:v>
                </c:pt>
                <c:pt idx="55">
                  <c:v>1.98</c:v>
                </c:pt>
                <c:pt idx="56">
                  <c:v>1.98</c:v>
                </c:pt>
                <c:pt idx="57">
                  <c:v>1.98</c:v>
                </c:pt>
                <c:pt idx="58">
                  <c:v>1.98</c:v>
                </c:pt>
                <c:pt idx="59">
                  <c:v>1.98</c:v>
                </c:pt>
                <c:pt idx="60">
                  <c:v>1.98</c:v>
                </c:pt>
                <c:pt idx="61">
                  <c:v>1.98</c:v>
                </c:pt>
                <c:pt idx="62">
                  <c:v>1.98</c:v>
                </c:pt>
                <c:pt idx="63">
                  <c:v>1.98</c:v>
                </c:pt>
                <c:pt idx="64">
                  <c:v>1.98</c:v>
                </c:pt>
                <c:pt idx="65">
                  <c:v>1.95</c:v>
                </c:pt>
                <c:pt idx="66">
                  <c:v>1.95</c:v>
                </c:pt>
                <c:pt idx="67">
                  <c:v>1.95</c:v>
                </c:pt>
                <c:pt idx="68">
                  <c:v>1.95</c:v>
                </c:pt>
                <c:pt idx="69">
                  <c:v>1.95</c:v>
                </c:pt>
                <c:pt idx="70">
                  <c:v>1.95</c:v>
                </c:pt>
                <c:pt idx="71">
                  <c:v>1.95</c:v>
                </c:pt>
                <c:pt idx="72">
                  <c:v>1.95</c:v>
                </c:pt>
                <c:pt idx="73">
                  <c:v>1.95</c:v>
                </c:pt>
                <c:pt idx="74">
                  <c:v>1.95</c:v>
                </c:pt>
                <c:pt idx="75">
                  <c:v>1.95</c:v>
                </c:pt>
                <c:pt idx="76">
                  <c:v>1.95</c:v>
                </c:pt>
                <c:pt idx="77">
                  <c:v>1.95</c:v>
                </c:pt>
                <c:pt idx="78">
                  <c:v>1.98</c:v>
                </c:pt>
                <c:pt idx="79">
                  <c:v>1.98</c:v>
                </c:pt>
                <c:pt idx="80">
                  <c:v>1.98</c:v>
                </c:pt>
                <c:pt idx="81">
                  <c:v>1.98</c:v>
                </c:pt>
                <c:pt idx="82">
                  <c:v>1.98</c:v>
                </c:pt>
                <c:pt idx="83">
                  <c:v>1.98</c:v>
                </c:pt>
                <c:pt idx="84">
                  <c:v>1.98</c:v>
                </c:pt>
                <c:pt idx="85">
                  <c:v>1.98</c:v>
                </c:pt>
                <c:pt idx="86">
                  <c:v>1.98</c:v>
                </c:pt>
                <c:pt idx="87">
                  <c:v>1.98</c:v>
                </c:pt>
                <c:pt idx="88">
                  <c:v>1.98</c:v>
                </c:pt>
                <c:pt idx="89">
                  <c:v>1.98</c:v>
                </c:pt>
                <c:pt idx="90">
                  <c:v>1.98</c:v>
                </c:pt>
                <c:pt idx="91">
                  <c:v>2.0699999999999998</c:v>
                </c:pt>
                <c:pt idx="92">
                  <c:v>2.0699999999999998</c:v>
                </c:pt>
                <c:pt idx="93">
                  <c:v>2.0699999999999998</c:v>
                </c:pt>
                <c:pt idx="94">
                  <c:v>2.0699999999999998</c:v>
                </c:pt>
                <c:pt idx="95">
                  <c:v>2.0699999999999998</c:v>
                </c:pt>
                <c:pt idx="96">
                  <c:v>2.0699999999999998</c:v>
                </c:pt>
                <c:pt idx="97">
                  <c:v>2.0699999999999998</c:v>
                </c:pt>
                <c:pt idx="98">
                  <c:v>2.0699999999999998</c:v>
                </c:pt>
                <c:pt idx="99">
                  <c:v>2.0699999999999998</c:v>
                </c:pt>
                <c:pt idx="100">
                  <c:v>2.0699999999999998</c:v>
                </c:pt>
                <c:pt idx="101">
                  <c:v>2.0699999999999998</c:v>
                </c:pt>
                <c:pt idx="102">
                  <c:v>2.0699999999999998</c:v>
                </c:pt>
                <c:pt idx="103">
                  <c:v>2.0699999999999998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6-4DC0-8977-EDFB2AF4C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180319"/>
        <c:axId val="747171199"/>
      </c:lineChart>
      <c:catAx>
        <c:axId val="74718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171199"/>
        <c:crosses val="autoZero"/>
        <c:auto val="1"/>
        <c:lblAlgn val="ctr"/>
        <c:lblOffset val="100"/>
        <c:noMultiLvlLbl val="0"/>
      </c:catAx>
      <c:valAx>
        <c:axId val="74717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18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Waterfall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32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32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Waterfall</a:t>
          </a:r>
        </a:p>
      </cx:txPr>
    </cx:title>
    <cx:plotArea>
      <cx:plotAreaRegion>
        <cx:series layoutId="waterfall" uniqueId="{AAF13CFC-21FE-4FAB-BDFF-6AD64315C055}">
          <cx:tx>
            <cx:txData>
              <cx:f>_xlchart.v1.1</cx:f>
              <cx:v>Increment</cx:v>
            </cx:txData>
          </cx:tx>
          <cx:dataId val="0"/>
          <cx:layoutPr>
            <cx:subtotals>
              <cx:idx val="0"/>
            </cx:subtotals>
          </cx:layoutPr>
        </cx:series>
      </cx:plotAreaRegion>
      <cx:axis id="0">
        <cx:cat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in="150000000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Waterfall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32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32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Waterfall</a:t>
          </a:r>
        </a:p>
      </cx:txPr>
    </cx:title>
    <cx:plotArea>
      <cx:plotAreaRegion>
        <cx:series layoutId="waterfall" uniqueId="{43CA4C48-B988-4A3E-9EC5-15C855C03CCD}">
          <cx:tx>
            <cx:txData>
              <cx:f>_xlchart.v1.4</cx:f>
              <cx:v>Increment</cx:v>
            </cx:txData>
          </cx:tx>
          <cx:dataId val="0"/>
          <cx:layoutPr>
            <cx:subtotals>
              <cx:idx val="0"/>
            </cx:subtotals>
          </cx:layoutPr>
        </cx:series>
      </cx:plotAreaRegion>
      <cx:axis id="0">
        <cx:cat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Waterfall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32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32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Waterfall</a:t>
          </a:r>
        </a:p>
      </cx:txPr>
    </cx:title>
    <cx:plotArea>
      <cx:plotAreaRegion>
        <cx:series layoutId="waterfall" uniqueId="{ADDC50BF-8C2F-4AB4-B66B-4EE10EAC6A5F}">
          <cx:tx>
            <cx:txData>
              <cx:f>_xlchart.v1.7</cx:f>
              <cx:v>Increment</cx:v>
            </cx:txData>
          </cx:tx>
          <cx:dataId val="0"/>
          <cx:layoutPr>
            <cx:subtotals>
              <cx:idx val="0"/>
            </cx:subtotals>
          </cx:layoutPr>
        </cx:series>
      </cx:plotAreaRegion>
      <cx:axis id="0">
        <cx:cat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in="200000000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Waterfall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32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GB" sz="1320" b="1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Waterfall</a:t>
          </a:r>
        </a:p>
      </cx:txPr>
    </cx:title>
    <cx:plotArea>
      <cx:plotAreaRegion>
        <cx:series layoutId="waterfall" uniqueId="{43CA4C48-B988-4A3E-9EC5-15C855C03CCD}">
          <cx:tx>
            <cx:txData>
              <cx:f>_xlchart.v1.10</cx:f>
              <cx:v>Increment</cx:v>
            </cx:txData>
          </cx:tx>
          <cx:dataId val="0"/>
          <cx:layoutPr>
            <cx:subtotals>
              <cx:idx val="0"/>
            </cx:subtotals>
          </cx:layoutPr>
        </cx:series>
      </cx:plotAreaRegion>
      <cx:axis id="0">
        <cx:cat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 min="1000000"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1.xml"/><Relationship Id="rId7" Type="http://schemas.openxmlformats.org/officeDocument/2006/relationships/chart" Target="../charts/chart14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microsoft.com/office/2014/relationships/chartEx" Target="../charts/chartEx2.xml"/><Relationship Id="rId9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9.xml"/><Relationship Id="rId7" Type="http://schemas.openxmlformats.org/officeDocument/2006/relationships/chart" Target="../charts/chart22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microsoft.com/office/2014/relationships/chartEx" Target="../charts/chartEx3.xml"/><Relationship Id="rId9" Type="http://schemas.openxmlformats.org/officeDocument/2006/relationships/chart" Target="../charts/chart2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7.xml"/><Relationship Id="rId7" Type="http://schemas.openxmlformats.org/officeDocument/2006/relationships/chart" Target="../charts/chart30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microsoft.com/office/2014/relationships/chartEx" Target="../charts/chartEx4.xml"/><Relationship Id="rId9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</xdr:row>
      <xdr:rowOff>80962</xdr:rowOff>
    </xdr:from>
    <xdr:to>
      <xdr:col>16</xdr:col>
      <xdr:colOff>238125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B9FC03-5DE0-7A0E-5617-5E04528F9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2423362</xdr:colOff>
      <xdr:row>21</xdr:row>
      <xdr:rowOff>40105</xdr:rowOff>
    </xdr:from>
    <xdr:to>
      <xdr:col>13</xdr:col>
      <xdr:colOff>365293</xdr:colOff>
      <xdr:row>40</xdr:row>
      <xdr:rowOff>143293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DC1555-AEA4-4CDB-96C7-FE148696C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2434390</xdr:colOff>
      <xdr:row>41</xdr:row>
      <xdr:rowOff>34089</xdr:rowOff>
    </xdr:from>
    <xdr:to>
      <xdr:col>13</xdr:col>
      <xdr:colOff>376321</xdr:colOff>
      <xdr:row>60</xdr:row>
      <xdr:rowOff>139450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075C1F-58E3-4AE7-86FC-EE337B38CD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2220161</xdr:colOff>
      <xdr:row>61</xdr:row>
      <xdr:rowOff>116305</xdr:rowOff>
    </xdr:from>
    <xdr:to>
      <xdr:col>13</xdr:col>
      <xdr:colOff>168442</xdr:colOff>
      <xdr:row>81</xdr:row>
      <xdr:rowOff>51218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07CB540-AA5D-41BA-AF9E-987C9596002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419100</xdr:colOff>
      <xdr:row>84</xdr:row>
      <xdr:rowOff>0</xdr:rowOff>
    </xdr:from>
    <xdr:to>
      <xdr:col>16</xdr:col>
      <xdr:colOff>219075</xdr:colOff>
      <xdr:row>103</xdr:row>
      <xdr:rowOff>100013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AF435B-06B3-43CB-A688-62E18A0F5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434975</xdr:colOff>
      <xdr:row>145</xdr:row>
      <xdr:rowOff>6350</xdr:rowOff>
    </xdr:from>
    <xdr:to>
      <xdr:col>16</xdr:col>
      <xdr:colOff>234950</xdr:colOff>
      <xdr:row>164</xdr:row>
      <xdr:rowOff>96838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58244F-E70F-4603-9F8C-A284F59BC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419100</xdr:colOff>
      <xdr:row>165</xdr:row>
      <xdr:rowOff>85725</xdr:rowOff>
    </xdr:from>
    <xdr:to>
      <xdr:col>16</xdr:col>
      <xdr:colOff>219075</xdr:colOff>
      <xdr:row>185</xdr:row>
      <xdr:rowOff>14288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69FFA08-CE1C-4BA4-90E5-4BD573DF9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438150</xdr:colOff>
      <xdr:row>104</xdr:row>
      <xdr:rowOff>76200</xdr:rowOff>
    </xdr:from>
    <xdr:to>
      <xdr:col>16</xdr:col>
      <xdr:colOff>238125</xdr:colOff>
      <xdr:row>124</xdr:row>
      <xdr:rowOff>4763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6E3F145-82CA-4D6A-BB0E-39D109DCD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438150</xdr:colOff>
      <xdr:row>124</xdr:row>
      <xdr:rowOff>114300</xdr:rowOff>
    </xdr:from>
    <xdr:to>
      <xdr:col>16</xdr:col>
      <xdr:colOff>238125</xdr:colOff>
      <xdr:row>144</xdr:row>
      <xdr:rowOff>42863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6FE1DBE-3515-4E1E-84D4-044D07647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</xdr:row>
      <xdr:rowOff>80962</xdr:rowOff>
    </xdr:from>
    <xdr:to>
      <xdr:col>16</xdr:col>
      <xdr:colOff>238125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4DC58F-1A7E-40C0-939D-6AC9839EB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438150</xdr:colOff>
      <xdr:row>22</xdr:row>
      <xdr:rowOff>0</xdr:rowOff>
    </xdr:from>
    <xdr:to>
      <xdr:col>16</xdr:col>
      <xdr:colOff>238125</xdr:colOff>
      <xdr:row>41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219129-C588-448C-9A9B-602FF665B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42</xdr:row>
      <xdr:rowOff>114300</xdr:rowOff>
    </xdr:from>
    <xdr:to>
      <xdr:col>16</xdr:col>
      <xdr:colOff>219075</xdr:colOff>
      <xdr:row>62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A63063-ED71-4821-BACD-AC16D3E34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419100</xdr:colOff>
      <xdr:row>63</xdr:row>
      <xdr:rowOff>85725</xdr:rowOff>
    </xdr:from>
    <xdr:to>
      <xdr:col>16</xdr:col>
      <xdr:colOff>219075</xdr:colOff>
      <xdr:row>83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C5FABFE-1296-41F4-A975-718A5E84D3F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419100</xdr:colOff>
      <xdr:row>84</xdr:row>
      <xdr:rowOff>0</xdr:rowOff>
    </xdr:from>
    <xdr:to>
      <xdr:col>16</xdr:col>
      <xdr:colOff>219075</xdr:colOff>
      <xdr:row>103</xdr:row>
      <xdr:rowOff>100013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B7A939-2685-4CBD-80EB-19AB8442D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434975</xdr:colOff>
      <xdr:row>145</xdr:row>
      <xdr:rowOff>6350</xdr:rowOff>
    </xdr:from>
    <xdr:to>
      <xdr:col>16</xdr:col>
      <xdr:colOff>234950</xdr:colOff>
      <xdr:row>164</xdr:row>
      <xdr:rowOff>96838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6BDD708-F548-47D1-B932-BE52F469F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419100</xdr:colOff>
      <xdr:row>165</xdr:row>
      <xdr:rowOff>85725</xdr:rowOff>
    </xdr:from>
    <xdr:to>
      <xdr:col>16</xdr:col>
      <xdr:colOff>219075</xdr:colOff>
      <xdr:row>185</xdr:row>
      <xdr:rowOff>14288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909BC7-D4D5-4799-9FB1-733CE9600A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438150</xdr:colOff>
      <xdr:row>104</xdr:row>
      <xdr:rowOff>76200</xdr:rowOff>
    </xdr:from>
    <xdr:to>
      <xdr:col>16</xdr:col>
      <xdr:colOff>238125</xdr:colOff>
      <xdr:row>124</xdr:row>
      <xdr:rowOff>4763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CD9269A-59B8-491D-B01D-552632173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438150</xdr:colOff>
      <xdr:row>124</xdr:row>
      <xdr:rowOff>114300</xdr:rowOff>
    </xdr:from>
    <xdr:to>
      <xdr:col>16</xdr:col>
      <xdr:colOff>238125</xdr:colOff>
      <xdr:row>144</xdr:row>
      <xdr:rowOff>42863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88E29A5-B4EF-4DAD-8888-BF50561FE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</xdr:row>
      <xdr:rowOff>80962</xdr:rowOff>
    </xdr:from>
    <xdr:to>
      <xdr:col>16</xdr:col>
      <xdr:colOff>238125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FBE189-C58C-4D08-86A4-CDC269495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438150</xdr:colOff>
      <xdr:row>22</xdr:row>
      <xdr:rowOff>0</xdr:rowOff>
    </xdr:from>
    <xdr:to>
      <xdr:col>16</xdr:col>
      <xdr:colOff>238125</xdr:colOff>
      <xdr:row>41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D4C54F-78B4-443D-A76A-AEBF9507A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42</xdr:row>
      <xdr:rowOff>114300</xdr:rowOff>
    </xdr:from>
    <xdr:to>
      <xdr:col>16</xdr:col>
      <xdr:colOff>219075</xdr:colOff>
      <xdr:row>62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63B7E4-98B2-4006-90AF-B7F76D8C4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419100</xdr:colOff>
      <xdr:row>63</xdr:row>
      <xdr:rowOff>85725</xdr:rowOff>
    </xdr:from>
    <xdr:to>
      <xdr:col>16</xdr:col>
      <xdr:colOff>219075</xdr:colOff>
      <xdr:row>83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95DD44B-02A0-42D9-8D08-471EADE1505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419100</xdr:colOff>
      <xdr:row>84</xdr:row>
      <xdr:rowOff>0</xdr:rowOff>
    </xdr:from>
    <xdr:to>
      <xdr:col>16</xdr:col>
      <xdr:colOff>219075</xdr:colOff>
      <xdr:row>103</xdr:row>
      <xdr:rowOff>100013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7AF342-C01C-4FC1-9815-F99ADDCAA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434975</xdr:colOff>
      <xdr:row>145</xdr:row>
      <xdr:rowOff>6350</xdr:rowOff>
    </xdr:from>
    <xdr:to>
      <xdr:col>16</xdr:col>
      <xdr:colOff>234950</xdr:colOff>
      <xdr:row>164</xdr:row>
      <xdr:rowOff>96838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7CA589-102D-4009-9B79-8808FCE17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419100</xdr:colOff>
      <xdr:row>165</xdr:row>
      <xdr:rowOff>85725</xdr:rowOff>
    </xdr:from>
    <xdr:to>
      <xdr:col>16</xdr:col>
      <xdr:colOff>219075</xdr:colOff>
      <xdr:row>185</xdr:row>
      <xdr:rowOff>14288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FE0D2C-5F02-4356-9DDA-AD62FC329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438150</xdr:colOff>
      <xdr:row>104</xdr:row>
      <xdr:rowOff>76200</xdr:rowOff>
    </xdr:from>
    <xdr:to>
      <xdr:col>16</xdr:col>
      <xdr:colOff>238125</xdr:colOff>
      <xdr:row>124</xdr:row>
      <xdr:rowOff>4763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8C48F3-CF5A-4C10-A4A3-7157AA949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438150</xdr:colOff>
      <xdr:row>124</xdr:row>
      <xdr:rowOff>114300</xdr:rowOff>
    </xdr:from>
    <xdr:to>
      <xdr:col>16</xdr:col>
      <xdr:colOff>238125</xdr:colOff>
      <xdr:row>144</xdr:row>
      <xdr:rowOff>42863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0BF8E8-B2F5-42BD-9875-4E0AC96627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1</xdr:row>
      <xdr:rowOff>80962</xdr:rowOff>
    </xdr:from>
    <xdr:to>
      <xdr:col>16</xdr:col>
      <xdr:colOff>238125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975BC-0C96-4FFF-A145-98ABF4980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438150</xdr:colOff>
      <xdr:row>22</xdr:row>
      <xdr:rowOff>0</xdr:rowOff>
    </xdr:from>
    <xdr:to>
      <xdr:col>16</xdr:col>
      <xdr:colOff>238125</xdr:colOff>
      <xdr:row>41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D858A8-072F-4E85-91E8-FA913B499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42</xdr:row>
      <xdr:rowOff>114300</xdr:rowOff>
    </xdr:from>
    <xdr:to>
      <xdr:col>16</xdr:col>
      <xdr:colOff>219075</xdr:colOff>
      <xdr:row>62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46688F-EEDA-4B5B-94DB-882C5E8CD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419100</xdr:colOff>
      <xdr:row>63</xdr:row>
      <xdr:rowOff>85725</xdr:rowOff>
    </xdr:from>
    <xdr:to>
      <xdr:col>16</xdr:col>
      <xdr:colOff>219075</xdr:colOff>
      <xdr:row>83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A6B57B8-5FB4-4FBF-8CB1-BB9C59D5BBF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419100</xdr:colOff>
      <xdr:row>84</xdr:row>
      <xdr:rowOff>0</xdr:rowOff>
    </xdr:from>
    <xdr:to>
      <xdr:col>16</xdr:col>
      <xdr:colOff>219075</xdr:colOff>
      <xdr:row>103</xdr:row>
      <xdr:rowOff>100013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2361C-8D1F-4E55-9EE3-D927E3EC1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434975</xdr:colOff>
      <xdr:row>145</xdr:row>
      <xdr:rowOff>6350</xdr:rowOff>
    </xdr:from>
    <xdr:to>
      <xdr:col>16</xdr:col>
      <xdr:colOff>234950</xdr:colOff>
      <xdr:row>164</xdr:row>
      <xdr:rowOff>96838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7F9794-8BF2-4776-A62D-B12180A1FA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419100</xdr:colOff>
      <xdr:row>165</xdr:row>
      <xdr:rowOff>85725</xdr:rowOff>
    </xdr:from>
    <xdr:to>
      <xdr:col>16</xdr:col>
      <xdr:colOff>219075</xdr:colOff>
      <xdr:row>185</xdr:row>
      <xdr:rowOff>14288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ACA8F90-BD40-4BF2-B264-FE031CB0D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438150</xdr:colOff>
      <xdr:row>104</xdr:row>
      <xdr:rowOff>76200</xdr:rowOff>
    </xdr:from>
    <xdr:to>
      <xdr:col>16</xdr:col>
      <xdr:colOff>238125</xdr:colOff>
      <xdr:row>124</xdr:row>
      <xdr:rowOff>4763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C2C14A-D551-4D29-881C-B8B89783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438150</xdr:colOff>
      <xdr:row>124</xdr:row>
      <xdr:rowOff>114300</xdr:rowOff>
    </xdr:from>
    <xdr:to>
      <xdr:col>16</xdr:col>
      <xdr:colOff>238125</xdr:colOff>
      <xdr:row>144</xdr:row>
      <xdr:rowOff>42863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3F4781F-0381-4455-B42F-5FAD0C535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134937</xdr:colOff>
      <xdr:row>74</xdr:row>
      <xdr:rowOff>34925</xdr:rowOff>
    </xdr:from>
    <xdr:to>
      <xdr:col>13</xdr:col>
      <xdr:colOff>134937</xdr:colOff>
      <xdr:row>90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5EFDA-11B5-2A07-03AC-A667FE3CC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16</xdr:row>
      <xdr:rowOff>9525</xdr:rowOff>
    </xdr:from>
    <xdr:to>
      <xdr:col>25</xdr:col>
      <xdr:colOff>218610</xdr:colOff>
      <xdr:row>25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89A589-A1F1-4BBD-A6B1-511BF283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752725"/>
          <a:ext cx="17887485" cy="160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ma Ventura" id="{B0553F6B-9339-4395-90B5-0B35B01C974B}" userId="ema.ventura@branddelta.com" providerId="PeoplePicker"/>
  <person displayName="Marco Piretto" id="{8763103C-3371-4838-91E2-5841A47A6A75}" userId="S::marco.piretto@branddelta.com::d12ba7cd-6076-443e-b283-a4dafe45b9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2" dT="2024-05-16T16:01:04.65" personId="{8763103C-3371-4838-91E2-5841A47A6A75}" id="{F982CD0B-5F28-4187-9504-EBE0ABB3A7E7}">
    <text>@Ema Ventura  here the logic to apportionate APP-DPP and RCDD uplifts</text>
    <mentions>
      <mention mentionpersonId="{B0553F6B-9339-4395-90B5-0B35B01C974B}" mentionId="{3CD81245-84B3-4B2D-BC15-2F4844110C32}" startIndex="0" length="12"/>
    </mentions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AB49-30B5-4F0D-80A4-6974B2461323}">
  <sheetPr codeName="Sheet1"/>
  <dimension ref="A1:EX170"/>
  <sheetViews>
    <sheetView showGridLines="0" zoomScale="90" zoomScaleNormal="90" workbookViewId="0">
      <pane ySplit="1" topLeftCell="A2" activePane="bottomLeft" state="frozen"/>
      <selection pane="bottomLeft" activeCell="B20" sqref="B20"/>
      <selection activeCell="F127" sqref="F127"/>
    </sheetView>
  </sheetViews>
  <sheetFormatPr defaultRowHeight="13.5"/>
  <cols>
    <col min="1" max="1" width="9.875" bestFit="1" customWidth="1"/>
    <col min="2" max="2" width="32.875" bestFit="1" customWidth="1"/>
    <col min="3" max="3" width="29.25" bestFit="1" customWidth="1"/>
    <col min="4" max="4" width="20.75" bestFit="1" customWidth="1"/>
    <col min="5" max="5" width="26.5" bestFit="1" customWidth="1"/>
    <col min="6" max="6" width="33.75" bestFit="1" customWidth="1"/>
    <col min="7" max="7" width="42.25" customWidth="1"/>
    <col min="8" max="8" width="7.875" customWidth="1"/>
    <col min="18" max="18" width="9.875" bestFit="1" customWidth="1"/>
    <col min="19" max="20" width="8.875" bestFit="1" customWidth="1"/>
    <col min="22" max="22" width="9.875" bestFit="1" customWidth="1"/>
    <col min="23" max="23" width="8.5" bestFit="1" customWidth="1"/>
    <col min="25" max="25" width="12.75" bestFit="1" customWidth="1"/>
    <col min="26" max="26" width="8.875" bestFit="1" customWidth="1"/>
    <col min="27" max="27" width="49" bestFit="1" customWidth="1"/>
    <col min="28" max="28" width="35" bestFit="1" customWidth="1"/>
    <col min="29" max="29" width="37.75" bestFit="1" customWidth="1"/>
    <col min="30" max="30" width="14.625" bestFit="1" customWidth="1"/>
    <col min="31" max="31" width="25.875" bestFit="1" customWidth="1"/>
    <col min="32" max="32" width="24.875" bestFit="1" customWidth="1"/>
    <col min="33" max="33" width="26.25" bestFit="1" customWidth="1"/>
    <col min="34" max="35" width="44.625" bestFit="1" customWidth="1"/>
    <col min="36" max="37" width="29.125" bestFit="1" customWidth="1"/>
    <col min="38" max="38" width="9.875" bestFit="1" customWidth="1"/>
    <col min="39" max="39" width="10" bestFit="1" customWidth="1"/>
    <col min="40" max="40" width="8.625" bestFit="1" customWidth="1"/>
    <col min="41" max="41" width="9.25" bestFit="1" customWidth="1"/>
    <col min="42" max="42" width="8.25" bestFit="1" customWidth="1"/>
    <col min="43" max="43" width="5.875" bestFit="1" customWidth="1"/>
    <col min="44" max="44" width="6.875" bestFit="1" customWidth="1"/>
    <col min="45" max="45" width="9.125" bestFit="1" customWidth="1"/>
    <col min="46" max="46" width="7" bestFit="1" customWidth="1"/>
    <col min="47" max="47" width="6.875" bestFit="1" customWidth="1"/>
    <col min="48" max="48" width="12.875" bestFit="1" customWidth="1"/>
    <col min="49" max="49" width="11.25" bestFit="1" customWidth="1"/>
    <col min="50" max="50" width="11.125" bestFit="1" customWidth="1"/>
    <col min="51" max="51" width="9.625" bestFit="1" customWidth="1"/>
    <col min="52" max="52" width="12.375" bestFit="1" customWidth="1"/>
    <col min="53" max="53" width="9.875" bestFit="1" customWidth="1"/>
    <col min="54" max="54" width="10.875" bestFit="1" customWidth="1"/>
    <col min="55" max="55" width="5.75" bestFit="1" customWidth="1"/>
    <col min="57" max="57" width="12.75" bestFit="1" customWidth="1"/>
    <col min="58" max="58" width="8.875" bestFit="1" customWidth="1"/>
    <col min="59" max="59" width="7.75" bestFit="1" customWidth="1"/>
    <col min="60" max="60" width="7.875" bestFit="1" customWidth="1"/>
    <col min="61" max="61" width="7.5" bestFit="1" customWidth="1"/>
    <col min="62" max="62" width="14.5" bestFit="1" customWidth="1"/>
    <col min="63" max="63" width="7.875" bestFit="1" customWidth="1"/>
    <col min="64" max="64" width="12.125" bestFit="1" customWidth="1"/>
    <col min="65" max="65" width="9.125" bestFit="1" customWidth="1"/>
    <col min="66" max="66" width="14.625" bestFit="1" customWidth="1"/>
    <col min="67" max="67" width="14.5" bestFit="1" customWidth="1"/>
    <col min="68" max="68" width="8.25" bestFit="1" customWidth="1"/>
    <col min="69" max="69" width="5.875" bestFit="1" customWidth="1"/>
    <col min="70" max="70" width="6.875" bestFit="1" customWidth="1"/>
    <col min="71" max="71" width="9.25" bestFit="1" customWidth="1"/>
    <col min="72" max="72" width="6.875" bestFit="1" customWidth="1"/>
    <col min="73" max="73" width="5.875" bestFit="1" customWidth="1"/>
    <col min="74" max="74" width="6.875" bestFit="1" customWidth="1"/>
    <col min="75" max="75" width="7.875" bestFit="1" customWidth="1"/>
    <col min="76" max="76" width="7" bestFit="1" customWidth="1"/>
    <col min="77" max="77" width="6.875" bestFit="1" customWidth="1"/>
    <col min="78" max="78" width="12.875" bestFit="1" customWidth="1"/>
    <col min="79" max="79" width="11.25" bestFit="1" customWidth="1"/>
    <col min="80" max="80" width="11.125" bestFit="1" customWidth="1"/>
    <col min="81" max="81" width="9.625" bestFit="1" customWidth="1"/>
    <col min="82" max="82" width="12.375" bestFit="1" customWidth="1"/>
    <col min="83" max="83" width="7.875" bestFit="1" customWidth="1"/>
    <col min="84" max="84" width="5.75" bestFit="1" customWidth="1"/>
    <col min="91" max="91" width="13" bestFit="1" customWidth="1"/>
    <col min="92" max="92" width="10.875" bestFit="1" customWidth="1"/>
    <col min="94" max="94" width="16.75" bestFit="1" customWidth="1"/>
    <col min="95" max="95" width="12.125" bestFit="1" customWidth="1"/>
    <col min="96" max="96" width="9.875" bestFit="1" customWidth="1"/>
    <col min="97" max="97" width="6.25" bestFit="1" customWidth="1"/>
    <col min="98" max="98" width="6.375" bestFit="1" customWidth="1"/>
    <col min="99" max="99" width="13.25" bestFit="1" customWidth="1"/>
    <col min="100" max="100" width="14.25" bestFit="1" customWidth="1"/>
    <col min="101" max="101" width="9.5" bestFit="1" customWidth="1"/>
    <col min="103" max="103" width="12.5" bestFit="1" customWidth="1"/>
    <col min="104" max="104" width="5.125" bestFit="1" customWidth="1"/>
    <col min="105" max="113" width="8.75" bestFit="1" customWidth="1"/>
    <col min="114" max="125" width="9.875" bestFit="1" customWidth="1"/>
    <col min="127" max="127" width="19.125" bestFit="1" customWidth="1"/>
    <col min="128" max="128" width="10" bestFit="1" customWidth="1"/>
    <col min="129" max="129" width="8.875" bestFit="1" customWidth="1"/>
    <col min="130" max="130" width="9.875" bestFit="1" customWidth="1"/>
    <col min="131" max="132" width="8.875" bestFit="1" customWidth="1"/>
    <col min="133" max="136" width="9.875" bestFit="1" customWidth="1"/>
    <col min="137" max="137" width="12.875" bestFit="1" customWidth="1"/>
    <col min="138" max="138" width="11.25" bestFit="1" customWidth="1"/>
    <col min="139" max="139" width="11.125" bestFit="1" customWidth="1"/>
    <col min="140" max="140" width="9.625" bestFit="1" customWidth="1"/>
    <col min="141" max="141" width="12.375" bestFit="1" customWidth="1"/>
    <col min="142" max="151" width="2.875" bestFit="1" customWidth="1"/>
  </cols>
  <sheetData>
    <row r="1" spans="1:151">
      <c r="A1" s="10" t="s">
        <v>0</v>
      </c>
      <c r="B1" s="11" t="s">
        <v>1</v>
      </c>
      <c r="C1" s="12">
        <v>45448.582013888888</v>
      </c>
      <c r="D1" s="34">
        <v>45448.582013888888</v>
      </c>
      <c r="E1" s="11" t="s">
        <v>2</v>
      </c>
      <c r="F1" s="11" t="s">
        <v>3</v>
      </c>
      <c r="G1" s="11"/>
      <c r="H1" s="11"/>
      <c r="R1" s="18" t="s">
        <v>4</v>
      </c>
      <c r="S1" s="20" t="s">
        <v>5</v>
      </c>
      <c r="T1" s="20" t="s">
        <v>0</v>
      </c>
      <c r="V1" s="18" t="s">
        <v>6</v>
      </c>
      <c r="W1" s="20" t="s">
        <v>7</v>
      </c>
      <c r="Y1" s="18" t="s">
        <v>8</v>
      </c>
      <c r="Z1" s="20" t="s">
        <v>9</v>
      </c>
      <c r="AA1" s="20" t="s">
        <v>10</v>
      </c>
      <c r="AB1" s="20" t="s">
        <v>11</v>
      </c>
      <c r="AC1" s="20" t="s">
        <v>12</v>
      </c>
      <c r="AD1" s="20" t="s">
        <v>13</v>
      </c>
      <c r="AE1" s="20" t="s">
        <v>14</v>
      </c>
      <c r="AF1" s="20" t="s">
        <v>15</v>
      </c>
      <c r="AG1" s="20" t="s">
        <v>16</v>
      </c>
      <c r="AH1" s="20" t="s">
        <v>17</v>
      </c>
      <c r="AI1" s="20" t="s">
        <v>18</v>
      </c>
      <c r="AJ1" s="20" t="s">
        <v>19</v>
      </c>
      <c r="AK1" s="20" t="s">
        <v>20</v>
      </c>
      <c r="AL1" s="20" t="s">
        <v>21</v>
      </c>
      <c r="AM1" s="20" t="s">
        <v>22</v>
      </c>
      <c r="AN1" s="20" t="s">
        <v>23</v>
      </c>
      <c r="AO1" s="20" t="s">
        <v>24</v>
      </c>
      <c r="AP1" s="20" t="s">
        <v>25</v>
      </c>
      <c r="AQ1" s="20" t="s">
        <v>26</v>
      </c>
      <c r="AR1" s="20" t="s">
        <v>27</v>
      </c>
      <c r="AS1" s="20" t="s">
        <v>28</v>
      </c>
      <c r="AT1" s="20" t="s">
        <v>29</v>
      </c>
      <c r="AU1" s="20" t="s">
        <v>30</v>
      </c>
      <c r="AV1" s="20" t="s">
        <v>31</v>
      </c>
      <c r="AW1" s="20" t="s">
        <v>32</v>
      </c>
      <c r="AX1" s="20" t="s">
        <v>33</v>
      </c>
      <c r="AY1" s="20" t="s">
        <v>34</v>
      </c>
      <c r="AZ1" s="20" t="s">
        <v>35</v>
      </c>
      <c r="BA1" s="20" t="s">
        <v>36</v>
      </c>
      <c r="BB1" s="20" t="s">
        <v>37</v>
      </c>
      <c r="BC1" s="20" t="s">
        <v>38</v>
      </c>
      <c r="BD1" s="36"/>
      <c r="BE1" s="18" t="s">
        <v>8</v>
      </c>
      <c r="BF1" s="20" t="s">
        <v>9</v>
      </c>
      <c r="BG1" s="20" t="s">
        <v>39</v>
      </c>
      <c r="BH1" s="20" t="s">
        <v>40</v>
      </c>
      <c r="BI1" s="20" t="s">
        <v>41</v>
      </c>
      <c r="BJ1" s="20" t="s">
        <v>42</v>
      </c>
      <c r="BK1" s="20" t="s">
        <v>43</v>
      </c>
      <c r="BL1" s="20" t="s">
        <v>44</v>
      </c>
      <c r="BM1" s="20" t="s">
        <v>45</v>
      </c>
      <c r="BN1" s="20" t="s">
        <v>46</v>
      </c>
      <c r="BO1" s="20" t="s">
        <v>47</v>
      </c>
      <c r="BP1" s="20" t="s">
        <v>48</v>
      </c>
      <c r="BQ1" s="20" t="s">
        <v>49</v>
      </c>
      <c r="BR1" s="20">
        <v>121</v>
      </c>
      <c r="BS1" s="20" t="s">
        <v>24</v>
      </c>
      <c r="BT1" s="20" t="s">
        <v>50</v>
      </c>
      <c r="BU1" s="20" t="s">
        <v>26</v>
      </c>
      <c r="BV1" s="20" t="s">
        <v>27</v>
      </c>
      <c r="BW1" s="20" t="s">
        <v>51</v>
      </c>
      <c r="BX1" s="20" t="s">
        <v>29</v>
      </c>
      <c r="BY1" s="20" t="s">
        <v>30</v>
      </c>
      <c r="BZ1" s="20" t="s">
        <v>31</v>
      </c>
      <c r="CA1" s="20" t="s">
        <v>32</v>
      </c>
      <c r="CB1" s="20" t="s">
        <v>33</v>
      </c>
      <c r="CC1" s="20" t="s">
        <v>34</v>
      </c>
      <c r="CD1" s="20" t="s">
        <v>35</v>
      </c>
      <c r="CE1" s="20" t="s">
        <v>52</v>
      </c>
      <c r="CF1" s="20" t="s">
        <v>38</v>
      </c>
      <c r="CG1" s="22"/>
      <c r="CH1" s="22"/>
      <c r="CI1" s="22"/>
      <c r="CJ1" s="22"/>
      <c r="CK1" s="22"/>
      <c r="CM1" s="18" t="s">
        <v>53</v>
      </c>
      <c r="CN1" s="20" t="s">
        <v>54</v>
      </c>
      <c r="CP1" s="18" t="s">
        <v>55</v>
      </c>
      <c r="CQ1" s="29" t="s">
        <v>56</v>
      </c>
      <c r="CR1" s="20" t="s">
        <v>57</v>
      </c>
      <c r="CS1" s="20" t="s">
        <v>58</v>
      </c>
      <c r="CT1" s="30" t="s">
        <v>59</v>
      </c>
      <c r="CU1" s="20" t="s">
        <v>60</v>
      </c>
      <c r="CV1" s="20" t="s">
        <v>61</v>
      </c>
      <c r="CW1" s="29" t="s">
        <v>62</v>
      </c>
      <c r="CY1" s="31" t="s">
        <v>63</v>
      </c>
      <c r="CZ1" s="20">
        <v>0</v>
      </c>
      <c r="DA1" s="20">
        <v>1000000</v>
      </c>
      <c r="DB1" s="20">
        <v>2000000</v>
      </c>
      <c r="DC1" s="20">
        <v>3000000</v>
      </c>
      <c r="DD1" s="20">
        <v>4000000</v>
      </c>
      <c r="DE1" s="20">
        <v>5000000</v>
      </c>
      <c r="DF1" s="20">
        <v>6000000</v>
      </c>
      <c r="DG1" s="20">
        <v>7000000</v>
      </c>
      <c r="DH1" s="20">
        <v>8000000</v>
      </c>
      <c r="DI1" s="20">
        <v>9000000</v>
      </c>
      <c r="DJ1" s="20">
        <v>10000000</v>
      </c>
      <c r="DK1" s="20">
        <v>11000000</v>
      </c>
      <c r="DL1" s="20">
        <v>12000000</v>
      </c>
      <c r="DM1" s="20">
        <v>13000000</v>
      </c>
      <c r="DN1" s="20">
        <v>14000000</v>
      </c>
      <c r="DO1" s="20">
        <v>15000000</v>
      </c>
      <c r="DP1" s="20">
        <v>16000000</v>
      </c>
      <c r="DQ1" s="20">
        <v>17000000</v>
      </c>
      <c r="DR1" s="20">
        <v>18000000</v>
      </c>
      <c r="DS1" s="20">
        <v>19000000</v>
      </c>
      <c r="DT1" s="20">
        <v>20000000</v>
      </c>
      <c r="DU1" s="20">
        <v>21000000</v>
      </c>
      <c r="DW1" s="18" t="s">
        <v>64</v>
      </c>
      <c r="DX1" s="20" t="s">
        <v>22</v>
      </c>
      <c r="DY1" s="20" t="s">
        <v>23</v>
      </c>
      <c r="DZ1" s="20" t="s">
        <v>24</v>
      </c>
      <c r="EA1" s="20" t="s">
        <v>25</v>
      </c>
      <c r="EB1" s="20" t="s">
        <v>26</v>
      </c>
      <c r="EC1" s="20" t="s">
        <v>27</v>
      </c>
      <c r="ED1" s="20" t="s">
        <v>28</v>
      </c>
      <c r="EE1" s="20" t="s">
        <v>29</v>
      </c>
      <c r="EF1" s="20" t="s">
        <v>30</v>
      </c>
      <c r="EG1" s="20" t="s">
        <v>31</v>
      </c>
      <c r="EH1" s="20" t="s">
        <v>32</v>
      </c>
      <c r="EI1" s="20" t="s">
        <v>33</v>
      </c>
      <c r="EJ1" s="20" t="s">
        <v>34</v>
      </c>
      <c r="EK1" s="20" t="s">
        <v>35</v>
      </c>
      <c r="EL1" s="20"/>
      <c r="EM1" s="20"/>
      <c r="EN1" s="20"/>
      <c r="EO1" s="20"/>
      <c r="EP1" s="20"/>
      <c r="EQ1" s="20"/>
      <c r="ER1" s="20"/>
      <c r="ES1" s="20"/>
      <c r="ET1" s="20"/>
      <c r="EU1" s="20"/>
    </row>
    <row r="2" spans="1:151">
      <c r="A2" s="10" t="s">
        <v>65</v>
      </c>
      <c r="B2" s="13">
        <v>104</v>
      </c>
      <c r="C2" s="11" t="s">
        <v>66</v>
      </c>
      <c r="D2" s="13">
        <v>8</v>
      </c>
      <c r="E2" s="11"/>
      <c r="F2" s="11"/>
      <c r="G2" s="11"/>
      <c r="H2" s="11"/>
      <c r="R2" s="19" t="s">
        <v>67</v>
      </c>
      <c r="S2" s="21">
        <v>31789384</v>
      </c>
      <c r="T2" s="21">
        <v>32452989.774830699</v>
      </c>
      <c r="V2" s="19" t="s">
        <v>67</v>
      </c>
      <c r="W2" s="21">
        <v>-663605.77483069897</v>
      </c>
      <c r="Y2" s="19" t="s">
        <v>67</v>
      </c>
      <c r="Z2" s="21">
        <v>29151652.192961499</v>
      </c>
      <c r="AA2" s="21">
        <v>109160.34771271401</v>
      </c>
      <c r="AB2" s="21">
        <v>90874.531560046002</v>
      </c>
      <c r="AC2" s="21">
        <v>0</v>
      </c>
      <c r="AD2" s="21">
        <v>57944.9663301646</v>
      </c>
      <c r="AE2" s="21">
        <v>143417.720486935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0</v>
      </c>
      <c r="AL2" s="21">
        <v>26652.5979299217</v>
      </c>
      <c r="AM2" s="21">
        <v>0</v>
      </c>
      <c r="AN2" s="21">
        <v>0</v>
      </c>
      <c r="AO2" s="21">
        <v>1021311.82251451</v>
      </c>
      <c r="AP2" s="21">
        <v>0</v>
      </c>
      <c r="AQ2" s="21">
        <v>0</v>
      </c>
      <c r="AR2" s="21">
        <v>88977.349463178296</v>
      </c>
      <c r="AS2" s="21">
        <v>269749.46264930698</v>
      </c>
      <c r="AT2" s="21">
        <v>701915.66646618699</v>
      </c>
      <c r="AU2" s="21">
        <v>44233.341002084198</v>
      </c>
      <c r="AV2" s="21">
        <v>661582.156909129</v>
      </c>
      <c r="AW2" s="21">
        <v>0</v>
      </c>
      <c r="AX2" s="21">
        <v>63104.889169659698</v>
      </c>
      <c r="AY2" s="21">
        <v>0</v>
      </c>
      <c r="AZ2" s="21">
        <v>22412.729675361199</v>
      </c>
      <c r="BA2" s="21">
        <v>0</v>
      </c>
      <c r="BB2" s="21">
        <v>0</v>
      </c>
      <c r="BC2" s="21">
        <v>3.7252902984619099E-9</v>
      </c>
      <c r="BD2" s="36"/>
      <c r="BE2" s="19" t="s">
        <v>67</v>
      </c>
      <c r="BF2" s="21">
        <v>29151652.192961499</v>
      </c>
      <c r="BG2" s="21">
        <v>109160.34771271401</v>
      </c>
      <c r="BH2" s="21">
        <v>90874.531560046002</v>
      </c>
      <c r="BI2" s="21">
        <v>0</v>
      </c>
      <c r="BJ2" s="21">
        <v>57944.9663301646</v>
      </c>
      <c r="BK2" s="21">
        <v>143417.720486935</v>
      </c>
      <c r="BL2" s="21">
        <v>0</v>
      </c>
      <c r="BM2" s="21">
        <v>0</v>
      </c>
      <c r="BN2" s="21">
        <v>0</v>
      </c>
      <c r="BO2" s="21">
        <v>0</v>
      </c>
      <c r="BP2" s="21">
        <v>26652.5979299217</v>
      </c>
      <c r="BQ2" s="21">
        <v>0</v>
      </c>
      <c r="BR2" s="21">
        <v>0</v>
      </c>
      <c r="BS2" s="21">
        <v>1021311.82251451</v>
      </c>
      <c r="BT2" s="21">
        <v>0</v>
      </c>
      <c r="BU2" s="21">
        <v>0</v>
      </c>
      <c r="BV2" s="21">
        <v>88977.349463178296</v>
      </c>
      <c r="BW2" s="21">
        <v>269749.46264930698</v>
      </c>
      <c r="BX2" s="21">
        <v>701915.66646618699</v>
      </c>
      <c r="BY2" s="21">
        <v>44233.341002084198</v>
      </c>
      <c r="BZ2" s="21">
        <v>661582.156909129</v>
      </c>
      <c r="CA2" s="21">
        <v>0</v>
      </c>
      <c r="CB2" s="21">
        <v>63104.889169659698</v>
      </c>
      <c r="CC2" s="21">
        <v>0</v>
      </c>
      <c r="CD2" s="21">
        <v>22412.729675361199</v>
      </c>
      <c r="CE2" s="21">
        <v>0</v>
      </c>
      <c r="CF2" s="21">
        <v>3.7252902984619099E-9</v>
      </c>
      <c r="CG2" s="23"/>
      <c r="CH2" s="23"/>
      <c r="CI2" s="23"/>
      <c r="CJ2" s="23"/>
      <c r="CK2" s="23"/>
      <c r="CM2" s="19" t="s">
        <v>68</v>
      </c>
      <c r="CN2" s="21">
        <v>1716308966.12099</v>
      </c>
      <c r="CP2" s="19" t="s">
        <v>22</v>
      </c>
      <c r="CQ2" s="25">
        <v>2.2685229314919199E-3</v>
      </c>
      <c r="CR2" s="21">
        <v>6295210.4782570498</v>
      </c>
      <c r="CS2" s="21">
        <v>0</v>
      </c>
      <c r="CT2" s="26">
        <v>1</v>
      </c>
      <c r="CU2" s="21">
        <v>72880.465798757607</v>
      </c>
      <c r="CV2" s="21">
        <v>1</v>
      </c>
      <c r="CW2" s="25">
        <v>8.9999999999999993E-3</v>
      </c>
      <c r="CY2" s="27" t="s">
        <v>22</v>
      </c>
      <c r="CZ2" s="28">
        <v>0</v>
      </c>
      <c r="DA2" s="28">
        <v>3.3598261650343302E-4</v>
      </c>
      <c r="DB2" s="28">
        <v>6.2220407916291798E-4</v>
      </c>
      <c r="DC2" s="28">
        <v>8.6603433008334901E-4</v>
      </c>
      <c r="DD2" s="28">
        <v>1.07375177625772E-3</v>
      </c>
      <c r="DE2" s="28">
        <v>1.2507049528317001E-3</v>
      </c>
      <c r="DF2" s="28">
        <v>1.40145024301468E-3</v>
      </c>
      <c r="DG2" s="28">
        <v>1.5298692007995401E-3</v>
      </c>
      <c r="DH2" s="28">
        <v>1.63926849744444E-3</v>
      </c>
      <c r="DI2" s="28">
        <v>1.7324650652475401E-3</v>
      </c>
      <c r="DJ2" s="28">
        <v>1.8118586309892699E-3</v>
      </c>
      <c r="DK2" s="28">
        <v>1.8794935067124299E-3</v>
      </c>
      <c r="DL2" s="28">
        <v>1.93711122889621E-3</v>
      </c>
      <c r="DM2" s="28">
        <v>1.9861954014351799E-3</v>
      </c>
      <c r="DN2" s="28">
        <v>2.0280098970889798E-3</v>
      </c>
      <c r="DO2" s="28">
        <v>2.0636314010553198E-3</v>
      </c>
      <c r="DP2" s="28">
        <v>2.0939771346336999E-3</v>
      </c>
      <c r="DQ2" s="28">
        <v>2.11982847283883E-3</v>
      </c>
      <c r="DR2" s="28">
        <v>2.1418510640960299E-3</v>
      </c>
      <c r="DS2" s="28">
        <v>2.1606119700821398E-3</v>
      </c>
      <c r="DT2" s="28">
        <v>2.17659426704751E-3</v>
      </c>
      <c r="DU2" s="28">
        <v>2.1902094845896898E-3</v>
      </c>
      <c r="DW2" s="19" t="s">
        <v>68</v>
      </c>
      <c r="DX2" s="21">
        <v>242095506</v>
      </c>
      <c r="DY2" s="21">
        <v>94826</v>
      </c>
      <c r="DZ2" s="21">
        <v>888555675</v>
      </c>
      <c r="EA2" s="21">
        <v>166549238</v>
      </c>
      <c r="EB2" s="21">
        <v>114638060</v>
      </c>
      <c r="EC2" s="21">
        <v>333496199.824175</v>
      </c>
      <c r="ED2" s="21">
        <v>1734685135.2794099</v>
      </c>
      <c r="EE2" s="21">
        <v>315700000</v>
      </c>
      <c r="EF2" s="21">
        <v>35409171</v>
      </c>
      <c r="EG2" s="21">
        <v>8304612589</v>
      </c>
      <c r="EH2" s="21">
        <v>85689785</v>
      </c>
      <c r="EI2" s="21">
        <v>303336477</v>
      </c>
      <c r="EJ2" s="21">
        <v>8400060</v>
      </c>
      <c r="EK2" s="21">
        <v>378061212</v>
      </c>
      <c r="EL2" s="21" t="s">
        <v>69</v>
      </c>
      <c r="EM2" s="21" t="s">
        <v>69</v>
      </c>
      <c r="EN2" s="21" t="s">
        <v>69</v>
      </c>
      <c r="EO2" s="21" t="s">
        <v>69</v>
      </c>
      <c r="EP2" s="21" t="s">
        <v>69</v>
      </c>
      <c r="EQ2" s="21" t="s">
        <v>69</v>
      </c>
      <c r="ER2" s="21" t="s">
        <v>69</v>
      </c>
      <c r="ES2" s="21" t="s">
        <v>69</v>
      </c>
      <c r="ET2" s="21" t="s">
        <v>69</v>
      </c>
      <c r="EU2" s="21" t="s">
        <v>69</v>
      </c>
    </row>
    <row r="3" spans="1:151">
      <c r="A3" s="10" t="s">
        <v>70</v>
      </c>
      <c r="B3" s="13">
        <v>28</v>
      </c>
      <c r="C3" s="11" t="s">
        <v>71</v>
      </c>
      <c r="D3" s="13">
        <v>5000</v>
      </c>
      <c r="E3" s="11"/>
      <c r="F3" s="11"/>
      <c r="G3" s="11"/>
      <c r="H3" s="11"/>
      <c r="R3" s="19" t="s">
        <v>72</v>
      </c>
      <c r="S3" s="21">
        <v>33380980</v>
      </c>
      <c r="T3" s="21">
        <v>33315251.043662898</v>
      </c>
      <c r="V3" s="19" t="s">
        <v>72</v>
      </c>
      <c r="W3" s="21">
        <v>65728.956337101801</v>
      </c>
      <c r="Y3" s="19" t="s">
        <v>72</v>
      </c>
      <c r="Z3" s="21">
        <v>29151652.192961499</v>
      </c>
      <c r="AA3" s="21">
        <v>689956.24266006099</v>
      </c>
      <c r="AB3" s="21">
        <v>865673.72182933497</v>
      </c>
      <c r="AC3" s="21">
        <v>0</v>
      </c>
      <c r="AD3" s="21">
        <v>62861.677067982098</v>
      </c>
      <c r="AE3" s="21">
        <v>85865.877958298501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153559.13299464501</v>
      </c>
      <c r="AM3" s="21">
        <v>73750.428150110107</v>
      </c>
      <c r="AN3" s="21">
        <v>0</v>
      </c>
      <c r="AO3" s="21">
        <v>312833.52746228297</v>
      </c>
      <c r="AP3" s="21">
        <v>116384.560288176</v>
      </c>
      <c r="AQ3" s="21">
        <v>0</v>
      </c>
      <c r="AR3" s="21">
        <v>96788.384496939703</v>
      </c>
      <c r="AS3" s="21">
        <v>711056.24679150304</v>
      </c>
      <c r="AT3" s="21">
        <v>346349.46360213403</v>
      </c>
      <c r="AU3" s="21">
        <v>68913.712305146502</v>
      </c>
      <c r="AV3" s="21">
        <v>322556.241451715</v>
      </c>
      <c r="AW3" s="21">
        <v>0</v>
      </c>
      <c r="AX3" s="21">
        <v>125190.70682393201</v>
      </c>
      <c r="AY3" s="21">
        <v>14808.4933681041</v>
      </c>
      <c r="AZ3" s="21">
        <v>52767.592097532601</v>
      </c>
      <c r="BA3" s="21">
        <v>17698.538960898699</v>
      </c>
      <c r="BB3" s="21">
        <v>46584.302392600701</v>
      </c>
      <c r="BC3" s="21">
        <v>0</v>
      </c>
      <c r="BD3" s="36"/>
      <c r="BE3" s="19" t="s">
        <v>72</v>
      </c>
      <c r="BF3" s="21">
        <v>29151652.192961499</v>
      </c>
      <c r="BG3" s="21">
        <v>689956.24266006099</v>
      </c>
      <c r="BH3" s="21">
        <v>865673.72182933497</v>
      </c>
      <c r="BI3" s="21">
        <v>0</v>
      </c>
      <c r="BJ3" s="21">
        <v>62861.677067982098</v>
      </c>
      <c r="BK3" s="21">
        <v>85865.877958298501</v>
      </c>
      <c r="BL3" s="21">
        <v>0</v>
      </c>
      <c r="BM3" s="21">
        <v>0</v>
      </c>
      <c r="BN3" s="21">
        <v>0</v>
      </c>
      <c r="BO3" s="21">
        <v>0</v>
      </c>
      <c r="BP3" s="21">
        <v>153559.13299464501</v>
      </c>
      <c r="BQ3" s="21">
        <v>73750.428150110107</v>
      </c>
      <c r="BR3" s="21">
        <v>0</v>
      </c>
      <c r="BS3" s="21">
        <v>312833.52746228297</v>
      </c>
      <c r="BT3" s="21">
        <v>116384.560288176</v>
      </c>
      <c r="BU3" s="21">
        <v>0</v>
      </c>
      <c r="BV3" s="21">
        <v>96788.384496939703</v>
      </c>
      <c r="BW3" s="21">
        <v>711056.24679150304</v>
      </c>
      <c r="BX3" s="21">
        <v>346349.46360213403</v>
      </c>
      <c r="BY3" s="21">
        <v>68913.712305146502</v>
      </c>
      <c r="BZ3" s="21">
        <v>322556.241451715</v>
      </c>
      <c r="CA3" s="21">
        <v>0</v>
      </c>
      <c r="CB3" s="21">
        <v>125190.70682393201</v>
      </c>
      <c r="CC3" s="21">
        <v>14808.4933681041</v>
      </c>
      <c r="CD3" s="21">
        <v>52767.592097532601</v>
      </c>
      <c r="CE3" s="21">
        <v>64282.841353499403</v>
      </c>
      <c r="CF3" s="21">
        <v>0</v>
      </c>
      <c r="CG3" s="23"/>
      <c r="CH3" s="23"/>
      <c r="CI3" s="23"/>
      <c r="CJ3" s="23"/>
      <c r="CK3" s="23"/>
      <c r="CM3" s="19" t="s">
        <v>40</v>
      </c>
      <c r="CN3" s="21">
        <v>45717952.062281102</v>
      </c>
      <c r="CP3" s="19" t="s">
        <v>23</v>
      </c>
      <c r="CQ3" s="25">
        <v>4.92691279014332E-3</v>
      </c>
      <c r="CR3" s="21">
        <v>4509.8590678978599</v>
      </c>
      <c r="CS3" s="21">
        <v>0</v>
      </c>
      <c r="CT3" s="26">
        <v>1</v>
      </c>
      <c r="CU3" s="21">
        <v>156093.39218459299</v>
      </c>
      <c r="CV3" s="21">
        <v>1</v>
      </c>
      <c r="CW3" s="25">
        <v>8.4000000000000005E-2</v>
      </c>
      <c r="CY3" s="27" t="s">
        <v>23</v>
      </c>
      <c r="CZ3" s="28">
        <v>0</v>
      </c>
      <c r="DA3" s="28">
        <v>4.92691279014332E-3</v>
      </c>
      <c r="DB3" s="28">
        <v>4.92691279014332E-3</v>
      </c>
      <c r="DC3" s="28">
        <v>4.92691279014332E-3</v>
      </c>
      <c r="DD3" s="28">
        <v>4.92691279014332E-3</v>
      </c>
      <c r="DE3" s="28">
        <v>4.92691279014332E-3</v>
      </c>
      <c r="DF3" s="28">
        <v>4.92691279014332E-3</v>
      </c>
      <c r="DG3" s="28">
        <v>4.92691279014332E-3</v>
      </c>
      <c r="DH3" s="28">
        <v>4.92691279014332E-3</v>
      </c>
      <c r="DI3" s="28">
        <v>4.92691279014332E-3</v>
      </c>
      <c r="DJ3" s="28">
        <v>4.92691279014332E-3</v>
      </c>
      <c r="DK3" s="28">
        <v>4.92691279014332E-3</v>
      </c>
      <c r="DL3" s="28">
        <v>4.92691279014332E-3</v>
      </c>
      <c r="DM3" s="28">
        <v>4.92691279014332E-3</v>
      </c>
      <c r="DN3" s="28">
        <v>4.92691279014332E-3</v>
      </c>
      <c r="DO3" s="28">
        <v>4.92691279014332E-3</v>
      </c>
      <c r="DP3" s="28">
        <v>4.92691279014332E-3</v>
      </c>
      <c r="DQ3" s="28">
        <v>4.92691279014332E-3</v>
      </c>
      <c r="DR3" s="28">
        <v>4.92691279014332E-3</v>
      </c>
      <c r="DS3" s="28">
        <v>4.92691279014332E-3</v>
      </c>
      <c r="DT3" s="28">
        <v>4.92691279014332E-3</v>
      </c>
      <c r="DU3" s="28">
        <v>4.92691279014332E-3</v>
      </c>
      <c r="DW3" s="19" t="s">
        <v>73</v>
      </c>
      <c r="DX3" s="21">
        <v>234667773.72624999</v>
      </c>
      <c r="DY3" s="21">
        <v>60194</v>
      </c>
      <c r="DZ3" s="21">
        <v>186558904</v>
      </c>
      <c r="EA3" s="21">
        <v>55626955</v>
      </c>
      <c r="EB3" s="21">
        <v>85803048</v>
      </c>
      <c r="EC3" s="21">
        <v>225001504.17582399</v>
      </c>
      <c r="ED3" s="21">
        <v>1710171335.9761901</v>
      </c>
      <c r="EE3" s="21">
        <v>400481248</v>
      </c>
      <c r="EF3" s="21">
        <v>29903006</v>
      </c>
      <c r="EG3" s="21">
        <v>4163329790</v>
      </c>
      <c r="EH3" s="21">
        <v>308182503</v>
      </c>
      <c r="EI3" s="21">
        <v>58681954</v>
      </c>
      <c r="EJ3" s="21">
        <v>12059263</v>
      </c>
      <c r="EK3" s="21">
        <v>1044970703</v>
      </c>
      <c r="EL3" s="21" t="s">
        <v>69</v>
      </c>
      <c r="EM3" s="21" t="s">
        <v>69</v>
      </c>
      <c r="EN3" s="21" t="s">
        <v>69</v>
      </c>
      <c r="EO3" s="21" t="s">
        <v>69</v>
      </c>
      <c r="EP3" s="21" t="s">
        <v>69</v>
      </c>
      <c r="EQ3" s="21" t="s">
        <v>69</v>
      </c>
      <c r="ER3" s="21" t="s">
        <v>69</v>
      </c>
      <c r="ES3" s="21" t="s">
        <v>69</v>
      </c>
      <c r="ET3" s="21" t="s">
        <v>69</v>
      </c>
      <c r="EU3" s="21" t="s">
        <v>69</v>
      </c>
    </row>
    <row r="4" spans="1:151">
      <c r="A4" s="10" t="s">
        <v>74</v>
      </c>
      <c r="B4" s="13">
        <v>76</v>
      </c>
      <c r="C4" s="11" t="s">
        <v>75</v>
      </c>
      <c r="D4" s="13">
        <v>248004</v>
      </c>
      <c r="E4" s="11"/>
      <c r="F4" s="11"/>
      <c r="G4" s="11"/>
      <c r="H4" s="11"/>
      <c r="R4" s="19" t="s">
        <v>76</v>
      </c>
      <c r="S4" s="21">
        <v>33673772</v>
      </c>
      <c r="T4" s="21">
        <v>33574273.7498658</v>
      </c>
      <c r="V4" s="19" t="s">
        <v>76</v>
      </c>
      <c r="W4" s="21">
        <v>99498.250134199901</v>
      </c>
      <c r="Y4" s="19" t="s">
        <v>76</v>
      </c>
      <c r="Z4" s="21">
        <v>29151652.192961499</v>
      </c>
      <c r="AA4" s="21">
        <v>694017.06180458597</v>
      </c>
      <c r="AB4" s="21">
        <v>1280058.90685269</v>
      </c>
      <c r="AC4" s="21">
        <v>0</v>
      </c>
      <c r="AD4" s="21">
        <v>70828.013236010607</v>
      </c>
      <c r="AE4" s="21">
        <v>115062.654007637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3595.0235722439202</v>
      </c>
      <c r="AM4" s="21">
        <v>63929.271744097998</v>
      </c>
      <c r="AN4" s="21">
        <v>0</v>
      </c>
      <c r="AO4" s="21">
        <v>203634.03203438901</v>
      </c>
      <c r="AP4" s="21">
        <v>110903.643826498</v>
      </c>
      <c r="AQ4" s="21">
        <v>0</v>
      </c>
      <c r="AR4" s="21">
        <v>89940.9396447576</v>
      </c>
      <c r="AS4" s="21">
        <v>786925.07447895897</v>
      </c>
      <c r="AT4" s="21">
        <v>291415.99025830399</v>
      </c>
      <c r="AU4" s="21">
        <v>70642.158471998206</v>
      </c>
      <c r="AV4" s="21">
        <v>299679.456559685</v>
      </c>
      <c r="AW4" s="21">
        <v>0</v>
      </c>
      <c r="AX4" s="21">
        <v>184645.045597302</v>
      </c>
      <c r="AY4" s="21">
        <v>15494.815073088001</v>
      </c>
      <c r="AZ4" s="21">
        <v>37255.700074303801</v>
      </c>
      <c r="BA4" s="21">
        <v>47633.1632656902</v>
      </c>
      <c r="BB4" s="21">
        <v>56960.606402064797</v>
      </c>
      <c r="BC4" s="21">
        <v>7.4505805969238298E-9</v>
      </c>
      <c r="BD4" s="36"/>
      <c r="BE4" s="19" t="s">
        <v>76</v>
      </c>
      <c r="BF4" s="21">
        <v>29151652.192961499</v>
      </c>
      <c r="BG4" s="21">
        <v>694017.06180458597</v>
      </c>
      <c r="BH4" s="21">
        <v>1280058.90685269</v>
      </c>
      <c r="BI4" s="21">
        <v>0</v>
      </c>
      <c r="BJ4" s="21">
        <v>70828.013236010607</v>
      </c>
      <c r="BK4" s="21">
        <v>115062.654007637</v>
      </c>
      <c r="BL4" s="21">
        <v>0</v>
      </c>
      <c r="BM4" s="21">
        <v>0</v>
      </c>
      <c r="BN4" s="21">
        <v>0</v>
      </c>
      <c r="BO4" s="21">
        <v>0</v>
      </c>
      <c r="BP4" s="21">
        <v>3595.0235722439202</v>
      </c>
      <c r="BQ4" s="21">
        <v>63929.271744097998</v>
      </c>
      <c r="BR4" s="21">
        <v>0</v>
      </c>
      <c r="BS4" s="21">
        <v>203634.03203438901</v>
      </c>
      <c r="BT4" s="21">
        <v>110903.643826498</v>
      </c>
      <c r="BU4" s="21">
        <v>0</v>
      </c>
      <c r="BV4" s="21">
        <v>89940.9396447576</v>
      </c>
      <c r="BW4" s="21">
        <v>786925.07447895897</v>
      </c>
      <c r="BX4" s="21">
        <v>291415.99025830399</v>
      </c>
      <c r="BY4" s="21">
        <v>70642.158471998206</v>
      </c>
      <c r="BZ4" s="21">
        <v>299679.456559685</v>
      </c>
      <c r="CA4" s="21">
        <v>0</v>
      </c>
      <c r="CB4" s="21">
        <v>184645.045597302</v>
      </c>
      <c r="CC4" s="21">
        <v>15494.815073088001</v>
      </c>
      <c r="CD4" s="21">
        <v>37255.700074303801</v>
      </c>
      <c r="CE4" s="21">
        <v>104593.769667755</v>
      </c>
      <c r="CF4" s="21">
        <v>7.4505805969238298E-9</v>
      </c>
      <c r="CG4" s="23"/>
      <c r="CH4" s="23"/>
      <c r="CI4" s="23"/>
      <c r="CJ4" s="23"/>
      <c r="CK4" s="23"/>
      <c r="CM4" s="19" t="s">
        <v>43</v>
      </c>
      <c r="CN4" s="21">
        <v>20878099.852698199</v>
      </c>
      <c r="CP4" s="19" t="s">
        <v>24</v>
      </c>
      <c r="CQ4" s="25">
        <v>3.0828084231932999E-2</v>
      </c>
      <c r="CR4" s="21">
        <v>79325004.196613103</v>
      </c>
      <c r="CS4" s="21">
        <v>0</v>
      </c>
      <c r="CT4" s="26">
        <v>1</v>
      </c>
      <c r="CU4" s="21">
        <v>975353.84120075905</v>
      </c>
      <c r="CV4" s="21">
        <v>1</v>
      </c>
      <c r="CW4" s="25">
        <v>0.14499999999999999</v>
      </c>
      <c r="CY4" s="27" t="s">
        <v>24</v>
      </c>
      <c r="CZ4" s="28">
        <v>0</v>
      </c>
      <c r="DA4" s="28">
        <v>4.5120361555826301E-4</v>
      </c>
      <c r="DB4" s="28">
        <v>8.9580335975166599E-4</v>
      </c>
      <c r="DC4" s="28">
        <v>1.33389588765011E-3</v>
      </c>
      <c r="DD4" s="28">
        <v>1.76557643966806E-3</v>
      </c>
      <c r="DE4" s="28">
        <v>2.1909388622696302E-3</v>
      </c>
      <c r="DF4" s="28">
        <v>2.6100756283705699E-3</v>
      </c>
      <c r="DG4" s="28">
        <v>3.0230778574417199E-3</v>
      </c>
      <c r="DH4" s="28">
        <v>3.4300353353182E-3</v>
      </c>
      <c r="DI4" s="28">
        <v>3.83103653371863E-3</v>
      </c>
      <c r="DJ4" s="28">
        <v>4.2261686294787501E-3</v>
      </c>
      <c r="DK4" s="28">
        <v>4.6155175235034398E-3</v>
      </c>
      <c r="DL4" s="28">
        <v>4.99916785944143E-3</v>
      </c>
      <c r="DM4" s="28">
        <v>5.3772030420866203E-3</v>
      </c>
      <c r="DN4" s="28">
        <v>5.7497052555101702E-3</v>
      </c>
      <c r="DO4" s="28">
        <v>6.1167554809270696E-3</v>
      </c>
      <c r="DP4" s="28">
        <v>6.4784335143013702E-3</v>
      </c>
      <c r="DQ4" s="28">
        <v>6.8348179836935996E-3</v>
      </c>
      <c r="DR4" s="28">
        <v>7.1859863663543602E-3</v>
      </c>
      <c r="DS4" s="28">
        <v>7.5320150055677403E-3</v>
      </c>
      <c r="DT4" s="28">
        <v>7.8729791272481794E-3</v>
      </c>
      <c r="DU4" s="28">
        <v>8.2089528562944106E-3</v>
      </c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</row>
    <row r="5" spans="1:151">
      <c r="A5" s="10" t="s">
        <v>77</v>
      </c>
      <c r="B5" s="14">
        <v>449208.53733994497</v>
      </c>
      <c r="C5" s="11"/>
      <c r="D5" s="11"/>
      <c r="E5" s="11"/>
      <c r="F5" s="11"/>
      <c r="G5" s="11"/>
      <c r="H5" s="11"/>
      <c r="R5" s="19" t="s">
        <v>78</v>
      </c>
      <c r="S5" s="21">
        <v>34008912</v>
      </c>
      <c r="T5" s="21">
        <v>33650291.580980197</v>
      </c>
      <c r="V5" s="19" t="s">
        <v>78</v>
      </c>
      <c r="W5" s="21">
        <v>358620.419019803</v>
      </c>
      <c r="Y5" s="19" t="s">
        <v>78</v>
      </c>
      <c r="Z5" s="21">
        <v>29151652.192961499</v>
      </c>
      <c r="AA5" s="21">
        <v>715676.41999021696</v>
      </c>
      <c r="AB5" s="21">
        <v>997966.62166954903</v>
      </c>
      <c r="AC5" s="21">
        <v>0</v>
      </c>
      <c r="AD5" s="21">
        <v>72809.201745897997</v>
      </c>
      <c r="AE5" s="21">
        <v>61670.197013887599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164566.63152302799</v>
      </c>
      <c r="AM5" s="21">
        <v>59638.298277067603</v>
      </c>
      <c r="AN5" s="21">
        <v>0</v>
      </c>
      <c r="AO5" s="21">
        <v>262752.47218069399</v>
      </c>
      <c r="AP5" s="21">
        <v>101910.95942419099</v>
      </c>
      <c r="AQ5" s="21">
        <v>0</v>
      </c>
      <c r="AR5" s="21">
        <v>96291.488553429794</v>
      </c>
      <c r="AS5" s="21">
        <v>807978.57336085802</v>
      </c>
      <c r="AT5" s="21">
        <v>305701.29419751698</v>
      </c>
      <c r="AU5" s="21">
        <v>52692.048972721299</v>
      </c>
      <c r="AV5" s="21">
        <v>336135.499228612</v>
      </c>
      <c r="AW5" s="21">
        <v>0</v>
      </c>
      <c r="AX5" s="21">
        <v>179540.584899704</v>
      </c>
      <c r="AY5" s="21">
        <v>15876.493741940199</v>
      </c>
      <c r="AZ5" s="21">
        <v>121732.40964195</v>
      </c>
      <c r="BA5" s="21">
        <v>73850.242469539793</v>
      </c>
      <c r="BB5" s="21">
        <v>71849.951127893597</v>
      </c>
      <c r="BC5" s="21">
        <v>-7.4505805969238298E-9</v>
      </c>
      <c r="BD5" s="36"/>
      <c r="BE5" s="19" t="s">
        <v>78</v>
      </c>
      <c r="BF5" s="21">
        <v>29151652.192961499</v>
      </c>
      <c r="BG5" s="21">
        <v>715676.41999021696</v>
      </c>
      <c r="BH5" s="21">
        <v>997966.62166954903</v>
      </c>
      <c r="BI5" s="21">
        <v>0</v>
      </c>
      <c r="BJ5" s="21">
        <v>72809.201745897997</v>
      </c>
      <c r="BK5" s="21">
        <v>61670.197013887599</v>
      </c>
      <c r="BL5" s="21">
        <v>0</v>
      </c>
      <c r="BM5" s="21">
        <v>0</v>
      </c>
      <c r="BN5" s="21">
        <v>0</v>
      </c>
      <c r="BO5" s="21">
        <v>0</v>
      </c>
      <c r="BP5" s="21">
        <v>164566.63152302799</v>
      </c>
      <c r="BQ5" s="21">
        <v>59638.298277067603</v>
      </c>
      <c r="BR5" s="21">
        <v>0</v>
      </c>
      <c r="BS5" s="21">
        <v>262752.47218069399</v>
      </c>
      <c r="BT5" s="21">
        <v>101910.95942419099</v>
      </c>
      <c r="BU5" s="21">
        <v>0</v>
      </c>
      <c r="BV5" s="21">
        <v>96291.488553429794</v>
      </c>
      <c r="BW5" s="21">
        <v>807978.57336085802</v>
      </c>
      <c r="BX5" s="21">
        <v>305701.29419751698</v>
      </c>
      <c r="BY5" s="21">
        <v>52692.048972721299</v>
      </c>
      <c r="BZ5" s="21">
        <v>336135.499228612</v>
      </c>
      <c r="CA5" s="21">
        <v>0</v>
      </c>
      <c r="CB5" s="21">
        <v>179540.584899704</v>
      </c>
      <c r="CC5" s="21">
        <v>15876.493741940199</v>
      </c>
      <c r="CD5" s="21">
        <v>121732.40964195</v>
      </c>
      <c r="CE5" s="21">
        <v>145700.19359743301</v>
      </c>
      <c r="CF5" s="21">
        <v>-7.4505805969238298E-9</v>
      </c>
      <c r="CG5" s="23"/>
      <c r="CH5" s="23"/>
      <c r="CI5" s="23"/>
      <c r="CJ5" s="23"/>
      <c r="CK5" s="23"/>
      <c r="CM5" s="19" t="s">
        <v>42</v>
      </c>
      <c r="CN5" s="21">
        <v>19310321.2347617</v>
      </c>
      <c r="CP5" s="19" t="s">
        <v>25</v>
      </c>
      <c r="CQ5" s="25">
        <v>3.01263301135828E-3</v>
      </c>
      <c r="CR5" s="21">
        <v>2108604.0998728699</v>
      </c>
      <c r="CS5" s="21">
        <v>0</v>
      </c>
      <c r="CT5" s="26">
        <v>1</v>
      </c>
      <c r="CU5" s="21">
        <v>96790.356999905402</v>
      </c>
      <c r="CV5" s="21">
        <v>1</v>
      </c>
      <c r="CW5" s="25">
        <v>3.7999999999999999E-2</v>
      </c>
      <c r="CY5" s="27" t="s">
        <v>25</v>
      </c>
      <c r="CZ5" s="28">
        <v>0</v>
      </c>
      <c r="DA5" s="28">
        <v>1.1725074822741301E-3</v>
      </c>
      <c r="DB5" s="28">
        <v>1.88867866643109E-3</v>
      </c>
      <c r="DC5" s="28">
        <v>2.3261182331466802E-3</v>
      </c>
      <c r="DD5" s="28">
        <v>2.59330766880315E-3</v>
      </c>
      <c r="DE5" s="28">
        <v>2.7565077996519402E-3</v>
      </c>
      <c r="DF5" s="28">
        <v>2.8561909426011501E-3</v>
      </c>
      <c r="DG5" s="28">
        <v>2.9170777135648202E-3</v>
      </c>
      <c r="DH5" s="28">
        <v>2.9542675409388701E-3</v>
      </c>
      <c r="DI5" s="28">
        <v>2.976983202128E-3</v>
      </c>
      <c r="DJ5" s="28">
        <v>2.9908579979981099E-3</v>
      </c>
      <c r="DK5" s="28">
        <v>2.99933276608143E-3</v>
      </c>
      <c r="DL5" s="28">
        <v>3.0045091805482398E-3</v>
      </c>
      <c r="DM5" s="28">
        <v>3.0076709504596698E-3</v>
      </c>
      <c r="DN5" s="28">
        <v>3.0096021692669998E-3</v>
      </c>
      <c r="DO5" s="28">
        <v>3.0107817636670598E-3</v>
      </c>
      <c r="DP5" s="28">
        <v>3.0115022635624402E-3</v>
      </c>
      <c r="DQ5" s="28">
        <v>3.0119423471193099E-3</v>
      </c>
      <c r="DR5" s="28">
        <v>3.0122111515123E-3</v>
      </c>
      <c r="DS5" s="28">
        <v>3.0123753380640701E-3</v>
      </c>
      <c r="DT5" s="28">
        <v>3.0124756237159601E-3</v>
      </c>
      <c r="DU5" s="28">
        <v>3.0125368785012402E-3</v>
      </c>
      <c r="DW5" s="18" t="s">
        <v>79</v>
      </c>
      <c r="DX5" s="20" t="s">
        <v>22</v>
      </c>
      <c r="DY5" s="20" t="s">
        <v>23</v>
      </c>
      <c r="DZ5" s="20" t="s">
        <v>24</v>
      </c>
      <c r="EA5" s="20" t="s">
        <v>25</v>
      </c>
      <c r="EB5" s="20" t="s">
        <v>26</v>
      </c>
      <c r="EC5" s="20" t="s">
        <v>27</v>
      </c>
      <c r="ED5" s="20" t="s">
        <v>28</v>
      </c>
      <c r="EE5" s="20" t="s">
        <v>29</v>
      </c>
      <c r="EF5" s="20" t="s">
        <v>30</v>
      </c>
      <c r="EG5" s="20" t="s">
        <v>31</v>
      </c>
      <c r="EH5" s="20" t="s">
        <v>32</v>
      </c>
      <c r="EI5" s="20" t="s">
        <v>33</v>
      </c>
      <c r="EJ5" s="20" t="s">
        <v>34</v>
      </c>
      <c r="EK5" s="20" t="s">
        <v>35</v>
      </c>
      <c r="EL5" s="20"/>
      <c r="EM5" s="20"/>
      <c r="EN5" s="20"/>
      <c r="EO5" s="20"/>
      <c r="EP5" s="20"/>
      <c r="EQ5" s="20"/>
      <c r="ER5" s="20"/>
      <c r="ES5" s="20"/>
      <c r="ET5" s="20"/>
      <c r="EU5" s="20"/>
    </row>
    <row r="6" spans="1:151">
      <c r="A6" s="10" t="s">
        <v>80</v>
      </c>
      <c r="B6" s="15">
        <v>0.94109968986390402</v>
      </c>
      <c r="C6" s="11"/>
      <c r="D6" s="11"/>
      <c r="E6" s="11"/>
      <c r="F6" s="11"/>
      <c r="G6" s="11"/>
      <c r="H6" s="11"/>
      <c r="R6" s="19" t="s">
        <v>81</v>
      </c>
      <c r="S6" s="21">
        <v>33776640</v>
      </c>
      <c r="T6" s="21">
        <v>33644459.6639378</v>
      </c>
      <c r="V6" s="19" t="s">
        <v>81</v>
      </c>
      <c r="W6" s="21">
        <v>132180.33606219999</v>
      </c>
      <c r="Y6" s="19" t="s">
        <v>81</v>
      </c>
      <c r="Z6" s="21">
        <v>29151652.192961499</v>
      </c>
      <c r="AA6" s="21">
        <v>658617.46615116997</v>
      </c>
      <c r="AB6" s="21">
        <v>1235814.4270295401</v>
      </c>
      <c r="AC6" s="21">
        <v>0</v>
      </c>
      <c r="AD6" s="21">
        <v>77417.662914212095</v>
      </c>
      <c r="AE6" s="21">
        <v>64693.508837167203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170121.63167743001</v>
      </c>
      <c r="AM6" s="21">
        <v>67569.6139563162</v>
      </c>
      <c r="AN6" s="21">
        <v>0</v>
      </c>
      <c r="AO6" s="21">
        <v>147239.81746664</v>
      </c>
      <c r="AP6" s="21">
        <v>107516.950099607</v>
      </c>
      <c r="AQ6" s="21">
        <v>0</v>
      </c>
      <c r="AR6" s="21">
        <v>70054.398243779506</v>
      </c>
      <c r="AS6" s="21">
        <v>903915.20310902502</v>
      </c>
      <c r="AT6" s="21">
        <v>204972.79260658199</v>
      </c>
      <c r="AU6" s="21">
        <v>126820.523853001</v>
      </c>
      <c r="AV6" s="21">
        <v>294714.979465754</v>
      </c>
      <c r="AW6" s="21">
        <v>0</v>
      </c>
      <c r="AX6" s="21">
        <v>183615.38978184399</v>
      </c>
      <c r="AY6" s="21">
        <v>12816.2709297321</v>
      </c>
      <c r="AZ6" s="21">
        <v>142584.638510374</v>
      </c>
      <c r="BA6" s="21">
        <v>8832.5219703058392</v>
      </c>
      <c r="BB6" s="21">
        <v>15489.6743738242</v>
      </c>
      <c r="BC6" s="21">
        <v>-7.4505805969238298E-9</v>
      </c>
      <c r="BD6" s="36"/>
      <c r="BE6" s="19" t="s">
        <v>81</v>
      </c>
      <c r="BF6" s="21">
        <v>29151652.192961499</v>
      </c>
      <c r="BG6" s="21">
        <v>658617.46615116997</v>
      </c>
      <c r="BH6" s="21">
        <v>1235814.4270295401</v>
      </c>
      <c r="BI6" s="21">
        <v>0</v>
      </c>
      <c r="BJ6" s="21">
        <v>77417.662914212095</v>
      </c>
      <c r="BK6" s="21">
        <v>64693.508837167203</v>
      </c>
      <c r="BL6" s="21">
        <v>0</v>
      </c>
      <c r="BM6" s="21">
        <v>0</v>
      </c>
      <c r="BN6" s="21">
        <v>0</v>
      </c>
      <c r="BO6" s="21">
        <v>0</v>
      </c>
      <c r="BP6" s="21">
        <v>170121.63167743001</v>
      </c>
      <c r="BQ6" s="21">
        <v>67569.6139563162</v>
      </c>
      <c r="BR6" s="21">
        <v>0</v>
      </c>
      <c r="BS6" s="21">
        <v>147239.81746664</v>
      </c>
      <c r="BT6" s="21">
        <v>107516.950099607</v>
      </c>
      <c r="BU6" s="21">
        <v>0</v>
      </c>
      <c r="BV6" s="21">
        <v>70054.398243779506</v>
      </c>
      <c r="BW6" s="21">
        <v>903915.20310902502</v>
      </c>
      <c r="BX6" s="21">
        <v>204972.79260658199</v>
      </c>
      <c r="BY6" s="21">
        <v>126820.523853001</v>
      </c>
      <c r="BZ6" s="21">
        <v>294714.979465754</v>
      </c>
      <c r="CA6" s="21">
        <v>0</v>
      </c>
      <c r="CB6" s="21">
        <v>183615.38978184399</v>
      </c>
      <c r="CC6" s="21">
        <v>12816.2709297321</v>
      </c>
      <c r="CD6" s="21">
        <v>142584.638510374</v>
      </c>
      <c r="CE6" s="21">
        <v>24322.196344129999</v>
      </c>
      <c r="CF6" s="21">
        <v>-7.4505805969238298E-9</v>
      </c>
      <c r="CG6" s="23"/>
      <c r="CH6" s="23"/>
      <c r="CI6" s="23"/>
      <c r="CJ6" s="23"/>
      <c r="CK6" s="23"/>
      <c r="CM6" s="19" t="s">
        <v>46</v>
      </c>
      <c r="CN6" s="21">
        <v>7120597.4980493896</v>
      </c>
      <c r="CP6" s="19" t="s">
        <v>26</v>
      </c>
      <c r="CQ6" s="25">
        <v>1.91180087133635E-3</v>
      </c>
      <c r="CR6" s="21">
        <v>5503384.6079712901</v>
      </c>
      <c r="CS6" s="21">
        <v>0</v>
      </c>
      <c r="CT6" s="26">
        <v>1</v>
      </c>
      <c r="CU6" s="21">
        <v>61586.15128641</v>
      </c>
      <c r="CV6" s="21">
        <v>1</v>
      </c>
      <c r="CW6" s="25">
        <v>0.19700000000000001</v>
      </c>
      <c r="CY6" s="27" t="s">
        <v>26</v>
      </c>
      <c r="CZ6" s="28">
        <v>0</v>
      </c>
      <c r="DA6" s="28">
        <v>3.8715636023278798E-4</v>
      </c>
      <c r="DB6" s="28">
        <v>6.9591017890593802E-4</v>
      </c>
      <c r="DC6" s="28">
        <v>9.4213865488379197E-4</v>
      </c>
      <c r="DD6" s="28">
        <v>1.1385037157044899E-3</v>
      </c>
      <c r="DE6" s="28">
        <v>1.2951031380823699E-3</v>
      </c>
      <c r="DF6" s="28">
        <v>1.41998981082645E-3</v>
      </c>
      <c r="DG6" s="28">
        <v>1.5195858424864499E-3</v>
      </c>
      <c r="DH6" s="28">
        <v>1.59901280858674E-3</v>
      </c>
      <c r="DI6" s="28">
        <v>1.6623551209133101E-3</v>
      </c>
      <c r="DJ6" s="28">
        <v>1.7128700622219301E-3</v>
      </c>
      <c r="DK6" s="28">
        <v>1.75315528708484E-3</v>
      </c>
      <c r="DL6" s="28">
        <v>1.7852824023543801E-3</v>
      </c>
      <c r="DM6" s="28">
        <v>1.81090349641688E-3</v>
      </c>
      <c r="DN6" s="28">
        <v>1.8313360953431299E-3</v>
      </c>
      <c r="DO6" s="28">
        <v>1.8476309146768499E-3</v>
      </c>
      <c r="DP6" s="28">
        <v>1.8606258908948599E-3</v>
      </c>
      <c r="DQ6" s="28">
        <v>1.8709892710249601E-3</v>
      </c>
      <c r="DR6" s="28">
        <v>1.8792539762402E-3</v>
      </c>
      <c r="DS6" s="28">
        <v>1.8858450065254301E-3</v>
      </c>
      <c r="DT6" s="28">
        <v>1.8911012956596999E-3</v>
      </c>
      <c r="DU6" s="28">
        <v>1.8952931403740101E-3</v>
      </c>
      <c r="DW6" s="19" t="s">
        <v>68</v>
      </c>
      <c r="DX6" s="21">
        <v>53782538.300506599</v>
      </c>
      <c r="DY6" s="21">
        <v>69271225.851881996</v>
      </c>
      <c r="DZ6" s="21">
        <v>293545215.04238099</v>
      </c>
      <c r="EA6" s="21">
        <v>79274887.763546601</v>
      </c>
      <c r="EB6" s="21">
        <v>11574636.828656601</v>
      </c>
      <c r="EC6" s="21">
        <v>173551857.57737899</v>
      </c>
      <c r="ED6" s="21">
        <v>611226431.26759696</v>
      </c>
      <c r="EE6" s="21">
        <v>249780069.005034</v>
      </c>
      <c r="EF6" s="21">
        <v>94243422.039964795</v>
      </c>
      <c r="EG6" s="21">
        <v>236149539.45048401</v>
      </c>
      <c r="EH6" s="21">
        <v>31902812.293097001</v>
      </c>
      <c r="EI6" s="21">
        <v>122146596.51315901</v>
      </c>
      <c r="EJ6" s="21">
        <v>9227462.2509076204</v>
      </c>
      <c r="EK6" s="21">
        <v>97671593.913257301</v>
      </c>
      <c r="EL6" s="21" t="s">
        <v>69</v>
      </c>
      <c r="EM6" s="21" t="s">
        <v>69</v>
      </c>
      <c r="EN6" s="21" t="s">
        <v>69</v>
      </c>
      <c r="EO6" s="21" t="s">
        <v>69</v>
      </c>
      <c r="EP6" s="21" t="s">
        <v>69</v>
      </c>
      <c r="EQ6" s="21" t="s">
        <v>69</v>
      </c>
      <c r="ER6" s="21" t="s">
        <v>69</v>
      </c>
      <c r="ES6" s="21" t="s">
        <v>69</v>
      </c>
      <c r="ET6" s="21" t="s">
        <v>69</v>
      </c>
      <c r="EU6" s="21" t="s">
        <v>69</v>
      </c>
    </row>
    <row r="7" spans="1:151">
      <c r="A7" s="10" t="s">
        <v>82</v>
      </c>
      <c r="B7" s="15">
        <v>0.919110240746428</v>
      </c>
      <c r="C7" s="11"/>
      <c r="D7" s="11"/>
      <c r="E7" s="11"/>
      <c r="F7" s="11"/>
      <c r="G7" s="11"/>
      <c r="H7" s="11"/>
      <c r="R7" s="19" t="s">
        <v>83</v>
      </c>
      <c r="S7" s="21">
        <v>32761916</v>
      </c>
      <c r="T7" s="21">
        <v>33061427.4423404</v>
      </c>
      <c r="V7" s="19" t="s">
        <v>83</v>
      </c>
      <c r="W7" s="21">
        <v>-299511.44234040001</v>
      </c>
      <c r="Y7" s="19" t="s">
        <v>83</v>
      </c>
      <c r="Z7" s="21">
        <v>29151652.192961499</v>
      </c>
      <c r="AA7" s="21">
        <v>422834.67692112701</v>
      </c>
      <c r="AB7" s="21">
        <v>1234364.02016191</v>
      </c>
      <c r="AC7" s="21">
        <v>0</v>
      </c>
      <c r="AD7" s="21">
        <v>40559.0874171861</v>
      </c>
      <c r="AE7" s="21">
        <v>63197.009093035202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986.81835345190098</v>
      </c>
      <c r="AM7" s="21">
        <v>34064.439879561301</v>
      </c>
      <c r="AN7" s="21">
        <v>0</v>
      </c>
      <c r="AO7" s="21">
        <v>181113.91654415501</v>
      </c>
      <c r="AP7" s="21">
        <v>97964.749599645205</v>
      </c>
      <c r="AQ7" s="21">
        <v>0</v>
      </c>
      <c r="AR7" s="21">
        <v>0</v>
      </c>
      <c r="AS7" s="21">
        <v>517697.06956957403</v>
      </c>
      <c r="AT7" s="21">
        <v>176242.26273822199</v>
      </c>
      <c r="AU7" s="21">
        <v>98540.150154460702</v>
      </c>
      <c r="AV7" s="21">
        <v>370455.097289433</v>
      </c>
      <c r="AW7" s="21">
        <v>0</v>
      </c>
      <c r="AX7" s="21">
        <v>46573.052428759504</v>
      </c>
      <c r="AY7" s="21">
        <v>5428.7623659624696</v>
      </c>
      <c r="AZ7" s="21">
        <v>138098.17481634099</v>
      </c>
      <c r="BA7" s="21">
        <v>326805.79571133701</v>
      </c>
      <c r="BB7" s="21">
        <v>154850.16633473401</v>
      </c>
      <c r="BC7" s="21">
        <v>3.7252902984619099E-9</v>
      </c>
      <c r="BD7" s="36"/>
      <c r="BE7" s="19" t="s">
        <v>83</v>
      </c>
      <c r="BF7" s="21">
        <v>29151652.192961499</v>
      </c>
      <c r="BG7" s="21">
        <v>422834.67692112701</v>
      </c>
      <c r="BH7" s="21">
        <v>1234364.02016191</v>
      </c>
      <c r="BI7" s="21">
        <v>0</v>
      </c>
      <c r="BJ7" s="21">
        <v>40559.0874171861</v>
      </c>
      <c r="BK7" s="21">
        <v>63197.009093035202</v>
      </c>
      <c r="BL7" s="21">
        <v>0</v>
      </c>
      <c r="BM7" s="21">
        <v>0</v>
      </c>
      <c r="BN7" s="21">
        <v>0</v>
      </c>
      <c r="BO7" s="21">
        <v>0</v>
      </c>
      <c r="BP7" s="21">
        <v>986.81835345190098</v>
      </c>
      <c r="BQ7" s="21">
        <v>34064.439879561301</v>
      </c>
      <c r="BR7" s="21">
        <v>0</v>
      </c>
      <c r="BS7" s="21">
        <v>181113.91654415501</v>
      </c>
      <c r="BT7" s="21">
        <v>97964.749599645205</v>
      </c>
      <c r="BU7" s="21">
        <v>0</v>
      </c>
      <c r="BV7" s="21">
        <v>0</v>
      </c>
      <c r="BW7" s="21">
        <v>517697.06956957403</v>
      </c>
      <c r="BX7" s="21">
        <v>176242.26273822199</v>
      </c>
      <c r="BY7" s="21">
        <v>98540.150154460702</v>
      </c>
      <c r="BZ7" s="21">
        <v>370455.097289433</v>
      </c>
      <c r="CA7" s="21">
        <v>0</v>
      </c>
      <c r="CB7" s="21">
        <v>46573.052428759504</v>
      </c>
      <c r="CC7" s="21">
        <v>5428.7623659624696</v>
      </c>
      <c r="CD7" s="21">
        <v>138098.17481634099</v>
      </c>
      <c r="CE7" s="21">
        <v>481655.96204607101</v>
      </c>
      <c r="CF7" s="21">
        <v>3.7252902984619099E-9</v>
      </c>
      <c r="CG7" s="23"/>
      <c r="CH7" s="23"/>
      <c r="CI7" s="23"/>
      <c r="CJ7" s="23"/>
      <c r="CK7" s="23"/>
      <c r="CM7" s="19" t="s">
        <v>30</v>
      </c>
      <c r="CN7" s="21">
        <v>3041918.5541574</v>
      </c>
      <c r="CP7" s="19" t="s">
        <v>27</v>
      </c>
      <c r="CQ7" s="25">
        <v>2.4617728327533402E-2</v>
      </c>
      <c r="CR7" s="21">
        <v>39326694.476541802</v>
      </c>
      <c r="CS7" s="21">
        <v>0</v>
      </c>
      <c r="CT7" s="26">
        <v>1</v>
      </c>
      <c r="CU7" s="21">
        <v>790780.521347253</v>
      </c>
      <c r="CV7" s="21">
        <v>1</v>
      </c>
      <c r="CW7" s="25">
        <v>0.19700000000000001</v>
      </c>
      <c r="CY7" s="27" t="s">
        <v>27</v>
      </c>
      <c r="CZ7" s="28">
        <v>0</v>
      </c>
      <c r="DA7" s="28">
        <v>7.67338317820167E-4</v>
      </c>
      <c r="DB7" s="28">
        <v>1.5107585841385399E-3</v>
      </c>
      <c r="DC7" s="28">
        <v>2.23100632824039E-3</v>
      </c>
      <c r="DD7" s="28">
        <v>2.9288038411503302E-3</v>
      </c>
      <c r="DE7" s="28">
        <v>3.6048508999724001E-3</v>
      </c>
      <c r="DF7" s="28">
        <v>4.2598254696524299E-3</v>
      </c>
      <c r="DG7" s="28">
        <v>4.8943843828662603E-3</v>
      </c>
      <c r="DH7" s="28">
        <v>5.5091639987158002E-3</v>
      </c>
      <c r="DI7" s="28">
        <v>6.1047808408934701E-3</v>
      </c>
      <c r="DJ7" s="28">
        <v>6.6818322159548898E-3</v>
      </c>
      <c r="DK7" s="28">
        <v>7.2408968123198999E-3</v>
      </c>
      <c r="DL7" s="28">
        <v>7.78253528060274E-3</v>
      </c>
      <c r="DM7" s="28">
        <v>8.3072907958531596E-3</v>
      </c>
      <c r="DN7" s="28">
        <v>8.8156896022723707E-3</v>
      </c>
      <c r="DO7" s="28">
        <v>9.3082415409502101E-3</v>
      </c>
      <c r="DP7" s="28">
        <v>9.78544056115257E-3</v>
      </c>
      <c r="DQ7" s="28">
        <v>1.0247765215672E-2</v>
      </c>
      <c r="DR7" s="28">
        <v>1.0695679140738001E-2</v>
      </c>
      <c r="DS7" s="28">
        <v>1.1129631520968601E-2</v>
      </c>
      <c r="DT7" s="28">
        <v>1.15500575398296E-2</v>
      </c>
      <c r="DU7" s="28">
        <v>1.1957378816051901E-2</v>
      </c>
      <c r="DW7" s="19" t="s">
        <v>73</v>
      </c>
      <c r="DX7" s="21">
        <v>43915543.548307702</v>
      </c>
      <c r="DY7" s="21">
        <v>44521145.736454599</v>
      </c>
      <c r="DZ7" s="21">
        <v>61824253.134926997</v>
      </c>
      <c r="EA7" s="21">
        <v>81526104.861713096</v>
      </c>
      <c r="EB7" s="21">
        <v>40803246.471777998</v>
      </c>
      <c r="EC7" s="21">
        <v>131275131.949579</v>
      </c>
      <c r="ED7" s="21">
        <v>585945449.57258797</v>
      </c>
      <c r="EE7" s="21">
        <v>63196775.339566901</v>
      </c>
      <c r="EF7" s="21">
        <v>159542229.059356</v>
      </c>
      <c r="EG7" s="21">
        <v>88953242.541431904</v>
      </c>
      <c r="EH7" s="21">
        <v>14638749.246028399</v>
      </c>
      <c r="EI7" s="21">
        <v>60905099.711541899</v>
      </c>
      <c r="EJ7" s="21">
        <v>14450118.348451</v>
      </c>
      <c r="EK7" s="21">
        <v>52451701.375358596</v>
      </c>
      <c r="EL7" s="21" t="s">
        <v>69</v>
      </c>
      <c r="EM7" s="21" t="s">
        <v>69</v>
      </c>
      <c r="EN7" s="21" t="s">
        <v>69</v>
      </c>
      <c r="EO7" s="21" t="s">
        <v>69</v>
      </c>
      <c r="EP7" s="21" t="s">
        <v>69</v>
      </c>
      <c r="EQ7" s="21" t="s">
        <v>69</v>
      </c>
      <c r="ER7" s="21" t="s">
        <v>69</v>
      </c>
      <c r="ES7" s="21" t="s">
        <v>69</v>
      </c>
      <c r="ET7" s="21" t="s">
        <v>69</v>
      </c>
      <c r="EU7" s="21" t="s">
        <v>69</v>
      </c>
    </row>
    <row r="8" spans="1:151">
      <c r="A8" s="10" t="s">
        <v>84</v>
      </c>
      <c r="B8" s="14">
        <v>1021879.55457453</v>
      </c>
      <c r="C8" s="11"/>
      <c r="D8" s="11"/>
      <c r="E8" s="11"/>
      <c r="F8" s="11"/>
      <c r="G8" s="11"/>
      <c r="H8" s="11"/>
      <c r="R8" s="19" t="s">
        <v>85</v>
      </c>
      <c r="S8" s="21">
        <v>33383356</v>
      </c>
      <c r="T8" s="21">
        <v>33220018.226594299</v>
      </c>
      <c r="V8" s="19" t="s">
        <v>85</v>
      </c>
      <c r="W8" s="21">
        <v>163337.77340570101</v>
      </c>
      <c r="Y8" s="19" t="s">
        <v>85</v>
      </c>
      <c r="Z8" s="21">
        <v>29151652.192961499</v>
      </c>
      <c r="AA8" s="21">
        <v>421036.61333726498</v>
      </c>
      <c r="AB8" s="21">
        <v>1387283.9602324599</v>
      </c>
      <c r="AC8" s="21">
        <v>0</v>
      </c>
      <c r="AD8" s="21">
        <v>57140.843168597603</v>
      </c>
      <c r="AE8" s="21">
        <v>33652.773481963603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140852.531491956</v>
      </c>
      <c r="AM8" s="21">
        <v>30642.1989676577</v>
      </c>
      <c r="AN8" s="21">
        <v>0</v>
      </c>
      <c r="AO8" s="21">
        <v>223801.21644737001</v>
      </c>
      <c r="AP8" s="21">
        <v>87717.013204116301</v>
      </c>
      <c r="AQ8" s="21">
        <v>0</v>
      </c>
      <c r="AR8" s="21">
        <v>0</v>
      </c>
      <c r="AS8" s="21">
        <v>627853.77370470203</v>
      </c>
      <c r="AT8" s="21">
        <v>184099.43601464099</v>
      </c>
      <c r="AU8" s="21">
        <v>74315.353094327205</v>
      </c>
      <c r="AV8" s="21">
        <v>347476.04567889299</v>
      </c>
      <c r="AW8" s="21">
        <v>0</v>
      </c>
      <c r="AX8" s="21">
        <v>59539.822910458402</v>
      </c>
      <c r="AY8" s="21">
        <v>4999.9885223086503</v>
      </c>
      <c r="AZ8" s="21">
        <v>142036.56534848799</v>
      </c>
      <c r="BA8" s="21">
        <v>172460.06549137601</v>
      </c>
      <c r="BB8" s="21">
        <v>73457.832536214293</v>
      </c>
      <c r="BC8" s="21">
        <v>0</v>
      </c>
      <c r="BD8" s="36"/>
      <c r="BE8" s="19" t="s">
        <v>85</v>
      </c>
      <c r="BF8" s="21">
        <v>29151652.192961499</v>
      </c>
      <c r="BG8" s="21">
        <v>421036.61333726498</v>
      </c>
      <c r="BH8" s="21">
        <v>1387283.9602324599</v>
      </c>
      <c r="BI8" s="21">
        <v>0</v>
      </c>
      <c r="BJ8" s="21">
        <v>57140.843168597603</v>
      </c>
      <c r="BK8" s="21">
        <v>33652.773481963603</v>
      </c>
      <c r="BL8" s="21">
        <v>0</v>
      </c>
      <c r="BM8" s="21">
        <v>0</v>
      </c>
      <c r="BN8" s="21">
        <v>0</v>
      </c>
      <c r="BO8" s="21">
        <v>0</v>
      </c>
      <c r="BP8" s="21">
        <v>140852.531491956</v>
      </c>
      <c r="BQ8" s="21">
        <v>30642.1989676577</v>
      </c>
      <c r="BR8" s="21">
        <v>0</v>
      </c>
      <c r="BS8" s="21">
        <v>223801.21644737001</v>
      </c>
      <c r="BT8" s="21">
        <v>87717.013204116301</v>
      </c>
      <c r="BU8" s="21">
        <v>0</v>
      </c>
      <c r="BV8" s="21">
        <v>0</v>
      </c>
      <c r="BW8" s="21">
        <v>627853.77370470203</v>
      </c>
      <c r="BX8" s="21">
        <v>184099.43601464099</v>
      </c>
      <c r="BY8" s="21">
        <v>74315.353094327205</v>
      </c>
      <c r="BZ8" s="21">
        <v>347476.04567889299</v>
      </c>
      <c r="CA8" s="21">
        <v>0</v>
      </c>
      <c r="CB8" s="21">
        <v>59539.822910458402</v>
      </c>
      <c r="CC8" s="21">
        <v>4999.9885223086503</v>
      </c>
      <c r="CD8" s="21">
        <v>142036.56534848799</v>
      </c>
      <c r="CE8" s="21">
        <v>245917.89802759001</v>
      </c>
      <c r="CF8" s="21">
        <v>0</v>
      </c>
      <c r="CG8" s="23"/>
      <c r="CH8" s="23"/>
      <c r="CI8" s="23"/>
      <c r="CJ8" s="23"/>
      <c r="CK8" s="23"/>
      <c r="CM8" s="19" t="s">
        <v>45</v>
      </c>
      <c r="CN8" s="21">
        <v>2342838.2719853502</v>
      </c>
      <c r="CP8" s="19" t="s">
        <v>28</v>
      </c>
      <c r="CQ8" s="25">
        <v>4.7280307550191698E-2</v>
      </c>
      <c r="CR8" s="21">
        <v>117367402.37705299</v>
      </c>
      <c r="CS8" s="21">
        <v>0</v>
      </c>
      <c r="CT8" s="26">
        <v>1</v>
      </c>
      <c r="CU8" s="21">
        <v>1517808.7463878701</v>
      </c>
      <c r="CV8" s="21">
        <v>1</v>
      </c>
      <c r="CW8" s="25">
        <v>0.23400000000000001</v>
      </c>
      <c r="CY8" s="27" t="s">
        <v>28</v>
      </c>
      <c r="CZ8" s="28">
        <v>0</v>
      </c>
      <c r="DA8" s="28">
        <v>5.2298704449915505E-4</v>
      </c>
      <c r="DB8" s="28">
        <v>1.04018911290814E-3</v>
      </c>
      <c r="DC8" s="28">
        <v>1.5516701952410701E-3</v>
      </c>
      <c r="DD8" s="28">
        <v>2.0574935736920501E-3</v>
      </c>
      <c r="DE8" s="28">
        <v>2.55772183046464E-3</v>
      </c>
      <c r="DF8" s="28">
        <v>3.0524168555147802E-3</v>
      </c>
      <c r="DG8" s="28">
        <v>3.5416398542079601E-3</v>
      </c>
      <c r="DH8" s="28">
        <v>4.0254513548918297E-3</v>
      </c>
      <c r="DI8" s="28">
        <v>4.5039112163849301E-3</v>
      </c>
      <c r="DJ8" s="28">
        <v>4.97707863538264E-3</v>
      </c>
      <c r="DK8" s="28">
        <v>5.4450121537812004E-3</v>
      </c>
      <c r="DL8" s="28">
        <v>5.9077696659207198E-3</v>
      </c>
      <c r="DM8" s="28">
        <v>6.3654084257480396E-3</v>
      </c>
      <c r="DN8" s="28">
        <v>6.8179850539004296E-3</v>
      </c>
      <c r="DO8" s="28">
        <v>7.2655555447108501E-3</v>
      </c>
      <c r="DP8" s="28">
        <v>7.7081752731357799E-3</v>
      </c>
      <c r="DQ8" s="28">
        <v>8.1458990016064006E-3</v>
      </c>
      <c r="DR8" s="28">
        <v>8.5787808868039508E-3</v>
      </c>
      <c r="DS8" s="28">
        <v>9.0068744863602505E-3</v>
      </c>
      <c r="DT8" s="28">
        <v>9.4302327654839698E-3</v>
      </c>
      <c r="DU8" s="28">
        <v>9.8489081035136993E-3</v>
      </c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</row>
    <row r="9" spans="1:151">
      <c r="A9" s="10" t="s">
        <v>86</v>
      </c>
      <c r="B9" s="16">
        <v>2.13655174784336</v>
      </c>
      <c r="C9" s="11"/>
      <c r="D9" s="11"/>
      <c r="E9" s="11"/>
      <c r="F9" s="11"/>
      <c r="G9" s="11"/>
      <c r="H9" s="11"/>
      <c r="R9" s="19" t="s">
        <v>87</v>
      </c>
      <c r="S9" s="21">
        <v>33301044</v>
      </c>
      <c r="T9" s="21">
        <v>33379207.782954801</v>
      </c>
      <c r="V9" s="19" t="s">
        <v>87</v>
      </c>
      <c r="W9" s="21">
        <v>-78163.782954800903</v>
      </c>
      <c r="Y9" s="19" t="s">
        <v>87</v>
      </c>
      <c r="Z9" s="21">
        <v>29151652.192961499</v>
      </c>
      <c r="AA9" s="21">
        <v>484109.79884315998</v>
      </c>
      <c r="AB9" s="21">
        <v>1403540.22576731</v>
      </c>
      <c r="AC9" s="21">
        <v>0</v>
      </c>
      <c r="AD9" s="21">
        <v>64218.980340941896</v>
      </c>
      <c r="AE9" s="21">
        <v>34784.0875362855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166662.30884731599</v>
      </c>
      <c r="AM9" s="21">
        <v>43085.829287247601</v>
      </c>
      <c r="AN9" s="21">
        <v>58846.989487637598</v>
      </c>
      <c r="AO9" s="21">
        <v>179412.55605233501</v>
      </c>
      <c r="AP9" s="21">
        <v>78250.273312952399</v>
      </c>
      <c r="AQ9" s="21">
        <v>0</v>
      </c>
      <c r="AR9" s="21">
        <v>0</v>
      </c>
      <c r="AS9" s="21">
        <v>672319.22058431304</v>
      </c>
      <c r="AT9" s="21">
        <v>191813.64981111701</v>
      </c>
      <c r="AU9" s="21">
        <v>62298.993718945203</v>
      </c>
      <c r="AV9" s="21">
        <v>377527.881212076</v>
      </c>
      <c r="AW9" s="21">
        <v>0</v>
      </c>
      <c r="AX9" s="21">
        <v>91969.451916538805</v>
      </c>
      <c r="AY9" s="21">
        <v>5513.2715989178296</v>
      </c>
      <c r="AZ9" s="21">
        <v>169492.67502154701</v>
      </c>
      <c r="BA9" s="21">
        <v>119182.486757391</v>
      </c>
      <c r="BB9" s="21">
        <v>24526.909897269299</v>
      </c>
      <c r="BC9" s="21">
        <v>3.7252902984619099E-9</v>
      </c>
      <c r="BD9" s="36"/>
      <c r="BE9" s="19" t="s">
        <v>87</v>
      </c>
      <c r="BF9" s="21">
        <v>29151652.192961499</v>
      </c>
      <c r="BG9" s="21">
        <v>484109.79884315998</v>
      </c>
      <c r="BH9" s="21">
        <v>1403540.22576731</v>
      </c>
      <c r="BI9" s="21">
        <v>0</v>
      </c>
      <c r="BJ9" s="21">
        <v>64218.980340941896</v>
      </c>
      <c r="BK9" s="21">
        <v>34784.0875362855</v>
      </c>
      <c r="BL9" s="21">
        <v>0</v>
      </c>
      <c r="BM9" s="21">
        <v>0</v>
      </c>
      <c r="BN9" s="21">
        <v>0</v>
      </c>
      <c r="BO9" s="21">
        <v>0</v>
      </c>
      <c r="BP9" s="21">
        <v>166662.30884731599</v>
      </c>
      <c r="BQ9" s="21">
        <v>43085.829287247601</v>
      </c>
      <c r="BR9" s="21">
        <v>58846.989487637598</v>
      </c>
      <c r="BS9" s="21">
        <v>179412.55605233501</v>
      </c>
      <c r="BT9" s="21">
        <v>78250.273312952399</v>
      </c>
      <c r="BU9" s="21">
        <v>0</v>
      </c>
      <c r="BV9" s="21">
        <v>0</v>
      </c>
      <c r="BW9" s="21">
        <v>672319.22058431304</v>
      </c>
      <c r="BX9" s="21">
        <v>191813.64981111701</v>
      </c>
      <c r="BY9" s="21">
        <v>62298.993718945203</v>
      </c>
      <c r="BZ9" s="21">
        <v>377527.881212076</v>
      </c>
      <c r="CA9" s="21">
        <v>0</v>
      </c>
      <c r="CB9" s="21">
        <v>91969.451916538805</v>
      </c>
      <c r="CC9" s="21">
        <v>5513.2715989178296</v>
      </c>
      <c r="CD9" s="21">
        <v>169492.67502154701</v>
      </c>
      <c r="CE9" s="21">
        <v>143709.39665466</v>
      </c>
      <c r="CF9" s="21">
        <v>3.7252902984619099E-9</v>
      </c>
      <c r="CG9" s="23"/>
      <c r="CH9" s="23"/>
      <c r="CI9" s="23"/>
      <c r="CJ9" s="23"/>
      <c r="CK9" s="23"/>
      <c r="CM9" s="19" t="s">
        <v>26</v>
      </c>
      <c r="CN9" s="21">
        <v>1293614.7055666</v>
      </c>
      <c r="CP9" s="19" t="s">
        <v>29</v>
      </c>
      <c r="CQ9" s="25">
        <v>1.7797229447962699E-2</v>
      </c>
      <c r="CR9" s="21">
        <v>29294444.5702218</v>
      </c>
      <c r="CS9" s="21">
        <v>0</v>
      </c>
      <c r="CT9" s="26">
        <v>1</v>
      </c>
      <c r="CU9" s="21">
        <v>567037.59625189705</v>
      </c>
      <c r="CV9" s="21">
        <v>1</v>
      </c>
      <c r="CW9" s="25">
        <v>3.7999999999999999E-2</v>
      </c>
      <c r="CY9" s="27" t="s">
        <v>29</v>
      </c>
      <c r="CZ9" s="28">
        <v>0</v>
      </c>
      <c r="DA9" s="28">
        <v>6.2045382445038099E-4</v>
      </c>
      <c r="DB9" s="28">
        <v>1.2192771502099E-3</v>
      </c>
      <c r="DC9" s="28">
        <v>1.7972240680024401E-3</v>
      </c>
      <c r="DD9" s="28">
        <v>2.3550223791524599E-3</v>
      </c>
      <c r="DE9" s="28">
        <v>2.8933745120961001E-3</v>
      </c>
      <c r="DF9" s="28">
        <v>3.4129584069405102E-3</v>
      </c>
      <c r="DG9" s="28">
        <v>3.91442836918537E-3</v>
      </c>
      <c r="DH9" s="28">
        <v>4.3984158936816297E-3</v>
      </c>
      <c r="DI9" s="28">
        <v>4.8655304598650096E-3</v>
      </c>
      <c r="DJ9" s="28">
        <v>5.3163602992659298E-3</v>
      </c>
      <c r="DK9" s="28">
        <v>5.7514731362620303E-3</v>
      </c>
      <c r="DL9" s="28">
        <v>6.1714169030064403E-3</v>
      </c>
      <c r="DM9" s="28">
        <v>6.5767204294318498E-3</v>
      </c>
      <c r="DN9" s="28">
        <v>6.96789410919942E-3</v>
      </c>
      <c r="DO9" s="28">
        <v>7.3454305424311998E-3</v>
      </c>
      <c r="DP9" s="28">
        <v>7.7098051560352101E-3</v>
      </c>
      <c r="DQ9" s="28">
        <v>8.0614768024046702E-3</v>
      </c>
      <c r="DR9" s="28">
        <v>8.4008883372450396E-3</v>
      </c>
      <c r="DS9" s="28">
        <v>8.7284671772567095E-3</v>
      </c>
      <c r="DT9" s="28">
        <v>9.0446258383754495E-3</v>
      </c>
      <c r="DU9" s="28">
        <v>9.3497624552486003E-3</v>
      </c>
      <c r="DW9" s="18" t="s">
        <v>64</v>
      </c>
      <c r="DX9" s="20" t="s">
        <v>22</v>
      </c>
      <c r="DY9" s="20" t="s">
        <v>23</v>
      </c>
      <c r="DZ9" s="20" t="s">
        <v>24</v>
      </c>
      <c r="EA9" s="20" t="s">
        <v>25</v>
      </c>
      <c r="EB9" s="20" t="s">
        <v>26</v>
      </c>
      <c r="EC9" s="20" t="s">
        <v>27</v>
      </c>
      <c r="ED9" s="20" t="s">
        <v>28</v>
      </c>
      <c r="EE9" s="20" t="s">
        <v>29</v>
      </c>
      <c r="EF9" s="20" t="s">
        <v>30</v>
      </c>
      <c r="EG9" s="20" t="s">
        <v>31</v>
      </c>
      <c r="EH9" s="20" t="s">
        <v>32</v>
      </c>
      <c r="EI9" s="20" t="s">
        <v>33</v>
      </c>
      <c r="EJ9" s="20" t="s">
        <v>34</v>
      </c>
      <c r="EK9" s="20" t="s">
        <v>35</v>
      </c>
      <c r="EL9" s="20"/>
      <c r="EM9" s="20"/>
      <c r="EN9" s="20"/>
      <c r="EO9" s="20"/>
      <c r="EP9" s="20"/>
      <c r="EQ9" s="20"/>
      <c r="ER9" s="20"/>
      <c r="ES9" s="20"/>
      <c r="ET9" s="20"/>
      <c r="EU9" s="20"/>
    </row>
    <row r="10" spans="1:151">
      <c r="A10" s="10"/>
      <c r="B10" s="11"/>
      <c r="C10" s="11"/>
      <c r="D10" s="11"/>
      <c r="E10" s="11"/>
      <c r="F10" s="11"/>
      <c r="G10" s="11"/>
      <c r="H10" s="11"/>
      <c r="R10" s="19" t="s">
        <v>88</v>
      </c>
      <c r="S10" s="21">
        <v>34443644</v>
      </c>
      <c r="T10" s="21">
        <v>33957957.1909412</v>
      </c>
      <c r="V10" s="19" t="s">
        <v>88</v>
      </c>
      <c r="W10" s="21">
        <v>485686.80905879999</v>
      </c>
      <c r="Y10" s="19" t="s">
        <v>88</v>
      </c>
      <c r="Z10" s="21">
        <v>29151652.192961499</v>
      </c>
      <c r="AA10" s="21">
        <v>528324.636700331</v>
      </c>
      <c r="AB10" s="21">
        <v>1400916.14204945</v>
      </c>
      <c r="AC10" s="21">
        <v>0</v>
      </c>
      <c r="AD10" s="21">
        <v>54950.258133706302</v>
      </c>
      <c r="AE10" s="21">
        <v>37268.420364603502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243664.204439881</v>
      </c>
      <c r="AM10" s="21">
        <v>53645.899847590197</v>
      </c>
      <c r="AN10" s="21">
        <v>89469.182858137807</v>
      </c>
      <c r="AO10" s="21">
        <v>37464.385366017697</v>
      </c>
      <c r="AP10" s="21">
        <v>87485.233218240202</v>
      </c>
      <c r="AQ10" s="21">
        <v>0</v>
      </c>
      <c r="AR10" s="21">
        <v>152333.66748031799</v>
      </c>
      <c r="AS10" s="21">
        <v>685754.16311379103</v>
      </c>
      <c r="AT10" s="21">
        <v>161787.02263776399</v>
      </c>
      <c r="AU10" s="21">
        <v>198963.98811026799</v>
      </c>
      <c r="AV10" s="21">
        <v>404536.62553739699</v>
      </c>
      <c r="AW10" s="21">
        <v>0</v>
      </c>
      <c r="AX10" s="21">
        <v>117447.271046179</v>
      </c>
      <c r="AY10" s="21">
        <v>5260.5775887605496</v>
      </c>
      <c r="AZ10" s="21">
        <v>222955.37115100399</v>
      </c>
      <c r="BA10" s="21">
        <v>88910.487046794195</v>
      </c>
      <c r="BB10" s="21">
        <v>235167.46128947299</v>
      </c>
      <c r="BC10" s="21">
        <v>0</v>
      </c>
      <c r="BD10" s="36"/>
      <c r="BE10" s="19" t="s">
        <v>88</v>
      </c>
      <c r="BF10" s="21">
        <v>29151652.192961499</v>
      </c>
      <c r="BG10" s="21">
        <v>528324.636700331</v>
      </c>
      <c r="BH10" s="21">
        <v>1400916.14204945</v>
      </c>
      <c r="BI10" s="21">
        <v>0</v>
      </c>
      <c r="BJ10" s="21">
        <v>54950.258133706302</v>
      </c>
      <c r="BK10" s="21">
        <v>37268.420364603502</v>
      </c>
      <c r="BL10" s="21">
        <v>0</v>
      </c>
      <c r="BM10" s="21">
        <v>0</v>
      </c>
      <c r="BN10" s="21">
        <v>0</v>
      </c>
      <c r="BO10" s="21">
        <v>0</v>
      </c>
      <c r="BP10" s="21">
        <v>243664.204439881</v>
      </c>
      <c r="BQ10" s="21">
        <v>53645.899847590197</v>
      </c>
      <c r="BR10" s="21">
        <v>89469.182858137807</v>
      </c>
      <c r="BS10" s="21">
        <v>37464.385366017697</v>
      </c>
      <c r="BT10" s="21">
        <v>87485.233218240202</v>
      </c>
      <c r="BU10" s="21">
        <v>0</v>
      </c>
      <c r="BV10" s="21">
        <v>152333.66748031799</v>
      </c>
      <c r="BW10" s="21">
        <v>685754.16311379103</v>
      </c>
      <c r="BX10" s="21">
        <v>161787.02263776399</v>
      </c>
      <c r="BY10" s="21">
        <v>198963.98811026799</v>
      </c>
      <c r="BZ10" s="21">
        <v>404536.62553739699</v>
      </c>
      <c r="CA10" s="21">
        <v>0</v>
      </c>
      <c r="CB10" s="21">
        <v>117447.271046179</v>
      </c>
      <c r="CC10" s="21">
        <v>5260.5775887605496</v>
      </c>
      <c r="CD10" s="21">
        <v>222955.37115100399</v>
      </c>
      <c r="CE10" s="21">
        <v>324077.94833626703</v>
      </c>
      <c r="CF10" s="21">
        <v>0</v>
      </c>
      <c r="CG10" s="23"/>
      <c r="CH10" s="23"/>
      <c r="CI10" s="23"/>
      <c r="CJ10" s="23"/>
      <c r="CK10" s="23"/>
      <c r="CM10" s="19" t="s">
        <v>41</v>
      </c>
      <c r="CN10" s="21">
        <v>648408.71951098496</v>
      </c>
      <c r="CP10" s="19" t="s">
        <v>30</v>
      </c>
      <c r="CQ10" s="25">
        <v>1.8011117514510001E-2</v>
      </c>
      <c r="CR10" s="21">
        <v>5171372.0850828402</v>
      </c>
      <c r="CS10" s="21">
        <v>0</v>
      </c>
      <c r="CT10" s="26">
        <v>1</v>
      </c>
      <c r="CU10" s="21">
        <v>578048.56937319494</v>
      </c>
      <c r="CV10" s="21">
        <v>1</v>
      </c>
      <c r="CW10" s="25">
        <v>0.37</v>
      </c>
      <c r="CY10" s="27" t="s">
        <v>30</v>
      </c>
      <c r="CZ10" s="28">
        <v>0</v>
      </c>
      <c r="DA10" s="28">
        <v>4.7604347133503398E-3</v>
      </c>
      <c r="DB10" s="28">
        <v>8.2626610650143803E-3</v>
      </c>
      <c r="DC10" s="28">
        <v>1.08392302560364E-2</v>
      </c>
      <c r="DD10" s="28">
        <v>1.27347984259719E-2</v>
      </c>
      <c r="DE10" s="28">
        <v>1.41293577878524E-2</v>
      </c>
      <c r="DF10" s="28">
        <v>1.51553276498989E-2</v>
      </c>
      <c r="DG10" s="28">
        <v>1.5910128188764801E-2</v>
      </c>
      <c r="DH10" s="28">
        <v>1.6465430907243998E-2</v>
      </c>
      <c r="DI10" s="28">
        <v>1.6873964146520402E-2</v>
      </c>
      <c r="DJ10" s="28">
        <v>1.7174519865121401E-2</v>
      </c>
      <c r="DK10" s="28">
        <v>1.73956370994101E-2</v>
      </c>
      <c r="DL10" s="28">
        <v>1.7558311865763E-2</v>
      </c>
      <c r="DM10" s="28">
        <v>1.7677990821106E-2</v>
      </c>
      <c r="DN10" s="28">
        <v>1.77660379883041E-2</v>
      </c>
      <c r="DO10" s="28">
        <v>1.7830813818184799E-2</v>
      </c>
      <c r="DP10" s="28">
        <v>1.78784690496962E-2</v>
      </c>
      <c r="DQ10" s="28">
        <v>1.7913528748577399E-2</v>
      </c>
      <c r="DR10" s="28">
        <v>1.7939321981484999E-2</v>
      </c>
      <c r="DS10" s="28">
        <v>1.79582979249488E-2</v>
      </c>
      <c r="DT10" s="28">
        <v>1.7972258425039401E-2</v>
      </c>
      <c r="DU10" s="28">
        <v>1.7982529090271301E-2</v>
      </c>
      <c r="DW10" s="19" t="s">
        <v>89</v>
      </c>
      <c r="DX10" s="21">
        <v>476763279.72624999</v>
      </c>
      <c r="DY10" s="21">
        <v>155020</v>
      </c>
      <c r="DZ10" s="21">
        <v>1075114579</v>
      </c>
      <c r="EA10" s="21">
        <v>222176193</v>
      </c>
      <c r="EB10" s="21">
        <v>200441108</v>
      </c>
      <c r="EC10" s="21">
        <v>558497703.99999905</v>
      </c>
      <c r="ED10" s="21">
        <v>3444856471.2556</v>
      </c>
      <c r="EE10" s="21">
        <v>716181248</v>
      </c>
      <c r="EF10" s="21">
        <v>65312177</v>
      </c>
      <c r="EG10" s="21">
        <v>12467942379</v>
      </c>
      <c r="EH10" s="21">
        <v>393872288</v>
      </c>
      <c r="EI10" s="21">
        <v>362018431</v>
      </c>
      <c r="EJ10" s="21">
        <v>20459323</v>
      </c>
      <c r="EK10" s="21">
        <v>1423031915</v>
      </c>
      <c r="EL10" s="21" t="s">
        <v>69</v>
      </c>
      <c r="EM10" s="21" t="s">
        <v>69</v>
      </c>
      <c r="EN10" s="21" t="s">
        <v>69</v>
      </c>
      <c r="EO10" s="21" t="s">
        <v>69</v>
      </c>
      <c r="EP10" s="21" t="s">
        <v>69</v>
      </c>
      <c r="EQ10" s="21" t="s">
        <v>69</v>
      </c>
      <c r="ER10" s="21" t="s">
        <v>69</v>
      </c>
      <c r="ES10" s="21" t="s">
        <v>69</v>
      </c>
      <c r="ET10" s="21" t="s">
        <v>69</v>
      </c>
      <c r="EU10" s="21" t="s">
        <v>69</v>
      </c>
    </row>
    <row r="11" spans="1:151">
      <c r="A11" s="10"/>
      <c r="B11" s="11"/>
      <c r="C11" s="11"/>
      <c r="D11" s="11"/>
      <c r="E11" s="11"/>
      <c r="F11" s="11"/>
      <c r="G11" s="11"/>
      <c r="H11" s="11"/>
      <c r="R11" s="19" t="s">
        <v>90</v>
      </c>
      <c r="S11" s="21">
        <v>34241552</v>
      </c>
      <c r="T11" s="21">
        <v>33976998.731224798</v>
      </c>
      <c r="V11" s="19" t="s">
        <v>90</v>
      </c>
      <c r="W11" s="21">
        <v>264553.26877520198</v>
      </c>
      <c r="Y11" s="19" t="s">
        <v>90</v>
      </c>
      <c r="Z11" s="21">
        <v>29151652.192961499</v>
      </c>
      <c r="AA11" s="21">
        <v>489642.56889707502</v>
      </c>
      <c r="AB11" s="21">
        <v>1399263.06207358</v>
      </c>
      <c r="AC11" s="21">
        <v>0</v>
      </c>
      <c r="AD11" s="21">
        <v>51924.810278368801</v>
      </c>
      <c r="AE11" s="21">
        <v>34660.808252528499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263667.88022684999</v>
      </c>
      <c r="AM11" s="21">
        <v>58202.4124118826</v>
      </c>
      <c r="AN11" s="21">
        <v>110653.05320249</v>
      </c>
      <c r="AO11" s="21">
        <v>31503.328989460198</v>
      </c>
      <c r="AP11" s="21">
        <v>89781.097213401095</v>
      </c>
      <c r="AQ11" s="21">
        <v>0</v>
      </c>
      <c r="AR11" s="21">
        <v>163152.38387658101</v>
      </c>
      <c r="AS11" s="21">
        <v>735985.08627074002</v>
      </c>
      <c r="AT11" s="21">
        <v>158020.74878706801</v>
      </c>
      <c r="AU11" s="21">
        <v>209850.65476117301</v>
      </c>
      <c r="AV11" s="21">
        <v>415152.06689207698</v>
      </c>
      <c r="AW11" s="21">
        <v>0</v>
      </c>
      <c r="AX11" s="21">
        <v>131749.574411657</v>
      </c>
      <c r="AY11" s="21">
        <v>3018.1783540763699</v>
      </c>
      <c r="AZ11" s="21">
        <v>206413.460530546</v>
      </c>
      <c r="BA11" s="21">
        <v>73208.552706557704</v>
      </c>
      <c r="BB11" s="21">
        <v>199496.81012718499</v>
      </c>
      <c r="BC11" s="21">
        <v>7.4505805969238298E-9</v>
      </c>
      <c r="BD11" s="36"/>
      <c r="BE11" s="19" t="s">
        <v>90</v>
      </c>
      <c r="BF11" s="21">
        <v>29151652.192961499</v>
      </c>
      <c r="BG11" s="21">
        <v>489642.56889707502</v>
      </c>
      <c r="BH11" s="21">
        <v>1399263.06207358</v>
      </c>
      <c r="BI11" s="21">
        <v>0</v>
      </c>
      <c r="BJ11" s="21">
        <v>51924.810278368801</v>
      </c>
      <c r="BK11" s="21">
        <v>34660.808252528499</v>
      </c>
      <c r="BL11" s="21">
        <v>0</v>
      </c>
      <c r="BM11" s="21">
        <v>0</v>
      </c>
      <c r="BN11" s="21">
        <v>0</v>
      </c>
      <c r="BO11" s="21">
        <v>0</v>
      </c>
      <c r="BP11" s="21">
        <v>263667.88022684999</v>
      </c>
      <c r="BQ11" s="21">
        <v>58202.4124118826</v>
      </c>
      <c r="BR11" s="21">
        <v>110653.05320249</v>
      </c>
      <c r="BS11" s="21">
        <v>31503.328989460198</v>
      </c>
      <c r="BT11" s="21">
        <v>89781.097213401095</v>
      </c>
      <c r="BU11" s="21">
        <v>0</v>
      </c>
      <c r="BV11" s="21">
        <v>163152.38387658101</v>
      </c>
      <c r="BW11" s="21">
        <v>735985.08627074002</v>
      </c>
      <c r="BX11" s="21">
        <v>158020.74878706801</v>
      </c>
      <c r="BY11" s="21">
        <v>209850.65476117301</v>
      </c>
      <c r="BZ11" s="21">
        <v>415152.06689207698</v>
      </c>
      <c r="CA11" s="21">
        <v>0</v>
      </c>
      <c r="CB11" s="21">
        <v>131749.574411657</v>
      </c>
      <c r="CC11" s="21">
        <v>3018.1783540763699</v>
      </c>
      <c r="CD11" s="21">
        <v>206413.460530546</v>
      </c>
      <c r="CE11" s="21">
        <v>272705.36283374298</v>
      </c>
      <c r="CF11" s="21">
        <v>7.4505805969238298E-9</v>
      </c>
      <c r="CG11" s="23"/>
      <c r="CH11" s="23"/>
      <c r="CI11" s="23"/>
      <c r="CJ11" s="23"/>
      <c r="CK11" s="23"/>
      <c r="CM11" s="19" t="s">
        <v>39</v>
      </c>
      <c r="CN11" s="21">
        <v>316521.12368321401</v>
      </c>
      <c r="CP11" s="19" t="s">
        <v>31</v>
      </c>
      <c r="CQ11" s="25">
        <v>2.4990677351979799E-2</v>
      </c>
      <c r="CR11" s="21">
        <v>714459680.84841394</v>
      </c>
      <c r="CS11" s="21">
        <v>0</v>
      </c>
      <c r="CT11" s="26">
        <v>1</v>
      </c>
      <c r="CU11" s="21">
        <v>802451.20734924905</v>
      </c>
      <c r="CV11" s="21">
        <v>1</v>
      </c>
      <c r="CW11" s="25">
        <v>1.9E-2</v>
      </c>
      <c r="CY11" s="27" t="s">
        <v>31</v>
      </c>
      <c r="CZ11" s="28">
        <v>0</v>
      </c>
      <c r="DA11" s="28">
        <v>3.5630466872192798E-5</v>
      </c>
      <c r="DB11" s="28">
        <v>7.1210133593927103E-5</v>
      </c>
      <c r="DC11" s="28">
        <v>1.06739072593537E-4</v>
      </c>
      <c r="DD11" s="28">
        <v>1.4221735619608799E-4</v>
      </c>
      <c r="DE11" s="28">
        <v>1.7764505662352801E-4</v>
      </c>
      <c r="DF11" s="28">
        <v>2.13022245994841E-4</v>
      </c>
      <c r="DG11" s="28">
        <v>2.4834899632617799E-4</v>
      </c>
      <c r="DH11" s="28">
        <v>2.8362537953102198E-4</v>
      </c>
      <c r="DI11" s="28">
        <v>3.1885146742031902E-4</v>
      </c>
      <c r="DJ11" s="28">
        <v>3.5402733170263002E-4</v>
      </c>
      <c r="DK11" s="28">
        <v>3.8915304398428702E-4</v>
      </c>
      <c r="DL11" s="28">
        <v>4.2422867576951301E-4</v>
      </c>
      <c r="DM11" s="28">
        <v>4.5925429846060099E-4</v>
      </c>
      <c r="DN11" s="28">
        <v>4.9422998335803096E-4</v>
      </c>
      <c r="DO11" s="28">
        <v>5.2915580166062895E-4</v>
      </c>
      <c r="DP11" s="28">
        <v>5.6403182446571E-4</v>
      </c>
      <c r="DQ11" s="28">
        <v>5.9885812276922205E-4</v>
      </c>
      <c r="DR11" s="28">
        <v>6.3363476746589205E-4</v>
      </c>
      <c r="DS11" s="28">
        <v>6.68361829349366E-4</v>
      </c>
      <c r="DT11" s="28">
        <v>7.0303937911235601E-4</v>
      </c>
      <c r="DU11" s="28">
        <v>7.3766748734678696E-4</v>
      </c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</row>
    <row r="12" spans="1:151">
      <c r="A12" s="10" t="s">
        <v>91</v>
      </c>
      <c r="B12" s="11" t="s">
        <v>92</v>
      </c>
      <c r="C12" s="11" t="s">
        <v>93</v>
      </c>
      <c r="D12" s="11" t="s">
        <v>94</v>
      </c>
      <c r="E12" s="11" t="s">
        <v>95</v>
      </c>
      <c r="F12" s="11" t="s">
        <v>96</v>
      </c>
      <c r="G12" s="11"/>
      <c r="H12" s="11"/>
      <c r="R12" s="19" t="s">
        <v>97</v>
      </c>
      <c r="S12" s="21">
        <v>33954848</v>
      </c>
      <c r="T12" s="21">
        <v>33654691.905628398</v>
      </c>
      <c r="V12" s="19" t="s">
        <v>97</v>
      </c>
      <c r="W12" s="21">
        <v>300156.094371602</v>
      </c>
      <c r="Y12" s="19" t="s">
        <v>97</v>
      </c>
      <c r="Z12" s="21">
        <v>29151652.192961499</v>
      </c>
      <c r="AA12" s="21">
        <v>455867.00328984298</v>
      </c>
      <c r="AB12" s="21">
        <v>1366251.1998765899</v>
      </c>
      <c r="AC12" s="21">
        <v>0</v>
      </c>
      <c r="AD12" s="21">
        <v>57320.1819352737</v>
      </c>
      <c r="AE12" s="21">
        <v>28275.221475173999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322583.918944037</v>
      </c>
      <c r="AM12" s="21">
        <v>55522.397903340803</v>
      </c>
      <c r="AN12" s="21">
        <v>73541.575473319695</v>
      </c>
      <c r="AO12" s="21">
        <v>33725.737375883997</v>
      </c>
      <c r="AP12" s="21">
        <v>77802.158307647405</v>
      </c>
      <c r="AQ12" s="21">
        <v>0</v>
      </c>
      <c r="AR12" s="21">
        <v>167434.500500472</v>
      </c>
      <c r="AS12" s="21">
        <v>817530.01893356803</v>
      </c>
      <c r="AT12" s="21">
        <v>158969.347906418</v>
      </c>
      <c r="AU12" s="21">
        <v>144451.93568584399</v>
      </c>
      <c r="AV12" s="21">
        <v>377747.54487510299</v>
      </c>
      <c r="AW12" s="21">
        <v>0</v>
      </c>
      <c r="AX12" s="21">
        <v>144424.565745334</v>
      </c>
      <c r="AY12" s="21">
        <v>0</v>
      </c>
      <c r="AZ12" s="21">
        <v>205501.07284003499</v>
      </c>
      <c r="BA12" s="21">
        <v>1332.7459556670301</v>
      </c>
      <c r="BB12" s="21">
        <v>14758.5856433476</v>
      </c>
      <c r="BC12" s="21">
        <v>-7.4505805969238298E-9</v>
      </c>
      <c r="BD12" s="36"/>
      <c r="BE12" s="19" t="s">
        <v>97</v>
      </c>
      <c r="BF12" s="21">
        <v>29151652.192961499</v>
      </c>
      <c r="BG12" s="21">
        <v>455867.00328984298</v>
      </c>
      <c r="BH12" s="21">
        <v>1366251.1998765899</v>
      </c>
      <c r="BI12" s="21">
        <v>0</v>
      </c>
      <c r="BJ12" s="21">
        <v>57320.1819352737</v>
      </c>
      <c r="BK12" s="21">
        <v>28275.221475173999</v>
      </c>
      <c r="BL12" s="21">
        <v>0</v>
      </c>
      <c r="BM12" s="21">
        <v>0</v>
      </c>
      <c r="BN12" s="21">
        <v>0</v>
      </c>
      <c r="BO12" s="21">
        <v>0</v>
      </c>
      <c r="BP12" s="21">
        <v>322583.918944037</v>
      </c>
      <c r="BQ12" s="21">
        <v>55522.397903340803</v>
      </c>
      <c r="BR12" s="21">
        <v>73541.575473319695</v>
      </c>
      <c r="BS12" s="21">
        <v>33725.737375883997</v>
      </c>
      <c r="BT12" s="21">
        <v>77802.158307647405</v>
      </c>
      <c r="BU12" s="21">
        <v>0</v>
      </c>
      <c r="BV12" s="21">
        <v>167434.500500472</v>
      </c>
      <c r="BW12" s="21">
        <v>817530.01893356803</v>
      </c>
      <c r="BX12" s="21">
        <v>158969.347906418</v>
      </c>
      <c r="BY12" s="21">
        <v>144451.93568584399</v>
      </c>
      <c r="BZ12" s="21">
        <v>377747.54487510299</v>
      </c>
      <c r="CA12" s="21">
        <v>0</v>
      </c>
      <c r="CB12" s="21">
        <v>144424.565745334</v>
      </c>
      <c r="CC12" s="21">
        <v>0</v>
      </c>
      <c r="CD12" s="21">
        <v>205501.07284003499</v>
      </c>
      <c r="CE12" s="21">
        <v>16091.3315990146</v>
      </c>
      <c r="CF12" s="21">
        <v>-7.4505805969238298E-9</v>
      </c>
      <c r="CG12" s="23"/>
      <c r="CH12" s="23"/>
      <c r="CI12" s="23"/>
      <c r="CJ12" s="23"/>
      <c r="CK12" s="23"/>
      <c r="CM12" s="19" t="s">
        <v>34</v>
      </c>
      <c r="CN12" s="21">
        <v>228699.23827052899</v>
      </c>
      <c r="CP12" s="19" t="s">
        <v>32</v>
      </c>
      <c r="CQ12" s="25">
        <v>6.7843978158212102E-3</v>
      </c>
      <c r="CR12" s="21">
        <v>66550321.539597102</v>
      </c>
      <c r="CS12" s="21">
        <v>0</v>
      </c>
      <c r="CT12" s="26">
        <v>1</v>
      </c>
      <c r="CU12" s="21">
        <v>216216.822275755</v>
      </c>
      <c r="CV12" s="21">
        <v>1</v>
      </c>
      <c r="CW12" s="25">
        <v>0.44500000000000001</v>
      </c>
      <c r="CY12" s="27" t="s">
        <v>32</v>
      </c>
      <c r="CZ12" s="28">
        <v>0</v>
      </c>
      <c r="DA12" s="28">
        <v>1.8121841361979401E-4</v>
      </c>
      <c r="DB12" s="28">
        <v>3.5759629248228103E-4</v>
      </c>
      <c r="DC12" s="28">
        <v>5.2926293237075804E-4</v>
      </c>
      <c r="DD12" s="28">
        <v>6.9634417544192596E-4</v>
      </c>
      <c r="DE12" s="28">
        <v>8.5896250247589196E-4</v>
      </c>
      <c r="DF12" s="28">
        <v>1.0172371226620899E-3</v>
      </c>
      <c r="DG12" s="28">
        <v>1.1712840609868901E-3</v>
      </c>
      <c r="DH12" s="28">
        <v>1.3212162432870501E-3</v>
      </c>
      <c r="DI12" s="28">
        <v>1.46714357903124E-3</v>
      </c>
      <c r="DJ12" s="28">
        <v>1.6091730418904401E-3</v>
      </c>
      <c r="DK12" s="28">
        <v>1.7474087481561501E-3</v>
      </c>
      <c r="DL12" s="28">
        <v>1.8819520330640401E-3</v>
      </c>
      <c r="DM12" s="28">
        <v>2.0129015250788698E-3</v>
      </c>
      <c r="DN12" s="28">
        <v>2.14035321819519E-3</v>
      </c>
      <c r="DO12" s="28">
        <v>2.2644005423068099E-3</v>
      </c>
      <c r="DP12" s="28">
        <v>2.3851344316966599E-3</v>
      </c>
      <c r="DQ12" s="28">
        <v>2.5026433916971401E-3</v>
      </c>
      <c r="DR12" s="28">
        <v>2.6170135635699898E-3</v>
      </c>
      <c r="DS12" s="28">
        <v>2.7283287876531002E-3</v>
      </c>
      <c r="DT12" s="28">
        <v>2.83667066482058E-3</v>
      </c>
      <c r="DU12" s="28">
        <v>2.9421186163012202E-3</v>
      </c>
      <c r="DW12" s="18" t="s">
        <v>79</v>
      </c>
      <c r="DX12" s="20" t="s">
        <v>22</v>
      </c>
      <c r="DY12" s="20" t="s">
        <v>23</v>
      </c>
      <c r="DZ12" s="20" t="s">
        <v>24</v>
      </c>
      <c r="EA12" s="20" t="s">
        <v>25</v>
      </c>
      <c r="EB12" s="20" t="s">
        <v>26</v>
      </c>
      <c r="EC12" s="20" t="s">
        <v>27</v>
      </c>
      <c r="ED12" s="20" t="s">
        <v>28</v>
      </c>
      <c r="EE12" s="20" t="s">
        <v>29</v>
      </c>
      <c r="EF12" s="20" t="s">
        <v>30</v>
      </c>
      <c r="EG12" s="20" t="s">
        <v>31</v>
      </c>
      <c r="EH12" s="20" t="s">
        <v>32</v>
      </c>
      <c r="EI12" s="20" t="s">
        <v>33</v>
      </c>
      <c r="EJ12" s="20" t="s">
        <v>34</v>
      </c>
      <c r="EK12" s="20" t="s">
        <v>35</v>
      </c>
      <c r="EL12" s="20"/>
      <c r="EM12" s="20"/>
      <c r="EN12" s="20"/>
      <c r="EO12" s="20"/>
      <c r="EP12" s="20"/>
      <c r="EQ12" s="20"/>
      <c r="ER12" s="20"/>
      <c r="ES12" s="20"/>
      <c r="ET12" s="20"/>
      <c r="EU12" s="20"/>
    </row>
    <row r="13" spans="1:151">
      <c r="A13" s="10"/>
      <c r="B13" s="11"/>
      <c r="C13" s="11"/>
      <c r="D13" s="11"/>
      <c r="E13" s="11"/>
      <c r="F13" s="11"/>
      <c r="G13" s="11"/>
      <c r="H13" s="11"/>
      <c r="R13" s="19" t="s">
        <v>98</v>
      </c>
      <c r="S13" s="21">
        <v>33316688</v>
      </c>
      <c r="T13" s="21">
        <v>33495182.374786101</v>
      </c>
      <c r="V13" s="19" t="s">
        <v>98</v>
      </c>
      <c r="W13" s="21">
        <v>-178494.37478610099</v>
      </c>
      <c r="Y13" s="19" t="s">
        <v>98</v>
      </c>
      <c r="Z13" s="21">
        <v>29151652.192961499</v>
      </c>
      <c r="AA13" s="21">
        <v>424225.77559748298</v>
      </c>
      <c r="AB13" s="21">
        <v>1617583.27504079</v>
      </c>
      <c r="AC13" s="21">
        <v>0</v>
      </c>
      <c r="AD13" s="21">
        <v>57718.476316945802</v>
      </c>
      <c r="AE13" s="21">
        <v>1431.9285949882201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296871.75397260702</v>
      </c>
      <c r="AM13" s="21">
        <v>34791.907903049199</v>
      </c>
      <c r="AN13" s="21">
        <v>81075.760740593498</v>
      </c>
      <c r="AO13" s="21">
        <v>22671.003978994398</v>
      </c>
      <c r="AP13" s="21">
        <v>79282.288254276995</v>
      </c>
      <c r="AQ13" s="21">
        <v>0</v>
      </c>
      <c r="AR13" s="21">
        <v>141380.797205715</v>
      </c>
      <c r="AS13" s="21">
        <v>686379.98671474506</v>
      </c>
      <c r="AT13" s="21">
        <v>175207.25526010999</v>
      </c>
      <c r="AU13" s="21">
        <v>52994.788900689498</v>
      </c>
      <c r="AV13" s="21">
        <v>340996.92708494602</v>
      </c>
      <c r="AW13" s="21">
        <v>0</v>
      </c>
      <c r="AX13" s="21">
        <v>116416.173428756</v>
      </c>
      <c r="AY13" s="21">
        <v>0</v>
      </c>
      <c r="AZ13" s="21">
        <v>152927.111221036</v>
      </c>
      <c r="BA13" s="21">
        <v>3339.4571769452</v>
      </c>
      <c r="BB13" s="21">
        <v>58235.514431925498</v>
      </c>
      <c r="BC13" s="21">
        <v>-3.7252902984619099E-9</v>
      </c>
      <c r="BD13" s="36"/>
      <c r="BE13" s="19" t="s">
        <v>98</v>
      </c>
      <c r="BF13" s="21">
        <v>29151652.192961499</v>
      </c>
      <c r="BG13" s="21">
        <v>424225.77559748298</v>
      </c>
      <c r="BH13" s="21">
        <v>1617583.27504079</v>
      </c>
      <c r="BI13" s="21">
        <v>0</v>
      </c>
      <c r="BJ13" s="21">
        <v>57718.476316945802</v>
      </c>
      <c r="BK13" s="21">
        <v>1431.9285949882201</v>
      </c>
      <c r="BL13" s="21">
        <v>0</v>
      </c>
      <c r="BM13" s="21">
        <v>0</v>
      </c>
      <c r="BN13" s="21">
        <v>0</v>
      </c>
      <c r="BO13" s="21">
        <v>0</v>
      </c>
      <c r="BP13" s="21">
        <v>296871.75397260702</v>
      </c>
      <c r="BQ13" s="21">
        <v>34791.907903049199</v>
      </c>
      <c r="BR13" s="21">
        <v>81075.760740593498</v>
      </c>
      <c r="BS13" s="21">
        <v>22671.003978994398</v>
      </c>
      <c r="BT13" s="21">
        <v>79282.288254276995</v>
      </c>
      <c r="BU13" s="21">
        <v>0</v>
      </c>
      <c r="BV13" s="21">
        <v>141380.797205715</v>
      </c>
      <c r="BW13" s="21">
        <v>686379.98671474506</v>
      </c>
      <c r="BX13" s="21">
        <v>175207.25526010999</v>
      </c>
      <c r="BY13" s="21">
        <v>52994.788900689498</v>
      </c>
      <c r="BZ13" s="21">
        <v>340996.92708494602</v>
      </c>
      <c r="CA13" s="21">
        <v>0</v>
      </c>
      <c r="CB13" s="21">
        <v>116416.173428756</v>
      </c>
      <c r="CC13" s="21">
        <v>0</v>
      </c>
      <c r="CD13" s="21">
        <v>152927.111221036</v>
      </c>
      <c r="CE13" s="21">
        <v>61574.971608870699</v>
      </c>
      <c r="CF13" s="21">
        <v>-3.7252902984619099E-9</v>
      </c>
      <c r="CG13" s="23"/>
      <c r="CH13" s="23"/>
      <c r="CI13" s="23"/>
      <c r="CJ13" s="23"/>
      <c r="CK13" s="23"/>
      <c r="CM13" s="19" t="s">
        <v>44</v>
      </c>
      <c r="CN13" s="21">
        <v>224404.34454739801</v>
      </c>
      <c r="CP13" s="19" t="s">
        <v>33</v>
      </c>
      <c r="CQ13" s="25">
        <v>8.5249302071122406E-3</v>
      </c>
      <c r="CR13" s="21">
        <v>13473660.9294552</v>
      </c>
      <c r="CS13" s="21">
        <v>0</v>
      </c>
      <c r="CT13" s="26">
        <v>1</v>
      </c>
      <c r="CU13" s="21">
        <v>273399.466492337</v>
      </c>
      <c r="CV13" s="21">
        <v>1</v>
      </c>
      <c r="CW13" s="25">
        <v>0.14499999999999999</v>
      </c>
      <c r="CY13" s="27" t="s">
        <v>33</v>
      </c>
      <c r="CZ13" s="28">
        <v>0</v>
      </c>
      <c r="DA13" s="28">
        <v>7.0880346182747495E-4</v>
      </c>
      <c r="DB13" s="28">
        <v>1.35867361449079E-3</v>
      </c>
      <c r="DC13" s="28">
        <v>1.95451045512045E-3</v>
      </c>
      <c r="DD13" s="28">
        <v>2.50080657165475E-3</v>
      </c>
      <c r="DE13" s="28">
        <v>3.0016810167882301E-3</v>
      </c>
      <c r="DF13" s="28">
        <v>3.4609103654779502E-3</v>
      </c>
      <c r="DG13" s="28">
        <v>3.8819571901802601E-3</v>
      </c>
      <c r="DH13" s="28">
        <v>4.2679961685202E-3</v>
      </c>
      <c r="DI13" s="28">
        <v>4.6219380202444501E-3</v>
      </c>
      <c r="DJ13" s="28">
        <v>4.9464514539414696E-3</v>
      </c>
      <c r="DK13" s="28">
        <v>5.2439832890065104E-3</v>
      </c>
      <c r="DL13" s="28">
        <v>5.5167769045701203E-3</v>
      </c>
      <c r="DM13" s="28">
        <v>5.7668891544945498E-3</v>
      </c>
      <c r="DN13" s="28">
        <v>5.9962058759765301E-3</v>
      </c>
      <c r="DO13" s="28">
        <v>6.2064561086905799E-3</v>
      </c>
      <c r="DP13" s="28">
        <v>6.39922513168476E-3</v>
      </c>
      <c r="DQ13" s="28">
        <v>6.5759664163266198E-3</v>
      </c>
      <c r="DR13" s="28">
        <v>6.7380125854240198E-3</v>
      </c>
      <c r="DS13" s="28">
        <v>6.8865854611522602E-3</v>
      </c>
      <c r="DT13" s="28">
        <v>7.0228052775484599E-3</v>
      </c>
      <c r="DU13" s="28">
        <v>7.14769912703521E-3</v>
      </c>
      <c r="DW13" s="19" t="s">
        <v>89</v>
      </c>
      <c r="DX13" s="21">
        <v>97698081.848814398</v>
      </c>
      <c r="DY13" s="21">
        <v>113792371.588337</v>
      </c>
      <c r="DZ13" s="21">
        <v>355369468.17730802</v>
      </c>
      <c r="EA13" s="21">
        <v>160800992.62526</v>
      </c>
      <c r="EB13" s="21">
        <v>52377883.3004345</v>
      </c>
      <c r="EC13" s="21">
        <v>304826989.52695799</v>
      </c>
      <c r="ED13" s="21">
        <v>1197171880.8401899</v>
      </c>
      <c r="EE13" s="21">
        <v>312976844.34460098</v>
      </c>
      <c r="EF13" s="21">
        <v>253785651.09932101</v>
      </c>
      <c r="EG13" s="21">
        <v>325102781.991916</v>
      </c>
      <c r="EH13" s="21">
        <v>46541561.539125398</v>
      </c>
      <c r="EI13" s="21">
        <v>183051696.22470099</v>
      </c>
      <c r="EJ13" s="21">
        <v>23677580.5993586</v>
      </c>
      <c r="EK13" s="21">
        <v>150123295.288616</v>
      </c>
      <c r="EL13" s="21" t="s">
        <v>69</v>
      </c>
      <c r="EM13" s="21" t="s">
        <v>69</v>
      </c>
      <c r="EN13" s="21" t="s">
        <v>69</v>
      </c>
      <c r="EO13" s="21" t="s">
        <v>69</v>
      </c>
      <c r="EP13" s="21" t="s">
        <v>69</v>
      </c>
      <c r="EQ13" s="21" t="s">
        <v>69</v>
      </c>
      <c r="ER13" s="21" t="s">
        <v>69</v>
      </c>
      <c r="ES13" s="21" t="s">
        <v>69</v>
      </c>
      <c r="ET13" s="21" t="s">
        <v>69</v>
      </c>
      <c r="EU13" s="21" t="s">
        <v>69</v>
      </c>
    </row>
    <row r="14" spans="1:151">
      <c r="A14" s="10" t="s">
        <v>99</v>
      </c>
      <c r="B14" s="11" t="s">
        <v>100</v>
      </c>
      <c r="C14" s="11"/>
      <c r="D14" s="11"/>
      <c r="E14" s="11"/>
      <c r="F14" s="11" t="s">
        <v>101</v>
      </c>
      <c r="G14" s="11"/>
      <c r="H14" s="11"/>
      <c r="R14" s="19" t="s">
        <v>102</v>
      </c>
      <c r="S14" s="21">
        <v>33656172</v>
      </c>
      <c r="T14" s="21">
        <v>33496374.6491322</v>
      </c>
      <c r="V14" s="19" t="s">
        <v>102</v>
      </c>
      <c r="W14" s="21">
        <v>159797.35086780001</v>
      </c>
      <c r="Y14" s="19" t="s">
        <v>102</v>
      </c>
      <c r="Z14" s="21">
        <v>29151652.192961499</v>
      </c>
      <c r="AA14" s="21">
        <v>480610.48268209799</v>
      </c>
      <c r="AB14" s="21">
        <v>1637343.4507265701</v>
      </c>
      <c r="AC14" s="21">
        <v>0</v>
      </c>
      <c r="AD14" s="21">
        <v>63014.1636823347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334717.03452649497</v>
      </c>
      <c r="AM14" s="21">
        <v>57355.753870140397</v>
      </c>
      <c r="AN14" s="21">
        <v>44538.586413654302</v>
      </c>
      <c r="AO14" s="21">
        <v>24275.694715756999</v>
      </c>
      <c r="AP14" s="21">
        <v>62941.832026521697</v>
      </c>
      <c r="AQ14" s="21">
        <v>0</v>
      </c>
      <c r="AR14" s="21">
        <v>138657.247391413</v>
      </c>
      <c r="AS14" s="21">
        <v>712032.44483378099</v>
      </c>
      <c r="AT14" s="21">
        <v>205786.61335528601</v>
      </c>
      <c r="AU14" s="21">
        <v>59390.334346213298</v>
      </c>
      <c r="AV14" s="21">
        <v>259158.189025909</v>
      </c>
      <c r="AW14" s="21">
        <v>0</v>
      </c>
      <c r="AX14" s="21">
        <v>101955.919200623</v>
      </c>
      <c r="AY14" s="21">
        <v>0</v>
      </c>
      <c r="AZ14" s="21">
        <v>92720.135908035707</v>
      </c>
      <c r="BA14" s="21">
        <v>35254.196588186896</v>
      </c>
      <c r="BB14" s="21">
        <v>34970.376877681003</v>
      </c>
      <c r="BC14" s="21">
        <v>0</v>
      </c>
      <c r="BD14" s="36"/>
      <c r="BE14" s="19" t="s">
        <v>102</v>
      </c>
      <c r="BF14" s="21">
        <v>29151652.192961499</v>
      </c>
      <c r="BG14" s="21">
        <v>480610.48268209799</v>
      </c>
      <c r="BH14" s="21">
        <v>1637343.4507265701</v>
      </c>
      <c r="BI14" s="21">
        <v>0</v>
      </c>
      <c r="BJ14" s="21">
        <v>63014.1636823347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334717.03452649497</v>
      </c>
      <c r="BQ14" s="21">
        <v>57355.753870140397</v>
      </c>
      <c r="BR14" s="21">
        <v>44538.586413654302</v>
      </c>
      <c r="BS14" s="21">
        <v>24275.694715756999</v>
      </c>
      <c r="BT14" s="21">
        <v>62941.832026521697</v>
      </c>
      <c r="BU14" s="21">
        <v>0</v>
      </c>
      <c r="BV14" s="21">
        <v>138657.247391413</v>
      </c>
      <c r="BW14" s="21">
        <v>712032.44483378099</v>
      </c>
      <c r="BX14" s="21">
        <v>205786.61335528601</v>
      </c>
      <c r="BY14" s="21">
        <v>59390.334346213298</v>
      </c>
      <c r="BZ14" s="21">
        <v>259158.189025909</v>
      </c>
      <c r="CA14" s="21">
        <v>0</v>
      </c>
      <c r="CB14" s="21">
        <v>101955.919200623</v>
      </c>
      <c r="CC14" s="21">
        <v>0</v>
      </c>
      <c r="CD14" s="21">
        <v>92720.135908035707</v>
      </c>
      <c r="CE14" s="21">
        <v>70224.573465867899</v>
      </c>
      <c r="CF14" s="21">
        <v>0</v>
      </c>
      <c r="CG14" s="23"/>
      <c r="CH14" s="23"/>
      <c r="CI14" s="23"/>
      <c r="CJ14" s="23"/>
      <c r="CK14" s="23"/>
      <c r="CM14" s="19" t="s">
        <v>50</v>
      </c>
      <c r="CN14" s="21">
        <v>206063.08393807299</v>
      </c>
      <c r="CP14" s="19" t="s">
        <v>34</v>
      </c>
      <c r="CQ14" s="25">
        <v>8.6055378720533901E-4</v>
      </c>
      <c r="CR14" s="21">
        <v>759404.27170646598</v>
      </c>
      <c r="CS14" s="21">
        <v>0</v>
      </c>
      <c r="CT14" s="26">
        <v>1</v>
      </c>
      <c r="CU14" s="21">
        <v>27679.9131654886</v>
      </c>
      <c r="CV14" s="21">
        <v>1</v>
      </c>
      <c r="CW14" s="25">
        <v>0.42199999999999999</v>
      </c>
      <c r="CY14" s="27" t="s">
        <v>34</v>
      </c>
      <c r="CZ14" s="28">
        <v>0</v>
      </c>
      <c r="DA14" s="28">
        <v>7.7237751183225896E-4</v>
      </c>
      <c r="DB14" s="28">
        <v>8.5151884290055697E-4</v>
      </c>
      <c r="DC14" s="28">
        <v>8.5962802550532201E-4</v>
      </c>
      <c r="DD14" s="28">
        <v>8.6045892942909796E-4</v>
      </c>
      <c r="DE14" s="28">
        <v>8.6054406764390803E-4</v>
      </c>
      <c r="DF14" s="28">
        <v>8.6055279129463799E-4</v>
      </c>
      <c r="DG14" s="28">
        <v>8.6055368515977496E-4</v>
      </c>
      <c r="DH14" s="28">
        <v>8.6055377674928405E-4</v>
      </c>
      <c r="DI14" s="28">
        <v>8.6055378613396404E-4</v>
      </c>
      <c r="DJ14" s="28">
        <v>8.6055378709556105E-4</v>
      </c>
      <c r="DK14" s="28">
        <v>8.6055378719409096E-4</v>
      </c>
      <c r="DL14" s="28">
        <v>8.6055378720418596E-4</v>
      </c>
      <c r="DM14" s="28">
        <v>8.6055378720522105E-4</v>
      </c>
      <c r="DN14" s="28">
        <v>8.6055378720532698E-4</v>
      </c>
      <c r="DO14" s="28">
        <v>8.6055378720533804E-4</v>
      </c>
      <c r="DP14" s="28">
        <v>8.6055378720533901E-4</v>
      </c>
      <c r="DQ14" s="28">
        <v>8.6055378720533901E-4</v>
      </c>
      <c r="DR14" s="28">
        <v>8.6055378720533901E-4</v>
      </c>
      <c r="DS14" s="28">
        <v>8.6055378720533901E-4</v>
      </c>
      <c r="DT14" s="28">
        <v>8.6055378720533901E-4</v>
      </c>
      <c r="DU14" s="28">
        <v>8.6055378720533901E-4</v>
      </c>
    </row>
    <row r="15" spans="1:151">
      <c r="A15" s="10"/>
      <c r="B15" s="11"/>
      <c r="C15" s="11"/>
      <c r="D15" s="11"/>
      <c r="E15" s="11"/>
      <c r="F15" s="11"/>
      <c r="G15" s="11"/>
      <c r="H15" s="11"/>
      <c r="R15" s="19" t="s">
        <v>103</v>
      </c>
      <c r="S15" s="21">
        <v>33304728</v>
      </c>
      <c r="T15" s="21">
        <v>33340719.088334199</v>
      </c>
      <c r="V15" s="19" t="s">
        <v>103</v>
      </c>
      <c r="W15" s="21">
        <v>-35991.088334198997</v>
      </c>
      <c r="Y15" s="19" t="s">
        <v>103</v>
      </c>
      <c r="Z15" s="21">
        <v>29151652.192961499</v>
      </c>
      <c r="AA15" s="21">
        <v>412956.093545479</v>
      </c>
      <c r="AB15" s="21">
        <v>1530319.6686835201</v>
      </c>
      <c r="AC15" s="21">
        <v>0</v>
      </c>
      <c r="AD15" s="21">
        <v>59859.340375129897</v>
      </c>
      <c r="AE15" s="21">
        <v>51774.055315870297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344369.31200035103</v>
      </c>
      <c r="AM15" s="21">
        <v>44292.737304895403</v>
      </c>
      <c r="AN15" s="21">
        <v>24021.269260409801</v>
      </c>
      <c r="AO15" s="21">
        <v>128122.950436463</v>
      </c>
      <c r="AP15" s="21">
        <v>64407.572974452101</v>
      </c>
      <c r="AQ15" s="21">
        <v>6669.8314363923701</v>
      </c>
      <c r="AR15" s="21">
        <v>117986.63673751699</v>
      </c>
      <c r="AS15" s="21">
        <v>614191.08708384505</v>
      </c>
      <c r="AT15" s="21">
        <v>175210.509625654</v>
      </c>
      <c r="AU15" s="21">
        <v>100946.44587239499</v>
      </c>
      <c r="AV15" s="21">
        <v>214372.91425301001</v>
      </c>
      <c r="AW15" s="21">
        <v>0</v>
      </c>
      <c r="AX15" s="21">
        <v>74324.819351105107</v>
      </c>
      <c r="AY15" s="21">
        <v>0</v>
      </c>
      <c r="AZ15" s="21">
        <v>113047.99230122101</v>
      </c>
      <c r="BA15" s="21">
        <v>10958.855220434099</v>
      </c>
      <c r="BB15" s="21">
        <v>101234.803594556</v>
      </c>
      <c r="BC15" s="21">
        <v>0</v>
      </c>
      <c r="BD15" s="36"/>
      <c r="BE15" s="19" t="s">
        <v>103</v>
      </c>
      <c r="BF15" s="21">
        <v>29151652.192961499</v>
      </c>
      <c r="BG15" s="21">
        <v>412956.093545479</v>
      </c>
      <c r="BH15" s="21">
        <v>1530319.6686835201</v>
      </c>
      <c r="BI15" s="21">
        <v>0</v>
      </c>
      <c r="BJ15" s="21">
        <v>59859.340375129897</v>
      </c>
      <c r="BK15" s="21">
        <v>51774.055315870297</v>
      </c>
      <c r="BL15" s="21">
        <v>0</v>
      </c>
      <c r="BM15" s="21">
        <v>0</v>
      </c>
      <c r="BN15" s="21">
        <v>0</v>
      </c>
      <c r="BO15" s="21">
        <v>0</v>
      </c>
      <c r="BP15" s="21">
        <v>344369.31200035103</v>
      </c>
      <c r="BQ15" s="21">
        <v>44292.737304895403</v>
      </c>
      <c r="BR15" s="21">
        <v>24021.269260409801</v>
      </c>
      <c r="BS15" s="21">
        <v>128122.950436463</v>
      </c>
      <c r="BT15" s="21">
        <v>64407.572974452101</v>
      </c>
      <c r="BU15" s="21">
        <v>6669.8314363923701</v>
      </c>
      <c r="BV15" s="21">
        <v>117986.63673751699</v>
      </c>
      <c r="BW15" s="21">
        <v>614191.08708384505</v>
      </c>
      <c r="BX15" s="21">
        <v>175210.509625654</v>
      </c>
      <c r="BY15" s="21">
        <v>100946.44587239499</v>
      </c>
      <c r="BZ15" s="21">
        <v>214372.91425301001</v>
      </c>
      <c r="CA15" s="21">
        <v>0</v>
      </c>
      <c r="CB15" s="21">
        <v>74324.819351105107</v>
      </c>
      <c r="CC15" s="21">
        <v>0</v>
      </c>
      <c r="CD15" s="21">
        <v>113047.99230122101</v>
      </c>
      <c r="CE15" s="21">
        <v>112193.65881499001</v>
      </c>
      <c r="CF15" s="21">
        <v>0</v>
      </c>
      <c r="CG15" s="23"/>
      <c r="CH15" s="23"/>
      <c r="CI15" s="23"/>
      <c r="CJ15" s="23"/>
      <c r="CK15" s="23"/>
      <c r="CM15" s="19" t="s">
        <v>51</v>
      </c>
      <c r="CN15" s="21">
        <v>111562.881006435</v>
      </c>
      <c r="CP15" s="19" t="s">
        <v>35</v>
      </c>
      <c r="CQ15" s="25">
        <v>5.2681799110118298E-3</v>
      </c>
      <c r="CR15" s="21">
        <v>32401557.861449901</v>
      </c>
      <c r="CS15" s="21">
        <v>0</v>
      </c>
      <c r="CT15" s="26">
        <v>1</v>
      </c>
      <c r="CU15" s="21">
        <v>169324.41188460001</v>
      </c>
      <c r="CV15" s="21">
        <v>1</v>
      </c>
      <c r="CW15" s="25">
        <v>8.9999999999999993E-3</v>
      </c>
      <c r="CY15" s="27" t="s">
        <v>35</v>
      </c>
      <c r="CZ15" s="28">
        <v>0</v>
      </c>
      <c r="DA15" s="28">
        <v>1.6153847767355701E-4</v>
      </c>
      <c r="DB15" s="28">
        <v>3.1812369251063598E-4</v>
      </c>
      <c r="DC15" s="28">
        <v>4.6990752667009299E-4</v>
      </c>
      <c r="DD15" s="28">
        <v>6.1703720514015895E-4</v>
      </c>
      <c r="DE15" s="28">
        <v>7.5965543854150696E-4</v>
      </c>
      <c r="DF15" s="28">
        <v>8.9790056155154298E-4</v>
      </c>
      <c r="DG15" s="28">
        <v>1.03190666708418E-3</v>
      </c>
      <c r="DH15" s="28">
        <v>1.16180373635528E-3</v>
      </c>
      <c r="DI15" s="28">
        <v>1.28771776495981E-3</v>
      </c>
      <c r="DJ15" s="28">
        <v>1.4097708850832199E-3</v>
      </c>
      <c r="DK15" s="28">
        <v>1.52808148396532E-3</v>
      </c>
      <c r="DL15" s="28">
        <v>1.6427643187317399E-3</v>
      </c>
      <c r="DM15" s="28">
        <v>1.75393062770436E-3</v>
      </c>
      <c r="DN15" s="28">
        <v>1.86168823829854E-3</v>
      </c>
      <c r="DO15" s="28">
        <v>1.96614167161192E-3</v>
      </c>
      <c r="DP15" s="28">
        <v>2.0673922438062299E-3</v>
      </c>
      <c r="DQ15" s="28">
        <v>2.1655381643804102E-3</v>
      </c>
      <c r="DR15" s="28">
        <v>2.26067463143038E-3</v>
      </c>
      <c r="DS15" s="28">
        <v>2.3528939239878099E-3</v>
      </c>
      <c r="DT15" s="28">
        <v>2.4422854915275901E-3</v>
      </c>
      <c r="DU15" s="28">
        <v>2.5289360407306401E-3</v>
      </c>
      <c r="DW15" s="18" t="s">
        <v>104</v>
      </c>
      <c r="DX15" s="29" t="s">
        <v>22</v>
      </c>
      <c r="DY15" s="29" t="s">
        <v>23</v>
      </c>
      <c r="DZ15" s="29" t="s">
        <v>24</v>
      </c>
      <c r="EA15" s="29" t="s">
        <v>25</v>
      </c>
      <c r="EB15" s="29" t="s">
        <v>26</v>
      </c>
      <c r="EC15" s="29" t="s">
        <v>27</v>
      </c>
      <c r="ED15" s="29" t="s">
        <v>28</v>
      </c>
      <c r="EE15" s="29" t="s">
        <v>29</v>
      </c>
      <c r="EF15" s="29" t="s">
        <v>30</v>
      </c>
      <c r="EG15" s="29" t="s">
        <v>31</v>
      </c>
      <c r="EH15" s="29" t="s">
        <v>32</v>
      </c>
      <c r="EI15" s="29" t="s">
        <v>33</v>
      </c>
      <c r="EJ15" s="29" t="s">
        <v>34</v>
      </c>
      <c r="EK15" s="29" t="s">
        <v>35</v>
      </c>
      <c r="EL15" s="29"/>
      <c r="EM15" s="29"/>
      <c r="EN15" s="29"/>
      <c r="EO15" s="29"/>
      <c r="EP15" s="29"/>
      <c r="EQ15" s="29"/>
      <c r="ER15" s="29"/>
      <c r="ES15" s="29"/>
      <c r="ET15" s="29"/>
      <c r="EU15" s="29"/>
    </row>
    <row r="16" spans="1:151">
      <c r="A16" s="10" t="s">
        <v>105</v>
      </c>
      <c r="B16" s="11" t="s">
        <v>106</v>
      </c>
      <c r="C16" s="11"/>
      <c r="D16" s="11"/>
      <c r="E16" s="11"/>
      <c r="F16" s="11"/>
      <c r="G16" s="11"/>
      <c r="H16" s="11"/>
      <c r="R16" s="19" t="s">
        <v>107</v>
      </c>
      <c r="S16" s="21">
        <v>33429056</v>
      </c>
      <c r="T16" s="21">
        <v>33391129.733041801</v>
      </c>
      <c r="V16" s="19" t="s">
        <v>107</v>
      </c>
      <c r="W16" s="21">
        <v>37926.266958199398</v>
      </c>
      <c r="Y16" s="19" t="s">
        <v>107</v>
      </c>
      <c r="Z16" s="21">
        <v>29151652.192961499</v>
      </c>
      <c r="AA16" s="21">
        <v>464793.11789469299</v>
      </c>
      <c r="AB16" s="21">
        <v>1604136.1081810801</v>
      </c>
      <c r="AC16" s="21">
        <v>0</v>
      </c>
      <c r="AD16" s="21">
        <v>73063.556722516601</v>
      </c>
      <c r="AE16" s="21">
        <v>85697.370062402901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292774.16585323901</v>
      </c>
      <c r="AM16" s="21">
        <v>54250.374594413202</v>
      </c>
      <c r="AN16" s="21">
        <v>16740.950220741201</v>
      </c>
      <c r="AO16" s="21">
        <v>163534.72836116899</v>
      </c>
      <c r="AP16" s="21">
        <v>59100.509876802003</v>
      </c>
      <c r="AQ16" s="21">
        <v>13935.9289322691</v>
      </c>
      <c r="AR16" s="21">
        <v>165418.03270306301</v>
      </c>
      <c r="AS16" s="21">
        <v>392676.798525522</v>
      </c>
      <c r="AT16" s="21">
        <v>178751.05095228099</v>
      </c>
      <c r="AU16" s="21">
        <v>150241.502100604</v>
      </c>
      <c r="AV16" s="21">
        <v>199557.383449963</v>
      </c>
      <c r="AW16" s="21">
        <v>0</v>
      </c>
      <c r="AX16" s="21">
        <v>111296.36094063301</v>
      </c>
      <c r="AY16" s="21">
        <v>0</v>
      </c>
      <c r="AZ16" s="21">
        <v>167896.53753653399</v>
      </c>
      <c r="BA16" s="21">
        <v>2327.7682188798799</v>
      </c>
      <c r="BB16" s="21">
        <v>43285.294953489501</v>
      </c>
      <c r="BC16" s="21">
        <v>0</v>
      </c>
      <c r="BD16" s="36"/>
      <c r="BE16" s="19" t="s">
        <v>107</v>
      </c>
      <c r="BF16" s="21">
        <v>29151652.192961499</v>
      </c>
      <c r="BG16" s="21">
        <v>464793.11789469299</v>
      </c>
      <c r="BH16" s="21">
        <v>1604136.1081810801</v>
      </c>
      <c r="BI16" s="21">
        <v>0</v>
      </c>
      <c r="BJ16" s="21">
        <v>73063.556722516601</v>
      </c>
      <c r="BK16" s="21">
        <v>85697.370062402901</v>
      </c>
      <c r="BL16" s="21">
        <v>0</v>
      </c>
      <c r="BM16" s="21">
        <v>0</v>
      </c>
      <c r="BN16" s="21">
        <v>0</v>
      </c>
      <c r="BO16" s="21">
        <v>0</v>
      </c>
      <c r="BP16" s="21">
        <v>292774.16585323901</v>
      </c>
      <c r="BQ16" s="21">
        <v>54250.374594413202</v>
      </c>
      <c r="BR16" s="21">
        <v>16740.950220741201</v>
      </c>
      <c r="BS16" s="21">
        <v>163534.72836116899</v>
      </c>
      <c r="BT16" s="21">
        <v>59100.509876802003</v>
      </c>
      <c r="BU16" s="21">
        <v>13935.9289322691</v>
      </c>
      <c r="BV16" s="21">
        <v>165418.03270306301</v>
      </c>
      <c r="BW16" s="21">
        <v>392676.798525522</v>
      </c>
      <c r="BX16" s="21">
        <v>178751.05095228099</v>
      </c>
      <c r="BY16" s="21">
        <v>150241.502100604</v>
      </c>
      <c r="BZ16" s="21">
        <v>199557.383449963</v>
      </c>
      <c r="CA16" s="21">
        <v>0</v>
      </c>
      <c r="CB16" s="21">
        <v>111296.36094063301</v>
      </c>
      <c r="CC16" s="21">
        <v>0</v>
      </c>
      <c r="CD16" s="21">
        <v>167896.53753653399</v>
      </c>
      <c r="CE16" s="21">
        <v>45613.063172369402</v>
      </c>
      <c r="CF16" s="21">
        <v>0</v>
      </c>
      <c r="CG16" s="23"/>
      <c r="CH16" s="23"/>
      <c r="CI16" s="23"/>
      <c r="CJ16" s="23"/>
      <c r="CK16" s="23"/>
      <c r="CM16" s="19" t="s">
        <v>9</v>
      </c>
      <c r="CN16" s="21">
        <v>0</v>
      </c>
      <c r="CP16" s="19"/>
      <c r="CQ16" s="25"/>
      <c r="CR16" s="21"/>
      <c r="CS16" s="21"/>
      <c r="CT16" s="26"/>
      <c r="CU16" s="21"/>
      <c r="CV16" s="21"/>
      <c r="CW16" s="25"/>
      <c r="CY16" s="27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W16" s="19" t="s">
        <v>68</v>
      </c>
      <c r="DX16" s="25">
        <v>0.22215421999822901</v>
      </c>
      <c r="DY16" s="25">
        <v>730.50878294857898</v>
      </c>
      <c r="DZ16" s="25">
        <v>0.33036220835839097</v>
      </c>
      <c r="EA16" s="25">
        <v>0.47598469206773902</v>
      </c>
      <c r="EB16" s="25">
        <v>0.100966789115731</v>
      </c>
      <c r="EC16" s="25">
        <v>0.52040130492904602</v>
      </c>
      <c r="ED16" s="25">
        <v>0.35235583613227101</v>
      </c>
      <c r="EE16" s="25">
        <v>0.79119439025984895</v>
      </c>
      <c r="EF16" s="25">
        <v>2.6615540375109301</v>
      </c>
      <c r="EG16" s="25">
        <v>2.84359489283437E-2</v>
      </c>
      <c r="EH16" s="25">
        <v>0.37230589729099001</v>
      </c>
      <c r="EI16" s="25">
        <v>0.40267691416868101</v>
      </c>
      <c r="EJ16" s="25">
        <v>1.09849956439688</v>
      </c>
      <c r="EK16" s="25">
        <v>0.25834862401397901</v>
      </c>
      <c r="EL16" s="25" t="s">
        <v>69</v>
      </c>
      <c r="EM16" s="25" t="s">
        <v>69</v>
      </c>
      <c r="EN16" s="25" t="s">
        <v>69</v>
      </c>
      <c r="EO16" s="25" t="s">
        <v>69</v>
      </c>
      <c r="EP16" s="25" t="s">
        <v>69</v>
      </c>
      <c r="EQ16" s="25" t="s">
        <v>69</v>
      </c>
      <c r="ER16" s="25" t="s">
        <v>69</v>
      </c>
      <c r="ES16" s="25" t="s">
        <v>69</v>
      </c>
      <c r="ET16" s="25" t="s">
        <v>69</v>
      </c>
      <c r="EU16" s="25" t="s">
        <v>69</v>
      </c>
    </row>
    <row r="17" spans="1:154">
      <c r="A17" s="10" t="s">
        <v>92</v>
      </c>
      <c r="B17" s="11" t="s">
        <v>108</v>
      </c>
      <c r="C17" s="17">
        <v>16.321641176922299</v>
      </c>
      <c r="D17" s="17" t="s">
        <v>109</v>
      </c>
      <c r="E17" s="17">
        <v>2.2952584310199602</v>
      </c>
      <c r="F17" s="11" t="s">
        <v>110</v>
      </c>
      <c r="G17" s="11"/>
      <c r="H17" s="11"/>
      <c r="R17" s="19" t="s">
        <v>111</v>
      </c>
      <c r="S17" s="21">
        <v>33699392</v>
      </c>
      <c r="T17" s="21">
        <v>33574190.031673901</v>
      </c>
      <c r="V17" s="19" t="s">
        <v>111</v>
      </c>
      <c r="W17" s="21">
        <v>125201.968326099</v>
      </c>
      <c r="Y17" s="19" t="s">
        <v>111</v>
      </c>
      <c r="Z17" s="21">
        <v>29151652.192961499</v>
      </c>
      <c r="AA17" s="21">
        <v>610164.50279282604</v>
      </c>
      <c r="AB17" s="21">
        <v>1357680.24771332</v>
      </c>
      <c r="AC17" s="21">
        <v>0</v>
      </c>
      <c r="AD17" s="21">
        <v>85795.394560898902</v>
      </c>
      <c r="AE17" s="21">
        <v>83965.365583361796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274253.99329554901</v>
      </c>
      <c r="AM17" s="21">
        <v>57734.032780932903</v>
      </c>
      <c r="AN17" s="21">
        <v>9817.1367395877605</v>
      </c>
      <c r="AO17" s="21">
        <v>140707.25541252</v>
      </c>
      <c r="AP17" s="21">
        <v>53137.850512615703</v>
      </c>
      <c r="AQ17" s="21">
        <v>16159.8178479079</v>
      </c>
      <c r="AR17" s="21">
        <v>182422.23856759199</v>
      </c>
      <c r="AS17" s="21">
        <v>807420.0102899</v>
      </c>
      <c r="AT17" s="21">
        <v>181577.42907399699</v>
      </c>
      <c r="AU17" s="21">
        <v>101999.324926432</v>
      </c>
      <c r="AV17" s="21">
        <v>188761.778024823</v>
      </c>
      <c r="AW17" s="21">
        <v>0</v>
      </c>
      <c r="AX17" s="21">
        <v>89863.453195722395</v>
      </c>
      <c r="AY17" s="21">
        <v>0</v>
      </c>
      <c r="AZ17" s="21">
        <v>146398.83242914401</v>
      </c>
      <c r="BA17" s="21">
        <v>25579.1361978604</v>
      </c>
      <c r="BB17" s="21">
        <v>9100.03876740546</v>
      </c>
      <c r="BC17" s="21">
        <v>0</v>
      </c>
      <c r="BD17" s="36"/>
      <c r="BE17" s="19" t="s">
        <v>111</v>
      </c>
      <c r="BF17" s="21">
        <v>29151652.192961499</v>
      </c>
      <c r="BG17" s="21">
        <v>610164.50279282604</v>
      </c>
      <c r="BH17" s="21">
        <v>1357680.24771332</v>
      </c>
      <c r="BI17" s="21">
        <v>0</v>
      </c>
      <c r="BJ17" s="21">
        <v>85795.394560898902</v>
      </c>
      <c r="BK17" s="21">
        <v>83965.365583361796</v>
      </c>
      <c r="BL17" s="21">
        <v>0</v>
      </c>
      <c r="BM17" s="21">
        <v>0</v>
      </c>
      <c r="BN17" s="21">
        <v>0</v>
      </c>
      <c r="BO17" s="21">
        <v>0</v>
      </c>
      <c r="BP17" s="21">
        <v>274253.99329554901</v>
      </c>
      <c r="BQ17" s="21">
        <v>57734.032780932903</v>
      </c>
      <c r="BR17" s="21">
        <v>9817.1367395877605</v>
      </c>
      <c r="BS17" s="21">
        <v>140707.25541252</v>
      </c>
      <c r="BT17" s="21">
        <v>53137.850512615703</v>
      </c>
      <c r="BU17" s="21">
        <v>16159.8178479079</v>
      </c>
      <c r="BV17" s="21">
        <v>182422.23856759199</v>
      </c>
      <c r="BW17" s="21">
        <v>807420.0102899</v>
      </c>
      <c r="BX17" s="21">
        <v>181577.42907399699</v>
      </c>
      <c r="BY17" s="21">
        <v>101999.324926432</v>
      </c>
      <c r="BZ17" s="21">
        <v>188761.778024823</v>
      </c>
      <c r="CA17" s="21">
        <v>0</v>
      </c>
      <c r="CB17" s="21">
        <v>89863.453195722395</v>
      </c>
      <c r="CC17" s="21">
        <v>0</v>
      </c>
      <c r="CD17" s="21">
        <v>146398.83242914401</v>
      </c>
      <c r="CE17" s="21">
        <v>34679.174965265898</v>
      </c>
      <c r="CF17" s="21">
        <v>0</v>
      </c>
      <c r="CG17" s="23"/>
      <c r="CH17" s="23"/>
      <c r="CI17" s="23"/>
      <c r="CJ17" s="23"/>
      <c r="CK17" s="23"/>
      <c r="CM17" s="19" t="s">
        <v>38</v>
      </c>
      <c r="CN17" s="21">
        <v>-2.0183206946293901E-22</v>
      </c>
      <c r="CP17" s="19"/>
      <c r="CQ17" s="25"/>
      <c r="CR17" s="21"/>
      <c r="CS17" s="21"/>
      <c r="CT17" s="26"/>
      <c r="CU17" s="21"/>
      <c r="CV17" s="21"/>
      <c r="CW17" s="25"/>
      <c r="CY17" s="27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W17" s="19" t="s">
        <v>73</v>
      </c>
      <c r="DX17" s="25">
        <v>0.18713921750302701</v>
      </c>
      <c r="DY17" s="25">
        <v>739.62763292777697</v>
      </c>
      <c r="DZ17" s="25">
        <v>0.331392669067819</v>
      </c>
      <c r="EA17" s="25">
        <v>1.46558633061459</v>
      </c>
      <c r="EB17" s="25">
        <v>0.475545419689263</v>
      </c>
      <c r="EC17" s="25">
        <v>0.583441130451271</v>
      </c>
      <c r="ED17" s="25">
        <v>0.342623827944189</v>
      </c>
      <c r="EE17" s="25">
        <v>0.157802083506209</v>
      </c>
      <c r="EF17" s="25">
        <v>5.3353241162228304</v>
      </c>
      <c r="EG17" s="25">
        <v>2.1365889090768302E-2</v>
      </c>
      <c r="EH17" s="25">
        <v>4.7500260733583703E-2</v>
      </c>
      <c r="EI17" s="25">
        <v>1.03788465720726</v>
      </c>
      <c r="EJ17" s="25">
        <v>1.19825882796079</v>
      </c>
      <c r="EK17" s="25">
        <v>5.0194422891259298E-2</v>
      </c>
      <c r="EL17" s="25" t="s">
        <v>69</v>
      </c>
      <c r="EM17" s="25" t="s">
        <v>69</v>
      </c>
      <c r="EN17" s="25" t="s">
        <v>69</v>
      </c>
      <c r="EO17" s="25" t="s">
        <v>69</v>
      </c>
      <c r="EP17" s="25" t="s">
        <v>69</v>
      </c>
      <c r="EQ17" s="25" t="s">
        <v>69</v>
      </c>
      <c r="ER17" s="25" t="s">
        <v>69</v>
      </c>
      <c r="ES17" s="25" t="s">
        <v>69</v>
      </c>
      <c r="ET17" s="25" t="s">
        <v>69</v>
      </c>
      <c r="EU17" s="25" t="s">
        <v>69</v>
      </c>
    </row>
    <row r="18" spans="1:154">
      <c r="A18" s="10"/>
      <c r="B18" s="11"/>
      <c r="C18" s="17"/>
      <c r="D18" s="17"/>
      <c r="E18" s="17"/>
      <c r="F18" s="11"/>
      <c r="G18" s="11"/>
      <c r="H18" s="11"/>
      <c r="R18" s="19" t="s">
        <v>112</v>
      </c>
      <c r="S18" s="21">
        <v>33948928</v>
      </c>
      <c r="T18" s="21">
        <v>33572103.955403402</v>
      </c>
      <c r="V18" s="19" t="s">
        <v>112</v>
      </c>
      <c r="W18" s="21">
        <v>376824.04459659802</v>
      </c>
      <c r="Y18" s="19" t="s">
        <v>112</v>
      </c>
      <c r="Z18" s="21">
        <v>29151652.192961499</v>
      </c>
      <c r="AA18" s="21">
        <v>667861.78238757502</v>
      </c>
      <c r="AB18" s="21">
        <v>1344061.3045367401</v>
      </c>
      <c r="AC18" s="21">
        <v>0</v>
      </c>
      <c r="AD18" s="21">
        <v>94914.227873272204</v>
      </c>
      <c r="AE18" s="21">
        <v>106782.85218474201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279780.78552694601</v>
      </c>
      <c r="AM18" s="21">
        <v>53779.956093966401</v>
      </c>
      <c r="AN18" s="21">
        <v>0</v>
      </c>
      <c r="AO18" s="21">
        <v>177830.07447247001</v>
      </c>
      <c r="AP18" s="21">
        <v>44577.036102488499</v>
      </c>
      <c r="AQ18" s="21">
        <v>21242.317385452399</v>
      </c>
      <c r="AR18" s="21">
        <v>163695.19453311799</v>
      </c>
      <c r="AS18" s="21">
        <v>818254.76368108601</v>
      </c>
      <c r="AT18" s="21">
        <v>214610.00224226501</v>
      </c>
      <c r="AU18" s="21">
        <v>62023.031634958403</v>
      </c>
      <c r="AV18" s="21">
        <v>177430.28422175499</v>
      </c>
      <c r="AW18" s="21">
        <v>0</v>
      </c>
      <c r="AX18" s="21">
        <v>92089.186674768702</v>
      </c>
      <c r="AY18" s="21">
        <v>0</v>
      </c>
      <c r="AZ18" s="21">
        <v>62473.307753312598</v>
      </c>
      <c r="BA18" s="21">
        <v>17244.312398121001</v>
      </c>
      <c r="BB18" s="21">
        <v>21801.342738860501</v>
      </c>
      <c r="BC18" s="21">
        <v>0</v>
      </c>
      <c r="BD18" s="36"/>
      <c r="BE18" s="19" t="s">
        <v>112</v>
      </c>
      <c r="BF18" s="21">
        <v>29151652.192961499</v>
      </c>
      <c r="BG18" s="21">
        <v>667861.78238757502</v>
      </c>
      <c r="BH18" s="21">
        <v>1344061.3045367401</v>
      </c>
      <c r="BI18" s="21">
        <v>0</v>
      </c>
      <c r="BJ18" s="21">
        <v>94914.227873272204</v>
      </c>
      <c r="BK18" s="21">
        <v>106782.85218474201</v>
      </c>
      <c r="BL18" s="21">
        <v>0</v>
      </c>
      <c r="BM18" s="21">
        <v>0</v>
      </c>
      <c r="BN18" s="21">
        <v>0</v>
      </c>
      <c r="BO18" s="21">
        <v>0</v>
      </c>
      <c r="BP18" s="21">
        <v>279780.78552694601</v>
      </c>
      <c r="BQ18" s="21">
        <v>53779.956093966401</v>
      </c>
      <c r="BR18" s="21">
        <v>0</v>
      </c>
      <c r="BS18" s="21">
        <v>177830.07447247001</v>
      </c>
      <c r="BT18" s="21">
        <v>44577.036102488499</v>
      </c>
      <c r="BU18" s="21">
        <v>21242.317385452399</v>
      </c>
      <c r="BV18" s="21">
        <v>163695.19453311799</v>
      </c>
      <c r="BW18" s="21">
        <v>818254.76368108601</v>
      </c>
      <c r="BX18" s="21">
        <v>214610.00224226501</v>
      </c>
      <c r="BY18" s="21">
        <v>62023.031634958403</v>
      </c>
      <c r="BZ18" s="21">
        <v>177430.28422175499</v>
      </c>
      <c r="CA18" s="21">
        <v>0</v>
      </c>
      <c r="CB18" s="21">
        <v>92089.186674768702</v>
      </c>
      <c r="CC18" s="21">
        <v>0</v>
      </c>
      <c r="CD18" s="21">
        <v>62473.307753312598</v>
      </c>
      <c r="CE18" s="21">
        <v>39045.655136981499</v>
      </c>
      <c r="CF18" s="21">
        <v>0</v>
      </c>
      <c r="CG18" s="23"/>
      <c r="CH18" s="23"/>
      <c r="CI18" s="23"/>
      <c r="CJ18" s="23"/>
      <c r="CK18" s="23"/>
      <c r="CM18" s="19" t="s">
        <v>49</v>
      </c>
      <c r="CN18" s="21">
        <v>-314746.46800295002</v>
      </c>
      <c r="CP18" s="19"/>
      <c r="CQ18" s="25"/>
      <c r="CR18" s="21"/>
      <c r="CS18" s="21"/>
      <c r="CT18" s="26"/>
      <c r="CU18" s="21"/>
      <c r="CV18" s="21"/>
      <c r="CW18" s="25"/>
      <c r="CY18" s="27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</row>
    <row r="19" spans="1:154">
      <c r="A19" s="10" t="s">
        <v>105</v>
      </c>
      <c r="B19" s="11" t="s">
        <v>113</v>
      </c>
      <c r="C19" s="11"/>
      <c r="D19" s="11"/>
      <c r="E19" s="11"/>
      <c r="F19" s="11"/>
      <c r="G19" s="11"/>
      <c r="H19" s="11"/>
      <c r="R19" s="19" t="s">
        <v>114</v>
      </c>
      <c r="S19" s="21">
        <v>32786488</v>
      </c>
      <c r="T19" s="21">
        <v>33064188.158087902</v>
      </c>
      <c r="V19" s="19" t="s">
        <v>114</v>
      </c>
      <c r="W19" s="21">
        <v>-277700.158087902</v>
      </c>
      <c r="Y19" s="19" t="s">
        <v>114</v>
      </c>
      <c r="Z19" s="21">
        <v>29151652.192961499</v>
      </c>
      <c r="AA19" s="21">
        <v>473244.51348992297</v>
      </c>
      <c r="AB19" s="21">
        <v>1318759.49298446</v>
      </c>
      <c r="AC19" s="21">
        <v>0</v>
      </c>
      <c r="AD19" s="21">
        <v>56582.208633023904</v>
      </c>
      <c r="AE19" s="21">
        <v>44319.380497776503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168954.81823280599</v>
      </c>
      <c r="AM19" s="21">
        <v>43045.571298766503</v>
      </c>
      <c r="AN19" s="21">
        <v>0</v>
      </c>
      <c r="AO19" s="21">
        <v>239795.68934924601</v>
      </c>
      <c r="AP19" s="21">
        <v>33614.145093733299</v>
      </c>
      <c r="AQ19" s="21">
        <v>13224.769600498499</v>
      </c>
      <c r="AR19" s="21">
        <v>251786.80640575101</v>
      </c>
      <c r="AS19" s="21">
        <v>600268.756750645</v>
      </c>
      <c r="AT19" s="21">
        <v>190377.488461386</v>
      </c>
      <c r="AU19" s="21">
        <v>103552.817038472</v>
      </c>
      <c r="AV19" s="21">
        <v>124357.443097054</v>
      </c>
      <c r="AW19" s="21">
        <v>0</v>
      </c>
      <c r="AX19" s="21">
        <v>90361.935302794998</v>
      </c>
      <c r="AY19" s="21">
        <v>0</v>
      </c>
      <c r="AZ19" s="21">
        <v>15049.829252575601</v>
      </c>
      <c r="BA19" s="21">
        <v>51775.604483247604</v>
      </c>
      <c r="BB19" s="21">
        <v>93464.695154242305</v>
      </c>
      <c r="BC19" s="21">
        <v>3.7252902984619099E-9</v>
      </c>
      <c r="BD19" s="36"/>
      <c r="BE19" s="19" t="s">
        <v>114</v>
      </c>
      <c r="BF19" s="21">
        <v>29151652.192961499</v>
      </c>
      <c r="BG19" s="21">
        <v>473244.51348992297</v>
      </c>
      <c r="BH19" s="21">
        <v>1318759.49298446</v>
      </c>
      <c r="BI19" s="21">
        <v>0</v>
      </c>
      <c r="BJ19" s="21">
        <v>56582.208633023904</v>
      </c>
      <c r="BK19" s="21">
        <v>44319.380497776503</v>
      </c>
      <c r="BL19" s="21">
        <v>0</v>
      </c>
      <c r="BM19" s="21">
        <v>0</v>
      </c>
      <c r="BN19" s="21">
        <v>0</v>
      </c>
      <c r="BO19" s="21">
        <v>0</v>
      </c>
      <c r="BP19" s="21">
        <v>168954.81823280599</v>
      </c>
      <c r="BQ19" s="21">
        <v>43045.571298766503</v>
      </c>
      <c r="BR19" s="21">
        <v>0</v>
      </c>
      <c r="BS19" s="21">
        <v>239795.68934924601</v>
      </c>
      <c r="BT19" s="21">
        <v>33614.145093733299</v>
      </c>
      <c r="BU19" s="21">
        <v>13224.769600498499</v>
      </c>
      <c r="BV19" s="21">
        <v>251786.80640575101</v>
      </c>
      <c r="BW19" s="21">
        <v>600268.756750645</v>
      </c>
      <c r="BX19" s="21">
        <v>190377.488461386</v>
      </c>
      <c r="BY19" s="21">
        <v>103552.817038472</v>
      </c>
      <c r="BZ19" s="21">
        <v>124357.443097054</v>
      </c>
      <c r="CA19" s="21">
        <v>0</v>
      </c>
      <c r="CB19" s="21">
        <v>90361.935302794998</v>
      </c>
      <c r="CC19" s="21">
        <v>0</v>
      </c>
      <c r="CD19" s="21">
        <v>15049.829252575601</v>
      </c>
      <c r="CE19" s="21">
        <v>145240.29963749001</v>
      </c>
      <c r="CF19" s="21">
        <v>3.7252902984619099E-9</v>
      </c>
      <c r="CG19" s="23"/>
      <c r="CH19" s="23"/>
      <c r="CI19" s="23"/>
      <c r="CJ19" s="23"/>
      <c r="CK19" s="23"/>
      <c r="CM19" s="19" t="s">
        <v>32</v>
      </c>
      <c r="CN19" s="21">
        <v>-609452.252154744</v>
      </c>
      <c r="CP19" s="19"/>
      <c r="CQ19" s="25"/>
      <c r="CR19" s="21"/>
      <c r="CS19" s="21"/>
      <c r="CT19" s="26"/>
      <c r="CU19" s="21"/>
      <c r="CV19" s="21"/>
      <c r="CW19" s="25"/>
      <c r="CY19" s="27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W19" s="18" t="s">
        <v>104</v>
      </c>
      <c r="DX19" s="29" t="s">
        <v>22</v>
      </c>
      <c r="DY19" s="29" t="s">
        <v>23</v>
      </c>
      <c r="DZ19" s="29" t="s">
        <v>24</v>
      </c>
      <c r="EA19" s="29" t="s">
        <v>25</v>
      </c>
      <c r="EB19" s="29" t="s">
        <v>26</v>
      </c>
      <c r="EC19" s="29" t="s">
        <v>27</v>
      </c>
      <c r="ED19" s="29" t="s">
        <v>28</v>
      </c>
      <c r="EE19" s="29" t="s">
        <v>29</v>
      </c>
      <c r="EF19" s="29" t="s">
        <v>30</v>
      </c>
      <c r="EG19" s="29" t="s">
        <v>31</v>
      </c>
      <c r="EH19" s="29" t="s">
        <v>32</v>
      </c>
      <c r="EI19" s="29" t="s">
        <v>33</v>
      </c>
      <c r="EJ19" s="29" t="s">
        <v>34</v>
      </c>
      <c r="EK19" s="29" t="s">
        <v>35</v>
      </c>
      <c r="EL19" s="29"/>
      <c r="EM19" s="29"/>
      <c r="EN19" s="29"/>
      <c r="EO19" s="29"/>
      <c r="EP19" s="29"/>
      <c r="EQ19" s="29"/>
      <c r="ER19" s="29"/>
      <c r="ES19" s="29"/>
      <c r="ET19" s="29"/>
      <c r="EU19" s="29"/>
    </row>
    <row r="20" spans="1:154">
      <c r="A20" s="10" t="s">
        <v>92</v>
      </c>
      <c r="B20" s="32" t="s">
        <v>115</v>
      </c>
      <c r="C20" s="17">
        <v>-1418138.0940870999</v>
      </c>
      <c r="D20" s="17"/>
      <c r="E20" s="17">
        <v>-4.9396480257912696</v>
      </c>
      <c r="F20" s="11" t="s">
        <v>116</v>
      </c>
      <c r="G20" s="11"/>
      <c r="H20" s="11"/>
      <c r="R20" s="19" t="s">
        <v>117</v>
      </c>
      <c r="S20" s="21">
        <v>34131192</v>
      </c>
      <c r="T20" s="21">
        <v>33687082.632498503</v>
      </c>
      <c r="V20" s="19" t="s">
        <v>117</v>
      </c>
      <c r="W20" s="21">
        <v>444109.36750149698</v>
      </c>
      <c r="Y20" s="19" t="s">
        <v>117</v>
      </c>
      <c r="Z20" s="21">
        <v>29151652.192961499</v>
      </c>
      <c r="AA20" s="21">
        <v>726332.38914741704</v>
      </c>
      <c r="AB20" s="21">
        <v>1269325.10533322</v>
      </c>
      <c r="AC20" s="21">
        <v>0</v>
      </c>
      <c r="AD20" s="21">
        <v>97845.774279145699</v>
      </c>
      <c r="AE20" s="21">
        <v>86211.278179375397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238695.40210873299</v>
      </c>
      <c r="AM20" s="21">
        <v>74259.880120065805</v>
      </c>
      <c r="AN20" s="21">
        <v>0</v>
      </c>
      <c r="AO20" s="21">
        <v>138047.44515644701</v>
      </c>
      <c r="AP20" s="21">
        <v>41366.370741786799</v>
      </c>
      <c r="AQ20" s="21">
        <v>18815.468710811001</v>
      </c>
      <c r="AR20" s="21">
        <v>396853.94329361297</v>
      </c>
      <c r="AS20" s="21">
        <v>633386.59298849094</v>
      </c>
      <c r="AT20" s="21">
        <v>198864.827858278</v>
      </c>
      <c r="AU20" s="21">
        <v>151315.223613751</v>
      </c>
      <c r="AV20" s="21">
        <v>180635.02115223001</v>
      </c>
      <c r="AW20" s="21">
        <v>0</v>
      </c>
      <c r="AX20" s="21">
        <v>205129.34458913299</v>
      </c>
      <c r="AY20" s="21">
        <v>0</v>
      </c>
      <c r="AZ20" s="21">
        <v>18542.5792911274</v>
      </c>
      <c r="BA20" s="21">
        <v>3613.7923317551499</v>
      </c>
      <c r="BB20" s="21">
        <v>56190.000641626102</v>
      </c>
      <c r="BC20" s="21">
        <v>0</v>
      </c>
      <c r="BD20" s="36"/>
      <c r="BE20" s="19" t="s">
        <v>117</v>
      </c>
      <c r="BF20" s="21">
        <v>29151652.192961499</v>
      </c>
      <c r="BG20" s="21">
        <v>726332.38914741704</v>
      </c>
      <c r="BH20" s="21">
        <v>1269325.10533322</v>
      </c>
      <c r="BI20" s="21">
        <v>0</v>
      </c>
      <c r="BJ20" s="21">
        <v>97845.774279145699</v>
      </c>
      <c r="BK20" s="21">
        <v>86211.278179375397</v>
      </c>
      <c r="BL20" s="21">
        <v>0</v>
      </c>
      <c r="BM20" s="21">
        <v>0</v>
      </c>
      <c r="BN20" s="21">
        <v>0</v>
      </c>
      <c r="BO20" s="21">
        <v>0</v>
      </c>
      <c r="BP20" s="21">
        <v>238695.40210873299</v>
      </c>
      <c r="BQ20" s="21">
        <v>74259.880120065805</v>
      </c>
      <c r="BR20" s="21">
        <v>0</v>
      </c>
      <c r="BS20" s="21">
        <v>138047.44515644701</v>
      </c>
      <c r="BT20" s="21">
        <v>41366.370741786799</v>
      </c>
      <c r="BU20" s="21">
        <v>18815.468710811001</v>
      </c>
      <c r="BV20" s="21">
        <v>396853.94329361297</v>
      </c>
      <c r="BW20" s="21">
        <v>633386.59298849094</v>
      </c>
      <c r="BX20" s="21">
        <v>198864.827858278</v>
      </c>
      <c r="BY20" s="21">
        <v>151315.223613751</v>
      </c>
      <c r="BZ20" s="21">
        <v>180635.02115223001</v>
      </c>
      <c r="CA20" s="21">
        <v>0</v>
      </c>
      <c r="CB20" s="21">
        <v>205129.34458913299</v>
      </c>
      <c r="CC20" s="21">
        <v>0</v>
      </c>
      <c r="CD20" s="21">
        <v>18542.5792911274</v>
      </c>
      <c r="CE20" s="21">
        <v>59803.792973381198</v>
      </c>
      <c r="CF20" s="21">
        <v>0</v>
      </c>
      <c r="CG20" s="23"/>
      <c r="CH20" s="23"/>
      <c r="CI20" s="23"/>
      <c r="CJ20" s="23"/>
      <c r="CK20" s="23"/>
      <c r="CM20" s="19">
        <v>121</v>
      </c>
      <c r="CN20" s="21">
        <v>-929570.40667742002</v>
      </c>
      <c r="CP20" s="19"/>
      <c r="CQ20" s="25"/>
      <c r="CR20" s="21"/>
      <c r="CS20" s="21"/>
      <c r="CT20" s="26"/>
      <c r="CU20" s="21"/>
      <c r="CV20" s="21"/>
      <c r="CW20" s="25"/>
      <c r="CY20" s="27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W20" s="19" t="s">
        <v>89</v>
      </c>
      <c r="DX20" s="25">
        <v>0.20491947682067899</v>
      </c>
      <c r="DY20" s="25">
        <v>734.04961674839797</v>
      </c>
      <c r="DZ20" s="25">
        <v>0.33054101871434899</v>
      </c>
      <c r="EA20" s="25">
        <v>0.72375437914385199</v>
      </c>
      <c r="EB20" s="25">
        <v>0.26131308005159598</v>
      </c>
      <c r="EC20" s="25">
        <v>0.54579810685660102</v>
      </c>
      <c r="ED20" s="25">
        <v>0.347524458806795</v>
      </c>
      <c r="EE20" s="25">
        <v>0.43700787366133498</v>
      </c>
      <c r="EF20" s="25">
        <v>3.8857325349807401</v>
      </c>
      <c r="EG20" s="25">
        <v>2.6075095000398198E-2</v>
      </c>
      <c r="EH20" s="25">
        <v>0.118164092669361</v>
      </c>
      <c r="EI20" s="25">
        <v>0.50564192469167701</v>
      </c>
      <c r="EJ20" s="25">
        <v>1.1573002977350999</v>
      </c>
      <c r="EK20" s="25">
        <v>0.105495381871752</v>
      </c>
      <c r="EL20" s="25" t="s">
        <v>69</v>
      </c>
      <c r="EM20" s="25" t="s">
        <v>69</v>
      </c>
      <c r="EN20" s="25" t="s">
        <v>69</v>
      </c>
      <c r="EO20" s="25" t="s">
        <v>69</v>
      </c>
      <c r="EP20" s="25" t="s">
        <v>69</v>
      </c>
      <c r="EQ20" s="25" t="s">
        <v>69</v>
      </c>
      <c r="ER20" s="25" t="s">
        <v>69</v>
      </c>
      <c r="ES20" s="25" t="s">
        <v>69</v>
      </c>
      <c r="ET20" s="25" t="s">
        <v>69</v>
      </c>
      <c r="EU20" s="25" t="s">
        <v>69</v>
      </c>
    </row>
    <row r="21" spans="1:154">
      <c r="A21" s="10" t="s">
        <v>92</v>
      </c>
      <c r="B21" s="11" t="s">
        <v>118</v>
      </c>
      <c r="C21" s="17">
        <v>18275143.178305101</v>
      </c>
      <c r="D21" s="17"/>
      <c r="E21" s="17">
        <v>1.0448694959667599</v>
      </c>
      <c r="F21" s="11" t="s">
        <v>119</v>
      </c>
      <c r="G21" s="11"/>
      <c r="H21" s="11"/>
      <c r="R21" s="19" t="s">
        <v>120</v>
      </c>
      <c r="S21" s="21">
        <v>33764156</v>
      </c>
      <c r="T21" s="21">
        <v>33688777.9302641</v>
      </c>
      <c r="V21" s="19" t="s">
        <v>120</v>
      </c>
      <c r="W21" s="21">
        <v>75378.069735899597</v>
      </c>
      <c r="Y21" s="19" t="s">
        <v>120</v>
      </c>
      <c r="Z21" s="21">
        <v>29151652.192961499</v>
      </c>
      <c r="AA21" s="21">
        <v>744320.61597716704</v>
      </c>
      <c r="AB21" s="21">
        <v>1389372.43238466</v>
      </c>
      <c r="AC21" s="21">
        <v>0</v>
      </c>
      <c r="AD21" s="21">
        <v>96197.851066222007</v>
      </c>
      <c r="AE21" s="21">
        <v>141060.15370963901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234810.25059294901</v>
      </c>
      <c r="AM21" s="21">
        <v>75330.459507057603</v>
      </c>
      <c r="AN21" s="21">
        <v>0</v>
      </c>
      <c r="AO21" s="21">
        <v>167945.87078529</v>
      </c>
      <c r="AP21" s="21">
        <v>62138.116890247802</v>
      </c>
      <c r="AQ21" s="21">
        <v>18498.9423811856</v>
      </c>
      <c r="AR21" s="21">
        <v>418389.35691306897</v>
      </c>
      <c r="AS21" s="21">
        <v>611046.21970842103</v>
      </c>
      <c r="AT21" s="21">
        <v>205254.35433509501</v>
      </c>
      <c r="AU21" s="21">
        <v>97205.170818287705</v>
      </c>
      <c r="AV21" s="21">
        <v>55225.769491878898</v>
      </c>
      <c r="AW21" s="21">
        <v>0</v>
      </c>
      <c r="AX21" s="21">
        <v>182057.035755599</v>
      </c>
      <c r="AY21" s="21">
        <v>0</v>
      </c>
      <c r="AZ21" s="21">
        <v>20641.197928853198</v>
      </c>
      <c r="BA21" s="21">
        <v>8794.0378430771907</v>
      </c>
      <c r="BB21" s="21">
        <v>8837.9012139054303</v>
      </c>
      <c r="BC21" s="21">
        <v>7.4505805969238298E-9</v>
      </c>
      <c r="BD21" s="36"/>
      <c r="BE21" s="19" t="s">
        <v>120</v>
      </c>
      <c r="BF21" s="21">
        <v>29151652.192961499</v>
      </c>
      <c r="BG21" s="21">
        <v>744320.61597716704</v>
      </c>
      <c r="BH21" s="21">
        <v>1389372.43238466</v>
      </c>
      <c r="BI21" s="21">
        <v>0</v>
      </c>
      <c r="BJ21" s="21">
        <v>96197.851066222007</v>
      </c>
      <c r="BK21" s="21">
        <v>141060.15370963901</v>
      </c>
      <c r="BL21" s="21">
        <v>0</v>
      </c>
      <c r="BM21" s="21">
        <v>0</v>
      </c>
      <c r="BN21" s="21">
        <v>0</v>
      </c>
      <c r="BO21" s="21">
        <v>0</v>
      </c>
      <c r="BP21" s="21">
        <v>234810.25059294901</v>
      </c>
      <c r="BQ21" s="21">
        <v>75330.459507057603</v>
      </c>
      <c r="BR21" s="21">
        <v>0</v>
      </c>
      <c r="BS21" s="21">
        <v>167945.87078529</v>
      </c>
      <c r="BT21" s="21">
        <v>62138.116890247802</v>
      </c>
      <c r="BU21" s="21">
        <v>18498.9423811856</v>
      </c>
      <c r="BV21" s="21">
        <v>418389.35691306897</v>
      </c>
      <c r="BW21" s="21">
        <v>611046.21970842103</v>
      </c>
      <c r="BX21" s="21">
        <v>205254.35433509501</v>
      </c>
      <c r="BY21" s="21">
        <v>97205.170818287705</v>
      </c>
      <c r="BZ21" s="21">
        <v>55225.769491878898</v>
      </c>
      <c r="CA21" s="21">
        <v>0</v>
      </c>
      <c r="CB21" s="21">
        <v>182057.035755599</v>
      </c>
      <c r="CC21" s="21">
        <v>0</v>
      </c>
      <c r="CD21" s="21">
        <v>20641.197928853198</v>
      </c>
      <c r="CE21" s="21">
        <v>17631.939056982599</v>
      </c>
      <c r="CF21" s="21">
        <v>7.4505805969238298E-9</v>
      </c>
      <c r="CG21" s="23"/>
      <c r="CH21" s="23"/>
      <c r="CI21" s="23"/>
      <c r="CJ21" s="23"/>
      <c r="CK21" s="23"/>
      <c r="CM21" s="19" t="s">
        <v>27</v>
      </c>
      <c r="CN21" s="21">
        <v>-1323613.62920394</v>
      </c>
      <c r="CP21" s="19"/>
      <c r="CQ21" s="25"/>
      <c r="CR21" s="21"/>
      <c r="CS21" s="21"/>
      <c r="CT21" s="26"/>
      <c r="CU21" s="21"/>
      <c r="CV21" s="21"/>
      <c r="CW21" s="25"/>
      <c r="CY21" s="27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</row>
    <row r="22" spans="1:154">
      <c r="A22" s="10"/>
      <c r="B22" s="11"/>
      <c r="C22" s="17"/>
      <c r="D22" s="17"/>
      <c r="E22" s="17"/>
      <c r="F22" s="11"/>
      <c r="G22" s="11"/>
      <c r="H22" s="11"/>
      <c r="R22" s="19" t="s">
        <v>121</v>
      </c>
      <c r="S22" s="21">
        <v>33942448</v>
      </c>
      <c r="T22" s="21">
        <v>33675367.537495099</v>
      </c>
      <c r="V22" s="19" t="s">
        <v>121</v>
      </c>
      <c r="W22" s="21">
        <v>267080.46250490099</v>
      </c>
      <c r="Y22" s="19" t="s">
        <v>121</v>
      </c>
      <c r="Z22" s="21">
        <v>29151652.192961499</v>
      </c>
      <c r="AA22" s="21">
        <v>770323.95541022602</v>
      </c>
      <c r="AB22" s="21">
        <v>1407130.5828517801</v>
      </c>
      <c r="AC22" s="21">
        <v>0</v>
      </c>
      <c r="AD22" s="21">
        <v>109314.149965718</v>
      </c>
      <c r="AE22" s="21">
        <v>160917.12320536899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278274.40464121097</v>
      </c>
      <c r="AM22" s="21">
        <v>85094.619959507501</v>
      </c>
      <c r="AN22" s="21">
        <v>0</v>
      </c>
      <c r="AO22" s="21">
        <v>194522.61838957499</v>
      </c>
      <c r="AP22" s="21">
        <v>51878.467534207099</v>
      </c>
      <c r="AQ22" s="21">
        <v>20676.092739152598</v>
      </c>
      <c r="AR22" s="21">
        <v>454858.40748928901</v>
      </c>
      <c r="AS22" s="21">
        <v>375266.80611447798</v>
      </c>
      <c r="AT22" s="21">
        <v>203599.64688348499</v>
      </c>
      <c r="AU22" s="21">
        <v>65962.005491131698</v>
      </c>
      <c r="AV22" s="21">
        <v>53859.0802560679</v>
      </c>
      <c r="AW22" s="21">
        <v>0</v>
      </c>
      <c r="AX22" s="21">
        <v>190635.548975212</v>
      </c>
      <c r="AY22" s="21">
        <v>0</v>
      </c>
      <c r="AZ22" s="21">
        <v>21581.860118429599</v>
      </c>
      <c r="BA22" s="21">
        <v>23190.737736879499</v>
      </c>
      <c r="BB22" s="21">
        <v>56629.2367718776</v>
      </c>
      <c r="BC22" s="21">
        <v>7.4505805969238298E-9</v>
      </c>
      <c r="BD22" s="36"/>
      <c r="BE22" s="19" t="s">
        <v>121</v>
      </c>
      <c r="BF22" s="21">
        <v>29151652.192961499</v>
      </c>
      <c r="BG22" s="21">
        <v>770323.95541022602</v>
      </c>
      <c r="BH22" s="21">
        <v>1407130.5828517801</v>
      </c>
      <c r="BI22" s="21">
        <v>0</v>
      </c>
      <c r="BJ22" s="21">
        <v>109314.149965718</v>
      </c>
      <c r="BK22" s="21">
        <v>160917.12320536899</v>
      </c>
      <c r="BL22" s="21">
        <v>0</v>
      </c>
      <c r="BM22" s="21">
        <v>0</v>
      </c>
      <c r="BN22" s="21">
        <v>0</v>
      </c>
      <c r="BO22" s="21">
        <v>0</v>
      </c>
      <c r="BP22" s="21">
        <v>278274.40464121097</v>
      </c>
      <c r="BQ22" s="21">
        <v>85094.619959507501</v>
      </c>
      <c r="BR22" s="21">
        <v>0</v>
      </c>
      <c r="BS22" s="21">
        <v>194522.61838957499</v>
      </c>
      <c r="BT22" s="21">
        <v>51878.467534207099</v>
      </c>
      <c r="BU22" s="21">
        <v>20676.092739152598</v>
      </c>
      <c r="BV22" s="21">
        <v>454858.40748928901</v>
      </c>
      <c r="BW22" s="21">
        <v>375266.80611447798</v>
      </c>
      <c r="BX22" s="21">
        <v>203599.64688348499</v>
      </c>
      <c r="BY22" s="21">
        <v>65962.005491131698</v>
      </c>
      <c r="BZ22" s="21">
        <v>53859.0802560679</v>
      </c>
      <c r="CA22" s="21">
        <v>0</v>
      </c>
      <c r="CB22" s="21">
        <v>190635.548975212</v>
      </c>
      <c r="CC22" s="21">
        <v>0</v>
      </c>
      <c r="CD22" s="21">
        <v>21581.860118429599</v>
      </c>
      <c r="CE22" s="21">
        <v>79819.974508757106</v>
      </c>
      <c r="CF22" s="21">
        <v>7.4505805969238298E-9</v>
      </c>
      <c r="CG22" s="23"/>
      <c r="CH22" s="23"/>
      <c r="CI22" s="23"/>
      <c r="CJ22" s="23"/>
      <c r="CK22" s="23"/>
      <c r="CM22" s="19" t="s">
        <v>35</v>
      </c>
      <c r="CN22" s="21">
        <v>-1686867.86151</v>
      </c>
      <c r="CP22" s="19"/>
      <c r="CQ22" s="25"/>
      <c r="CR22" s="21"/>
      <c r="CS22" s="21"/>
      <c r="CT22" s="26"/>
      <c r="CU22" s="21"/>
      <c r="CV22" s="21"/>
      <c r="CW22" s="25"/>
      <c r="CY22" s="27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</row>
    <row r="23" spans="1:154">
      <c r="A23" s="10" t="s">
        <v>105</v>
      </c>
      <c r="B23" s="11" t="s">
        <v>122</v>
      </c>
      <c r="C23" s="17"/>
      <c r="D23" s="17"/>
      <c r="E23" s="17"/>
      <c r="F23" s="11"/>
      <c r="G23" s="11"/>
      <c r="H23" s="11"/>
      <c r="R23" s="19" t="s">
        <v>123</v>
      </c>
      <c r="S23" s="21">
        <v>34207260</v>
      </c>
      <c r="T23" s="21">
        <v>33899184.890813403</v>
      </c>
      <c r="V23" s="19" t="s">
        <v>123</v>
      </c>
      <c r="W23" s="21">
        <v>308075.10918659699</v>
      </c>
      <c r="Y23" s="19" t="s">
        <v>123</v>
      </c>
      <c r="Z23" s="21">
        <v>29151652.192961499</v>
      </c>
      <c r="AA23" s="21">
        <v>742970.76477848506</v>
      </c>
      <c r="AB23" s="21">
        <v>1403404.7519822901</v>
      </c>
      <c r="AC23" s="21">
        <v>0</v>
      </c>
      <c r="AD23" s="21">
        <v>86231.590176472993</v>
      </c>
      <c r="AE23" s="21">
        <v>163171.26393534199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257676.49195238401</v>
      </c>
      <c r="AM23" s="21">
        <v>82476.823465449197</v>
      </c>
      <c r="AN23" s="21">
        <v>72938.920890658599</v>
      </c>
      <c r="AO23" s="21">
        <v>45111.151513461802</v>
      </c>
      <c r="AP23" s="21">
        <v>79512.075368996404</v>
      </c>
      <c r="AQ23" s="21">
        <v>13402.9251149376</v>
      </c>
      <c r="AR23" s="21">
        <v>292655.79602503101</v>
      </c>
      <c r="AS23" s="21">
        <v>724436.82280151302</v>
      </c>
      <c r="AT23" s="21">
        <v>190902.44367270399</v>
      </c>
      <c r="AU23" s="21">
        <v>133413.14153595601</v>
      </c>
      <c r="AV23" s="21">
        <v>170548.42988540101</v>
      </c>
      <c r="AW23" s="21">
        <v>0</v>
      </c>
      <c r="AX23" s="21">
        <v>220793.26333789501</v>
      </c>
      <c r="AY23" s="21">
        <v>0</v>
      </c>
      <c r="AZ23" s="21">
        <v>33540.992710862301</v>
      </c>
      <c r="BA23" s="21">
        <v>32019.992282902</v>
      </c>
      <c r="BB23" s="21">
        <v>2325.0564211549499</v>
      </c>
      <c r="BC23" s="21">
        <v>0</v>
      </c>
      <c r="BD23" s="36"/>
      <c r="BE23" s="19" t="s">
        <v>123</v>
      </c>
      <c r="BF23" s="21">
        <v>29151652.192961499</v>
      </c>
      <c r="BG23" s="21">
        <v>742970.76477848506</v>
      </c>
      <c r="BH23" s="21">
        <v>1403404.7519822901</v>
      </c>
      <c r="BI23" s="21">
        <v>0</v>
      </c>
      <c r="BJ23" s="21">
        <v>86231.590176472993</v>
      </c>
      <c r="BK23" s="21">
        <v>163171.26393534199</v>
      </c>
      <c r="BL23" s="21">
        <v>0</v>
      </c>
      <c r="BM23" s="21">
        <v>0</v>
      </c>
      <c r="BN23" s="21">
        <v>0</v>
      </c>
      <c r="BO23" s="21">
        <v>0</v>
      </c>
      <c r="BP23" s="21">
        <v>257676.49195238401</v>
      </c>
      <c r="BQ23" s="21">
        <v>82476.823465449197</v>
      </c>
      <c r="BR23" s="21">
        <v>72938.920890658599</v>
      </c>
      <c r="BS23" s="21">
        <v>45111.151513461802</v>
      </c>
      <c r="BT23" s="21">
        <v>79512.075368996404</v>
      </c>
      <c r="BU23" s="21">
        <v>13402.9251149376</v>
      </c>
      <c r="BV23" s="21">
        <v>292655.79602503101</v>
      </c>
      <c r="BW23" s="21">
        <v>724436.82280151302</v>
      </c>
      <c r="BX23" s="21">
        <v>190902.44367270399</v>
      </c>
      <c r="BY23" s="21">
        <v>133413.14153595601</v>
      </c>
      <c r="BZ23" s="21">
        <v>170548.42988540101</v>
      </c>
      <c r="CA23" s="21">
        <v>0</v>
      </c>
      <c r="CB23" s="21">
        <v>220793.26333789501</v>
      </c>
      <c r="CC23" s="21">
        <v>0</v>
      </c>
      <c r="CD23" s="21">
        <v>33540.992710862301</v>
      </c>
      <c r="CE23" s="21">
        <v>34345.048704056899</v>
      </c>
      <c r="CF23" s="21">
        <v>0</v>
      </c>
      <c r="CG23" s="23"/>
      <c r="CH23" s="23"/>
      <c r="CI23" s="23"/>
      <c r="CJ23" s="23"/>
      <c r="CK23" s="23"/>
      <c r="CM23" s="19" t="s">
        <v>47</v>
      </c>
      <c r="CN23" s="21">
        <v>-2043459.0608868599</v>
      </c>
      <c r="CP23" s="19"/>
      <c r="CQ23" s="25"/>
      <c r="CR23" s="21"/>
      <c r="CS23" s="21"/>
      <c r="CT23" s="26"/>
      <c r="CU23" s="21"/>
      <c r="CV23" s="21"/>
      <c r="CW23" s="25"/>
      <c r="CY23" s="27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W23" s="18" t="s">
        <v>8</v>
      </c>
      <c r="DX23" s="20" t="s">
        <v>9</v>
      </c>
      <c r="DY23" s="20" t="s">
        <v>39</v>
      </c>
      <c r="DZ23" s="20" t="s">
        <v>40</v>
      </c>
      <c r="EA23" s="20" t="s">
        <v>41</v>
      </c>
      <c r="EB23" s="20" t="s">
        <v>42</v>
      </c>
      <c r="EC23" s="20" t="s">
        <v>43</v>
      </c>
      <c r="ED23" s="20" t="s">
        <v>44</v>
      </c>
      <c r="EE23" s="20" t="s">
        <v>45</v>
      </c>
      <c r="EF23" s="20" t="s">
        <v>46</v>
      </c>
      <c r="EG23" s="20" t="s">
        <v>47</v>
      </c>
      <c r="EH23" s="20" t="s">
        <v>48</v>
      </c>
      <c r="EI23" s="20" t="s">
        <v>49</v>
      </c>
      <c r="EJ23" s="20">
        <v>121</v>
      </c>
      <c r="EK23" s="20" t="s">
        <v>24</v>
      </c>
      <c r="EL23" s="20" t="s">
        <v>50</v>
      </c>
      <c r="EM23" s="20" t="s">
        <v>26</v>
      </c>
      <c r="EN23" s="20" t="s">
        <v>27</v>
      </c>
      <c r="EO23" s="20" t="s">
        <v>51</v>
      </c>
      <c r="EP23" s="20" t="s">
        <v>29</v>
      </c>
      <c r="EQ23" s="20" t="s">
        <v>30</v>
      </c>
      <c r="ER23" s="20" t="s">
        <v>31</v>
      </c>
      <c r="ES23" s="20" t="s">
        <v>32</v>
      </c>
      <c r="ET23" s="20" t="s">
        <v>33</v>
      </c>
      <c r="EU23" s="20" t="s">
        <v>34</v>
      </c>
      <c r="EV23" s="36"/>
      <c r="EW23" s="36"/>
      <c r="EX23" s="36"/>
    </row>
    <row r="24" spans="1:154">
      <c r="A24" s="10" t="s">
        <v>92</v>
      </c>
      <c r="B24" s="11" t="s">
        <v>124</v>
      </c>
      <c r="C24" s="17">
        <v>3711101.19739229</v>
      </c>
      <c r="D24" s="17"/>
      <c r="E24" s="17">
        <v>0.75397312264702199</v>
      </c>
      <c r="F24" s="11" t="s">
        <v>125</v>
      </c>
      <c r="G24" s="11"/>
      <c r="H24" s="11"/>
      <c r="R24" s="19" t="s">
        <v>126</v>
      </c>
      <c r="S24" s="21">
        <v>33906164</v>
      </c>
      <c r="T24" s="21">
        <v>33977544.656880297</v>
      </c>
      <c r="V24" s="19" t="s">
        <v>126</v>
      </c>
      <c r="W24" s="21">
        <v>-71380.656880296796</v>
      </c>
      <c r="Y24" s="19" t="s">
        <v>126</v>
      </c>
      <c r="Z24" s="21">
        <v>29151652.192961499</v>
      </c>
      <c r="AA24" s="21">
        <v>732379.18592135201</v>
      </c>
      <c r="AB24" s="21">
        <v>1465050.8206937599</v>
      </c>
      <c r="AC24" s="21">
        <v>0</v>
      </c>
      <c r="AD24" s="21">
        <v>76322.603087517404</v>
      </c>
      <c r="AE24" s="21">
        <v>118446.654312517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227206.00558514899</v>
      </c>
      <c r="AM24" s="21">
        <v>74957.038161675504</v>
      </c>
      <c r="AN24" s="21">
        <v>67942.828037151499</v>
      </c>
      <c r="AO24" s="21">
        <v>51964.433755386803</v>
      </c>
      <c r="AP24" s="21">
        <v>84498.455309367899</v>
      </c>
      <c r="AQ24" s="21">
        <v>9950.2611357918195</v>
      </c>
      <c r="AR24" s="21">
        <v>308353.71904324798</v>
      </c>
      <c r="AS24" s="21">
        <v>766871.40476768801</v>
      </c>
      <c r="AT24" s="21">
        <v>179171.19105045599</v>
      </c>
      <c r="AU24" s="21">
        <v>151081.85359792699</v>
      </c>
      <c r="AV24" s="21">
        <v>154839.58978955299</v>
      </c>
      <c r="AW24" s="21">
        <v>0</v>
      </c>
      <c r="AX24" s="21">
        <v>230570.67198659599</v>
      </c>
      <c r="AY24" s="21">
        <v>0</v>
      </c>
      <c r="AZ24" s="21">
        <v>63366.772890393499</v>
      </c>
      <c r="BA24" s="21">
        <v>36100.676659266697</v>
      </c>
      <c r="BB24" s="21">
        <v>26818.2981340023</v>
      </c>
      <c r="BC24" s="21">
        <v>7.4505805969238298E-9</v>
      </c>
      <c r="BD24" s="36"/>
      <c r="BE24" s="19" t="s">
        <v>126</v>
      </c>
      <c r="BF24" s="21">
        <v>29151652.192961499</v>
      </c>
      <c r="BG24" s="21">
        <v>732379.18592135201</v>
      </c>
      <c r="BH24" s="21">
        <v>1465050.8206937599</v>
      </c>
      <c r="BI24" s="21">
        <v>0</v>
      </c>
      <c r="BJ24" s="21">
        <v>76322.603087517404</v>
      </c>
      <c r="BK24" s="21">
        <v>118446.654312517</v>
      </c>
      <c r="BL24" s="21">
        <v>0</v>
      </c>
      <c r="BM24" s="21">
        <v>0</v>
      </c>
      <c r="BN24" s="21">
        <v>0</v>
      </c>
      <c r="BO24" s="21">
        <v>0</v>
      </c>
      <c r="BP24" s="21">
        <v>227206.00558514899</v>
      </c>
      <c r="BQ24" s="21">
        <v>74957.038161675504</v>
      </c>
      <c r="BR24" s="21">
        <v>67942.828037151499</v>
      </c>
      <c r="BS24" s="21">
        <v>51964.433755386803</v>
      </c>
      <c r="BT24" s="21">
        <v>84498.455309367899</v>
      </c>
      <c r="BU24" s="21">
        <v>9950.2611357918195</v>
      </c>
      <c r="BV24" s="21">
        <v>308353.71904324798</v>
      </c>
      <c r="BW24" s="21">
        <v>766871.40476768801</v>
      </c>
      <c r="BX24" s="21">
        <v>179171.19105045599</v>
      </c>
      <c r="BY24" s="21">
        <v>151081.85359792699</v>
      </c>
      <c r="BZ24" s="21">
        <v>154839.58978955299</v>
      </c>
      <c r="CA24" s="21">
        <v>0</v>
      </c>
      <c r="CB24" s="21">
        <v>230570.67198659599</v>
      </c>
      <c r="CC24" s="21">
        <v>0</v>
      </c>
      <c r="CD24" s="21">
        <v>63366.772890393499</v>
      </c>
      <c r="CE24" s="21">
        <v>62918.974793269001</v>
      </c>
      <c r="CF24" s="21">
        <v>7.4505805969238298E-9</v>
      </c>
      <c r="CG24" s="23"/>
      <c r="CH24" s="23"/>
      <c r="CI24" s="23"/>
      <c r="CJ24" s="23"/>
      <c r="CK24" s="23"/>
      <c r="CM24" s="19" t="s">
        <v>33</v>
      </c>
      <c r="CN24" s="21">
        <v>-2285022.7014039401</v>
      </c>
      <c r="CP24" s="19"/>
      <c r="CQ24" s="25"/>
      <c r="CR24" s="21"/>
      <c r="CS24" s="21"/>
      <c r="CT24" s="26"/>
      <c r="CU24" s="21"/>
      <c r="CV24" s="21"/>
      <c r="CW24" s="25"/>
      <c r="CY24" s="27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W24" s="19" t="s">
        <v>68</v>
      </c>
      <c r="DX24" s="21">
        <v>1515885914.0339999</v>
      </c>
      <c r="DY24" s="21">
        <v>20982402.697864901</v>
      </c>
      <c r="DZ24" s="21">
        <v>51057693.307853997</v>
      </c>
      <c r="EA24" s="21">
        <v>964595.22583793895</v>
      </c>
      <c r="EB24" s="21">
        <v>1923475.1184831299</v>
      </c>
      <c r="EC24" s="21">
        <v>9266056.7012691405</v>
      </c>
      <c r="ED24" s="21">
        <v>-297494.58157414402</v>
      </c>
      <c r="EE24" s="21">
        <v>508548.94256582198</v>
      </c>
      <c r="EF24" s="21">
        <v>0</v>
      </c>
      <c r="EG24" s="21">
        <v>2043459.0608868599</v>
      </c>
      <c r="EH24" s="21">
        <v>19882722.315912399</v>
      </c>
      <c r="EI24" s="21">
        <v>2116356.06847157</v>
      </c>
      <c r="EJ24" s="21">
        <v>2714251.80028567</v>
      </c>
      <c r="EK24" s="21">
        <v>11514330.7988711</v>
      </c>
      <c r="EL24" s="21">
        <v>3115886.0487457002</v>
      </c>
      <c r="EM24" s="21">
        <v>455458.76242417801</v>
      </c>
      <c r="EN24" s="21">
        <v>6833496.7571102399</v>
      </c>
      <c r="EO24" s="21">
        <v>24048113.346699402</v>
      </c>
      <c r="EP24" s="21">
        <v>9808147.0898804702</v>
      </c>
      <c r="EQ24" s="21">
        <v>3704755.9013497098</v>
      </c>
      <c r="ER24" s="21">
        <v>9268624.8044882305</v>
      </c>
      <c r="ES24" s="21">
        <v>1249011.8160980099</v>
      </c>
      <c r="ET24" s="21">
        <v>4806915.86670087</v>
      </c>
      <c r="EU24" s="21">
        <v>361618.92883278697</v>
      </c>
      <c r="EV24" s="36"/>
      <c r="EW24" s="36"/>
      <c r="EX24" s="36"/>
    </row>
    <row r="25" spans="1:154">
      <c r="A25" s="10" t="s">
        <v>127</v>
      </c>
      <c r="B25" s="11" t="s">
        <v>128</v>
      </c>
      <c r="C25" s="17" t="s">
        <v>129</v>
      </c>
      <c r="D25" s="17"/>
      <c r="E25" s="17"/>
      <c r="F25" s="11" t="s">
        <v>130</v>
      </c>
      <c r="G25" s="11"/>
      <c r="H25" s="11"/>
      <c r="R25" s="19" t="s">
        <v>131</v>
      </c>
      <c r="S25" s="21">
        <v>34057148</v>
      </c>
      <c r="T25" s="21">
        <v>33917892.156116202</v>
      </c>
      <c r="V25" s="19" t="s">
        <v>131</v>
      </c>
      <c r="W25" s="21">
        <v>139255.84388379799</v>
      </c>
      <c r="Y25" s="19" t="s">
        <v>131</v>
      </c>
      <c r="Z25" s="21">
        <v>29151652.192961499</v>
      </c>
      <c r="AA25" s="21">
        <v>656721.34468358103</v>
      </c>
      <c r="AB25" s="21">
        <v>1450942.4269034001</v>
      </c>
      <c r="AC25" s="21">
        <v>0</v>
      </c>
      <c r="AD25" s="21">
        <v>81085.148428019107</v>
      </c>
      <c r="AE25" s="21">
        <v>147644.20239998301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336778.05893931002</v>
      </c>
      <c r="AM25" s="21">
        <v>68980.258770211803</v>
      </c>
      <c r="AN25" s="21">
        <v>80964.312273261501</v>
      </c>
      <c r="AO25" s="21">
        <v>43363.6660496111</v>
      </c>
      <c r="AP25" s="21">
        <v>88230.305461815005</v>
      </c>
      <c r="AQ25" s="21">
        <v>9507.7683668182399</v>
      </c>
      <c r="AR25" s="21">
        <v>253677.218753956</v>
      </c>
      <c r="AS25" s="21">
        <v>694341.50055183098</v>
      </c>
      <c r="AT25" s="21">
        <v>191523.69435958701</v>
      </c>
      <c r="AU25" s="21">
        <v>132981.633670343</v>
      </c>
      <c r="AV25" s="21">
        <v>115573.830294696</v>
      </c>
      <c r="AW25" s="21">
        <v>0</v>
      </c>
      <c r="AX25" s="21">
        <v>238457.672508827</v>
      </c>
      <c r="AY25" s="21">
        <v>4993.2506129703597</v>
      </c>
      <c r="AZ25" s="21">
        <v>123166.659068922</v>
      </c>
      <c r="BA25" s="21">
        <v>19686.3730037526</v>
      </c>
      <c r="BB25" s="21">
        <v>27620.6380538056</v>
      </c>
      <c r="BC25" s="21">
        <v>1.4901161193847699E-8</v>
      </c>
      <c r="BD25" s="36"/>
      <c r="BE25" s="19" t="s">
        <v>131</v>
      </c>
      <c r="BF25" s="21">
        <v>29151652.192961499</v>
      </c>
      <c r="BG25" s="21">
        <v>656721.34468358103</v>
      </c>
      <c r="BH25" s="21">
        <v>1450942.4269034001</v>
      </c>
      <c r="BI25" s="21">
        <v>0</v>
      </c>
      <c r="BJ25" s="21">
        <v>81085.148428019107</v>
      </c>
      <c r="BK25" s="21">
        <v>147644.20239998301</v>
      </c>
      <c r="BL25" s="21">
        <v>0</v>
      </c>
      <c r="BM25" s="21">
        <v>0</v>
      </c>
      <c r="BN25" s="21">
        <v>0</v>
      </c>
      <c r="BO25" s="21">
        <v>0</v>
      </c>
      <c r="BP25" s="21">
        <v>336778.05893931002</v>
      </c>
      <c r="BQ25" s="21">
        <v>68980.258770211803</v>
      </c>
      <c r="BR25" s="21">
        <v>80964.312273261501</v>
      </c>
      <c r="BS25" s="21">
        <v>43363.6660496111</v>
      </c>
      <c r="BT25" s="21">
        <v>88230.305461815005</v>
      </c>
      <c r="BU25" s="21">
        <v>9507.7683668182399</v>
      </c>
      <c r="BV25" s="21">
        <v>253677.218753956</v>
      </c>
      <c r="BW25" s="21">
        <v>694341.50055183098</v>
      </c>
      <c r="BX25" s="21">
        <v>191523.69435958701</v>
      </c>
      <c r="BY25" s="21">
        <v>132981.633670343</v>
      </c>
      <c r="BZ25" s="21">
        <v>115573.830294696</v>
      </c>
      <c r="CA25" s="21">
        <v>0</v>
      </c>
      <c r="CB25" s="21">
        <v>238457.672508827</v>
      </c>
      <c r="CC25" s="21">
        <v>4993.2506129703597</v>
      </c>
      <c r="CD25" s="21">
        <v>123166.659068922</v>
      </c>
      <c r="CE25" s="21">
        <v>47307.0110575582</v>
      </c>
      <c r="CF25" s="21">
        <v>1.4901161193847699E-8</v>
      </c>
      <c r="CG25" s="23"/>
      <c r="CH25" s="23"/>
      <c r="CI25" s="23"/>
      <c r="CJ25" s="23"/>
      <c r="CK25" s="23"/>
      <c r="CM25" s="19" t="s">
        <v>31</v>
      </c>
      <c r="CN25" s="21">
        <v>-5611522.7781847203</v>
      </c>
      <c r="CP25" s="19"/>
      <c r="CQ25" s="25"/>
      <c r="CR25" s="21"/>
      <c r="CS25" s="21"/>
      <c r="CT25" s="26"/>
      <c r="CU25" s="21"/>
      <c r="CV25" s="21"/>
      <c r="CW25" s="25"/>
      <c r="CY25" s="27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W25" s="19" t="s">
        <v>73</v>
      </c>
      <c r="DX25" s="21">
        <v>1515885914.0339999</v>
      </c>
      <c r="DY25" s="21">
        <v>21298923.821548101</v>
      </c>
      <c r="DZ25" s="21">
        <v>96775645.370135099</v>
      </c>
      <c r="EA25" s="21">
        <v>1613003.9453489201</v>
      </c>
      <c r="EB25" s="21">
        <v>21233796.3532448</v>
      </c>
      <c r="EC25" s="21">
        <v>30144156.553967301</v>
      </c>
      <c r="ED25" s="21">
        <v>-73090.237026746196</v>
      </c>
      <c r="EE25" s="21">
        <v>2851387.2145511699</v>
      </c>
      <c r="EF25" s="21">
        <v>7120597.4980493896</v>
      </c>
      <c r="EG25" s="21">
        <v>0</v>
      </c>
      <c r="EH25" s="21">
        <v>5221756.8057745202</v>
      </c>
      <c r="EI25" s="21">
        <v>1801609.60046862</v>
      </c>
      <c r="EJ25" s="21">
        <v>1784681.39360825</v>
      </c>
      <c r="EK25" s="21">
        <v>2472782.7333100699</v>
      </c>
      <c r="EL25" s="21">
        <v>3321949.1326837698</v>
      </c>
      <c r="EM25" s="21">
        <v>1749073.46799078</v>
      </c>
      <c r="EN25" s="21">
        <v>5509883.1279063001</v>
      </c>
      <c r="EO25" s="21">
        <v>24159676.2277059</v>
      </c>
      <c r="EP25" s="21">
        <v>2587202.54437654</v>
      </c>
      <c r="EQ25" s="21">
        <v>6746674.4555071099</v>
      </c>
      <c r="ER25" s="21">
        <v>3657102.0263035102</v>
      </c>
      <c r="ES25" s="21">
        <v>639559.56394326501</v>
      </c>
      <c r="ET25" s="21">
        <v>2521893.1652969299</v>
      </c>
      <c r="EU25" s="21">
        <v>590318.16710331605</v>
      </c>
      <c r="EV25" s="36"/>
      <c r="EW25" s="36"/>
      <c r="EX25" s="36"/>
    </row>
    <row r="26" spans="1:154">
      <c r="A26" s="10"/>
      <c r="B26" s="11"/>
      <c r="C26" s="11"/>
      <c r="D26" s="11"/>
      <c r="E26" s="11"/>
      <c r="F26" s="11"/>
      <c r="H26" s="11"/>
      <c r="R26" s="19" t="s">
        <v>132</v>
      </c>
      <c r="S26" s="21">
        <v>34747408</v>
      </c>
      <c r="T26" s="21">
        <v>34373378.527099296</v>
      </c>
      <c r="V26" s="19" t="s">
        <v>132</v>
      </c>
      <c r="W26" s="21">
        <v>374029.47290070402</v>
      </c>
      <c r="Y26" s="19" t="s">
        <v>132</v>
      </c>
      <c r="Z26" s="21">
        <v>29151652.192961499</v>
      </c>
      <c r="AA26" s="21">
        <v>589146.23564331501</v>
      </c>
      <c r="AB26" s="21">
        <v>1471200.78633154</v>
      </c>
      <c r="AC26" s="21">
        <v>437290.02986926201</v>
      </c>
      <c r="AD26" s="21">
        <v>70249.661533235296</v>
      </c>
      <c r="AE26" s="21">
        <v>138592.32243561899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377431.09398927499</v>
      </c>
      <c r="AM26" s="21">
        <v>97888.248818476495</v>
      </c>
      <c r="AN26" s="21">
        <v>102516.60418157199</v>
      </c>
      <c r="AO26" s="21">
        <v>35863.638502775597</v>
      </c>
      <c r="AP26" s="21">
        <v>97722.590744764399</v>
      </c>
      <c r="AQ26" s="21">
        <v>8999.6037819056291</v>
      </c>
      <c r="AR26" s="21">
        <v>270619.72227988002</v>
      </c>
      <c r="AS26" s="21">
        <v>595343.44532272802</v>
      </c>
      <c r="AT26" s="21">
        <v>162848.753139329</v>
      </c>
      <c r="AU26" s="21">
        <v>80909.584578140406</v>
      </c>
      <c r="AV26" s="21">
        <v>165364.76749915999</v>
      </c>
      <c r="AW26" s="21">
        <v>0</v>
      </c>
      <c r="AX26" s="21">
        <v>251150.20564244999</v>
      </c>
      <c r="AY26" s="21">
        <v>4656.7950817677402</v>
      </c>
      <c r="AZ26" s="21">
        <v>136503.83259269199</v>
      </c>
      <c r="BA26" s="21">
        <v>74688.025371866403</v>
      </c>
      <c r="BB26" s="21">
        <v>52740.3867980379</v>
      </c>
      <c r="BC26" s="21">
        <v>7.4505805969238298E-9</v>
      </c>
      <c r="BD26" s="36"/>
      <c r="BE26" s="19" t="s">
        <v>132</v>
      </c>
      <c r="BF26" s="21">
        <v>29151652.192961499</v>
      </c>
      <c r="BG26" s="21">
        <v>589146.23564331501</v>
      </c>
      <c r="BH26" s="21">
        <v>1471200.78633154</v>
      </c>
      <c r="BI26" s="21">
        <v>437290.02986926201</v>
      </c>
      <c r="BJ26" s="21">
        <v>70249.661533235296</v>
      </c>
      <c r="BK26" s="21">
        <v>138592.32243561899</v>
      </c>
      <c r="BL26" s="21">
        <v>0</v>
      </c>
      <c r="BM26" s="21">
        <v>0</v>
      </c>
      <c r="BN26" s="21">
        <v>0</v>
      </c>
      <c r="BO26" s="21">
        <v>0</v>
      </c>
      <c r="BP26" s="21">
        <v>377431.09398927499</v>
      </c>
      <c r="BQ26" s="21">
        <v>97888.248818476495</v>
      </c>
      <c r="BR26" s="21">
        <v>102516.60418157199</v>
      </c>
      <c r="BS26" s="21">
        <v>35863.638502775597</v>
      </c>
      <c r="BT26" s="21">
        <v>97722.590744764399</v>
      </c>
      <c r="BU26" s="21">
        <v>8999.6037819056291</v>
      </c>
      <c r="BV26" s="21">
        <v>270619.72227988002</v>
      </c>
      <c r="BW26" s="21">
        <v>595343.44532272802</v>
      </c>
      <c r="BX26" s="21">
        <v>162848.753139329</v>
      </c>
      <c r="BY26" s="21">
        <v>80909.584578140406</v>
      </c>
      <c r="BZ26" s="21">
        <v>165364.76749915999</v>
      </c>
      <c r="CA26" s="21">
        <v>0</v>
      </c>
      <c r="CB26" s="21">
        <v>251150.20564244999</v>
      </c>
      <c r="CC26" s="21">
        <v>4656.7950817677402</v>
      </c>
      <c r="CD26" s="21">
        <v>136503.83259269199</v>
      </c>
      <c r="CE26" s="21">
        <v>127428.412169904</v>
      </c>
      <c r="CF26" s="21">
        <v>7.4505805969238298E-9</v>
      </c>
      <c r="CG26" s="23"/>
      <c r="CH26" s="23"/>
      <c r="CI26" s="23"/>
      <c r="CJ26" s="23"/>
      <c r="CK26" s="23"/>
      <c r="CM26" s="19" t="s">
        <v>52</v>
      </c>
      <c r="CN26" s="21">
        <v>-6155322.9468652802</v>
      </c>
      <c r="CP26" s="19"/>
      <c r="CQ26" s="25"/>
      <c r="CR26" s="21"/>
      <c r="CS26" s="21"/>
      <c r="CT26" s="26"/>
      <c r="CU26" s="21"/>
      <c r="CV26" s="21"/>
      <c r="CW26" s="25"/>
      <c r="CY26" s="27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W26" s="19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36"/>
      <c r="EW26" s="36"/>
      <c r="EX26" s="36"/>
    </row>
    <row r="27" spans="1:154">
      <c r="A27" s="10" t="s">
        <v>105</v>
      </c>
      <c r="B27" s="11" t="s">
        <v>133</v>
      </c>
      <c r="C27" s="11"/>
      <c r="D27" s="11"/>
      <c r="E27" s="11"/>
      <c r="F27" s="11"/>
      <c r="H27" s="11"/>
      <c r="R27" s="19" t="s">
        <v>134</v>
      </c>
      <c r="S27" s="21">
        <v>34572436</v>
      </c>
      <c r="T27" s="21">
        <v>34330851.748553902</v>
      </c>
      <c r="V27" s="19" t="s">
        <v>134</v>
      </c>
      <c r="W27" s="21">
        <v>241584.251446098</v>
      </c>
      <c r="Y27" s="19" t="s">
        <v>134</v>
      </c>
      <c r="Z27" s="21">
        <v>29151652.192961499</v>
      </c>
      <c r="AA27" s="21">
        <v>572145.91959899804</v>
      </c>
      <c r="AB27" s="21">
        <v>1509703.2321085799</v>
      </c>
      <c r="AC27" s="21">
        <v>449737.55620503001</v>
      </c>
      <c r="AD27" s="21">
        <v>74459.640567244394</v>
      </c>
      <c r="AE27" s="21">
        <v>121575.298580811</v>
      </c>
      <c r="AF27" s="21">
        <v>0</v>
      </c>
      <c r="AG27" s="21">
        <v>0</v>
      </c>
      <c r="AH27" s="21">
        <v>144095.34313975301</v>
      </c>
      <c r="AI27" s="21">
        <v>0</v>
      </c>
      <c r="AJ27" s="21">
        <v>0</v>
      </c>
      <c r="AK27" s="21">
        <v>0</v>
      </c>
      <c r="AL27" s="21">
        <v>372859.99070839799</v>
      </c>
      <c r="AM27" s="21">
        <v>96226.849336330604</v>
      </c>
      <c r="AN27" s="21">
        <v>90228.362302741894</v>
      </c>
      <c r="AO27" s="21">
        <v>30078.5332582622</v>
      </c>
      <c r="AP27" s="21">
        <v>93080.025944326102</v>
      </c>
      <c r="AQ27" s="21">
        <v>9764.7971326029601</v>
      </c>
      <c r="AR27" s="21">
        <v>242293.1711946</v>
      </c>
      <c r="AS27" s="21">
        <v>574211.25642050197</v>
      </c>
      <c r="AT27" s="21">
        <v>178831.240813026</v>
      </c>
      <c r="AU27" s="21">
        <v>66574.269844293507</v>
      </c>
      <c r="AV27" s="21">
        <v>111648.766774647</v>
      </c>
      <c r="AW27" s="21">
        <v>0</v>
      </c>
      <c r="AX27" s="21">
        <v>216590.276539446</v>
      </c>
      <c r="AY27" s="21">
        <v>4768.7342767493101</v>
      </c>
      <c r="AZ27" s="21">
        <v>111950.27901119</v>
      </c>
      <c r="BA27" s="21">
        <v>63486.709527999999</v>
      </c>
      <c r="BB27" s="21">
        <v>44889.302306867801</v>
      </c>
      <c r="BC27" s="21">
        <v>0</v>
      </c>
      <c r="BD27" s="36"/>
      <c r="BE27" s="19" t="s">
        <v>134</v>
      </c>
      <c r="BF27" s="21">
        <v>29151652.192961499</v>
      </c>
      <c r="BG27" s="21">
        <v>572145.91959899804</v>
      </c>
      <c r="BH27" s="21">
        <v>1509703.2321085799</v>
      </c>
      <c r="BI27" s="21">
        <v>449737.55620503001</v>
      </c>
      <c r="BJ27" s="21">
        <v>74459.640567244394</v>
      </c>
      <c r="BK27" s="21">
        <v>121575.298580811</v>
      </c>
      <c r="BL27" s="21">
        <v>0</v>
      </c>
      <c r="BM27" s="21">
        <v>144095.34313975301</v>
      </c>
      <c r="BN27" s="21">
        <v>0</v>
      </c>
      <c r="BO27" s="21">
        <v>0</v>
      </c>
      <c r="BP27" s="21">
        <v>372859.99070839799</v>
      </c>
      <c r="BQ27" s="21">
        <v>96226.849336330604</v>
      </c>
      <c r="BR27" s="21">
        <v>90228.362302741894</v>
      </c>
      <c r="BS27" s="21">
        <v>30078.5332582622</v>
      </c>
      <c r="BT27" s="21">
        <v>93080.025944326102</v>
      </c>
      <c r="BU27" s="21">
        <v>9764.7971326029601</v>
      </c>
      <c r="BV27" s="21">
        <v>242293.1711946</v>
      </c>
      <c r="BW27" s="21">
        <v>574211.25642050197</v>
      </c>
      <c r="BX27" s="21">
        <v>178831.240813026</v>
      </c>
      <c r="BY27" s="21">
        <v>66574.269844293507</v>
      </c>
      <c r="BZ27" s="21">
        <v>111648.766774647</v>
      </c>
      <c r="CA27" s="21">
        <v>0</v>
      </c>
      <c r="CB27" s="21">
        <v>216590.276539446</v>
      </c>
      <c r="CC27" s="21">
        <v>4768.7342767493101</v>
      </c>
      <c r="CD27" s="21">
        <v>111950.27901119</v>
      </c>
      <c r="CE27" s="21">
        <v>108376.011834868</v>
      </c>
      <c r="CF27" s="21">
        <v>0</v>
      </c>
      <c r="CG27" s="23"/>
      <c r="CH27" s="23"/>
      <c r="CI27" s="23"/>
      <c r="CJ27" s="23"/>
      <c r="CK27" s="23"/>
      <c r="CM27" s="19" t="s">
        <v>29</v>
      </c>
      <c r="CN27" s="21">
        <v>-7220944.5455039302</v>
      </c>
      <c r="CP27" s="19"/>
      <c r="CQ27" s="25"/>
      <c r="CR27" s="21"/>
      <c r="CS27" s="21"/>
      <c r="CT27" s="26"/>
      <c r="CU27" s="21"/>
      <c r="CV27" s="21"/>
      <c r="CW27" s="25"/>
      <c r="CY27" s="27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</row>
    <row r="28" spans="1:154">
      <c r="A28" s="10" t="s">
        <v>92</v>
      </c>
      <c r="B28" s="11" t="s">
        <v>135</v>
      </c>
      <c r="C28" s="17">
        <v>241316.60519948899</v>
      </c>
      <c r="D28" s="17"/>
      <c r="E28" s="17">
        <v>1.1569969328957399</v>
      </c>
      <c r="F28" s="11" t="s">
        <v>136</v>
      </c>
      <c r="H28" s="11"/>
      <c r="R28" s="19" t="s">
        <v>137</v>
      </c>
      <c r="S28" s="21">
        <v>33374544</v>
      </c>
      <c r="T28" s="21">
        <v>33492656.899338</v>
      </c>
      <c r="V28" s="19" t="s">
        <v>137</v>
      </c>
      <c r="W28" s="21">
        <v>-118112.899338</v>
      </c>
      <c r="Y28" s="19" t="s">
        <v>137</v>
      </c>
      <c r="Z28" s="21">
        <v>29151652.192961499</v>
      </c>
      <c r="AA28" s="21">
        <v>713193.86191535695</v>
      </c>
      <c r="AB28" s="21">
        <v>1618645.49388379</v>
      </c>
      <c r="AC28" s="21">
        <v>0</v>
      </c>
      <c r="AD28" s="21">
        <v>0</v>
      </c>
      <c r="AE28" s="21">
        <v>173872.14529730901</v>
      </c>
      <c r="AF28" s="21">
        <v>0</v>
      </c>
      <c r="AG28" s="21">
        <v>0</v>
      </c>
      <c r="AH28" s="21">
        <v>177807.059837031</v>
      </c>
      <c r="AI28" s="21">
        <v>66196.170925522296</v>
      </c>
      <c r="AJ28" s="21">
        <v>0</v>
      </c>
      <c r="AK28" s="21">
        <v>0</v>
      </c>
      <c r="AL28" s="21">
        <v>182842.35078925401</v>
      </c>
      <c r="AM28" s="21">
        <v>87771.162442611399</v>
      </c>
      <c r="AN28" s="21">
        <v>25384.593455577698</v>
      </c>
      <c r="AO28" s="21">
        <v>159758.56455034099</v>
      </c>
      <c r="AP28" s="21">
        <v>86606.624986459807</v>
      </c>
      <c r="AQ28" s="21">
        <v>16284.6172389732</v>
      </c>
      <c r="AR28" s="21">
        <v>140275.20222544199</v>
      </c>
      <c r="AS28" s="21">
        <v>420505.046395613</v>
      </c>
      <c r="AT28" s="21">
        <v>203031.47809178001</v>
      </c>
      <c r="AU28" s="21">
        <v>89263.349910590594</v>
      </c>
      <c r="AV28" s="21">
        <v>51808.399812212498</v>
      </c>
      <c r="AW28" s="21">
        <v>0</v>
      </c>
      <c r="AX28" s="21">
        <v>77584.858169728395</v>
      </c>
      <c r="AY28" s="21">
        <v>8168.3114757952799</v>
      </c>
      <c r="AZ28" s="21">
        <v>26073.440068677999</v>
      </c>
      <c r="BA28" s="21">
        <v>8296.9161585923994</v>
      </c>
      <c r="BB28" s="21">
        <v>7635.0587458378404</v>
      </c>
      <c r="BC28" s="21">
        <v>-3.7252902984619099E-9</v>
      </c>
      <c r="BD28" s="36"/>
      <c r="BE28" s="19" t="s">
        <v>137</v>
      </c>
      <c r="BF28" s="21">
        <v>29151652.192961499</v>
      </c>
      <c r="BG28" s="21">
        <v>713193.86191535695</v>
      </c>
      <c r="BH28" s="21">
        <v>1618645.49388379</v>
      </c>
      <c r="BI28" s="21">
        <v>0</v>
      </c>
      <c r="BJ28" s="21">
        <v>0</v>
      </c>
      <c r="BK28" s="21">
        <v>173872.14529730901</v>
      </c>
      <c r="BL28" s="21">
        <v>0</v>
      </c>
      <c r="BM28" s="21">
        <v>244003.23076255299</v>
      </c>
      <c r="BN28" s="21">
        <v>0</v>
      </c>
      <c r="BO28" s="21">
        <v>0</v>
      </c>
      <c r="BP28" s="21">
        <v>182842.35078925401</v>
      </c>
      <c r="BQ28" s="21">
        <v>87771.162442611399</v>
      </c>
      <c r="BR28" s="21">
        <v>25384.593455577698</v>
      </c>
      <c r="BS28" s="21">
        <v>159758.56455034099</v>
      </c>
      <c r="BT28" s="21">
        <v>86606.624986459807</v>
      </c>
      <c r="BU28" s="21">
        <v>16284.6172389732</v>
      </c>
      <c r="BV28" s="21">
        <v>140275.20222544199</v>
      </c>
      <c r="BW28" s="21">
        <v>420505.046395613</v>
      </c>
      <c r="BX28" s="21">
        <v>203031.47809178001</v>
      </c>
      <c r="BY28" s="21">
        <v>89263.349910590594</v>
      </c>
      <c r="BZ28" s="21">
        <v>51808.399812212498</v>
      </c>
      <c r="CA28" s="21">
        <v>0</v>
      </c>
      <c r="CB28" s="21">
        <v>77584.858169728395</v>
      </c>
      <c r="CC28" s="21">
        <v>8168.3114757952799</v>
      </c>
      <c r="CD28" s="21">
        <v>26073.440068677999</v>
      </c>
      <c r="CE28" s="21">
        <v>15931.974904430201</v>
      </c>
      <c r="CF28" s="21">
        <v>-3.7252902984619099E-9</v>
      </c>
      <c r="CG28" s="23"/>
      <c r="CH28" s="23"/>
      <c r="CI28" s="23"/>
      <c r="CJ28" s="23"/>
      <c r="CK28" s="23"/>
      <c r="CM28" s="19" t="s">
        <v>24</v>
      </c>
      <c r="CN28" s="21">
        <v>-9041548.0655610003</v>
      </c>
      <c r="CP28" s="19"/>
      <c r="CQ28" s="25"/>
      <c r="CR28" s="21"/>
      <c r="CS28" s="21"/>
      <c r="CT28" s="26"/>
      <c r="CU28" s="21"/>
      <c r="CV28" s="21"/>
      <c r="CW28" s="25"/>
      <c r="CY28" s="27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</row>
    <row r="29" spans="1:154">
      <c r="A29" s="10" t="s">
        <v>92</v>
      </c>
      <c r="B29" s="11" t="s">
        <v>138</v>
      </c>
      <c r="C29" s="17">
        <v>-586.74807458733301</v>
      </c>
      <c r="D29" s="17"/>
      <c r="E29" s="17">
        <v>-5.8203875253864399E-3</v>
      </c>
      <c r="F29" s="11" t="s">
        <v>139</v>
      </c>
      <c r="H29" s="11"/>
      <c r="R29" s="19" t="s">
        <v>140</v>
      </c>
      <c r="S29" s="21">
        <v>32941252</v>
      </c>
      <c r="T29" s="21">
        <v>32900607.428717699</v>
      </c>
      <c r="V29" s="19" t="s">
        <v>140</v>
      </c>
      <c r="W29" s="21">
        <v>40644.571282301098</v>
      </c>
      <c r="Y29" s="19" t="s">
        <v>140</v>
      </c>
      <c r="Z29" s="21">
        <v>29151652.192961499</v>
      </c>
      <c r="AA29" s="21">
        <v>396686.81801361899</v>
      </c>
      <c r="AB29" s="21">
        <v>1261295.8589856899</v>
      </c>
      <c r="AC29" s="21">
        <v>0</v>
      </c>
      <c r="AD29" s="21">
        <v>0</v>
      </c>
      <c r="AE29" s="21">
        <v>298590.12479477603</v>
      </c>
      <c r="AF29" s="21">
        <v>0</v>
      </c>
      <c r="AG29" s="21">
        <v>0</v>
      </c>
      <c r="AH29" s="21">
        <v>0</v>
      </c>
      <c r="AI29" s="21">
        <v>114199.724467929</v>
      </c>
      <c r="AJ29" s="21">
        <v>0</v>
      </c>
      <c r="AK29" s="21">
        <v>0</v>
      </c>
      <c r="AL29" s="21">
        <v>501466.70680679101</v>
      </c>
      <c r="AM29" s="21">
        <v>52458.554501930899</v>
      </c>
      <c r="AN29" s="21">
        <v>11615.7876532391</v>
      </c>
      <c r="AO29" s="21">
        <v>326764.55168452102</v>
      </c>
      <c r="AP29" s="21">
        <v>78003.648341966793</v>
      </c>
      <c r="AQ29" s="21">
        <v>11710.6330339826</v>
      </c>
      <c r="AR29" s="21">
        <v>32557.0387147814</v>
      </c>
      <c r="AS29" s="21">
        <v>220292.88814802299</v>
      </c>
      <c r="AT29" s="21">
        <v>219545.88072069999</v>
      </c>
      <c r="AU29" s="21">
        <v>75489.6123697359</v>
      </c>
      <c r="AV29" s="21">
        <v>10461.3360480916</v>
      </c>
      <c r="AW29" s="21">
        <v>0</v>
      </c>
      <c r="AX29" s="21">
        <v>39222.146254761697</v>
      </c>
      <c r="AY29" s="21">
        <v>7719.2097607935902</v>
      </c>
      <c r="AZ29" s="21">
        <v>15863.327289258699</v>
      </c>
      <c r="BA29" s="21">
        <v>66540.654495439507</v>
      </c>
      <c r="BB29" s="21">
        <v>8470.7336701635395</v>
      </c>
      <c r="BC29" s="21">
        <v>-3.7252902984619099E-9</v>
      </c>
      <c r="BD29" s="36"/>
      <c r="BE29" s="19" t="s">
        <v>140</v>
      </c>
      <c r="BF29" s="21">
        <v>29151652.192961499</v>
      </c>
      <c r="BG29" s="21">
        <v>396686.81801361899</v>
      </c>
      <c r="BH29" s="21">
        <v>1261295.8589856899</v>
      </c>
      <c r="BI29" s="21">
        <v>0</v>
      </c>
      <c r="BJ29" s="21">
        <v>0</v>
      </c>
      <c r="BK29" s="21">
        <v>298590.12479477603</v>
      </c>
      <c r="BL29" s="21">
        <v>0</v>
      </c>
      <c r="BM29" s="21">
        <v>114199.724467929</v>
      </c>
      <c r="BN29" s="21">
        <v>0</v>
      </c>
      <c r="BO29" s="21">
        <v>0</v>
      </c>
      <c r="BP29" s="21">
        <v>501466.70680679101</v>
      </c>
      <c r="BQ29" s="21">
        <v>52458.554501930899</v>
      </c>
      <c r="BR29" s="21">
        <v>11615.7876532391</v>
      </c>
      <c r="BS29" s="21">
        <v>326764.55168452102</v>
      </c>
      <c r="BT29" s="21">
        <v>78003.648341966793</v>
      </c>
      <c r="BU29" s="21">
        <v>11710.6330339826</v>
      </c>
      <c r="BV29" s="21">
        <v>32557.0387147814</v>
      </c>
      <c r="BW29" s="21">
        <v>220292.88814802299</v>
      </c>
      <c r="BX29" s="21">
        <v>219545.88072069999</v>
      </c>
      <c r="BY29" s="21">
        <v>75489.6123697359</v>
      </c>
      <c r="BZ29" s="21">
        <v>10461.3360480916</v>
      </c>
      <c r="CA29" s="21">
        <v>0</v>
      </c>
      <c r="CB29" s="21">
        <v>39222.146254761697</v>
      </c>
      <c r="CC29" s="21">
        <v>7719.2097607935902</v>
      </c>
      <c r="CD29" s="21">
        <v>15863.327289258699</v>
      </c>
      <c r="CE29" s="21">
        <v>75011.388165602999</v>
      </c>
      <c r="CF29" s="21">
        <v>-3.7252902984619099E-9</v>
      </c>
      <c r="CG29" s="23"/>
      <c r="CH29" s="23"/>
      <c r="CI29" s="23"/>
      <c r="CJ29" s="23"/>
      <c r="CK29" s="23"/>
      <c r="CM29" s="19" t="s">
        <v>48</v>
      </c>
      <c r="CN29" s="21">
        <v>-14660965.510137901</v>
      </c>
      <c r="CP29" s="19"/>
      <c r="CQ29" s="25"/>
      <c r="CR29" s="21"/>
      <c r="CS29" s="21"/>
      <c r="CT29" s="26"/>
      <c r="CU29" s="21"/>
      <c r="CV29" s="21"/>
      <c r="CW29" s="25"/>
      <c r="CY29" s="27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</row>
    <row r="30" spans="1:154">
      <c r="A30" s="10" t="s">
        <v>92</v>
      </c>
      <c r="B30" s="11" t="s">
        <v>141</v>
      </c>
      <c r="C30" s="17">
        <v>-576.75823856715203</v>
      </c>
      <c r="D30" s="17"/>
      <c r="E30" s="17">
        <v>-4.3598838325174701E-3</v>
      </c>
      <c r="F30" s="11" t="s">
        <v>139</v>
      </c>
      <c r="H30" s="11"/>
      <c r="R30" s="19" t="s">
        <v>142</v>
      </c>
      <c r="S30" s="21">
        <v>32254196</v>
      </c>
      <c r="T30" s="21">
        <v>32480067.905831002</v>
      </c>
      <c r="V30" s="19" t="s">
        <v>142</v>
      </c>
      <c r="W30" s="21">
        <v>-225871.90583100199</v>
      </c>
      <c r="Y30" s="19" t="s">
        <v>142</v>
      </c>
      <c r="Z30" s="21">
        <v>29151652.192961499</v>
      </c>
      <c r="AA30" s="21">
        <v>335622.88534564199</v>
      </c>
      <c r="AB30" s="21">
        <v>948379.45330340299</v>
      </c>
      <c r="AC30" s="21">
        <v>0</v>
      </c>
      <c r="AD30" s="21">
        <v>0</v>
      </c>
      <c r="AE30" s="21">
        <v>374396.50835846498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438608.74197861901</v>
      </c>
      <c r="AM30" s="21">
        <v>35320.890937348697</v>
      </c>
      <c r="AN30" s="21">
        <v>2586.1385442860601</v>
      </c>
      <c r="AO30" s="21">
        <v>325040.40328120999</v>
      </c>
      <c r="AP30" s="21">
        <v>75922.104389703803</v>
      </c>
      <c r="AQ30" s="21">
        <v>5558.0068227226802</v>
      </c>
      <c r="AR30" s="21">
        <v>6534.5985436423998</v>
      </c>
      <c r="AS30" s="21">
        <v>73163.052155372803</v>
      </c>
      <c r="AT30" s="21">
        <v>173805.340951121</v>
      </c>
      <c r="AU30" s="21">
        <v>25390.176474155101</v>
      </c>
      <c r="AV30" s="21">
        <v>75529.026882455699</v>
      </c>
      <c r="AW30" s="21">
        <v>159648.54524740501</v>
      </c>
      <c r="AX30" s="21">
        <v>26200.1323617368</v>
      </c>
      <c r="AY30" s="21">
        <v>15058.0832874349</v>
      </c>
      <c r="AZ30" s="21">
        <v>584.20652885055904</v>
      </c>
      <c r="BA30" s="21">
        <v>197078.28435563299</v>
      </c>
      <c r="BB30" s="21">
        <v>33989.133120293598</v>
      </c>
      <c r="BC30" s="21">
        <v>-3.7252902984619099E-9</v>
      </c>
      <c r="BD30" s="36"/>
      <c r="BE30" s="19" t="s">
        <v>142</v>
      </c>
      <c r="BF30" s="21">
        <v>29151652.192961499</v>
      </c>
      <c r="BG30" s="21">
        <v>335622.88534564199</v>
      </c>
      <c r="BH30" s="21">
        <v>948379.45330340299</v>
      </c>
      <c r="BI30" s="21">
        <v>0</v>
      </c>
      <c r="BJ30" s="21">
        <v>0</v>
      </c>
      <c r="BK30" s="21">
        <v>374396.50835846498</v>
      </c>
      <c r="BL30" s="21">
        <v>0</v>
      </c>
      <c r="BM30" s="21">
        <v>0</v>
      </c>
      <c r="BN30" s="21">
        <v>0</v>
      </c>
      <c r="BO30" s="21">
        <v>0</v>
      </c>
      <c r="BP30" s="21">
        <v>438608.74197861901</v>
      </c>
      <c r="BQ30" s="21">
        <v>35320.890937348697</v>
      </c>
      <c r="BR30" s="21">
        <v>2586.1385442860601</v>
      </c>
      <c r="BS30" s="21">
        <v>325040.40328120999</v>
      </c>
      <c r="BT30" s="21">
        <v>75922.104389703803</v>
      </c>
      <c r="BU30" s="21">
        <v>5558.0068227226802</v>
      </c>
      <c r="BV30" s="21">
        <v>6534.5985436423998</v>
      </c>
      <c r="BW30" s="21">
        <v>73163.052155372803</v>
      </c>
      <c r="BX30" s="21">
        <v>173805.340951121</v>
      </c>
      <c r="BY30" s="21">
        <v>25390.176474155101</v>
      </c>
      <c r="BZ30" s="21">
        <v>75529.026882455699</v>
      </c>
      <c r="CA30" s="21">
        <v>159648.54524740501</v>
      </c>
      <c r="CB30" s="21">
        <v>26200.1323617368</v>
      </c>
      <c r="CC30" s="21">
        <v>15058.0832874349</v>
      </c>
      <c r="CD30" s="21">
        <v>584.20652885055904</v>
      </c>
      <c r="CE30" s="21">
        <v>231067.41747592701</v>
      </c>
      <c r="CF30" s="21">
        <v>-3.7252902984619099E-9</v>
      </c>
      <c r="CG30" s="23"/>
      <c r="CH30" s="23"/>
      <c r="CI30" s="23"/>
      <c r="CJ30" s="23"/>
      <c r="CK30" s="23"/>
      <c r="CM30" s="19" t="s">
        <v>73</v>
      </c>
      <c r="CN30" s="21">
        <v>1765866931.4653499</v>
      </c>
      <c r="CP30" s="19"/>
      <c r="CQ30" s="25"/>
      <c r="CR30" s="21"/>
      <c r="CS30" s="21"/>
      <c r="CT30" s="26"/>
      <c r="CU30" s="21"/>
      <c r="CV30" s="21"/>
      <c r="CW30" s="25"/>
      <c r="CY30" s="27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W30" s="50" t="s">
        <v>143</v>
      </c>
      <c r="DX30" s="74" t="str">
        <f>DX23</f>
        <v>Base</v>
      </c>
      <c r="DY30" s="74" t="str">
        <f t="shared" ref="DY30:EJ30" si="0">DY23</f>
        <v>Devices</v>
      </c>
      <c r="DZ30" s="74" t="str">
        <f t="shared" si="0"/>
        <v>Price</v>
      </c>
      <c r="EA30" s="74" t="str">
        <f t="shared" si="0"/>
        <v>Promos</v>
      </c>
      <c r="EB30" s="74" t="str">
        <f t="shared" si="0"/>
        <v>Consumer.base</v>
      </c>
      <c r="EC30" s="74" t="str">
        <f t="shared" si="0"/>
        <v>Distrn</v>
      </c>
      <c r="ED30" s="74" t="str">
        <f t="shared" si="0"/>
        <v>Comp_distrn</v>
      </c>
      <c r="EE30" s="74" t="str">
        <f t="shared" si="0"/>
        <v>Rcs_cons</v>
      </c>
      <c r="EF30" s="74" t="str">
        <f t="shared" si="0"/>
        <v>Launchhyperair</v>
      </c>
      <c r="EG30" s="74" t="str">
        <f t="shared" si="0"/>
        <v>Launchhyperx2</v>
      </c>
      <c r="EH30" s="74" t="str">
        <f t="shared" si="0"/>
        <v>Weather</v>
      </c>
      <c r="EI30" s="74" t="str">
        <f t="shared" si="0"/>
        <v>Nmp</v>
      </c>
      <c r="EJ30" s="74">
        <f t="shared" si="0"/>
        <v>121</v>
      </c>
      <c r="EK30" s="74" t="str">
        <f t="shared" ref="EK30:EL30" si="1">EK23</f>
        <v>Ownstore</v>
      </c>
      <c r="EL30" s="74" t="str">
        <f t="shared" si="1"/>
        <v>Edm</v>
      </c>
      <c r="EM30" s="74" t="str">
        <f t="shared" ref="EM30:ES30" si="2">EM23</f>
        <v>Ooh</v>
      </c>
      <c r="EN30" s="74" t="str">
        <f t="shared" si="2"/>
        <v>Social</v>
      </c>
      <c r="EO30" s="74" t="str">
        <f t="shared" si="2"/>
        <v>Cvs</v>
      </c>
      <c r="EP30" s="74" t="str">
        <f t="shared" si="2"/>
        <v>Horeca</v>
      </c>
      <c r="EQ30" s="74" t="str">
        <f t="shared" si="2"/>
        <v>Tv</v>
      </c>
      <c r="ER30" s="74" t="str">
        <f t="shared" si="2"/>
        <v>Digitaldisplay</v>
      </c>
      <c r="ES30" s="74" t="str">
        <f t="shared" si="2"/>
        <v>Digitalvideo</v>
      </c>
      <c r="ET30" s="36"/>
    </row>
    <row r="31" spans="1:154">
      <c r="A31" s="10"/>
      <c r="B31" s="11"/>
      <c r="C31" s="17"/>
      <c r="D31" s="17"/>
      <c r="E31" s="17"/>
      <c r="F31" s="11"/>
      <c r="H31" s="11"/>
      <c r="R31" s="19" t="s">
        <v>144</v>
      </c>
      <c r="S31" s="21">
        <v>32745076</v>
      </c>
      <c r="T31" s="21">
        <v>32545973.196797598</v>
      </c>
      <c r="V31" s="19" t="s">
        <v>144</v>
      </c>
      <c r="W31" s="21">
        <v>199102.80320240199</v>
      </c>
      <c r="Y31" s="19" t="s">
        <v>144</v>
      </c>
      <c r="Z31" s="21">
        <v>29151652.192961499</v>
      </c>
      <c r="AA31" s="21">
        <v>311408.42799454799</v>
      </c>
      <c r="AB31" s="21">
        <v>966430.82137343404</v>
      </c>
      <c r="AC31" s="21">
        <v>0</v>
      </c>
      <c r="AD31" s="21">
        <v>0</v>
      </c>
      <c r="AE31" s="21">
        <v>408908.48122600699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549695.03608631203</v>
      </c>
      <c r="AM31" s="21">
        <v>29051.524158167798</v>
      </c>
      <c r="AN31" s="21">
        <v>0</v>
      </c>
      <c r="AO31" s="21">
        <v>307301.38021235401</v>
      </c>
      <c r="AP31" s="21">
        <v>70370.935046999803</v>
      </c>
      <c r="AQ31" s="21">
        <v>3267.7570474173499</v>
      </c>
      <c r="AR31" s="21">
        <v>4047.15308663221</v>
      </c>
      <c r="AS31" s="21">
        <v>58343.787743642402</v>
      </c>
      <c r="AT31" s="21">
        <v>212062.06796091699</v>
      </c>
      <c r="AU31" s="21">
        <v>14227.7481073525</v>
      </c>
      <c r="AV31" s="21">
        <v>94877.133458298107</v>
      </c>
      <c r="AW31" s="21">
        <v>162565.56794863901</v>
      </c>
      <c r="AX31" s="21">
        <v>26899.110584025701</v>
      </c>
      <c r="AY31" s="21">
        <v>19645.170549864</v>
      </c>
      <c r="AZ31" s="21">
        <v>16630.5989296968</v>
      </c>
      <c r="BA31" s="21">
        <v>94575.795834127901</v>
      </c>
      <c r="BB31" s="21">
        <v>44012.506487660998</v>
      </c>
      <c r="BC31" s="21">
        <v>-3.7252902984619099E-9</v>
      </c>
      <c r="BD31" s="36"/>
      <c r="BE31" s="19" t="s">
        <v>144</v>
      </c>
      <c r="BF31" s="21">
        <v>29151652.192961499</v>
      </c>
      <c r="BG31" s="21">
        <v>311408.42799454799</v>
      </c>
      <c r="BH31" s="21">
        <v>966430.82137343404</v>
      </c>
      <c r="BI31" s="21">
        <v>0</v>
      </c>
      <c r="BJ31" s="21">
        <v>0</v>
      </c>
      <c r="BK31" s="21">
        <v>408908.48122600699</v>
      </c>
      <c r="BL31" s="21">
        <v>0</v>
      </c>
      <c r="BM31" s="21">
        <v>0</v>
      </c>
      <c r="BN31" s="21">
        <v>0</v>
      </c>
      <c r="BO31" s="21">
        <v>0</v>
      </c>
      <c r="BP31" s="21">
        <v>549695.03608631203</v>
      </c>
      <c r="BQ31" s="21">
        <v>29051.524158167798</v>
      </c>
      <c r="BR31" s="21">
        <v>0</v>
      </c>
      <c r="BS31" s="21">
        <v>307301.38021235401</v>
      </c>
      <c r="BT31" s="21">
        <v>70370.935046999803</v>
      </c>
      <c r="BU31" s="21">
        <v>3267.7570474173499</v>
      </c>
      <c r="BV31" s="21">
        <v>4047.15308663221</v>
      </c>
      <c r="BW31" s="21">
        <v>58343.787743642402</v>
      </c>
      <c r="BX31" s="21">
        <v>212062.06796091699</v>
      </c>
      <c r="BY31" s="21">
        <v>14227.7481073525</v>
      </c>
      <c r="BZ31" s="21">
        <v>94877.133458298107</v>
      </c>
      <c r="CA31" s="21">
        <v>162565.56794863901</v>
      </c>
      <c r="CB31" s="21">
        <v>26899.110584025701</v>
      </c>
      <c r="CC31" s="21">
        <v>19645.170549864</v>
      </c>
      <c r="CD31" s="21">
        <v>16630.5989296968</v>
      </c>
      <c r="CE31" s="21">
        <v>138588.302321789</v>
      </c>
      <c r="CF31" s="21">
        <v>-3.7252902984619099E-9</v>
      </c>
      <c r="CG31" s="23"/>
      <c r="CH31" s="23"/>
      <c r="CI31" s="23"/>
      <c r="CJ31" s="23"/>
      <c r="CK31" s="23"/>
      <c r="CP31" s="19"/>
      <c r="CQ31" s="25"/>
      <c r="CR31" s="21"/>
      <c r="CS31" s="21"/>
      <c r="CT31" s="26"/>
      <c r="CU31" s="21"/>
      <c r="CV31" s="21"/>
      <c r="CW31" s="25"/>
      <c r="CY31" s="27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W31" t="str">
        <f>DW24</f>
        <v>Year_2022</v>
      </c>
      <c r="DX31" s="77">
        <f>DX24/SUM($DX24:$ES24)</f>
        <v>0.8932498513940208</v>
      </c>
      <c r="DY31" s="77">
        <f t="shared" ref="DY31:ES31" si="3">DY24/SUM($DX24:$ES24)</f>
        <v>1.2364075632763578E-2</v>
      </c>
      <c r="DZ31" s="77">
        <f t="shared" si="3"/>
        <v>3.008621990450077E-2</v>
      </c>
      <c r="EA31" s="77">
        <f t="shared" si="3"/>
        <v>5.6839669407720043E-4</v>
      </c>
      <c r="EB31" s="77">
        <f t="shared" si="3"/>
        <v>1.1334255749978661E-3</v>
      </c>
      <c r="EC31" s="77">
        <f t="shared" si="3"/>
        <v>5.4601099560264051E-3</v>
      </c>
      <c r="ED31" s="77">
        <f t="shared" si="3"/>
        <v>-1.7530144473370328E-4</v>
      </c>
      <c r="EE31" s="77">
        <f t="shared" si="3"/>
        <v>2.9966718680342471E-4</v>
      </c>
      <c r="EF31" s="77">
        <f t="shared" si="3"/>
        <v>0</v>
      </c>
      <c r="EG31" s="77">
        <f t="shared" si="3"/>
        <v>1.2041272272327564E-3</v>
      </c>
      <c r="EH31" s="77">
        <f t="shared" si="3"/>
        <v>1.1716078756042182E-2</v>
      </c>
      <c r="EI31" s="77">
        <f t="shared" si="3"/>
        <v>1.2470824658752408E-3</v>
      </c>
      <c r="EJ31" s="77">
        <f t="shared" si="3"/>
        <v>1.5993980779194367E-3</v>
      </c>
      <c r="EK31" s="77">
        <f t="shared" si="3"/>
        <v>6.7849263455604086E-3</v>
      </c>
      <c r="EL31" s="77">
        <f t="shared" si="3"/>
        <v>1.8360647884088546E-3</v>
      </c>
      <c r="EM31" s="77">
        <f t="shared" si="3"/>
        <v>2.6838330515839635E-4</v>
      </c>
      <c r="EN31" s="77">
        <f t="shared" si="3"/>
        <v>4.0267014201263544E-3</v>
      </c>
      <c r="EO31" s="77">
        <f t="shared" si="3"/>
        <v>1.4170574100844907E-2</v>
      </c>
      <c r="EP31" s="77">
        <f t="shared" si="3"/>
        <v>5.7795417513787405E-3</v>
      </c>
      <c r="EQ31" s="77">
        <f t="shared" si="3"/>
        <v>2.1830618173139947E-3</v>
      </c>
      <c r="ER31" s="77">
        <f t="shared" si="3"/>
        <v>5.4616232346957156E-3</v>
      </c>
      <c r="ES31" s="77">
        <f t="shared" si="3"/>
        <v>7.3599181098657517E-4</v>
      </c>
      <c r="ET31" s="39"/>
    </row>
    <row r="32" spans="1:154">
      <c r="A32" s="10" t="s">
        <v>105</v>
      </c>
      <c r="B32" s="11" t="s">
        <v>145</v>
      </c>
      <c r="C32" s="17"/>
      <c r="D32" s="17"/>
      <c r="E32" s="17"/>
      <c r="F32" s="11"/>
      <c r="H32" s="11"/>
      <c r="R32" s="19" t="s">
        <v>146</v>
      </c>
      <c r="S32" s="21">
        <v>32405404</v>
      </c>
      <c r="T32" s="21">
        <v>32308261.9002726</v>
      </c>
      <c r="V32" s="19" t="s">
        <v>146</v>
      </c>
      <c r="W32" s="21">
        <v>97142.099727399604</v>
      </c>
      <c r="Y32" s="19" t="s">
        <v>146</v>
      </c>
      <c r="Z32" s="21">
        <v>29151652.192961499</v>
      </c>
      <c r="AA32" s="21">
        <v>270484.77432031801</v>
      </c>
      <c r="AB32" s="21">
        <v>831858.23575806397</v>
      </c>
      <c r="AC32" s="21">
        <v>0</v>
      </c>
      <c r="AD32" s="21">
        <v>0</v>
      </c>
      <c r="AE32" s="21">
        <v>378240.57587188203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678120.80309305002</v>
      </c>
      <c r="AM32" s="21">
        <v>47681.899873008202</v>
      </c>
      <c r="AN32" s="21">
        <v>3861.8771016332398</v>
      </c>
      <c r="AO32" s="21">
        <v>312018.66532474599</v>
      </c>
      <c r="AP32" s="21">
        <v>43606.313600070796</v>
      </c>
      <c r="AQ32" s="21">
        <v>1285.0059902175799</v>
      </c>
      <c r="AR32" s="21">
        <v>1145.4508113428601</v>
      </c>
      <c r="AS32" s="21">
        <v>11154.770325674401</v>
      </c>
      <c r="AT32" s="21">
        <v>189202.33567267601</v>
      </c>
      <c r="AU32" s="21">
        <v>501.95676194608001</v>
      </c>
      <c r="AV32" s="21">
        <v>62099.179354164902</v>
      </c>
      <c r="AW32" s="21">
        <v>163237.71251536001</v>
      </c>
      <c r="AX32" s="21">
        <v>3989.20849980616</v>
      </c>
      <c r="AY32" s="21">
        <v>10008.100494821299</v>
      </c>
      <c r="AZ32" s="21">
        <v>4142.0311663242201</v>
      </c>
      <c r="BA32" s="21">
        <v>70978.281321638802</v>
      </c>
      <c r="BB32" s="21">
        <v>72992.529454356496</v>
      </c>
      <c r="BC32" s="21">
        <v>0</v>
      </c>
      <c r="BD32" s="36"/>
      <c r="BE32" s="19" t="s">
        <v>146</v>
      </c>
      <c r="BF32" s="21">
        <v>29151652.192961499</v>
      </c>
      <c r="BG32" s="21">
        <v>270484.77432031801</v>
      </c>
      <c r="BH32" s="21">
        <v>831858.23575806397</v>
      </c>
      <c r="BI32" s="21">
        <v>0</v>
      </c>
      <c r="BJ32" s="21">
        <v>0</v>
      </c>
      <c r="BK32" s="21">
        <v>378240.57587188203</v>
      </c>
      <c r="BL32" s="21">
        <v>0</v>
      </c>
      <c r="BM32" s="21">
        <v>0</v>
      </c>
      <c r="BN32" s="21">
        <v>0</v>
      </c>
      <c r="BO32" s="21">
        <v>0</v>
      </c>
      <c r="BP32" s="21">
        <v>678120.80309305002</v>
      </c>
      <c r="BQ32" s="21">
        <v>47681.899873008202</v>
      </c>
      <c r="BR32" s="21">
        <v>3861.8771016332398</v>
      </c>
      <c r="BS32" s="21">
        <v>312018.66532474599</v>
      </c>
      <c r="BT32" s="21">
        <v>43606.313600070796</v>
      </c>
      <c r="BU32" s="21">
        <v>1285.0059902175799</v>
      </c>
      <c r="BV32" s="21">
        <v>1145.4508113428601</v>
      </c>
      <c r="BW32" s="21">
        <v>11154.770325674401</v>
      </c>
      <c r="BX32" s="21">
        <v>189202.33567267601</v>
      </c>
      <c r="BY32" s="21">
        <v>501.95676194608001</v>
      </c>
      <c r="BZ32" s="21">
        <v>62099.179354164902</v>
      </c>
      <c r="CA32" s="21">
        <v>163237.71251536001</v>
      </c>
      <c r="CB32" s="21">
        <v>3989.20849980616</v>
      </c>
      <c r="CC32" s="21">
        <v>10008.100494821299</v>
      </c>
      <c r="CD32" s="21">
        <v>4142.0311663242201</v>
      </c>
      <c r="CE32" s="21">
        <v>143970.81077599499</v>
      </c>
      <c r="CF32" s="21">
        <v>0</v>
      </c>
      <c r="CG32" s="23"/>
      <c r="CH32" s="23"/>
      <c r="CI32" s="23"/>
      <c r="CJ32" s="23"/>
      <c r="CK32" s="23"/>
      <c r="CP32" s="19"/>
      <c r="CQ32" s="25"/>
      <c r="CR32" s="21"/>
      <c r="CS32" s="21"/>
      <c r="CT32" s="26"/>
      <c r="CU32" s="21"/>
      <c r="CV32" s="21"/>
      <c r="CW32" s="25"/>
      <c r="CY32" s="27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W32" t="str">
        <f t="shared" ref="DW32" si="4">DW25</f>
        <v>Year_2023</v>
      </c>
      <c r="DX32" s="77">
        <f>DX25/SUM($DX25:$ES25)</f>
        <v>0.86301391488788748</v>
      </c>
      <c r="DY32" s="77">
        <f t="shared" ref="DY32:ES32" si="5">DY25/SUM($DX25:$ES25)</f>
        <v>1.2125759240824265E-2</v>
      </c>
      <c r="DZ32" s="77">
        <f t="shared" si="5"/>
        <v>5.5095655816489696E-2</v>
      </c>
      <c r="EA32" s="77">
        <f t="shared" si="5"/>
        <v>9.1830449555450997E-4</v>
      </c>
      <c r="EB32" s="77">
        <f t="shared" si="5"/>
        <v>1.2088681311102235E-2</v>
      </c>
      <c r="EC32" s="77">
        <f t="shared" si="5"/>
        <v>1.7161467309504401E-2</v>
      </c>
      <c r="ED32" s="77">
        <f t="shared" si="5"/>
        <v>-4.1611239350246435E-5</v>
      </c>
      <c r="EE32" s="77">
        <f t="shared" si="5"/>
        <v>1.6233324817581758E-3</v>
      </c>
      <c r="EF32" s="77">
        <f t="shared" si="5"/>
        <v>4.0538504027517932E-3</v>
      </c>
      <c r="EG32" s="77">
        <f t="shared" si="5"/>
        <v>0</v>
      </c>
      <c r="EH32" s="77">
        <f t="shared" si="5"/>
        <v>2.9728152638819646E-3</v>
      </c>
      <c r="EI32" s="77">
        <f t="shared" si="5"/>
        <v>1.0256801913690408E-3</v>
      </c>
      <c r="EJ32" s="77">
        <f t="shared" si="5"/>
        <v>1.0160427391443399E-3</v>
      </c>
      <c r="EK32" s="77">
        <f t="shared" si="5"/>
        <v>1.4077879394380529E-3</v>
      </c>
      <c r="EL32" s="77">
        <f t="shared" si="5"/>
        <v>1.8912296100348492E-3</v>
      </c>
      <c r="EM32" s="77">
        <f t="shared" si="5"/>
        <v>9.9577067578939253E-4</v>
      </c>
      <c r="EN32" s="77">
        <f t="shared" si="5"/>
        <v>3.1368493926664208E-3</v>
      </c>
      <c r="EO32" s="77">
        <f t="shared" si="5"/>
        <v>1.3754423450120302E-2</v>
      </c>
      <c r="EP32" s="77">
        <f t="shared" si="5"/>
        <v>1.4729286523208775E-3</v>
      </c>
      <c r="EQ32" s="77">
        <f t="shared" si="5"/>
        <v>3.8409710654456974E-3</v>
      </c>
      <c r="ER32" s="77">
        <f t="shared" si="5"/>
        <v>2.0820365884037296E-3</v>
      </c>
      <c r="ES32" s="77">
        <f t="shared" si="5"/>
        <v>3.641097248630332E-4</v>
      </c>
      <c r="ET32" s="39"/>
    </row>
    <row r="33" spans="1:150">
      <c r="A33" s="10" t="s">
        <v>92</v>
      </c>
      <c r="B33" s="11" t="s">
        <v>147</v>
      </c>
      <c r="C33" s="17">
        <v>0.41323758895301899</v>
      </c>
      <c r="D33" s="17" t="s">
        <v>148</v>
      </c>
      <c r="E33" s="17">
        <v>0.77824906734635202</v>
      </c>
      <c r="F33" s="11" t="s">
        <v>149</v>
      </c>
      <c r="H33" s="11"/>
      <c r="R33" s="19" t="s">
        <v>150</v>
      </c>
      <c r="S33" s="21">
        <v>31288888</v>
      </c>
      <c r="T33" s="21">
        <v>31725153.591465998</v>
      </c>
      <c r="V33" s="19" t="s">
        <v>150</v>
      </c>
      <c r="W33" s="21">
        <v>-436265.59146599798</v>
      </c>
      <c r="Y33" s="19" t="s">
        <v>150</v>
      </c>
      <c r="Z33" s="21">
        <v>29151652.192961499</v>
      </c>
      <c r="AA33" s="21">
        <v>153571.753482192</v>
      </c>
      <c r="AB33" s="21">
        <v>477757.25958033599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578720.72580842103</v>
      </c>
      <c r="AM33" s="21">
        <v>18848.3707002294</v>
      </c>
      <c r="AN33" s="21">
        <v>61236.349012945699</v>
      </c>
      <c r="AO33" s="21">
        <v>330592.72342791501</v>
      </c>
      <c r="AP33" s="21">
        <v>702.13388305969795</v>
      </c>
      <c r="AQ33" s="21">
        <v>699.14085538327595</v>
      </c>
      <c r="AR33" s="21">
        <v>6918.0828564781104</v>
      </c>
      <c r="AS33" s="21">
        <v>7401.7104366680696</v>
      </c>
      <c r="AT33" s="21">
        <v>166871.066202777</v>
      </c>
      <c r="AU33" s="21">
        <v>21278.587172706</v>
      </c>
      <c r="AV33" s="21">
        <v>18583.439160205398</v>
      </c>
      <c r="AW33" s="21">
        <v>33053.872603829499</v>
      </c>
      <c r="AX33" s="21">
        <v>2021.60390106265</v>
      </c>
      <c r="AY33" s="21">
        <v>236.75605349399299</v>
      </c>
      <c r="AZ33" s="21">
        <v>1196.29383402076</v>
      </c>
      <c r="BA33" s="21">
        <v>374183.75716862403</v>
      </c>
      <c r="BB33" s="21">
        <v>319627.77236415201</v>
      </c>
      <c r="BC33" s="21">
        <v>7.4505805969238298E-9</v>
      </c>
      <c r="BD33" s="36"/>
      <c r="BE33" s="19" t="s">
        <v>150</v>
      </c>
      <c r="BF33" s="21">
        <v>29151652.192961499</v>
      </c>
      <c r="BG33" s="21">
        <v>153571.753482192</v>
      </c>
      <c r="BH33" s="21">
        <v>477757.25958033599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578720.72580842103</v>
      </c>
      <c r="BQ33" s="21">
        <v>18848.3707002294</v>
      </c>
      <c r="BR33" s="21">
        <v>61236.349012945699</v>
      </c>
      <c r="BS33" s="21">
        <v>330592.72342791501</v>
      </c>
      <c r="BT33" s="21">
        <v>702.13388305969795</v>
      </c>
      <c r="BU33" s="21">
        <v>699.14085538327595</v>
      </c>
      <c r="BV33" s="21">
        <v>6918.0828564781104</v>
      </c>
      <c r="BW33" s="21">
        <v>7401.7104366680696</v>
      </c>
      <c r="BX33" s="21">
        <v>166871.066202777</v>
      </c>
      <c r="BY33" s="21">
        <v>21278.587172706</v>
      </c>
      <c r="BZ33" s="21">
        <v>18583.439160205398</v>
      </c>
      <c r="CA33" s="21">
        <v>33053.872603829499</v>
      </c>
      <c r="CB33" s="21">
        <v>2021.60390106265</v>
      </c>
      <c r="CC33" s="21">
        <v>236.75605349399299</v>
      </c>
      <c r="CD33" s="21">
        <v>1196.29383402076</v>
      </c>
      <c r="CE33" s="21">
        <v>693811.52953277598</v>
      </c>
      <c r="CF33" s="21">
        <v>7.4505805969238298E-9</v>
      </c>
      <c r="CG33" s="23"/>
      <c r="CH33" s="23"/>
      <c r="CI33" s="23"/>
      <c r="CJ33" s="23"/>
      <c r="CK33" s="23"/>
      <c r="CP33" s="19"/>
      <c r="CQ33" s="25"/>
      <c r="CR33" s="21"/>
      <c r="CS33" s="21"/>
      <c r="CT33" s="26"/>
      <c r="CU33" s="21"/>
      <c r="CV33" s="21"/>
      <c r="CW33" s="25"/>
      <c r="CY33" s="27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39"/>
    </row>
    <row r="34" spans="1:150">
      <c r="A34" s="10" t="s">
        <v>92</v>
      </c>
      <c r="B34" s="11" t="s">
        <v>147</v>
      </c>
      <c r="C34" s="17">
        <v>0.26061258603195098</v>
      </c>
      <c r="D34" s="17" t="s">
        <v>151</v>
      </c>
      <c r="E34" s="17">
        <v>0.52229488536106505</v>
      </c>
      <c r="F34" s="11" t="s">
        <v>149</v>
      </c>
      <c r="H34" s="11"/>
      <c r="R34" s="19" t="s">
        <v>152</v>
      </c>
      <c r="S34" s="21">
        <v>31856952</v>
      </c>
      <c r="T34" s="21">
        <v>32023918.538422301</v>
      </c>
      <c r="V34" s="19" t="s">
        <v>152</v>
      </c>
      <c r="W34" s="21">
        <v>-166966.538422301</v>
      </c>
      <c r="Y34" s="19" t="s">
        <v>152</v>
      </c>
      <c r="Z34" s="21">
        <v>29151652.192961499</v>
      </c>
      <c r="AA34" s="21">
        <v>110619.63121897999</v>
      </c>
      <c r="AB34" s="21">
        <v>727057.260535585</v>
      </c>
      <c r="AC34" s="21">
        <v>0</v>
      </c>
      <c r="AD34" s="21">
        <v>0</v>
      </c>
      <c r="AE34" s="21">
        <v>300369.568667905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653673.17624491802</v>
      </c>
      <c r="AM34" s="21">
        <v>12222.842235038899</v>
      </c>
      <c r="AN34" s="21">
        <v>9499.4033295047702</v>
      </c>
      <c r="AO34" s="21">
        <v>328023.99107245001</v>
      </c>
      <c r="AP34" s="21">
        <v>45875.407665571001</v>
      </c>
      <c r="AQ34" s="21">
        <v>1552.87869237112</v>
      </c>
      <c r="AR34" s="21">
        <v>3985.0080854931002</v>
      </c>
      <c r="AS34" s="21">
        <v>5474.9333137158601</v>
      </c>
      <c r="AT34" s="21">
        <v>218666.098511794</v>
      </c>
      <c r="AU34" s="21">
        <v>63394.289932550899</v>
      </c>
      <c r="AV34" s="21">
        <v>908.09520938244805</v>
      </c>
      <c r="AW34" s="21">
        <v>2089.30965174742</v>
      </c>
      <c r="AX34" s="21">
        <v>1582.53463305678</v>
      </c>
      <c r="AY34" s="21">
        <v>43.436597510611101</v>
      </c>
      <c r="AZ34" s="21">
        <v>0</v>
      </c>
      <c r="BA34" s="21">
        <v>207305.93904703201</v>
      </c>
      <c r="BB34" s="21">
        <v>179922.540816194</v>
      </c>
      <c r="BC34" s="21">
        <v>0</v>
      </c>
      <c r="BD34" s="36"/>
      <c r="BE34" s="19" t="s">
        <v>152</v>
      </c>
      <c r="BF34" s="21">
        <v>29151652.192961499</v>
      </c>
      <c r="BG34" s="21">
        <v>110619.63121897999</v>
      </c>
      <c r="BH34" s="21">
        <v>727057.260535585</v>
      </c>
      <c r="BI34" s="21">
        <v>0</v>
      </c>
      <c r="BJ34" s="21">
        <v>0</v>
      </c>
      <c r="BK34" s="21">
        <v>300369.568667905</v>
      </c>
      <c r="BL34" s="21">
        <v>0</v>
      </c>
      <c r="BM34" s="21">
        <v>0</v>
      </c>
      <c r="BN34" s="21">
        <v>0</v>
      </c>
      <c r="BO34" s="21">
        <v>0</v>
      </c>
      <c r="BP34" s="21">
        <v>653673.17624491802</v>
      </c>
      <c r="BQ34" s="21">
        <v>12222.842235038899</v>
      </c>
      <c r="BR34" s="21">
        <v>9499.4033295047702</v>
      </c>
      <c r="BS34" s="21">
        <v>328023.99107245001</v>
      </c>
      <c r="BT34" s="21">
        <v>45875.407665571001</v>
      </c>
      <c r="BU34" s="21">
        <v>1552.87869237112</v>
      </c>
      <c r="BV34" s="21">
        <v>3985.0080854931002</v>
      </c>
      <c r="BW34" s="21">
        <v>5474.9333137158601</v>
      </c>
      <c r="BX34" s="21">
        <v>218666.098511794</v>
      </c>
      <c r="BY34" s="21">
        <v>63394.289932550899</v>
      </c>
      <c r="BZ34" s="21">
        <v>908.09520938244805</v>
      </c>
      <c r="CA34" s="21">
        <v>2089.30965174742</v>
      </c>
      <c r="CB34" s="21">
        <v>1582.53463305678</v>
      </c>
      <c r="CC34" s="21">
        <v>43.436597510611101</v>
      </c>
      <c r="CD34" s="21">
        <v>0</v>
      </c>
      <c r="CE34" s="21">
        <v>387228.47986322601</v>
      </c>
      <c r="CF34" s="21">
        <v>0</v>
      </c>
      <c r="CG34" s="23"/>
      <c r="CH34" s="23"/>
      <c r="CI34" s="23"/>
      <c r="CJ34" s="23"/>
      <c r="CK34" s="23"/>
      <c r="CP34" s="19"/>
      <c r="CQ34" s="25"/>
      <c r="CR34" s="21"/>
      <c r="CS34" s="21"/>
      <c r="CT34" s="26"/>
      <c r="CU34" s="21"/>
      <c r="CV34" s="21"/>
      <c r="CW34" s="25"/>
      <c r="CY34" s="27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W34" t="s">
        <v>153</v>
      </c>
      <c r="DX34" s="29" t="s">
        <v>22</v>
      </c>
      <c r="DY34" s="29" t="s">
        <v>23</v>
      </c>
      <c r="DZ34" s="29" t="s">
        <v>24</v>
      </c>
      <c r="EA34" s="29" t="s">
        <v>25</v>
      </c>
      <c r="EB34" s="29" t="s">
        <v>26</v>
      </c>
      <c r="EC34" s="29" t="s">
        <v>27</v>
      </c>
      <c r="ED34" s="29" t="s">
        <v>28</v>
      </c>
      <c r="EE34" s="29" t="s">
        <v>30</v>
      </c>
      <c r="EF34" s="29" t="s">
        <v>31</v>
      </c>
      <c r="EG34" s="29" t="s">
        <v>32</v>
      </c>
      <c r="EH34" s="29" t="s">
        <v>33</v>
      </c>
      <c r="EI34" s="29" t="s">
        <v>34</v>
      </c>
      <c r="EJ34" s="29" t="s">
        <v>35</v>
      </c>
      <c r="EK34" s="77"/>
      <c r="EL34" s="77"/>
      <c r="EM34" s="77"/>
      <c r="EN34" s="77"/>
      <c r="EO34" s="77"/>
      <c r="EP34" s="77"/>
      <c r="EQ34" s="77"/>
      <c r="ER34" s="77"/>
      <c r="ES34" s="77"/>
      <c r="ET34" s="39"/>
    </row>
    <row r="35" spans="1:150" ht="14.45">
      <c r="A35" s="10"/>
      <c r="B35" s="11"/>
      <c r="C35" s="11"/>
      <c r="D35" s="11"/>
      <c r="E35" s="11"/>
      <c r="F35" s="11"/>
      <c r="H35" s="11"/>
      <c r="R35" s="19" t="s">
        <v>154</v>
      </c>
      <c r="S35" s="21">
        <v>32373416</v>
      </c>
      <c r="T35" s="21">
        <v>32149442.161201101</v>
      </c>
      <c r="V35" s="19" t="s">
        <v>154</v>
      </c>
      <c r="W35" s="21">
        <v>223973.838798899</v>
      </c>
      <c r="Y35" s="19" t="s">
        <v>154</v>
      </c>
      <c r="Z35" s="21">
        <v>29151652.192961499</v>
      </c>
      <c r="AA35" s="21">
        <v>251187.24656799401</v>
      </c>
      <c r="AB35" s="21">
        <v>852286.56097376905</v>
      </c>
      <c r="AC35" s="21">
        <v>0</v>
      </c>
      <c r="AD35" s="21">
        <v>0</v>
      </c>
      <c r="AE35" s="21">
        <v>306032.73524602503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692415.60396077298</v>
      </c>
      <c r="AM35" s="21">
        <v>14398.0599311446</v>
      </c>
      <c r="AN35" s="21">
        <v>2387.5306628263102</v>
      </c>
      <c r="AO35" s="21">
        <v>332026.06365395902</v>
      </c>
      <c r="AP35" s="21">
        <v>319.89521365623102</v>
      </c>
      <c r="AQ35" s="21">
        <v>2225.3559047274898</v>
      </c>
      <c r="AR35" s="21">
        <v>518.53651207777898</v>
      </c>
      <c r="AS35" s="21">
        <v>257523.38367802699</v>
      </c>
      <c r="AT35" s="21">
        <v>197734.01573387699</v>
      </c>
      <c r="AU35" s="21">
        <v>30063.937141705399</v>
      </c>
      <c r="AV35" s="21">
        <v>0</v>
      </c>
      <c r="AW35" s="21">
        <v>0</v>
      </c>
      <c r="AX35" s="21">
        <v>659.70619500376404</v>
      </c>
      <c r="AY35" s="21">
        <v>0</v>
      </c>
      <c r="AZ35" s="21">
        <v>0</v>
      </c>
      <c r="BA35" s="21">
        <v>31788.405262659599</v>
      </c>
      <c r="BB35" s="21">
        <v>26222.931601374799</v>
      </c>
      <c r="BC35" s="21">
        <v>0</v>
      </c>
      <c r="BD35" s="36"/>
      <c r="BE35" s="19" t="s">
        <v>154</v>
      </c>
      <c r="BF35" s="21">
        <v>29151652.192961499</v>
      </c>
      <c r="BG35" s="21">
        <v>251187.24656799401</v>
      </c>
      <c r="BH35" s="21">
        <v>852286.56097376905</v>
      </c>
      <c r="BI35" s="21">
        <v>0</v>
      </c>
      <c r="BJ35" s="21">
        <v>0</v>
      </c>
      <c r="BK35" s="21">
        <v>306032.73524602503</v>
      </c>
      <c r="BL35" s="21">
        <v>0</v>
      </c>
      <c r="BM35" s="21">
        <v>0</v>
      </c>
      <c r="BN35" s="21">
        <v>0</v>
      </c>
      <c r="BO35" s="21">
        <v>0</v>
      </c>
      <c r="BP35" s="21">
        <v>692415.60396077298</v>
      </c>
      <c r="BQ35" s="21">
        <v>14398.0599311446</v>
      </c>
      <c r="BR35" s="21">
        <v>2387.5306628263102</v>
      </c>
      <c r="BS35" s="21">
        <v>332026.06365395902</v>
      </c>
      <c r="BT35" s="21">
        <v>319.89521365623102</v>
      </c>
      <c r="BU35" s="21">
        <v>2225.3559047274898</v>
      </c>
      <c r="BV35" s="21">
        <v>518.53651207777898</v>
      </c>
      <c r="BW35" s="21">
        <v>257523.38367802699</v>
      </c>
      <c r="BX35" s="21">
        <v>197734.01573387699</v>
      </c>
      <c r="BY35" s="21">
        <v>30063.937141705399</v>
      </c>
      <c r="BZ35" s="21">
        <v>0</v>
      </c>
      <c r="CA35" s="21">
        <v>0</v>
      </c>
      <c r="CB35" s="21">
        <v>659.70619500376404</v>
      </c>
      <c r="CC35" s="21">
        <v>0</v>
      </c>
      <c r="CD35" s="21">
        <v>0</v>
      </c>
      <c r="CE35" s="21">
        <v>58011.336864034398</v>
      </c>
      <c r="CF35" s="21">
        <v>0</v>
      </c>
      <c r="CG35" s="23"/>
      <c r="CH35" s="23"/>
      <c r="CI35" s="23"/>
      <c r="CJ35" s="23"/>
      <c r="CK35" s="23"/>
      <c r="CP35" s="19"/>
      <c r="CQ35" s="25"/>
      <c r="CR35" s="21"/>
      <c r="CS35" s="21"/>
      <c r="CT35" s="26"/>
      <c r="CU35" s="21"/>
      <c r="CV35" s="21"/>
      <c r="CW35" s="25"/>
      <c r="CY35" s="27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90">
        <v>335086013.31130004</v>
      </c>
      <c r="EI35" s="90">
        <v>35330196.560599998</v>
      </c>
      <c r="EJ35" s="90">
        <v>328827637.65369999</v>
      </c>
      <c r="EK35" s="77"/>
      <c r="EL35" s="77"/>
      <c r="EM35" s="77"/>
      <c r="EN35" s="77"/>
      <c r="EO35" s="77"/>
      <c r="EP35" s="77"/>
      <c r="EQ35" s="77"/>
      <c r="ER35" s="77"/>
      <c r="ES35" s="77"/>
      <c r="ET35" s="39"/>
    </row>
    <row r="36" spans="1:150">
      <c r="A36" s="10" t="s">
        <v>105</v>
      </c>
      <c r="B36" s="11" t="s">
        <v>155</v>
      </c>
      <c r="C36" s="11"/>
      <c r="D36" s="11"/>
      <c r="E36" s="11"/>
      <c r="F36" s="11"/>
      <c r="H36" s="11"/>
      <c r="R36" s="19" t="s">
        <v>156</v>
      </c>
      <c r="S36" s="21">
        <v>32804616</v>
      </c>
      <c r="T36" s="21">
        <v>32586141.726991899</v>
      </c>
      <c r="V36" s="19" t="s">
        <v>156</v>
      </c>
      <c r="W36" s="21">
        <v>218474.27300810101</v>
      </c>
      <c r="Y36" s="19" t="s">
        <v>156</v>
      </c>
      <c r="Z36" s="21">
        <v>29151652.192961499</v>
      </c>
      <c r="AA36" s="21">
        <v>245554.17184021199</v>
      </c>
      <c r="AB36" s="21">
        <v>968723.37897803902</v>
      </c>
      <c r="AC36" s="21">
        <v>0</v>
      </c>
      <c r="AD36" s="21">
        <v>0</v>
      </c>
      <c r="AE36" s="21">
        <v>367461.98686999403</v>
      </c>
      <c r="AF36" s="21">
        <v>-21992.109492749601</v>
      </c>
      <c r="AG36" s="21">
        <v>-57948.164366872697</v>
      </c>
      <c r="AH36" s="21">
        <v>0</v>
      </c>
      <c r="AI36" s="21">
        <v>0</v>
      </c>
      <c r="AJ36" s="21">
        <v>0</v>
      </c>
      <c r="AK36" s="21">
        <v>0</v>
      </c>
      <c r="AL36" s="21">
        <v>738394.05112366902</v>
      </c>
      <c r="AM36" s="21">
        <v>12688.733975864199</v>
      </c>
      <c r="AN36" s="21">
        <v>1223.8082602664199</v>
      </c>
      <c r="AO36" s="21">
        <v>303502.29875334603</v>
      </c>
      <c r="AP36" s="21">
        <v>51270.6900926159</v>
      </c>
      <c r="AQ36" s="21">
        <v>12910.934875339701</v>
      </c>
      <c r="AR36" s="21">
        <v>303025.57234029699</v>
      </c>
      <c r="AS36" s="21">
        <v>273938.925370118</v>
      </c>
      <c r="AT36" s="21">
        <v>139313.881136168</v>
      </c>
      <c r="AU36" s="21">
        <v>92277.011043998107</v>
      </c>
      <c r="AV36" s="21">
        <v>45324.301132330504</v>
      </c>
      <c r="AW36" s="21">
        <v>0</v>
      </c>
      <c r="AX36" s="21">
        <v>731.40696299231297</v>
      </c>
      <c r="AY36" s="21">
        <v>0</v>
      </c>
      <c r="AZ36" s="21">
        <v>0</v>
      </c>
      <c r="BA36" s="21">
        <v>-23435.405830230698</v>
      </c>
      <c r="BB36" s="21">
        <v>-18475.939034996001</v>
      </c>
      <c r="BC36" s="21">
        <v>-7.4505805969238298E-9</v>
      </c>
      <c r="BD36" s="36"/>
      <c r="BE36" s="19" t="s">
        <v>156</v>
      </c>
      <c r="BF36" s="21">
        <v>29151652.192961499</v>
      </c>
      <c r="BG36" s="21">
        <v>245554.17184021199</v>
      </c>
      <c r="BH36" s="21">
        <v>968723.37897803902</v>
      </c>
      <c r="BI36" s="21">
        <v>0</v>
      </c>
      <c r="BJ36" s="21">
        <v>0</v>
      </c>
      <c r="BK36" s="21">
        <v>367461.98686999403</v>
      </c>
      <c r="BL36" s="21">
        <v>-79940.273859622306</v>
      </c>
      <c r="BM36" s="21">
        <v>0</v>
      </c>
      <c r="BN36" s="21">
        <v>0</v>
      </c>
      <c r="BO36" s="21">
        <v>0</v>
      </c>
      <c r="BP36" s="21">
        <v>738394.05112366902</v>
      </c>
      <c r="BQ36" s="21">
        <v>12688.733975864199</v>
      </c>
      <c r="BR36" s="21">
        <v>1223.8082602664199</v>
      </c>
      <c r="BS36" s="21">
        <v>303502.29875334603</v>
      </c>
      <c r="BT36" s="21">
        <v>51270.6900926159</v>
      </c>
      <c r="BU36" s="21">
        <v>12910.934875339701</v>
      </c>
      <c r="BV36" s="21">
        <v>303025.57234029699</v>
      </c>
      <c r="BW36" s="21">
        <v>273938.925370118</v>
      </c>
      <c r="BX36" s="21">
        <v>139313.881136168</v>
      </c>
      <c r="BY36" s="21">
        <v>92277.011043998107</v>
      </c>
      <c r="BZ36" s="21">
        <v>45324.301132330504</v>
      </c>
      <c r="CA36" s="21">
        <v>0</v>
      </c>
      <c r="CB36" s="21">
        <v>731.40696299231297</v>
      </c>
      <c r="CC36" s="21">
        <v>0</v>
      </c>
      <c r="CD36" s="21">
        <v>0</v>
      </c>
      <c r="CE36" s="21">
        <v>-41911.344865226703</v>
      </c>
      <c r="CF36" s="21">
        <v>-7.4505805969238298E-9</v>
      </c>
      <c r="CG36" s="23"/>
      <c r="CH36" s="23"/>
      <c r="CI36" s="23"/>
      <c r="CJ36" s="23"/>
      <c r="CK36" s="23"/>
      <c r="CP36" s="19"/>
      <c r="CQ36" s="25"/>
      <c r="CR36" s="21"/>
      <c r="CS36" s="21"/>
      <c r="CT36" s="26"/>
      <c r="CU36" s="21"/>
      <c r="CV36" s="21"/>
      <c r="CW36" s="25"/>
      <c r="CY36" s="27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39"/>
    </row>
    <row r="37" spans="1:150">
      <c r="A37" s="10" t="s">
        <v>127</v>
      </c>
      <c r="B37" s="11" t="s">
        <v>157</v>
      </c>
      <c r="C37" s="17" t="s">
        <v>158</v>
      </c>
      <c r="D37" s="17"/>
      <c r="E37" s="17"/>
      <c r="F37" s="11" t="s">
        <v>159</v>
      </c>
      <c r="H37" s="11"/>
      <c r="R37" s="19" t="s">
        <v>160</v>
      </c>
      <c r="S37" s="21">
        <v>32660728</v>
      </c>
      <c r="T37" s="21">
        <v>32584061.777222101</v>
      </c>
      <c r="V37" s="19" t="s">
        <v>160</v>
      </c>
      <c r="W37" s="21">
        <v>76666.222777899398</v>
      </c>
      <c r="Y37" s="19" t="s">
        <v>160</v>
      </c>
      <c r="Z37" s="21">
        <v>29151652.192961499</v>
      </c>
      <c r="AA37" s="21">
        <v>212594.60556740101</v>
      </c>
      <c r="AB37" s="21">
        <v>998720.17153389403</v>
      </c>
      <c r="AC37" s="21">
        <v>0</v>
      </c>
      <c r="AD37" s="21">
        <v>0</v>
      </c>
      <c r="AE37" s="21">
        <v>348500.17120683601</v>
      </c>
      <c r="AF37" s="21">
        <v>-22071.544675426201</v>
      </c>
      <c r="AG37" s="21">
        <v>-49582.311292815597</v>
      </c>
      <c r="AH37" s="21">
        <v>0</v>
      </c>
      <c r="AI37" s="21">
        <v>0</v>
      </c>
      <c r="AJ37" s="21">
        <v>0</v>
      </c>
      <c r="AK37" s="21">
        <v>0</v>
      </c>
      <c r="AL37" s="21">
        <v>739325.27614638803</v>
      </c>
      <c r="AM37" s="21">
        <v>12485.7189074654</v>
      </c>
      <c r="AN37" s="21">
        <v>0</v>
      </c>
      <c r="AO37" s="21">
        <v>296118.82610416599</v>
      </c>
      <c r="AP37" s="21">
        <v>45500.569368382799</v>
      </c>
      <c r="AQ37" s="21">
        <v>18033.206897374799</v>
      </c>
      <c r="AR37" s="21">
        <v>328620.24850132002</v>
      </c>
      <c r="AS37" s="21">
        <v>240364.48931233599</v>
      </c>
      <c r="AT37" s="21">
        <v>136499.460052982</v>
      </c>
      <c r="AU37" s="21">
        <v>112659.793416079</v>
      </c>
      <c r="AV37" s="21">
        <v>41971.971028851098</v>
      </c>
      <c r="AW37" s="21">
        <v>0</v>
      </c>
      <c r="AX37" s="21">
        <v>1293.94412500567</v>
      </c>
      <c r="AY37" s="21">
        <v>79.944606986469296</v>
      </c>
      <c r="AZ37" s="21">
        <v>0</v>
      </c>
      <c r="BA37" s="21">
        <v>-17023.324136539501</v>
      </c>
      <c r="BB37" s="21">
        <v>-11681.632410086</v>
      </c>
      <c r="BC37" s="21">
        <v>7.4505805969238298E-9</v>
      </c>
      <c r="BD37" s="36"/>
      <c r="BE37" s="19" t="s">
        <v>160</v>
      </c>
      <c r="BF37" s="21">
        <v>29151652.192961499</v>
      </c>
      <c r="BG37" s="21">
        <v>212594.60556740101</v>
      </c>
      <c r="BH37" s="21">
        <v>998720.17153389403</v>
      </c>
      <c r="BI37" s="21">
        <v>0</v>
      </c>
      <c r="BJ37" s="21">
        <v>0</v>
      </c>
      <c r="BK37" s="21">
        <v>348500.17120683601</v>
      </c>
      <c r="BL37" s="21">
        <v>-71653.855968241798</v>
      </c>
      <c r="BM37" s="21">
        <v>0</v>
      </c>
      <c r="BN37" s="21">
        <v>0</v>
      </c>
      <c r="BO37" s="21">
        <v>0</v>
      </c>
      <c r="BP37" s="21">
        <v>739325.27614638803</v>
      </c>
      <c r="BQ37" s="21">
        <v>12485.7189074654</v>
      </c>
      <c r="BR37" s="21">
        <v>0</v>
      </c>
      <c r="BS37" s="21">
        <v>296118.82610416599</v>
      </c>
      <c r="BT37" s="21">
        <v>45500.569368382799</v>
      </c>
      <c r="BU37" s="21">
        <v>18033.206897374799</v>
      </c>
      <c r="BV37" s="21">
        <v>328620.24850132002</v>
      </c>
      <c r="BW37" s="21">
        <v>240364.48931233599</v>
      </c>
      <c r="BX37" s="21">
        <v>136499.460052982</v>
      </c>
      <c r="BY37" s="21">
        <v>112659.793416079</v>
      </c>
      <c r="BZ37" s="21">
        <v>41971.971028851098</v>
      </c>
      <c r="CA37" s="21">
        <v>0</v>
      </c>
      <c r="CB37" s="21">
        <v>1293.94412500567</v>
      </c>
      <c r="CC37" s="21">
        <v>79.944606986469296</v>
      </c>
      <c r="CD37" s="21">
        <v>0</v>
      </c>
      <c r="CE37" s="21">
        <v>-28704.956546625501</v>
      </c>
      <c r="CF37" s="21">
        <v>7.4505805969238298E-9</v>
      </c>
      <c r="CG37" s="23"/>
      <c r="CH37" s="23"/>
      <c r="CI37" s="23"/>
      <c r="CJ37" s="23"/>
      <c r="CK37" s="23"/>
      <c r="CP37" s="19"/>
      <c r="CQ37" s="25"/>
      <c r="CR37" s="21"/>
      <c r="CS37" s="21"/>
      <c r="CT37" s="26"/>
      <c r="CU37" s="21"/>
      <c r="CV37" s="21"/>
      <c r="CW37" s="25"/>
      <c r="CY37" s="27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39"/>
    </row>
    <row r="38" spans="1:150">
      <c r="A38" s="10" t="s">
        <v>127</v>
      </c>
      <c r="B38" s="11" t="s">
        <v>161</v>
      </c>
      <c r="C38" s="17" t="s">
        <v>158</v>
      </c>
      <c r="D38" s="17"/>
      <c r="E38" s="17"/>
      <c r="F38" s="11" t="s">
        <v>159</v>
      </c>
      <c r="H38" s="11"/>
      <c r="R38" s="19" t="s">
        <v>162</v>
      </c>
      <c r="S38" s="21">
        <v>33260468</v>
      </c>
      <c r="T38" s="21">
        <v>32855231.637622699</v>
      </c>
      <c r="V38" s="19" t="s">
        <v>162</v>
      </c>
      <c r="W38" s="21">
        <v>405236.36237730097</v>
      </c>
      <c r="Y38" s="19" t="s">
        <v>162</v>
      </c>
      <c r="Z38" s="21">
        <v>29151652.192961499</v>
      </c>
      <c r="AA38" s="21">
        <v>126559.25017444001</v>
      </c>
      <c r="AB38" s="21">
        <v>1108956.05309727</v>
      </c>
      <c r="AC38" s="21">
        <v>0</v>
      </c>
      <c r="AD38" s="21">
        <v>0</v>
      </c>
      <c r="AE38" s="21">
        <v>364843.89550519403</v>
      </c>
      <c r="AF38" s="21">
        <v>-30561.161423862999</v>
      </c>
      <c r="AG38" s="21">
        <v>-53642.5092127963</v>
      </c>
      <c r="AH38" s="21">
        <v>0</v>
      </c>
      <c r="AI38" s="21">
        <v>0</v>
      </c>
      <c r="AJ38" s="21">
        <v>0</v>
      </c>
      <c r="AK38" s="21">
        <v>0</v>
      </c>
      <c r="AL38" s="21">
        <v>692870.30107821897</v>
      </c>
      <c r="AM38" s="21">
        <v>7447.5113940558604</v>
      </c>
      <c r="AN38" s="21">
        <v>61144.209480808197</v>
      </c>
      <c r="AO38" s="21">
        <v>294086.72520261502</v>
      </c>
      <c r="AP38" s="21">
        <v>62558.604524258299</v>
      </c>
      <c r="AQ38" s="21">
        <v>15489.829792938601</v>
      </c>
      <c r="AR38" s="21">
        <v>385399.81807460898</v>
      </c>
      <c r="AS38" s="21">
        <v>424854.87507676298</v>
      </c>
      <c r="AT38" s="21">
        <v>98572.250768055499</v>
      </c>
      <c r="AU38" s="21">
        <v>111674.998910907</v>
      </c>
      <c r="AV38" s="21">
        <v>42647.237416183802</v>
      </c>
      <c r="AW38" s="21">
        <v>0</v>
      </c>
      <c r="AX38" s="21">
        <v>5500.80846465185</v>
      </c>
      <c r="AY38" s="21">
        <v>543.68680928941706</v>
      </c>
      <c r="AZ38" s="21">
        <v>0</v>
      </c>
      <c r="BA38" s="21">
        <v>-7157.0061816104899</v>
      </c>
      <c r="BB38" s="21">
        <v>-8209.9342907865503</v>
      </c>
      <c r="BC38" s="21">
        <v>-7.4505805969238298E-9</v>
      </c>
      <c r="BD38" s="36"/>
      <c r="BE38" s="19" t="s">
        <v>162</v>
      </c>
      <c r="BF38" s="21">
        <v>29151652.192961499</v>
      </c>
      <c r="BG38" s="21">
        <v>126559.25017444001</v>
      </c>
      <c r="BH38" s="21">
        <v>1108956.05309727</v>
      </c>
      <c r="BI38" s="21">
        <v>0</v>
      </c>
      <c r="BJ38" s="21">
        <v>0</v>
      </c>
      <c r="BK38" s="21">
        <v>364843.89550519403</v>
      </c>
      <c r="BL38" s="21">
        <v>-84203.670636659299</v>
      </c>
      <c r="BM38" s="21">
        <v>0</v>
      </c>
      <c r="BN38" s="21">
        <v>0</v>
      </c>
      <c r="BO38" s="21">
        <v>0</v>
      </c>
      <c r="BP38" s="21">
        <v>692870.30107821897</v>
      </c>
      <c r="BQ38" s="21">
        <v>7447.5113940558604</v>
      </c>
      <c r="BR38" s="21">
        <v>61144.209480808197</v>
      </c>
      <c r="BS38" s="21">
        <v>294086.72520261502</v>
      </c>
      <c r="BT38" s="21">
        <v>62558.604524258299</v>
      </c>
      <c r="BU38" s="21">
        <v>15489.829792938601</v>
      </c>
      <c r="BV38" s="21">
        <v>385399.81807460898</v>
      </c>
      <c r="BW38" s="21">
        <v>424854.87507676298</v>
      </c>
      <c r="BX38" s="21">
        <v>98572.250768055499</v>
      </c>
      <c r="BY38" s="21">
        <v>111674.998910907</v>
      </c>
      <c r="BZ38" s="21">
        <v>42647.237416183802</v>
      </c>
      <c r="CA38" s="21">
        <v>0</v>
      </c>
      <c r="CB38" s="21">
        <v>5500.80846465185</v>
      </c>
      <c r="CC38" s="21">
        <v>543.68680928941706</v>
      </c>
      <c r="CD38" s="21">
        <v>0</v>
      </c>
      <c r="CE38" s="21">
        <v>-15366.940472397</v>
      </c>
      <c r="CF38" s="21">
        <v>-7.4505805969238298E-9</v>
      </c>
      <c r="CG38" s="23"/>
      <c r="CH38" s="23"/>
      <c r="CI38" s="23"/>
      <c r="CJ38" s="23"/>
      <c r="CK38" s="23"/>
      <c r="CP38" s="19"/>
      <c r="CQ38" s="25"/>
      <c r="CR38" s="21"/>
      <c r="CS38" s="21"/>
      <c r="CT38" s="26"/>
      <c r="CU38" s="21"/>
      <c r="CV38" s="21"/>
      <c r="CW38" s="25"/>
      <c r="CY38" s="27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</row>
    <row r="39" spans="1:150">
      <c r="A39" s="10"/>
      <c r="B39" s="11"/>
      <c r="C39" s="11"/>
      <c r="D39" s="11"/>
      <c r="E39" s="11"/>
      <c r="F39" s="11"/>
      <c r="H39" s="11"/>
      <c r="R39" s="19" t="s">
        <v>163</v>
      </c>
      <c r="S39" s="21">
        <v>32273816</v>
      </c>
      <c r="T39" s="21">
        <v>32655612.4764603</v>
      </c>
      <c r="V39" s="19" t="s">
        <v>163</v>
      </c>
      <c r="W39" s="21">
        <v>-381796.47646029998</v>
      </c>
      <c r="Y39" s="19" t="s">
        <v>163</v>
      </c>
      <c r="Z39" s="21">
        <v>29151652.192961499</v>
      </c>
      <c r="AA39" s="21">
        <v>189597.47993934801</v>
      </c>
      <c r="AB39" s="21">
        <v>997400.35934200196</v>
      </c>
      <c r="AC39" s="21">
        <v>0</v>
      </c>
      <c r="AD39" s="21">
        <v>0</v>
      </c>
      <c r="AE39" s="21">
        <v>371443.61771887599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605258.65974916401</v>
      </c>
      <c r="AM39" s="21">
        <v>13282.8437444584</v>
      </c>
      <c r="AN39" s="21">
        <v>20220.290037633898</v>
      </c>
      <c r="AO39" s="21">
        <v>243727.03233942599</v>
      </c>
      <c r="AP39" s="21">
        <v>50716.889493440198</v>
      </c>
      <c r="AQ39" s="21">
        <v>4138.2978590114399</v>
      </c>
      <c r="AR39" s="21">
        <v>300971.29443670798</v>
      </c>
      <c r="AS39" s="21">
        <v>315585.90581147699</v>
      </c>
      <c r="AT39" s="21">
        <v>94583.870298717797</v>
      </c>
      <c r="AU39" s="21">
        <v>27528.809828257799</v>
      </c>
      <c r="AV39" s="21">
        <v>130417.34733334099</v>
      </c>
      <c r="AW39" s="21">
        <v>6025.9216061100396</v>
      </c>
      <c r="AX39" s="21">
        <v>10813.9580947378</v>
      </c>
      <c r="AY39" s="21">
        <v>7665.7010419501103</v>
      </c>
      <c r="AZ39" s="21">
        <v>29828.9071623075</v>
      </c>
      <c r="BA39" s="21">
        <v>50879.424519685897</v>
      </c>
      <c r="BB39" s="21">
        <v>33873.673142147403</v>
      </c>
      <c r="BC39" s="21">
        <v>-3.7252902984619099E-9</v>
      </c>
      <c r="BD39" s="36"/>
      <c r="BE39" s="19" t="s">
        <v>163</v>
      </c>
      <c r="BF39" s="21">
        <v>29151652.192961499</v>
      </c>
      <c r="BG39" s="21">
        <v>189597.47993934801</v>
      </c>
      <c r="BH39" s="21">
        <v>997400.35934200196</v>
      </c>
      <c r="BI39" s="21">
        <v>0</v>
      </c>
      <c r="BJ39" s="21">
        <v>0</v>
      </c>
      <c r="BK39" s="21">
        <v>371443.61771887599</v>
      </c>
      <c r="BL39" s="21">
        <v>0</v>
      </c>
      <c r="BM39" s="21">
        <v>0</v>
      </c>
      <c r="BN39" s="21">
        <v>0</v>
      </c>
      <c r="BO39" s="21">
        <v>0</v>
      </c>
      <c r="BP39" s="21">
        <v>605258.65974916401</v>
      </c>
      <c r="BQ39" s="21">
        <v>13282.8437444584</v>
      </c>
      <c r="BR39" s="21">
        <v>20220.290037633898</v>
      </c>
      <c r="BS39" s="21">
        <v>243727.03233942599</v>
      </c>
      <c r="BT39" s="21">
        <v>50716.889493440198</v>
      </c>
      <c r="BU39" s="21">
        <v>4138.2978590114399</v>
      </c>
      <c r="BV39" s="21">
        <v>300971.29443670798</v>
      </c>
      <c r="BW39" s="21">
        <v>315585.90581147699</v>
      </c>
      <c r="BX39" s="21">
        <v>94583.870298717797</v>
      </c>
      <c r="BY39" s="21">
        <v>27528.809828257799</v>
      </c>
      <c r="BZ39" s="21">
        <v>130417.34733334099</v>
      </c>
      <c r="CA39" s="21">
        <v>6025.9216061100396</v>
      </c>
      <c r="CB39" s="21">
        <v>10813.9580947378</v>
      </c>
      <c r="CC39" s="21">
        <v>7665.7010419501103</v>
      </c>
      <c r="CD39" s="21">
        <v>29828.9071623075</v>
      </c>
      <c r="CE39" s="21">
        <v>84753.097661833293</v>
      </c>
      <c r="CF39" s="21">
        <v>-3.7252902984619099E-9</v>
      </c>
      <c r="CG39" s="23"/>
      <c r="CH39" s="23"/>
      <c r="CI39" s="23"/>
      <c r="CJ39" s="23"/>
      <c r="CK39" s="23"/>
      <c r="CP39" s="19"/>
      <c r="CQ39" s="25"/>
      <c r="CR39" s="21"/>
      <c r="CS39" s="21"/>
      <c r="CT39" s="26"/>
      <c r="CU39" s="21"/>
      <c r="CV39" s="21"/>
      <c r="CW39" s="25"/>
      <c r="CY39" s="27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W39" s="18" t="s">
        <v>104</v>
      </c>
      <c r="DX39" s="29" t="s">
        <v>22</v>
      </c>
      <c r="DY39" s="29" t="s">
        <v>23</v>
      </c>
      <c r="DZ39" s="29" t="s">
        <v>24</v>
      </c>
      <c r="EA39" s="29" t="s">
        <v>25</v>
      </c>
      <c r="EB39" s="29" t="s">
        <v>26</v>
      </c>
      <c r="EC39" s="29" t="s">
        <v>27</v>
      </c>
      <c r="ED39" s="29" t="s">
        <v>28</v>
      </c>
      <c r="EE39" s="29" t="s">
        <v>30</v>
      </c>
      <c r="EF39" s="29" t="s">
        <v>31</v>
      </c>
      <c r="EG39" s="29" t="s">
        <v>32</v>
      </c>
      <c r="EH39" s="29" t="s">
        <v>33</v>
      </c>
      <c r="EI39" s="29" t="s">
        <v>34</v>
      </c>
      <c r="EJ39" s="29" t="s">
        <v>35</v>
      </c>
    </row>
    <row r="40" spans="1:150">
      <c r="A40" s="10" t="s">
        <v>105</v>
      </c>
      <c r="B40" s="11" t="s">
        <v>164</v>
      </c>
      <c r="C40" s="11"/>
      <c r="D40" s="11"/>
      <c r="E40" s="11"/>
      <c r="F40" s="11"/>
      <c r="H40" s="11"/>
      <c r="R40" s="19" t="s">
        <v>165</v>
      </c>
      <c r="S40" s="21">
        <v>36501820</v>
      </c>
      <c r="T40" s="21">
        <v>34729676.118064404</v>
      </c>
      <c r="V40" s="19" t="s">
        <v>165</v>
      </c>
      <c r="W40" s="21">
        <v>1772143.8819356</v>
      </c>
      <c r="Y40" s="19" t="s">
        <v>165</v>
      </c>
      <c r="Z40" s="21">
        <v>29151652.192961499</v>
      </c>
      <c r="AA40" s="21">
        <v>151993.40308607</v>
      </c>
      <c r="AB40" s="21">
        <v>955455.02168256696</v>
      </c>
      <c r="AC40" s="21">
        <v>0</v>
      </c>
      <c r="AD40" s="21">
        <v>0</v>
      </c>
      <c r="AE40" s="21">
        <v>272968.997149623</v>
      </c>
      <c r="AF40" s="21">
        <v>-51054.247294575202</v>
      </c>
      <c r="AG40" s="21">
        <v>-10642.533815045301</v>
      </c>
      <c r="AH40" s="21">
        <v>0</v>
      </c>
      <c r="AI40" s="21">
        <v>0</v>
      </c>
      <c r="AJ40" s="21">
        <v>0</v>
      </c>
      <c r="AK40" s="21">
        <v>130226.78027443599</v>
      </c>
      <c r="AL40" s="21">
        <v>367236.68807641801</v>
      </c>
      <c r="AM40" s="21">
        <v>10079.699777509801</v>
      </c>
      <c r="AN40" s="21">
        <v>21201.089387737498</v>
      </c>
      <c r="AO40" s="21">
        <v>124951.701939037</v>
      </c>
      <c r="AP40" s="21">
        <v>39045.019216363798</v>
      </c>
      <c r="AQ40" s="21">
        <v>58362.093493033899</v>
      </c>
      <c r="AR40" s="21">
        <v>378561.25944018801</v>
      </c>
      <c r="AS40" s="21">
        <v>1975344.6100807199</v>
      </c>
      <c r="AT40" s="21">
        <v>38759.249648995697</v>
      </c>
      <c r="AU40" s="21">
        <v>25913.658722271</v>
      </c>
      <c r="AV40" s="21">
        <v>190513.48797263301</v>
      </c>
      <c r="AW40" s="21">
        <v>18214.562366184698</v>
      </c>
      <c r="AX40" s="21">
        <v>356166.78081158502</v>
      </c>
      <c r="AY40" s="21">
        <v>12616.772652899601</v>
      </c>
      <c r="AZ40" s="21">
        <v>145368.70858644301</v>
      </c>
      <c r="BA40" s="21">
        <v>102504.096752709</v>
      </c>
      <c r="BB40" s="21">
        <v>264237.025095099</v>
      </c>
      <c r="BC40" s="21">
        <v>0</v>
      </c>
      <c r="BD40" s="36"/>
      <c r="BE40" s="19" t="s">
        <v>165</v>
      </c>
      <c r="BF40" s="21">
        <v>29151652.192961499</v>
      </c>
      <c r="BG40" s="21">
        <v>151993.40308607</v>
      </c>
      <c r="BH40" s="21">
        <v>955455.02168256696</v>
      </c>
      <c r="BI40" s="21">
        <v>0</v>
      </c>
      <c r="BJ40" s="21">
        <v>0</v>
      </c>
      <c r="BK40" s="21">
        <v>272968.997149623</v>
      </c>
      <c r="BL40" s="21">
        <v>-61696.781109620497</v>
      </c>
      <c r="BM40" s="21">
        <v>0</v>
      </c>
      <c r="BN40" s="21">
        <v>0</v>
      </c>
      <c r="BO40" s="21">
        <v>130226.78027443599</v>
      </c>
      <c r="BP40" s="21">
        <v>367236.68807641801</v>
      </c>
      <c r="BQ40" s="21">
        <v>10079.699777509801</v>
      </c>
      <c r="BR40" s="21">
        <v>21201.089387737498</v>
      </c>
      <c r="BS40" s="21">
        <v>124951.701939037</v>
      </c>
      <c r="BT40" s="21">
        <v>39045.019216363798</v>
      </c>
      <c r="BU40" s="21">
        <v>58362.093493033899</v>
      </c>
      <c r="BV40" s="21">
        <v>378561.25944018801</v>
      </c>
      <c r="BW40" s="21">
        <v>1975344.6100807199</v>
      </c>
      <c r="BX40" s="21">
        <v>38759.249648995697</v>
      </c>
      <c r="BY40" s="21">
        <v>25913.658722271</v>
      </c>
      <c r="BZ40" s="21">
        <v>190513.48797263301</v>
      </c>
      <c r="CA40" s="21">
        <v>18214.562366184698</v>
      </c>
      <c r="CB40" s="21">
        <v>356166.78081158502</v>
      </c>
      <c r="CC40" s="21">
        <v>12616.772652899601</v>
      </c>
      <c r="CD40" s="21">
        <v>145368.70858644301</v>
      </c>
      <c r="CE40" s="21">
        <v>366741.12184780801</v>
      </c>
      <c r="CF40" s="21">
        <v>0</v>
      </c>
      <c r="CG40" s="23"/>
      <c r="CH40" s="23"/>
      <c r="CI40" s="23"/>
      <c r="CJ40" s="23"/>
      <c r="CK40" s="23"/>
      <c r="CP40" s="19"/>
      <c r="CQ40" s="25"/>
      <c r="CR40" s="21"/>
      <c r="CS40" s="21"/>
      <c r="CT40" s="26"/>
      <c r="CU40" s="21"/>
      <c r="CV40" s="21"/>
      <c r="CW40" s="25"/>
      <c r="CY40" s="27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W40" s="18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>
        <f>EH13/EH35</f>
        <v>0.1388943724603855</v>
      </c>
      <c r="EI40" s="29">
        <f t="shared" ref="EI40:EJ40" si="6">EI13/EI35</f>
        <v>5.1811683501596768</v>
      </c>
      <c r="EJ40" s="29">
        <f t="shared" si="6"/>
        <v>7.2006053895914607E-2</v>
      </c>
    </row>
    <row r="41" spans="1:150">
      <c r="A41" s="10" t="s">
        <v>127</v>
      </c>
      <c r="B41" s="11" t="s">
        <v>166</v>
      </c>
      <c r="C41" s="17" t="s">
        <v>158</v>
      </c>
      <c r="D41" s="17"/>
      <c r="E41" s="17"/>
      <c r="F41" s="11" t="s">
        <v>167</v>
      </c>
      <c r="G41" s="11"/>
      <c r="H41" s="11"/>
      <c r="R41" s="19" t="s">
        <v>168</v>
      </c>
      <c r="S41" s="21">
        <v>30418856</v>
      </c>
      <c r="T41" s="21">
        <v>31780743.711495001</v>
      </c>
      <c r="V41" s="19" t="s">
        <v>168</v>
      </c>
      <c r="W41" s="21">
        <v>-1361887.7114949999</v>
      </c>
      <c r="Y41" s="19" t="s">
        <v>168</v>
      </c>
      <c r="Z41" s="21">
        <v>29151652.192961499</v>
      </c>
      <c r="AA41" s="21">
        <v>147644.98899951001</v>
      </c>
      <c r="AB41" s="21">
        <v>369166.193501523</v>
      </c>
      <c r="AC41" s="21">
        <v>0</v>
      </c>
      <c r="AD41" s="21">
        <v>643.28584309119401</v>
      </c>
      <c r="AE41" s="21">
        <v>22085.104262996701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535564.398161227</v>
      </c>
      <c r="AL41" s="21">
        <v>52085.342459687097</v>
      </c>
      <c r="AM41" s="21">
        <v>3226.5055877558302</v>
      </c>
      <c r="AN41" s="21">
        <v>9395.6086941581907</v>
      </c>
      <c r="AO41" s="21">
        <v>111150.271609794</v>
      </c>
      <c r="AP41" s="21">
        <v>2758.8669714565499</v>
      </c>
      <c r="AQ41" s="21">
        <v>17563.838632229599</v>
      </c>
      <c r="AR41" s="21">
        <v>43857.5515218402</v>
      </c>
      <c r="AS41" s="21">
        <v>486953.67682490899</v>
      </c>
      <c r="AT41" s="21">
        <v>34993.368362333698</v>
      </c>
      <c r="AU41" s="21">
        <v>1181.818323557</v>
      </c>
      <c r="AV41" s="21">
        <v>46846.916484991903</v>
      </c>
      <c r="AW41" s="21">
        <v>6205.9754151070601</v>
      </c>
      <c r="AX41" s="21">
        <v>1325.31244395763</v>
      </c>
      <c r="AY41" s="21">
        <v>651.78745842222202</v>
      </c>
      <c r="AZ41" s="21">
        <v>36047.827886072999</v>
      </c>
      <c r="BA41" s="21">
        <v>171636.94065060199</v>
      </c>
      <c r="BB41" s="21">
        <v>528105.93843827699</v>
      </c>
      <c r="BC41" s="21">
        <v>-3.7252902984619099E-9</v>
      </c>
      <c r="BD41" s="36"/>
      <c r="BE41" s="19" t="s">
        <v>168</v>
      </c>
      <c r="BF41" s="21">
        <v>29151652.192961499</v>
      </c>
      <c r="BG41" s="21">
        <v>147644.98899951001</v>
      </c>
      <c r="BH41" s="21">
        <v>369166.193501523</v>
      </c>
      <c r="BI41" s="21">
        <v>0</v>
      </c>
      <c r="BJ41" s="21">
        <v>643.28584309119401</v>
      </c>
      <c r="BK41" s="21">
        <v>22085.104262996701</v>
      </c>
      <c r="BL41" s="21">
        <v>0</v>
      </c>
      <c r="BM41" s="21">
        <v>0</v>
      </c>
      <c r="BN41" s="21">
        <v>0</v>
      </c>
      <c r="BO41" s="21">
        <v>535564.398161227</v>
      </c>
      <c r="BP41" s="21">
        <v>52085.342459687097</v>
      </c>
      <c r="BQ41" s="21">
        <v>3226.5055877558302</v>
      </c>
      <c r="BR41" s="21">
        <v>9395.6086941581907</v>
      </c>
      <c r="BS41" s="21">
        <v>111150.271609794</v>
      </c>
      <c r="BT41" s="21">
        <v>2758.8669714565499</v>
      </c>
      <c r="BU41" s="21">
        <v>17563.838632229599</v>
      </c>
      <c r="BV41" s="21">
        <v>43857.5515218402</v>
      </c>
      <c r="BW41" s="21">
        <v>486953.67682490899</v>
      </c>
      <c r="BX41" s="21">
        <v>34993.368362333698</v>
      </c>
      <c r="BY41" s="21">
        <v>1181.818323557</v>
      </c>
      <c r="BZ41" s="21">
        <v>46846.916484991903</v>
      </c>
      <c r="CA41" s="21">
        <v>6205.9754151070601</v>
      </c>
      <c r="CB41" s="21">
        <v>1325.31244395763</v>
      </c>
      <c r="CC41" s="21">
        <v>651.78745842222202</v>
      </c>
      <c r="CD41" s="21">
        <v>36047.827886072999</v>
      </c>
      <c r="CE41" s="21">
        <v>699742.87908887898</v>
      </c>
      <c r="CF41" s="21">
        <v>-3.7252902984619099E-9</v>
      </c>
      <c r="CG41" s="23"/>
      <c r="CH41" s="23"/>
      <c r="CI41" s="23"/>
      <c r="CJ41" s="23"/>
      <c r="CK41" s="23"/>
      <c r="CP41" s="19"/>
      <c r="CQ41" s="25"/>
      <c r="CR41" s="21"/>
      <c r="CS41" s="21"/>
      <c r="CT41" s="26"/>
      <c r="CU41" s="21"/>
      <c r="CV41" s="21"/>
      <c r="CW41" s="25"/>
      <c r="CY41" s="27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</row>
    <row r="42" spans="1:150">
      <c r="A42" s="10" t="s">
        <v>127</v>
      </c>
      <c r="B42" s="11" t="s">
        <v>169</v>
      </c>
      <c r="C42" s="17" t="s">
        <v>158</v>
      </c>
      <c r="D42" s="17"/>
      <c r="E42" s="17"/>
      <c r="F42" s="11" t="s">
        <v>167</v>
      </c>
      <c r="G42" s="11"/>
      <c r="H42" s="11"/>
      <c r="R42" s="19" t="s">
        <v>170</v>
      </c>
      <c r="S42" s="21">
        <v>31178212</v>
      </c>
      <c r="T42" s="21">
        <v>31994554.497155201</v>
      </c>
      <c r="V42" s="19" t="s">
        <v>170</v>
      </c>
      <c r="W42" s="21">
        <v>-816342.49715520104</v>
      </c>
      <c r="Y42" s="19" t="s">
        <v>170</v>
      </c>
      <c r="Z42" s="21">
        <v>29151652.192961499</v>
      </c>
      <c r="AA42" s="21">
        <v>252538.42873067199</v>
      </c>
      <c r="AB42" s="21">
        <v>402633.06915180001</v>
      </c>
      <c r="AC42" s="21">
        <v>0</v>
      </c>
      <c r="AD42" s="21">
        <v>841.86754256769905</v>
      </c>
      <c r="AE42" s="21">
        <v>155000.73228186299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746844.45607844996</v>
      </c>
      <c r="AL42" s="21">
        <v>45735.1230670277</v>
      </c>
      <c r="AM42" s="21">
        <v>34254.944290599997</v>
      </c>
      <c r="AN42" s="21">
        <v>62611.454173551501</v>
      </c>
      <c r="AO42" s="21">
        <v>68181.3719644089</v>
      </c>
      <c r="AP42" s="21">
        <v>964.49212266154802</v>
      </c>
      <c r="AQ42" s="21">
        <v>23406.099477906999</v>
      </c>
      <c r="AR42" s="21">
        <v>15757.2781422436</v>
      </c>
      <c r="AS42" s="21">
        <v>100711.955515682</v>
      </c>
      <c r="AT42" s="21">
        <v>22829.797679303701</v>
      </c>
      <c r="AU42" s="21">
        <v>28512.276994726901</v>
      </c>
      <c r="AV42" s="21">
        <v>17878.604785887699</v>
      </c>
      <c r="AW42" s="21">
        <v>3147.9979061453901</v>
      </c>
      <c r="AX42" s="21">
        <v>12569.588671706701</v>
      </c>
      <c r="AY42" s="21">
        <v>3302.2186283154601</v>
      </c>
      <c r="AZ42" s="21">
        <v>1944.0103395415199</v>
      </c>
      <c r="BA42" s="21">
        <v>161583.74722181499</v>
      </c>
      <c r="BB42" s="21">
        <v>681652.78942682198</v>
      </c>
      <c r="BC42" s="21">
        <v>-7.4505805969238298E-9</v>
      </c>
      <c r="BD42" s="36"/>
      <c r="BE42" s="19" t="s">
        <v>170</v>
      </c>
      <c r="BF42" s="21">
        <v>29151652.192961499</v>
      </c>
      <c r="BG42" s="21">
        <v>252538.42873067199</v>
      </c>
      <c r="BH42" s="21">
        <v>402633.06915180001</v>
      </c>
      <c r="BI42" s="21">
        <v>0</v>
      </c>
      <c r="BJ42" s="21">
        <v>841.86754256769905</v>
      </c>
      <c r="BK42" s="21">
        <v>155000.73228186299</v>
      </c>
      <c r="BL42" s="21">
        <v>0</v>
      </c>
      <c r="BM42" s="21">
        <v>0</v>
      </c>
      <c r="BN42" s="21">
        <v>0</v>
      </c>
      <c r="BO42" s="21">
        <v>746844.45607844996</v>
      </c>
      <c r="BP42" s="21">
        <v>45735.1230670277</v>
      </c>
      <c r="BQ42" s="21">
        <v>34254.944290599997</v>
      </c>
      <c r="BR42" s="21">
        <v>62611.454173551501</v>
      </c>
      <c r="BS42" s="21">
        <v>68181.3719644089</v>
      </c>
      <c r="BT42" s="21">
        <v>964.49212266154802</v>
      </c>
      <c r="BU42" s="21">
        <v>23406.099477906999</v>
      </c>
      <c r="BV42" s="21">
        <v>15757.2781422436</v>
      </c>
      <c r="BW42" s="21">
        <v>100711.955515682</v>
      </c>
      <c r="BX42" s="21">
        <v>22829.797679303701</v>
      </c>
      <c r="BY42" s="21">
        <v>28512.276994726901</v>
      </c>
      <c r="BZ42" s="21">
        <v>17878.604785887699</v>
      </c>
      <c r="CA42" s="21">
        <v>3147.9979061453901</v>
      </c>
      <c r="CB42" s="21">
        <v>12569.588671706701</v>
      </c>
      <c r="CC42" s="21">
        <v>3302.2186283154601</v>
      </c>
      <c r="CD42" s="21">
        <v>1944.0103395415199</v>
      </c>
      <c r="CE42" s="21">
        <v>843236.53664863703</v>
      </c>
      <c r="CF42" s="21">
        <v>-7.4505805969238298E-9</v>
      </c>
      <c r="CG42" s="23"/>
      <c r="CH42" s="23"/>
      <c r="CI42" s="23"/>
      <c r="CJ42" s="23"/>
      <c r="CK42" s="23"/>
      <c r="CP42" s="19"/>
      <c r="CQ42" s="25"/>
      <c r="CR42" s="21"/>
      <c r="CS42" s="21"/>
      <c r="CT42" s="26"/>
      <c r="CU42" s="21"/>
      <c r="CV42" s="21"/>
      <c r="CW42" s="25"/>
      <c r="CY42" s="27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</row>
    <row r="43" spans="1:150">
      <c r="A43" s="10" t="s">
        <v>127</v>
      </c>
      <c r="B43" s="11" t="s">
        <v>171</v>
      </c>
      <c r="C43" s="17" t="s">
        <v>158</v>
      </c>
      <c r="D43" s="17"/>
      <c r="E43" s="17"/>
      <c r="F43" s="11" t="s">
        <v>167</v>
      </c>
      <c r="H43" s="11"/>
      <c r="R43" s="19" t="s">
        <v>172</v>
      </c>
      <c r="S43" s="21">
        <v>32445320</v>
      </c>
      <c r="T43" s="21">
        <v>32491713.003826</v>
      </c>
      <c r="V43" s="19" t="s">
        <v>172</v>
      </c>
      <c r="W43" s="21">
        <v>-46393.003825999796</v>
      </c>
      <c r="Y43" s="19" t="s">
        <v>172</v>
      </c>
      <c r="Z43" s="21">
        <v>29151652.192961499</v>
      </c>
      <c r="AA43" s="21">
        <v>286648.69636796799</v>
      </c>
      <c r="AB43" s="21">
        <v>890027.00506805803</v>
      </c>
      <c r="AC43" s="21">
        <v>0</v>
      </c>
      <c r="AD43" s="21">
        <v>11064.896645987599</v>
      </c>
      <c r="AE43" s="21">
        <v>339261.34996040398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630823.42637274798</v>
      </c>
      <c r="AL43" s="21">
        <v>46057.063327350101</v>
      </c>
      <c r="AM43" s="21">
        <v>31753.872242348902</v>
      </c>
      <c r="AN43" s="21">
        <v>82065.493045793104</v>
      </c>
      <c r="AO43" s="21">
        <v>83172.381070943302</v>
      </c>
      <c r="AP43" s="21">
        <v>26147.906985163499</v>
      </c>
      <c r="AQ43" s="21">
        <v>17589.385431921299</v>
      </c>
      <c r="AR43" s="21">
        <v>16933.687285364402</v>
      </c>
      <c r="AS43" s="21">
        <v>46055.339060643098</v>
      </c>
      <c r="AT43" s="21">
        <v>41501.243256245303</v>
      </c>
      <c r="AU43" s="21">
        <v>233.96989609299899</v>
      </c>
      <c r="AV43" s="21">
        <v>12428.803735601299</v>
      </c>
      <c r="AW43" s="21">
        <v>57596.738076666603</v>
      </c>
      <c r="AX43" s="21">
        <v>8988.0448627961505</v>
      </c>
      <c r="AY43" s="21">
        <v>18986.587980787899</v>
      </c>
      <c r="AZ43" s="21">
        <v>152704.912114726</v>
      </c>
      <c r="BA43" s="21">
        <v>132345.79304523699</v>
      </c>
      <c r="BB43" s="21">
        <v>407674.215031653</v>
      </c>
      <c r="BC43" s="21">
        <v>-3.7252902984619099E-9</v>
      </c>
      <c r="BD43" s="36"/>
      <c r="BE43" s="19" t="s">
        <v>172</v>
      </c>
      <c r="BF43" s="21">
        <v>29151652.192961499</v>
      </c>
      <c r="BG43" s="21">
        <v>286648.69636796799</v>
      </c>
      <c r="BH43" s="21">
        <v>890027.00506805803</v>
      </c>
      <c r="BI43" s="21">
        <v>0</v>
      </c>
      <c r="BJ43" s="21">
        <v>11064.896645987599</v>
      </c>
      <c r="BK43" s="21">
        <v>339261.34996040398</v>
      </c>
      <c r="BL43" s="21">
        <v>0</v>
      </c>
      <c r="BM43" s="21">
        <v>0</v>
      </c>
      <c r="BN43" s="21">
        <v>0</v>
      </c>
      <c r="BO43" s="21">
        <v>630823.42637274798</v>
      </c>
      <c r="BP43" s="21">
        <v>46057.063327350101</v>
      </c>
      <c r="BQ43" s="21">
        <v>31753.872242348902</v>
      </c>
      <c r="BR43" s="21">
        <v>82065.493045793104</v>
      </c>
      <c r="BS43" s="21">
        <v>83172.381070943302</v>
      </c>
      <c r="BT43" s="21">
        <v>26147.906985163499</v>
      </c>
      <c r="BU43" s="21">
        <v>17589.385431921299</v>
      </c>
      <c r="BV43" s="21">
        <v>16933.687285364402</v>
      </c>
      <c r="BW43" s="21">
        <v>46055.339060643098</v>
      </c>
      <c r="BX43" s="21">
        <v>41501.243256245303</v>
      </c>
      <c r="BY43" s="21">
        <v>233.96989609299899</v>
      </c>
      <c r="BZ43" s="21">
        <v>12428.803735601299</v>
      </c>
      <c r="CA43" s="21">
        <v>57596.738076666603</v>
      </c>
      <c r="CB43" s="21">
        <v>8988.0448627961505</v>
      </c>
      <c r="CC43" s="21">
        <v>18986.587980787899</v>
      </c>
      <c r="CD43" s="21">
        <v>152704.912114726</v>
      </c>
      <c r="CE43" s="21">
        <v>540020.00807689002</v>
      </c>
      <c r="CF43" s="21">
        <v>-3.7252902984619099E-9</v>
      </c>
      <c r="CG43" s="23"/>
      <c r="CH43" s="23"/>
      <c r="CI43" s="23"/>
      <c r="CJ43" s="23"/>
      <c r="CK43" s="23"/>
      <c r="EA43" t="s">
        <v>173</v>
      </c>
    </row>
    <row r="44" spans="1:150">
      <c r="A44" s="10" t="s">
        <v>127</v>
      </c>
      <c r="B44" s="11" t="s">
        <v>174</v>
      </c>
      <c r="C44" s="17" t="s">
        <v>158</v>
      </c>
      <c r="D44" s="17"/>
      <c r="E44" s="17"/>
      <c r="F44" s="11" t="s">
        <v>167</v>
      </c>
      <c r="G44" s="11"/>
      <c r="H44" s="11"/>
      <c r="R44" s="19" t="s">
        <v>175</v>
      </c>
      <c r="S44" s="21">
        <v>33479972</v>
      </c>
      <c r="T44" s="21">
        <v>33294785.124990299</v>
      </c>
      <c r="V44" s="19" t="s">
        <v>175</v>
      </c>
      <c r="W44" s="21">
        <v>185186.87500970101</v>
      </c>
      <c r="Y44" s="19" t="s">
        <v>175</v>
      </c>
      <c r="Z44" s="21">
        <v>29151652.192961499</v>
      </c>
      <c r="AA44" s="21">
        <v>302660.656768799</v>
      </c>
      <c r="AB44" s="21">
        <v>1525513.35368163</v>
      </c>
      <c r="AC44" s="21">
        <v>0</v>
      </c>
      <c r="AD44" s="21">
        <v>38373.286868041199</v>
      </c>
      <c r="AE44" s="21">
        <v>191820.86100266399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535423.08901170397</v>
      </c>
      <c r="AM44" s="21">
        <v>41976.603752026902</v>
      </c>
      <c r="AN44" s="21">
        <v>111527.08327225799</v>
      </c>
      <c r="AO44" s="21">
        <v>161962.235367805</v>
      </c>
      <c r="AP44" s="21">
        <v>43096.939573512202</v>
      </c>
      <c r="AQ44" s="21">
        <v>39457.596875769203</v>
      </c>
      <c r="AR44" s="21">
        <v>59706.938512333501</v>
      </c>
      <c r="AS44" s="21">
        <v>424232.203206459</v>
      </c>
      <c r="AT44" s="21">
        <v>136854.37442913899</v>
      </c>
      <c r="AU44" s="21">
        <v>48318.9523085701</v>
      </c>
      <c r="AV44" s="21">
        <v>27733.939825224501</v>
      </c>
      <c r="AW44" s="21">
        <v>62926.352523678899</v>
      </c>
      <c r="AX44" s="21">
        <v>151306.09281277499</v>
      </c>
      <c r="AY44" s="21">
        <v>15619.919797389201</v>
      </c>
      <c r="AZ44" s="21">
        <v>165857.29183705401</v>
      </c>
      <c r="BA44" s="21">
        <v>14648.920144236101</v>
      </c>
      <c r="BB44" s="21">
        <v>44116.240457734602</v>
      </c>
      <c r="BC44" s="21">
        <v>3.7252902984619099E-9</v>
      </c>
      <c r="BD44" s="36"/>
      <c r="BE44" s="19" t="s">
        <v>175</v>
      </c>
      <c r="BF44" s="21">
        <v>29151652.192961499</v>
      </c>
      <c r="BG44" s="21">
        <v>302660.656768799</v>
      </c>
      <c r="BH44" s="21">
        <v>1525513.35368163</v>
      </c>
      <c r="BI44" s="21">
        <v>0</v>
      </c>
      <c r="BJ44" s="21">
        <v>38373.286868041199</v>
      </c>
      <c r="BK44" s="21">
        <v>191820.86100266399</v>
      </c>
      <c r="BL44" s="21">
        <v>0</v>
      </c>
      <c r="BM44" s="21">
        <v>0</v>
      </c>
      <c r="BN44" s="21">
        <v>0</v>
      </c>
      <c r="BO44" s="21">
        <v>0</v>
      </c>
      <c r="BP44" s="21">
        <v>535423.08901170397</v>
      </c>
      <c r="BQ44" s="21">
        <v>41976.603752026902</v>
      </c>
      <c r="BR44" s="21">
        <v>111527.08327225799</v>
      </c>
      <c r="BS44" s="21">
        <v>161962.235367805</v>
      </c>
      <c r="BT44" s="21">
        <v>43096.939573512202</v>
      </c>
      <c r="BU44" s="21">
        <v>39457.596875769203</v>
      </c>
      <c r="BV44" s="21">
        <v>59706.938512333501</v>
      </c>
      <c r="BW44" s="21">
        <v>424232.203206459</v>
      </c>
      <c r="BX44" s="21">
        <v>136854.37442913899</v>
      </c>
      <c r="BY44" s="21">
        <v>48318.9523085701</v>
      </c>
      <c r="BZ44" s="21">
        <v>27733.939825224501</v>
      </c>
      <c r="CA44" s="21">
        <v>62926.352523678899</v>
      </c>
      <c r="CB44" s="21">
        <v>151306.09281277499</v>
      </c>
      <c r="CC44" s="21">
        <v>15619.919797389201</v>
      </c>
      <c r="CD44" s="21">
        <v>165857.29183705401</v>
      </c>
      <c r="CE44" s="21">
        <v>58765.160601970703</v>
      </c>
      <c r="CF44" s="21">
        <v>3.7252902984619099E-9</v>
      </c>
      <c r="CG44" s="23"/>
      <c r="CH44" s="23"/>
      <c r="CI44" s="23"/>
      <c r="CJ44" s="23"/>
      <c r="CK44" s="23"/>
      <c r="DW44" s="87" t="s">
        <v>8</v>
      </c>
      <c r="DX44" s="88" t="s">
        <v>9</v>
      </c>
      <c r="DY44" s="88" t="s">
        <v>39</v>
      </c>
      <c r="DZ44" s="88" t="s">
        <v>41</v>
      </c>
      <c r="EA44" s="88" t="s">
        <v>43</v>
      </c>
      <c r="EB44" s="88" t="s">
        <v>44</v>
      </c>
      <c r="EC44" s="88" t="s">
        <v>45</v>
      </c>
      <c r="ED44" s="88" t="s">
        <v>48</v>
      </c>
      <c r="EE44" s="88" t="s">
        <v>49</v>
      </c>
      <c r="EF44" s="88">
        <v>121</v>
      </c>
      <c r="EG44" s="88" t="s">
        <v>24</v>
      </c>
      <c r="EH44" s="88" t="s">
        <v>50</v>
      </c>
      <c r="EI44" s="88" t="s">
        <v>26</v>
      </c>
      <c r="EJ44" s="88" t="s">
        <v>27</v>
      </c>
      <c r="EK44" s="88" t="s">
        <v>51</v>
      </c>
      <c r="EL44" s="88" t="s">
        <v>30</v>
      </c>
      <c r="EM44" s="88" t="s">
        <v>31</v>
      </c>
      <c r="EN44" s="88" t="s">
        <v>32</v>
      </c>
      <c r="EO44" s="88" t="s">
        <v>33</v>
      </c>
      <c r="EP44" s="88" t="s">
        <v>34</v>
      </c>
      <c r="EQ44" s="88" t="s">
        <v>35</v>
      </c>
      <c r="ER44" s="88" t="s">
        <v>52</v>
      </c>
      <c r="ES44" s="88" t="s">
        <v>38</v>
      </c>
    </row>
    <row r="45" spans="1:150">
      <c r="A45" s="10" t="s">
        <v>127</v>
      </c>
      <c r="B45" s="11" t="s">
        <v>176</v>
      </c>
      <c r="C45" s="17" t="s">
        <v>158</v>
      </c>
      <c r="D45" s="17"/>
      <c r="E45" s="17"/>
      <c r="F45" s="11" t="s">
        <v>167</v>
      </c>
      <c r="G45" s="11"/>
      <c r="H45" s="11"/>
      <c r="R45" s="19" t="s">
        <v>177</v>
      </c>
      <c r="S45" s="21">
        <v>32488524</v>
      </c>
      <c r="T45" s="21">
        <v>32423746.686895601</v>
      </c>
      <c r="V45" s="19" t="s">
        <v>177</v>
      </c>
      <c r="W45" s="21">
        <v>64777.313104398498</v>
      </c>
      <c r="Y45" s="19" t="s">
        <v>177</v>
      </c>
      <c r="Z45" s="21">
        <v>29151652.192961499</v>
      </c>
      <c r="AA45" s="21">
        <v>246776.382325757</v>
      </c>
      <c r="AB45" s="21">
        <v>129333.529629157</v>
      </c>
      <c r="AC45" s="21">
        <v>0</v>
      </c>
      <c r="AD45" s="21">
        <v>13707.993109022</v>
      </c>
      <c r="AE45" s="21">
        <v>278082.67791505699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693797.39960604603</v>
      </c>
      <c r="AM45" s="21">
        <v>49623.291372441701</v>
      </c>
      <c r="AN45" s="21">
        <v>123504.87207090099</v>
      </c>
      <c r="AO45" s="21">
        <v>365879.84229352197</v>
      </c>
      <c r="AP45" s="21">
        <v>12880.9234454374</v>
      </c>
      <c r="AQ45" s="21">
        <v>2158.96242279221</v>
      </c>
      <c r="AR45" s="21">
        <v>39066.763034253701</v>
      </c>
      <c r="AS45" s="21">
        <v>266778.86691341503</v>
      </c>
      <c r="AT45" s="21">
        <v>195415.12428591901</v>
      </c>
      <c r="AU45" s="21">
        <v>36586.963189928101</v>
      </c>
      <c r="AV45" s="21">
        <v>284489.227450262</v>
      </c>
      <c r="AW45" s="21">
        <v>154488.610386063</v>
      </c>
      <c r="AX45" s="21">
        <v>25442.067665093298</v>
      </c>
      <c r="AY45" s="21">
        <v>24163.7309269869</v>
      </c>
      <c r="AZ45" s="21">
        <v>123487.691064251</v>
      </c>
      <c r="BA45" s="21">
        <v>61901.6342658836</v>
      </c>
      <c r="BB45" s="21">
        <v>144527.94056191199</v>
      </c>
      <c r="BC45" s="21">
        <v>0</v>
      </c>
      <c r="BD45" s="36"/>
      <c r="BE45" s="19" t="s">
        <v>177</v>
      </c>
      <c r="BF45" s="21">
        <v>29151652.192961499</v>
      </c>
      <c r="BG45" s="21">
        <v>246776.382325757</v>
      </c>
      <c r="BH45" s="21">
        <v>129333.529629157</v>
      </c>
      <c r="BI45" s="21">
        <v>0</v>
      </c>
      <c r="BJ45" s="21">
        <v>13707.993109022</v>
      </c>
      <c r="BK45" s="21">
        <v>278082.67791505699</v>
      </c>
      <c r="BL45" s="21">
        <v>0</v>
      </c>
      <c r="BM45" s="21">
        <v>0</v>
      </c>
      <c r="BN45" s="21">
        <v>0</v>
      </c>
      <c r="BO45" s="21">
        <v>0</v>
      </c>
      <c r="BP45" s="21">
        <v>693797.39960604603</v>
      </c>
      <c r="BQ45" s="21">
        <v>49623.291372441701</v>
      </c>
      <c r="BR45" s="21">
        <v>123504.87207090099</v>
      </c>
      <c r="BS45" s="21">
        <v>365879.84229352197</v>
      </c>
      <c r="BT45" s="21">
        <v>12880.9234454374</v>
      </c>
      <c r="BU45" s="21">
        <v>2158.96242279221</v>
      </c>
      <c r="BV45" s="21">
        <v>39066.763034253701</v>
      </c>
      <c r="BW45" s="21">
        <v>266778.86691341503</v>
      </c>
      <c r="BX45" s="21">
        <v>195415.12428591901</v>
      </c>
      <c r="BY45" s="21">
        <v>36586.963189928101</v>
      </c>
      <c r="BZ45" s="21">
        <v>284489.227450262</v>
      </c>
      <c r="CA45" s="21">
        <v>154488.610386063</v>
      </c>
      <c r="CB45" s="21">
        <v>25442.067665093298</v>
      </c>
      <c r="CC45" s="21">
        <v>24163.7309269869</v>
      </c>
      <c r="CD45" s="21">
        <v>123487.691064251</v>
      </c>
      <c r="CE45" s="21">
        <v>206429.57482779599</v>
      </c>
      <c r="CF45" s="21">
        <v>0</v>
      </c>
      <c r="CG45" s="23"/>
      <c r="CH45" s="23"/>
      <c r="CI45" s="23"/>
      <c r="CJ45" s="23"/>
      <c r="CK45" s="23"/>
      <c r="DW45" s="83" t="s">
        <v>68</v>
      </c>
      <c r="DX45" s="82">
        <v>1550187499.7711899</v>
      </c>
      <c r="DY45" s="82">
        <v>27456801.183642499</v>
      </c>
      <c r="DZ45" s="82">
        <v>984418.50827246404</v>
      </c>
      <c r="EA45" s="86">
        <v>10596342.2253577</v>
      </c>
      <c r="EB45" s="82">
        <v>-1268658.4273554401</v>
      </c>
      <c r="EC45" s="82">
        <v>722659.92213175597</v>
      </c>
      <c r="ED45" s="82">
        <v>22075680.985027</v>
      </c>
      <c r="EE45" s="82">
        <v>3130018.5416027</v>
      </c>
      <c r="EF45" s="82">
        <v>2329754.24460612</v>
      </c>
      <c r="EG45" s="82">
        <v>10410205.0431528</v>
      </c>
      <c r="EH45" s="82">
        <v>3969784.70037125</v>
      </c>
      <c r="EI45" s="82">
        <v>696925.41273631598</v>
      </c>
      <c r="EJ45" s="82">
        <v>10274096.8314436</v>
      </c>
      <c r="EK45" s="82">
        <v>29124651.624319099</v>
      </c>
      <c r="EL45" s="82">
        <v>5043142.5559128895</v>
      </c>
      <c r="EM45" s="82">
        <v>9150858.2706042808</v>
      </c>
      <c r="EN45" s="82">
        <v>1105196.5901549801</v>
      </c>
      <c r="EO45" s="82">
        <v>11265594.127640801</v>
      </c>
      <c r="EP45" s="82">
        <v>946173.15723901498</v>
      </c>
      <c r="EQ45" s="82">
        <v>6949839.5503358198</v>
      </c>
      <c r="ER45" s="82">
        <v>13264578.228969</v>
      </c>
      <c r="ES45" s="82">
        <v>1.00582838058472E-7</v>
      </c>
    </row>
    <row r="46" spans="1:150">
      <c r="A46" s="10" t="s">
        <v>127</v>
      </c>
      <c r="B46" s="11" t="s">
        <v>178</v>
      </c>
      <c r="C46" s="17" t="s">
        <v>158</v>
      </c>
      <c r="D46" s="17"/>
      <c r="E46" s="17"/>
      <c r="F46" s="11" t="s">
        <v>167</v>
      </c>
      <c r="H46" s="11"/>
      <c r="R46" s="19" t="s">
        <v>179</v>
      </c>
      <c r="S46" s="21">
        <v>31611360</v>
      </c>
      <c r="T46" s="21">
        <v>31919268.387038302</v>
      </c>
      <c r="V46" s="19" t="s">
        <v>179</v>
      </c>
      <c r="W46" s="21">
        <v>-307908.38703830203</v>
      </c>
      <c r="Y46" s="19" t="s">
        <v>179</v>
      </c>
      <c r="Z46" s="21">
        <v>29151652.192961499</v>
      </c>
      <c r="AA46" s="21">
        <v>255156.440782702</v>
      </c>
      <c r="AB46" s="21">
        <v>2882.82197206827</v>
      </c>
      <c r="AC46" s="21">
        <v>0</v>
      </c>
      <c r="AD46" s="21">
        <v>4438.9761468487804</v>
      </c>
      <c r="AE46" s="21">
        <v>171470.041462864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666840.24922512495</v>
      </c>
      <c r="AM46" s="21">
        <v>20389.736392470099</v>
      </c>
      <c r="AN46" s="21">
        <v>148318.26833638299</v>
      </c>
      <c r="AO46" s="21">
        <v>331888.90191302798</v>
      </c>
      <c r="AP46" s="21">
        <v>41503.695596332604</v>
      </c>
      <c r="AQ46" s="21">
        <v>7829.3239221643298</v>
      </c>
      <c r="AR46" s="21">
        <v>1193.51852021371</v>
      </c>
      <c r="AS46" s="21">
        <v>96365.910754596596</v>
      </c>
      <c r="AT46" s="21">
        <v>192042.62038855799</v>
      </c>
      <c r="AU46" s="21">
        <v>34183.5214596195</v>
      </c>
      <c r="AV46" s="21">
        <v>221988.681712466</v>
      </c>
      <c r="AW46" s="21">
        <v>73550.158466772395</v>
      </c>
      <c r="AX46" s="21">
        <v>1105.32418329903</v>
      </c>
      <c r="AY46" s="21">
        <v>31.858924299221002</v>
      </c>
      <c r="AZ46" s="21">
        <v>4033.6551143203201</v>
      </c>
      <c r="BA46" s="21">
        <v>158014.19702025701</v>
      </c>
      <c r="BB46" s="21">
        <v>334388.29178241501</v>
      </c>
      <c r="BC46" s="21">
        <v>-3.7252902984619099E-9</v>
      </c>
      <c r="BD46" s="36"/>
      <c r="BE46" s="19" t="s">
        <v>179</v>
      </c>
      <c r="BF46" s="21">
        <v>29151652.192961499</v>
      </c>
      <c r="BG46" s="21">
        <v>255156.440782702</v>
      </c>
      <c r="BH46" s="21">
        <v>2882.82197206827</v>
      </c>
      <c r="BI46" s="21">
        <v>0</v>
      </c>
      <c r="BJ46" s="21">
        <v>4438.9761468487804</v>
      </c>
      <c r="BK46" s="21">
        <v>171470.041462864</v>
      </c>
      <c r="BL46" s="21">
        <v>0</v>
      </c>
      <c r="BM46" s="21">
        <v>0</v>
      </c>
      <c r="BN46" s="21">
        <v>0</v>
      </c>
      <c r="BO46" s="21">
        <v>0</v>
      </c>
      <c r="BP46" s="21">
        <v>666840.24922512495</v>
      </c>
      <c r="BQ46" s="21">
        <v>20389.736392470099</v>
      </c>
      <c r="BR46" s="21">
        <v>148318.26833638299</v>
      </c>
      <c r="BS46" s="21">
        <v>331888.90191302798</v>
      </c>
      <c r="BT46" s="21">
        <v>41503.695596332604</v>
      </c>
      <c r="BU46" s="21">
        <v>7829.3239221643298</v>
      </c>
      <c r="BV46" s="21">
        <v>1193.51852021371</v>
      </c>
      <c r="BW46" s="21">
        <v>96365.910754596596</v>
      </c>
      <c r="BX46" s="21">
        <v>192042.62038855799</v>
      </c>
      <c r="BY46" s="21">
        <v>34183.5214596195</v>
      </c>
      <c r="BZ46" s="21">
        <v>221988.681712466</v>
      </c>
      <c r="CA46" s="21">
        <v>73550.158466772395</v>
      </c>
      <c r="CB46" s="21">
        <v>1105.32418329903</v>
      </c>
      <c r="CC46" s="21">
        <v>31.858924299221002</v>
      </c>
      <c r="CD46" s="21">
        <v>4033.6551143203201</v>
      </c>
      <c r="CE46" s="21">
        <v>492402.48880267201</v>
      </c>
      <c r="CF46" s="21">
        <v>-3.7252902984619099E-9</v>
      </c>
      <c r="CG46" s="23"/>
      <c r="CH46" s="23"/>
      <c r="CI46" s="23"/>
      <c r="CJ46" s="23"/>
      <c r="CK46" s="23"/>
      <c r="DW46" s="83" t="s">
        <v>73</v>
      </c>
      <c r="DX46" s="82">
        <v>1550187499.7711899</v>
      </c>
      <c r="DY46" s="82">
        <v>31217970.881790701</v>
      </c>
      <c r="DZ46" s="82">
        <v>2226781.0316991801</v>
      </c>
      <c r="EA46" s="86">
        <v>68305701.150996804</v>
      </c>
      <c r="EB46" s="82">
        <v>-685799.34586397896</v>
      </c>
      <c r="EC46" s="82">
        <v>3545518.6478865501</v>
      </c>
      <c r="ED46" s="82">
        <v>7543786.2743487004</v>
      </c>
      <c r="EE46" s="82">
        <v>3522154.31387797</v>
      </c>
      <c r="EF46" s="82">
        <v>2451991.7628087299</v>
      </c>
      <c r="EG46" s="82">
        <v>3505929.6236027698</v>
      </c>
      <c r="EH46" s="82">
        <v>4831357.6633559996</v>
      </c>
      <c r="EI46" s="82">
        <v>7703859.93747498</v>
      </c>
      <c r="EJ46" s="82">
        <v>15501145.1713091</v>
      </c>
      <c r="EK46" s="82">
        <v>36035393.148872703</v>
      </c>
      <c r="EL46" s="82">
        <v>9468916.1015413702</v>
      </c>
      <c r="EM46" s="82">
        <v>5124522.6115255896</v>
      </c>
      <c r="EN46" s="82">
        <v>1147448.93675726</v>
      </c>
      <c r="EO46" s="82">
        <v>3501367.2531359</v>
      </c>
      <c r="EP46" s="82">
        <v>443503.65599641</v>
      </c>
      <c r="EQ46" s="82">
        <v>3700911.6613351898</v>
      </c>
      <c r="ER46" s="82">
        <v>6513527.92001817</v>
      </c>
      <c r="ES46" s="82">
        <v>1.6391277313232401E-7</v>
      </c>
    </row>
    <row r="47" spans="1:150">
      <c r="A47" s="10" t="s">
        <v>127</v>
      </c>
      <c r="B47" s="11" t="s">
        <v>180</v>
      </c>
      <c r="C47" s="17" t="s">
        <v>158</v>
      </c>
      <c r="D47" s="17"/>
      <c r="E47" s="17"/>
      <c r="F47" s="11" t="s">
        <v>167</v>
      </c>
      <c r="H47" s="11"/>
      <c r="R47" s="19" t="s">
        <v>181</v>
      </c>
      <c r="S47" s="21">
        <v>31667068</v>
      </c>
      <c r="T47" s="21">
        <v>31804086.0949407</v>
      </c>
      <c r="V47" s="19" t="s">
        <v>181</v>
      </c>
      <c r="W47" s="21">
        <v>-137018.09494069999</v>
      </c>
      <c r="Y47" s="19" t="s">
        <v>181</v>
      </c>
      <c r="Z47" s="21">
        <v>29151652.192961499</v>
      </c>
      <c r="AA47" s="21">
        <v>209352.99399808299</v>
      </c>
      <c r="AB47" s="21">
        <v>2594.1581416981999</v>
      </c>
      <c r="AC47" s="21">
        <v>0</v>
      </c>
      <c r="AD47" s="21">
        <v>374.277522000781</v>
      </c>
      <c r="AE47" s="21">
        <v>157958.25088263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718087.33285164495</v>
      </c>
      <c r="AM47" s="21">
        <v>5664.1155505713295</v>
      </c>
      <c r="AN47" s="21">
        <v>181563.499135772</v>
      </c>
      <c r="AO47" s="21">
        <v>340702.59116258501</v>
      </c>
      <c r="AP47" s="21">
        <v>40739.943558425199</v>
      </c>
      <c r="AQ47" s="21">
        <v>7553.5736531154398</v>
      </c>
      <c r="AR47" s="21">
        <v>5539.6154517677796</v>
      </c>
      <c r="AS47" s="21">
        <v>37555.189473899401</v>
      </c>
      <c r="AT47" s="21">
        <v>196887.90769247399</v>
      </c>
      <c r="AU47" s="21">
        <v>34126.673161864797</v>
      </c>
      <c r="AV47" s="21">
        <v>173161.095905453</v>
      </c>
      <c r="AW47" s="21">
        <v>42632.411035784004</v>
      </c>
      <c r="AX47" s="21">
        <v>15464.6973738695</v>
      </c>
      <c r="AY47" s="21">
        <v>3473.2163402205701</v>
      </c>
      <c r="AZ47" s="21">
        <v>31.3747132969477</v>
      </c>
      <c r="BA47" s="21">
        <v>157750.21604415201</v>
      </c>
      <c r="BB47" s="21">
        <v>321220.76832989103</v>
      </c>
      <c r="BC47" s="21">
        <v>-7.4505805969238298E-9</v>
      </c>
      <c r="BD47" s="36"/>
      <c r="BE47" s="19" t="s">
        <v>181</v>
      </c>
      <c r="BF47" s="21">
        <v>29151652.192961499</v>
      </c>
      <c r="BG47" s="21">
        <v>209352.99399808299</v>
      </c>
      <c r="BH47" s="21">
        <v>2594.1581416981999</v>
      </c>
      <c r="BI47" s="21">
        <v>0</v>
      </c>
      <c r="BJ47" s="21">
        <v>374.277522000781</v>
      </c>
      <c r="BK47" s="21">
        <v>157958.25088263</v>
      </c>
      <c r="BL47" s="21">
        <v>0</v>
      </c>
      <c r="BM47" s="21">
        <v>0</v>
      </c>
      <c r="BN47" s="21">
        <v>0</v>
      </c>
      <c r="BO47" s="21">
        <v>0</v>
      </c>
      <c r="BP47" s="21">
        <v>718087.33285164495</v>
      </c>
      <c r="BQ47" s="21">
        <v>5664.1155505713295</v>
      </c>
      <c r="BR47" s="21">
        <v>181563.499135772</v>
      </c>
      <c r="BS47" s="21">
        <v>340702.59116258501</v>
      </c>
      <c r="BT47" s="21">
        <v>40739.943558425199</v>
      </c>
      <c r="BU47" s="21">
        <v>7553.5736531154398</v>
      </c>
      <c r="BV47" s="21">
        <v>5539.6154517677796</v>
      </c>
      <c r="BW47" s="21">
        <v>37555.189473899401</v>
      </c>
      <c r="BX47" s="21">
        <v>196887.90769247399</v>
      </c>
      <c r="BY47" s="21">
        <v>34126.673161864797</v>
      </c>
      <c r="BZ47" s="21">
        <v>173161.095905453</v>
      </c>
      <c r="CA47" s="21">
        <v>42632.411035784004</v>
      </c>
      <c r="CB47" s="21">
        <v>15464.6973738695</v>
      </c>
      <c r="CC47" s="21">
        <v>3473.2163402205701</v>
      </c>
      <c r="CD47" s="21">
        <v>31.3747132969477</v>
      </c>
      <c r="CE47" s="21">
        <v>478970.98437404301</v>
      </c>
      <c r="CF47" s="21">
        <v>-7.4505805969238298E-9</v>
      </c>
      <c r="CG47" s="23"/>
      <c r="CH47" s="23"/>
      <c r="CI47" s="23"/>
      <c r="CJ47" s="23"/>
      <c r="CK47" s="23"/>
    </row>
    <row r="48" spans="1:150">
      <c r="A48" s="10" t="s">
        <v>127</v>
      </c>
      <c r="B48" s="11" t="s">
        <v>182</v>
      </c>
      <c r="C48" s="17" t="s">
        <v>158</v>
      </c>
      <c r="D48" s="17"/>
      <c r="E48" s="17"/>
      <c r="F48" s="11" t="s">
        <v>167</v>
      </c>
      <c r="H48" s="11"/>
      <c r="R48" s="19" t="s">
        <v>183</v>
      </c>
      <c r="S48" s="21">
        <v>31450368</v>
      </c>
      <c r="T48" s="21">
        <v>31701847.456971802</v>
      </c>
      <c r="V48" s="19" t="s">
        <v>183</v>
      </c>
      <c r="W48" s="21">
        <v>-251479.45697180199</v>
      </c>
      <c r="Y48" s="19" t="s">
        <v>183</v>
      </c>
      <c r="Z48" s="21">
        <v>29151652.192961499</v>
      </c>
      <c r="AA48" s="21">
        <v>197451.05724860501</v>
      </c>
      <c r="AB48" s="21">
        <v>0</v>
      </c>
      <c r="AC48" s="21">
        <v>0</v>
      </c>
      <c r="AD48" s="21">
        <v>359.12264807872202</v>
      </c>
      <c r="AE48" s="21">
        <v>60272.874541394303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710193.742326673</v>
      </c>
      <c r="AM48" s="21">
        <v>3132.29267507853</v>
      </c>
      <c r="AN48" s="21">
        <v>201204.46225818701</v>
      </c>
      <c r="AO48" s="21">
        <v>359176.92233556299</v>
      </c>
      <c r="AP48" s="21">
        <v>56279.006258333</v>
      </c>
      <c r="AQ48" s="21">
        <v>4621.5471217653203</v>
      </c>
      <c r="AR48" s="21">
        <v>4189.8496199415104</v>
      </c>
      <c r="AS48" s="21">
        <v>9360.2596225600701</v>
      </c>
      <c r="AT48" s="21">
        <v>203303.80982625901</v>
      </c>
      <c r="AU48" s="21">
        <v>404.30204630499401</v>
      </c>
      <c r="AV48" s="21">
        <v>149768.42378248301</v>
      </c>
      <c r="AW48" s="21">
        <v>46142.000819990499</v>
      </c>
      <c r="AX48" s="21">
        <v>2731.5349591033801</v>
      </c>
      <c r="AY48" s="21">
        <v>14243.066195044999</v>
      </c>
      <c r="AZ48" s="21">
        <v>18912.104459260099</v>
      </c>
      <c r="BA48" s="21">
        <v>215196.784801537</v>
      </c>
      <c r="BB48" s="21">
        <v>293252.10046413902</v>
      </c>
      <c r="BC48" s="21">
        <v>0</v>
      </c>
      <c r="BD48" s="36"/>
      <c r="BE48" s="19" t="s">
        <v>183</v>
      </c>
      <c r="BF48" s="21">
        <v>29151652.192961499</v>
      </c>
      <c r="BG48" s="21">
        <v>197451.05724860501</v>
      </c>
      <c r="BH48" s="21">
        <v>0</v>
      </c>
      <c r="BI48" s="21">
        <v>0</v>
      </c>
      <c r="BJ48" s="21">
        <v>359.12264807872202</v>
      </c>
      <c r="BK48" s="21">
        <v>60272.874541394303</v>
      </c>
      <c r="BL48" s="21">
        <v>0</v>
      </c>
      <c r="BM48" s="21">
        <v>0</v>
      </c>
      <c r="BN48" s="21">
        <v>0</v>
      </c>
      <c r="BO48" s="21">
        <v>0</v>
      </c>
      <c r="BP48" s="21">
        <v>710193.742326673</v>
      </c>
      <c r="BQ48" s="21">
        <v>3132.29267507853</v>
      </c>
      <c r="BR48" s="21">
        <v>201204.46225818701</v>
      </c>
      <c r="BS48" s="21">
        <v>359176.92233556299</v>
      </c>
      <c r="BT48" s="21">
        <v>56279.006258333</v>
      </c>
      <c r="BU48" s="21">
        <v>4621.5471217653203</v>
      </c>
      <c r="BV48" s="21">
        <v>4189.8496199415104</v>
      </c>
      <c r="BW48" s="21">
        <v>9360.2596225600701</v>
      </c>
      <c r="BX48" s="21">
        <v>203303.80982625901</v>
      </c>
      <c r="BY48" s="21">
        <v>404.30204630499401</v>
      </c>
      <c r="BZ48" s="21">
        <v>149768.42378248301</v>
      </c>
      <c r="CA48" s="21">
        <v>46142.000819990499</v>
      </c>
      <c r="CB48" s="21">
        <v>2731.5349591033801</v>
      </c>
      <c r="CC48" s="21">
        <v>14243.066195044999</v>
      </c>
      <c r="CD48" s="21">
        <v>18912.104459260099</v>
      </c>
      <c r="CE48" s="21">
        <v>508448.88526567601</v>
      </c>
      <c r="CF48" s="21">
        <v>0</v>
      </c>
      <c r="CG48" s="23"/>
      <c r="CH48" s="23"/>
      <c r="CI48" s="23"/>
      <c r="CJ48" s="23"/>
      <c r="CK48" s="23"/>
    </row>
    <row r="49" spans="1:89">
      <c r="A49" s="10" t="s">
        <v>127</v>
      </c>
      <c r="B49" s="11" t="s">
        <v>184</v>
      </c>
      <c r="C49" s="17" t="s">
        <v>158</v>
      </c>
      <c r="D49" s="17"/>
      <c r="E49" s="17"/>
      <c r="F49" s="11" t="s">
        <v>167</v>
      </c>
      <c r="H49" s="11"/>
      <c r="R49" s="19" t="s">
        <v>185</v>
      </c>
      <c r="S49" s="21">
        <v>32393824</v>
      </c>
      <c r="T49" s="21">
        <v>32190199.441983301</v>
      </c>
      <c r="V49" s="19" t="s">
        <v>185</v>
      </c>
      <c r="W49" s="21">
        <v>203624.55801669901</v>
      </c>
      <c r="Y49" s="19" t="s">
        <v>185</v>
      </c>
      <c r="Z49" s="21">
        <v>29151652.192961499</v>
      </c>
      <c r="AA49" s="21">
        <v>209198.07634734301</v>
      </c>
      <c r="AB49" s="21">
        <v>158550.41611703401</v>
      </c>
      <c r="AC49" s="21">
        <v>0</v>
      </c>
      <c r="AD49" s="21">
        <v>592.17882017619797</v>
      </c>
      <c r="AE49" s="21">
        <v>592955.76336878003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673171.41489603999</v>
      </c>
      <c r="AM49" s="21">
        <v>17874.739582443399</v>
      </c>
      <c r="AN49" s="21">
        <v>136592.027617054</v>
      </c>
      <c r="AO49" s="21">
        <v>312061.43537994497</v>
      </c>
      <c r="AP49" s="21">
        <v>53363.195923809602</v>
      </c>
      <c r="AQ49" s="21">
        <v>746.42003973324199</v>
      </c>
      <c r="AR49" s="21">
        <v>20427.149893985599</v>
      </c>
      <c r="AS49" s="21">
        <v>10978.1915806704</v>
      </c>
      <c r="AT49" s="21">
        <v>177175.87587574599</v>
      </c>
      <c r="AU49" s="21">
        <v>28572.664112945899</v>
      </c>
      <c r="AV49" s="21">
        <v>186107.04909762699</v>
      </c>
      <c r="AW49" s="21">
        <v>85808.917920379201</v>
      </c>
      <c r="AX49" s="21">
        <v>17947.839688980701</v>
      </c>
      <c r="AY49" s="21">
        <v>35551.140563480898</v>
      </c>
      <c r="AZ49" s="21">
        <v>123042.902160792</v>
      </c>
      <c r="BA49" s="21">
        <v>96157.889206816704</v>
      </c>
      <c r="BB49" s="21">
        <v>101671.960828019</v>
      </c>
      <c r="BC49" s="21">
        <v>7.4505805969238298E-9</v>
      </c>
      <c r="BD49" s="36"/>
      <c r="BE49" s="19" t="s">
        <v>185</v>
      </c>
      <c r="BF49" s="21">
        <v>29151652.192961499</v>
      </c>
      <c r="BG49" s="21">
        <v>209198.07634734301</v>
      </c>
      <c r="BH49" s="21">
        <v>158550.41611703401</v>
      </c>
      <c r="BI49" s="21">
        <v>0</v>
      </c>
      <c r="BJ49" s="21">
        <v>592.17882017619797</v>
      </c>
      <c r="BK49" s="21">
        <v>592955.76336878003</v>
      </c>
      <c r="BL49" s="21">
        <v>0</v>
      </c>
      <c r="BM49" s="21">
        <v>0</v>
      </c>
      <c r="BN49" s="21">
        <v>0</v>
      </c>
      <c r="BO49" s="21">
        <v>0</v>
      </c>
      <c r="BP49" s="21">
        <v>673171.41489603999</v>
      </c>
      <c r="BQ49" s="21">
        <v>17874.739582443399</v>
      </c>
      <c r="BR49" s="21">
        <v>136592.027617054</v>
      </c>
      <c r="BS49" s="21">
        <v>312061.43537994497</v>
      </c>
      <c r="BT49" s="21">
        <v>53363.195923809602</v>
      </c>
      <c r="BU49" s="21">
        <v>746.42003973324199</v>
      </c>
      <c r="BV49" s="21">
        <v>20427.149893985599</v>
      </c>
      <c r="BW49" s="21">
        <v>10978.1915806704</v>
      </c>
      <c r="BX49" s="21">
        <v>177175.87587574599</v>
      </c>
      <c r="BY49" s="21">
        <v>28572.664112945899</v>
      </c>
      <c r="BZ49" s="21">
        <v>186107.04909762699</v>
      </c>
      <c r="CA49" s="21">
        <v>85808.917920379201</v>
      </c>
      <c r="CB49" s="21">
        <v>17947.839688980701</v>
      </c>
      <c r="CC49" s="21">
        <v>35551.140563480898</v>
      </c>
      <c r="CD49" s="21">
        <v>123042.902160792</v>
      </c>
      <c r="CE49" s="21">
        <v>197829.85003483601</v>
      </c>
      <c r="CF49" s="21">
        <v>7.4505805969238298E-9</v>
      </c>
      <c r="CG49" s="23"/>
      <c r="CH49" s="23"/>
      <c r="CI49" s="23"/>
      <c r="CJ49" s="23"/>
      <c r="CK49" s="23"/>
    </row>
    <row r="50" spans="1:89">
      <c r="A50" s="10" t="s">
        <v>127</v>
      </c>
      <c r="B50" s="11" t="s">
        <v>186</v>
      </c>
      <c r="C50" s="17" t="s">
        <v>158</v>
      </c>
      <c r="D50" s="17"/>
      <c r="E50" s="17"/>
      <c r="F50" s="11" t="s">
        <v>167</v>
      </c>
      <c r="H50" s="11"/>
      <c r="R50" s="19" t="s">
        <v>187</v>
      </c>
      <c r="S50" s="21">
        <v>31916780</v>
      </c>
      <c r="T50" s="21">
        <v>32073037.462000102</v>
      </c>
      <c r="V50" s="19" t="s">
        <v>187</v>
      </c>
      <c r="W50" s="21">
        <v>-156257.46200010201</v>
      </c>
      <c r="Y50" s="19" t="s">
        <v>187</v>
      </c>
      <c r="Z50" s="21">
        <v>29151652.192961499</v>
      </c>
      <c r="AA50" s="21">
        <v>176662.971984278</v>
      </c>
      <c r="AB50" s="21">
        <v>125416.65686860299</v>
      </c>
      <c r="AC50" s="21">
        <v>0</v>
      </c>
      <c r="AD50" s="21">
        <v>1605.9885873477599</v>
      </c>
      <c r="AE50" s="21">
        <v>353824.22473056801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658378.53329677298</v>
      </c>
      <c r="AM50" s="21">
        <v>4218.6006622591003</v>
      </c>
      <c r="AN50" s="21">
        <v>131687.510363318</v>
      </c>
      <c r="AO50" s="21">
        <v>366625.85535547201</v>
      </c>
      <c r="AP50" s="21">
        <v>55220.938889799501</v>
      </c>
      <c r="AQ50" s="21">
        <v>553.03880278445502</v>
      </c>
      <c r="AR50" s="21">
        <v>1078.2336430000901</v>
      </c>
      <c r="AS50" s="21">
        <v>8322.5283990389398</v>
      </c>
      <c r="AT50" s="21">
        <v>201063.44439672999</v>
      </c>
      <c r="AU50" s="21">
        <v>62535.367214557402</v>
      </c>
      <c r="AV50" s="21">
        <v>171870.395584888</v>
      </c>
      <c r="AW50" s="21">
        <v>60045.373446957798</v>
      </c>
      <c r="AX50" s="21">
        <v>78471.536990041495</v>
      </c>
      <c r="AY50" s="21">
        <v>31214.751060964802</v>
      </c>
      <c r="AZ50" s="21">
        <v>79591.227093327994</v>
      </c>
      <c r="BA50" s="21">
        <v>190965.66549722</v>
      </c>
      <c r="BB50" s="21">
        <v>162032.42617067101</v>
      </c>
      <c r="BC50" s="21">
        <v>7.4505805969238298E-9</v>
      </c>
      <c r="BD50" s="36"/>
      <c r="BE50" s="19" t="s">
        <v>187</v>
      </c>
      <c r="BF50" s="21">
        <v>29151652.192961499</v>
      </c>
      <c r="BG50" s="21">
        <v>176662.971984278</v>
      </c>
      <c r="BH50" s="21">
        <v>125416.65686860299</v>
      </c>
      <c r="BI50" s="21">
        <v>0</v>
      </c>
      <c r="BJ50" s="21">
        <v>1605.9885873477599</v>
      </c>
      <c r="BK50" s="21">
        <v>353824.22473056801</v>
      </c>
      <c r="BL50" s="21">
        <v>0</v>
      </c>
      <c r="BM50" s="21">
        <v>0</v>
      </c>
      <c r="BN50" s="21">
        <v>0</v>
      </c>
      <c r="BO50" s="21">
        <v>0</v>
      </c>
      <c r="BP50" s="21">
        <v>658378.53329677298</v>
      </c>
      <c r="BQ50" s="21">
        <v>4218.6006622591003</v>
      </c>
      <c r="BR50" s="21">
        <v>131687.510363318</v>
      </c>
      <c r="BS50" s="21">
        <v>366625.85535547201</v>
      </c>
      <c r="BT50" s="21">
        <v>55220.938889799501</v>
      </c>
      <c r="BU50" s="21">
        <v>553.03880278445502</v>
      </c>
      <c r="BV50" s="21">
        <v>1078.2336430000901</v>
      </c>
      <c r="BW50" s="21">
        <v>8322.5283990389398</v>
      </c>
      <c r="BX50" s="21">
        <v>201063.44439672999</v>
      </c>
      <c r="BY50" s="21">
        <v>62535.367214557402</v>
      </c>
      <c r="BZ50" s="21">
        <v>171870.395584888</v>
      </c>
      <c r="CA50" s="21">
        <v>60045.373446957798</v>
      </c>
      <c r="CB50" s="21">
        <v>78471.536990041495</v>
      </c>
      <c r="CC50" s="21">
        <v>31214.751060964802</v>
      </c>
      <c r="CD50" s="21">
        <v>79591.227093327994</v>
      </c>
      <c r="CE50" s="21">
        <v>352998.09166789101</v>
      </c>
      <c r="CF50" s="21">
        <v>7.4505805969238298E-9</v>
      </c>
      <c r="CG50" s="23"/>
      <c r="CH50" s="23"/>
      <c r="CI50" s="23"/>
      <c r="CJ50" s="23"/>
      <c r="CK50" s="23"/>
    </row>
    <row r="51" spans="1:89">
      <c r="A51" s="10" t="s">
        <v>127</v>
      </c>
      <c r="B51" s="11" t="s">
        <v>188</v>
      </c>
      <c r="C51" s="17" t="s">
        <v>158</v>
      </c>
      <c r="D51" s="17"/>
      <c r="E51" s="17"/>
      <c r="F51" s="11" t="s">
        <v>167</v>
      </c>
      <c r="H51" s="11"/>
      <c r="R51" s="19" t="s">
        <v>189</v>
      </c>
      <c r="S51" s="21">
        <v>31587560</v>
      </c>
      <c r="T51" s="21">
        <v>31992102.1255625</v>
      </c>
      <c r="V51" s="19" t="s">
        <v>189</v>
      </c>
      <c r="W51" s="21">
        <v>-404542.12556249998</v>
      </c>
      <c r="Y51" s="19" t="s">
        <v>189</v>
      </c>
      <c r="Z51" s="21">
        <v>29151652.192961499</v>
      </c>
      <c r="AA51" s="21">
        <v>147615.82733956701</v>
      </c>
      <c r="AB51" s="21">
        <v>101075.16331366501</v>
      </c>
      <c r="AC51" s="21">
        <v>0</v>
      </c>
      <c r="AD51" s="21">
        <v>703.48070580649096</v>
      </c>
      <c r="AE51" s="21">
        <v>263533.23885120702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627151.16979055596</v>
      </c>
      <c r="AM51" s="21">
        <v>591.69124443064004</v>
      </c>
      <c r="AN51" s="21">
        <v>136606.238947156</v>
      </c>
      <c r="AO51" s="21">
        <v>379829.48097752902</v>
      </c>
      <c r="AP51" s="21">
        <v>72807.570183037504</v>
      </c>
      <c r="AQ51" s="21">
        <v>1094.5214899798</v>
      </c>
      <c r="AR51" s="21">
        <v>4713.2214836154499</v>
      </c>
      <c r="AS51" s="21">
        <v>8347.5489238309292</v>
      </c>
      <c r="AT51" s="21">
        <v>219289.847982957</v>
      </c>
      <c r="AU51" s="21">
        <v>41145.8269293622</v>
      </c>
      <c r="AV51" s="21">
        <v>118240.20108671099</v>
      </c>
      <c r="AW51" s="21">
        <v>39381.918941693497</v>
      </c>
      <c r="AX51" s="21">
        <v>188096.44989135</v>
      </c>
      <c r="AY51" s="21">
        <v>21550.156451815099</v>
      </c>
      <c r="AZ51" s="21">
        <v>24331.252984705399</v>
      </c>
      <c r="BA51" s="21">
        <v>237168.77925827901</v>
      </c>
      <c r="BB51" s="21">
        <v>207176.345823746</v>
      </c>
      <c r="BC51" s="21">
        <v>0</v>
      </c>
      <c r="BD51" s="36"/>
      <c r="BE51" s="19" t="s">
        <v>189</v>
      </c>
      <c r="BF51" s="21">
        <v>29151652.192961499</v>
      </c>
      <c r="BG51" s="21">
        <v>147615.82733956701</v>
      </c>
      <c r="BH51" s="21">
        <v>101075.16331366501</v>
      </c>
      <c r="BI51" s="21">
        <v>0</v>
      </c>
      <c r="BJ51" s="21">
        <v>703.48070580649096</v>
      </c>
      <c r="BK51" s="21">
        <v>263533.23885120702</v>
      </c>
      <c r="BL51" s="21">
        <v>0</v>
      </c>
      <c r="BM51" s="21">
        <v>0</v>
      </c>
      <c r="BN51" s="21">
        <v>0</v>
      </c>
      <c r="BO51" s="21">
        <v>0</v>
      </c>
      <c r="BP51" s="21">
        <v>627151.16979055596</v>
      </c>
      <c r="BQ51" s="21">
        <v>591.69124443064004</v>
      </c>
      <c r="BR51" s="21">
        <v>136606.238947156</v>
      </c>
      <c r="BS51" s="21">
        <v>379829.48097752902</v>
      </c>
      <c r="BT51" s="21">
        <v>72807.570183037504</v>
      </c>
      <c r="BU51" s="21">
        <v>1094.5214899798</v>
      </c>
      <c r="BV51" s="21">
        <v>4713.2214836154499</v>
      </c>
      <c r="BW51" s="21">
        <v>8347.5489238309292</v>
      </c>
      <c r="BX51" s="21">
        <v>219289.847982957</v>
      </c>
      <c r="BY51" s="21">
        <v>41145.8269293622</v>
      </c>
      <c r="BZ51" s="21">
        <v>118240.20108671099</v>
      </c>
      <c r="CA51" s="21">
        <v>39381.918941693497</v>
      </c>
      <c r="CB51" s="21">
        <v>188096.44989135</v>
      </c>
      <c r="CC51" s="21">
        <v>21550.156451815099</v>
      </c>
      <c r="CD51" s="21">
        <v>24331.252984705399</v>
      </c>
      <c r="CE51" s="21">
        <v>444345.12508202501</v>
      </c>
      <c r="CF51" s="21">
        <v>0</v>
      </c>
      <c r="CG51" s="23"/>
      <c r="CH51" s="23"/>
      <c r="CI51" s="23"/>
      <c r="CJ51" s="23"/>
      <c r="CK51" s="23"/>
    </row>
    <row r="52" spans="1:89">
      <c r="A52" s="10" t="s">
        <v>127</v>
      </c>
      <c r="B52" s="11" t="s">
        <v>190</v>
      </c>
      <c r="C52" s="17" t="s">
        <v>129</v>
      </c>
      <c r="D52" s="17"/>
      <c r="E52" s="17"/>
      <c r="F52" s="11" t="s">
        <v>167</v>
      </c>
      <c r="H52" s="11"/>
      <c r="R52" s="19" t="s">
        <v>191</v>
      </c>
      <c r="S52" s="21">
        <v>32197772</v>
      </c>
      <c r="T52" s="21">
        <v>32104481.3268696</v>
      </c>
      <c r="V52" s="19" t="s">
        <v>191</v>
      </c>
      <c r="W52" s="21">
        <v>93290.673130400493</v>
      </c>
      <c r="Y52" s="19" t="s">
        <v>191</v>
      </c>
      <c r="Z52" s="21">
        <v>29151652.192961499</v>
      </c>
      <c r="AA52" s="21">
        <v>179471.10246219399</v>
      </c>
      <c r="AB52" s="21">
        <v>126665.591590229</v>
      </c>
      <c r="AC52" s="21">
        <v>68777.937326376195</v>
      </c>
      <c r="AD52" s="21">
        <v>132.91021819802299</v>
      </c>
      <c r="AE52" s="21">
        <v>326607.726734419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598022.38963228499</v>
      </c>
      <c r="AM52" s="21">
        <v>262.30312690598203</v>
      </c>
      <c r="AN52" s="21">
        <v>151816.785370789</v>
      </c>
      <c r="AO52" s="21">
        <v>384411.34460041003</v>
      </c>
      <c r="AP52" s="21">
        <v>57166.080287496698</v>
      </c>
      <c r="AQ52" s="21">
        <v>377.19444057074298</v>
      </c>
      <c r="AR52" s="21">
        <v>2370.3648271134498</v>
      </c>
      <c r="AS52" s="21">
        <v>184088.297297999</v>
      </c>
      <c r="AT52" s="21">
        <v>210672.46860724801</v>
      </c>
      <c r="AU52" s="21">
        <v>36315.2026811697</v>
      </c>
      <c r="AV52" s="21">
        <v>208938.096696875</v>
      </c>
      <c r="AW52" s="21">
        <v>46255.878994438099</v>
      </c>
      <c r="AX52" s="21">
        <v>5657.3763598530104</v>
      </c>
      <c r="AY52" s="21">
        <v>12162.659498381299</v>
      </c>
      <c r="AZ52" s="21">
        <v>88152.983435688802</v>
      </c>
      <c r="BA52" s="21">
        <v>137403.52418815301</v>
      </c>
      <c r="BB52" s="21">
        <v>127100.91553130699</v>
      </c>
      <c r="BC52" s="21">
        <v>-3.7252902984619099E-9</v>
      </c>
      <c r="BD52" s="36"/>
      <c r="BE52" s="19" t="s">
        <v>191</v>
      </c>
      <c r="BF52" s="21">
        <v>29151652.192961499</v>
      </c>
      <c r="BG52" s="21">
        <v>179471.10246219399</v>
      </c>
      <c r="BH52" s="21">
        <v>126665.591590229</v>
      </c>
      <c r="BI52" s="21">
        <v>68777.937326376195</v>
      </c>
      <c r="BJ52" s="21">
        <v>132.91021819802299</v>
      </c>
      <c r="BK52" s="21">
        <v>326607.726734419</v>
      </c>
      <c r="BL52" s="21">
        <v>0</v>
      </c>
      <c r="BM52" s="21">
        <v>0</v>
      </c>
      <c r="BN52" s="21">
        <v>0</v>
      </c>
      <c r="BO52" s="21">
        <v>0</v>
      </c>
      <c r="BP52" s="21">
        <v>598022.38963228499</v>
      </c>
      <c r="BQ52" s="21">
        <v>262.30312690598203</v>
      </c>
      <c r="BR52" s="21">
        <v>151816.785370789</v>
      </c>
      <c r="BS52" s="21">
        <v>384411.34460041003</v>
      </c>
      <c r="BT52" s="21">
        <v>57166.080287496698</v>
      </c>
      <c r="BU52" s="21">
        <v>377.19444057074298</v>
      </c>
      <c r="BV52" s="21">
        <v>2370.3648271134498</v>
      </c>
      <c r="BW52" s="21">
        <v>184088.297297999</v>
      </c>
      <c r="BX52" s="21">
        <v>210672.46860724801</v>
      </c>
      <c r="BY52" s="21">
        <v>36315.2026811697</v>
      </c>
      <c r="BZ52" s="21">
        <v>208938.096696875</v>
      </c>
      <c r="CA52" s="21">
        <v>46255.878994438099</v>
      </c>
      <c r="CB52" s="21">
        <v>5657.3763598530104</v>
      </c>
      <c r="CC52" s="21">
        <v>12162.659498381299</v>
      </c>
      <c r="CD52" s="21">
        <v>88152.983435688802</v>
      </c>
      <c r="CE52" s="21">
        <v>264504.43971945997</v>
      </c>
      <c r="CF52" s="21">
        <v>-3.7252902984619099E-9</v>
      </c>
      <c r="CG52" s="23"/>
      <c r="CH52" s="23"/>
      <c r="CI52" s="23"/>
      <c r="CJ52" s="23"/>
      <c r="CK52" s="23"/>
    </row>
    <row r="53" spans="1:89">
      <c r="A53" s="10"/>
      <c r="B53" s="11"/>
      <c r="C53" s="11"/>
      <c r="D53" s="11"/>
      <c r="E53" s="11"/>
      <c r="F53" s="11"/>
      <c r="H53" s="11"/>
      <c r="R53" s="19" t="s">
        <v>192</v>
      </c>
      <c r="S53" s="21">
        <v>31642572</v>
      </c>
      <c r="T53" s="21">
        <v>32130060.2797096</v>
      </c>
      <c r="V53" s="19" t="s">
        <v>192</v>
      </c>
      <c r="W53" s="21">
        <v>-487488.27970960003</v>
      </c>
      <c r="Y53" s="19" t="s">
        <v>192</v>
      </c>
      <c r="Z53" s="21">
        <v>29151652.192961499</v>
      </c>
      <c r="AA53" s="21">
        <v>164711.24918516201</v>
      </c>
      <c r="AB53" s="21">
        <v>72848.914232576499</v>
      </c>
      <c r="AC53" s="21">
        <v>8789.7024372706601</v>
      </c>
      <c r="AD53" s="21">
        <v>7.3839899201967301</v>
      </c>
      <c r="AE53" s="21">
        <v>233417.51985608999</v>
      </c>
      <c r="AF53" s="21">
        <v>0</v>
      </c>
      <c r="AG53" s="21">
        <v>0</v>
      </c>
      <c r="AH53" s="21">
        <v>6250.6441955865303</v>
      </c>
      <c r="AI53" s="21">
        <v>0</v>
      </c>
      <c r="AJ53" s="21">
        <v>0</v>
      </c>
      <c r="AK53" s="21">
        <v>0</v>
      </c>
      <c r="AL53" s="21">
        <v>466785.10355333798</v>
      </c>
      <c r="AM53" s="21">
        <v>9134.2570035954504</v>
      </c>
      <c r="AN53" s="21">
        <v>93701.8879919311</v>
      </c>
      <c r="AO53" s="21">
        <v>326747.670722807</v>
      </c>
      <c r="AP53" s="21">
        <v>51253.371796808897</v>
      </c>
      <c r="AQ53" s="21">
        <v>140.97704422582299</v>
      </c>
      <c r="AR53" s="21">
        <v>2081.9207492415499</v>
      </c>
      <c r="AS53" s="21">
        <v>941523.21215606201</v>
      </c>
      <c r="AT53" s="21">
        <v>173666.03523810601</v>
      </c>
      <c r="AU53" s="21">
        <v>660.44513919062695</v>
      </c>
      <c r="AV53" s="21">
        <v>164138.64413063601</v>
      </c>
      <c r="AW53" s="21">
        <v>25993.990225056601</v>
      </c>
      <c r="AX53" s="21">
        <v>5651.5795789568101</v>
      </c>
      <c r="AY53" s="21">
        <v>1247.0301614610401</v>
      </c>
      <c r="AZ53" s="21">
        <v>40870.993592406798</v>
      </c>
      <c r="BA53" s="21">
        <v>102122.40599970899</v>
      </c>
      <c r="BB53" s="21">
        <v>86663.147767962204</v>
      </c>
      <c r="BC53" s="21">
        <v>-7.4505805969238298E-9</v>
      </c>
      <c r="BD53" s="36"/>
      <c r="BE53" s="19" t="s">
        <v>192</v>
      </c>
      <c r="BF53" s="21">
        <v>29151652.192961499</v>
      </c>
      <c r="BG53" s="21">
        <v>164711.24918516201</v>
      </c>
      <c r="BH53" s="21">
        <v>72848.914232576499</v>
      </c>
      <c r="BI53" s="21">
        <v>8789.7024372706601</v>
      </c>
      <c r="BJ53" s="21">
        <v>7.3839899201967301</v>
      </c>
      <c r="BK53" s="21">
        <v>233417.51985608999</v>
      </c>
      <c r="BL53" s="21">
        <v>0</v>
      </c>
      <c r="BM53" s="21">
        <v>6250.6441955865303</v>
      </c>
      <c r="BN53" s="21">
        <v>0</v>
      </c>
      <c r="BO53" s="21">
        <v>0</v>
      </c>
      <c r="BP53" s="21">
        <v>466785.10355333798</v>
      </c>
      <c r="BQ53" s="21">
        <v>9134.2570035954504</v>
      </c>
      <c r="BR53" s="21">
        <v>93701.8879919311</v>
      </c>
      <c r="BS53" s="21">
        <v>326747.670722807</v>
      </c>
      <c r="BT53" s="21">
        <v>51253.371796808897</v>
      </c>
      <c r="BU53" s="21">
        <v>140.97704422582299</v>
      </c>
      <c r="BV53" s="21">
        <v>2081.9207492415499</v>
      </c>
      <c r="BW53" s="21">
        <v>941523.21215606201</v>
      </c>
      <c r="BX53" s="21">
        <v>173666.03523810601</v>
      </c>
      <c r="BY53" s="21">
        <v>660.44513919062695</v>
      </c>
      <c r="BZ53" s="21">
        <v>164138.64413063601</v>
      </c>
      <c r="CA53" s="21">
        <v>25993.990225056601</v>
      </c>
      <c r="CB53" s="21">
        <v>5651.5795789568101</v>
      </c>
      <c r="CC53" s="21">
        <v>1247.0301614610401</v>
      </c>
      <c r="CD53" s="21">
        <v>40870.993592406798</v>
      </c>
      <c r="CE53" s="21">
        <v>188785.55376767099</v>
      </c>
      <c r="CF53" s="21">
        <v>-7.4505805969238298E-9</v>
      </c>
      <c r="CG53" s="23"/>
      <c r="CH53" s="23"/>
      <c r="CI53" s="23"/>
      <c r="CJ53" s="23"/>
      <c r="CK53" s="23"/>
    </row>
    <row r="54" spans="1:89">
      <c r="A54" s="10" t="s">
        <v>105</v>
      </c>
      <c r="B54" s="11" t="s">
        <v>193</v>
      </c>
      <c r="C54" s="11"/>
      <c r="D54" s="11"/>
      <c r="E54" s="11"/>
      <c r="F54" s="11"/>
      <c r="H54" s="11"/>
      <c r="R54" s="19" t="s">
        <v>194</v>
      </c>
      <c r="S54" s="21">
        <v>29794944</v>
      </c>
      <c r="T54" s="21">
        <v>30992475.033875398</v>
      </c>
      <c r="V54" s="19" t="s">
        <v>194</v>
      </c>
      <c r="W54" s="21">
        <v>-1197531.0338754</v>
      </c>
      <c r="Y54" s="19" t="s">
        <v>194</v>
      </c>
      <c r="Z54" s="21">
        <v>29151652.192961499</v>
      </c>
      <c r="AA54" s="21">
        <v>151885.926327739</v>
      </c>
      <c r="AB54" s="21">
        <v>86872.581140032897</v>
      </c>
      <c r="AC54" s="21">
        <v>31714.733575576</v>
      </c>
      <c r="AD54" s="21">
        <v>12636.9335856915</v>
      </c>
      <c r="AE54" s="21">
        <v>148324.17510434001</v>
      </c>
      <c r="AF54" s="21">
        <v>0</v>
      </c>
      <c r="AG54" s="21">
        <v>0</v>
      </c>
      <c r="AH54" s="21">
        <v>12471.7829980519</v>
      </c>
      <c r="AI54" s="21">
        <v>30061.054376967601</v>
      </c>
      <c r="AJ54" s="21">
        <v>0</v>
      </c>
      <c r="AK54" s="21">
        <v>0</v>
      </c>
      <c r="AL54" s="21">
        <v>19585.277520124499</v>
      </c>
      <c r="AM54" s="21">
        <v>12077.9886936723</v>
      </c>
      <c r="AN54" s="21">
        <v>8277.0282751541999</v>
      </c>
      <c r="AO54" s="21">
        <v>8963.0434280765203</v>
      </c>
      <c r="AP54" s="21">
        <v>5028.4763069882401</v>
      </c>
      <c r="AQ54" s="21">
        <v>12884.5711919634</v>
      </c>
      <c r="AR54" s="21">
        <v>12473.9770400828</v>
      </c>
      <c r="AS54" s="21">
        <v>43234.351105557696</v>
      </c>
      <c r="AT54" s="21">
        <v>11887.7879909001</v>
      </c>
      <c r="AU54" s="21">
        <v>19293.661987060001</v>
      </c>
      <c r="AV54" s="21">
        <v>33096.0111978348</v>
      </c>
      <c r="AW54" s="21">
        <v>26.7226242078072</v>
      </c>
      <c r="AX54" s="21">
        <v>1280.9338745043699</v>
      </c>
      <c r="AY54" s="21">
        <v>252.190909393705</v>
      </c>
      <c r="AZ54" s="21">
        <v>9684.4631853592291</v>
      </c>
      <c r="BA54" s="21">
        <v>541450.55539510597</v>
      </c>
      <c r="BB54" s="21">
        <v>627358.61307951401</v>
      </c>
      <c r="BC54" s="21">
        <v>3.7252902984619099E-9</v>
      </c>
      <c r="BD54" s="36"/>
      <c r="BE54" s="19" t="s">
        <v>194</v>
      </c>
      <c r="BF54" s="21">
        <v>29151652.192961499</v>
      </c>
      <c r="BG54" s="21">
        <v>151885.926327739</v>
      </c>
      <c r="BH54" s="21">
        <v>86872.581140032897</v>
      </c>
      <c r="BI54" s="21">
        <v>31714.733575576</v>
      </c>
      <c r="BJ54" s="21">
        <v>12636.9335856915</v>
      </c>
      <c r="BK54" s="21">
        <v>148324.17510434001</v>
      </c>
      <c r="BL54" s="21">
        <v>0</v>
      </c>
      <c r="BM54" s="21">
        <v>42532.837375019502</v>
      </c>
      <c r="BN54" s="21">
        <v>0</v>
      </c>
      <c r="BO54" s="21">
        <v>0</v>
      </c>
      <c r="BP54" s="21">
        <v>19585.277520124499</v>
      </c>
      <c r="BQ54" s="21">
        <v>12077.9886936723</v>
      </c>
      <c r="BR54" s="21">
        <v>8277.0282751541999</v>
      </c>
      <c r="BS54" s="21">
        <v>8963.0434280765203</v>
      </c>
      <c r="BT54" s="21">
        <v>5028.4763069882401</v>
      </c>
      <c r="BU54" s="21">
        <v>12884.5711919634</v>
      </c>
      <c r="BV54" s="21">
        <v>12473.9770400828</v>
      </c>
      <c r="BW54" s="21">
        <v>43234.351105557696</v>
      </c>
      <c r="BX54" s="21">
        <v>11887.7879909001</v>
      </c>
      <c r="BY54" s="21">
        <v>19293.661987060001</v>
      </c>
      <c r="BZ54" s="21">
        <v>33096.0111978348</v>
      </c>
      <c r="CA54" s="21">
        <v>26.7226242078072</v>
      </c>
      <c r="CB54" s="21">
        <v>1280.9338745043699</v>
      </c>
      <c r="CC54" s="21">
        <v>252.190909393705</v>
      </c>
      <c r="CD54" s="21">
        <v>9684.4631853592291</v>
      </c>
      <c r="CE54" s="21">
        <v>1168809.16847462</v>
      </c>
      <c r="CF54" s="21">
        <v>3.7252902984619099E-9</v>
      </c>
      <c r="CG54" s="23"/>
      <c r="CH54" s="23"/>
      <c r="CI54" s="23"/>
      <c r="CJ54" s="23"/>
      <c r="CK54" s="23"/>
    </row>
    <row r="55" spans="1:89">
      <c r="A55" s="10" t="s">
        <v>127</v>
      </c>
      <c r="B55" s="11" t="s">
        <v>195</v>
      </c>
      <c r="C55" s="17" t="s">
        <v>158</v>
      </c>
      <c r="D55" s="17"/>
      <c r="E55" s="17"/>
      <c r="F55" s="11" t="s">
        <v>196</v>
      </c>
      <c r="H55" s="11"/>
      <c r="R55" s="19" t="s">
        <v>197</v>
      </c>
      <c r="S55" s="21">
        <v>31969984</v>
      </c>
      <c r="T55" s="21">
        <v>32102393.824429799</v>
      </c>
      <c r="V55" s="19" t="s">
        <v>197</v>
      </c>
      <c r="W55" s="21">
        <v>-132409.82442979899</v>
      </c>
      <c r="Y55" s="19" t="s">
        <v>197</v>
      </c>
      <c r="Z55" s="21">
        <v>29151652.192961499</v>
      </c>
      <c r="AA55" s="21">
        <v>204296.49698418</v>
      </c>
      <c r="AB55" s="21">
        <v>935359.79491216002</v>
      </c>
      <c r="AC55" s="21">
        <v>0</v>
      </c>
      <c r="AD55" s="21">
        <v>26081.471030939301</v>
      </c>
      <c r="AE55" s="21">
        <v>371994.98155888601</v>
      </c>
      <c r="AF55" s="21">
        <v>0</v>
      </c>
      <c r="AG55" s="21">
        <v>0</v>
      </c>
      <c r="AH55" s="21">
        <v>12083.1612081447</v>
      </c>
      <c r="AI55" s="21">
        <v>18465.428444707399</v>
      </c>
      <c r="AJ55" s="21">
        <v>0</v>
      </c>
      <c r="AK55" s="21">
        <v>0</v>
      </c>
      <c r="AL55" s="21">
        <v>597703.01907912898</v>
      </c>
      <c r="AM55" s="21">
        <v>12384.1423451014</v>
      </c>
      <c r="AN55" s="21">
        <v>2289.2514518723001</v>
      </c>
      <c r="AO55" s="21">
        <v>5684.2162613423197</v>
      </c>
      <c r="AP55" s="21">
        <v>69081.790992625101</v>
      </c>
      <c r="AQ55" s="21">
        <v>863.00849499317405</v>
      </c>
      <c r="AR55" s="21">
        <v>48541.0566271516</v>
      </c>
      <c r="AS55" s="21">
        <v>57111.165862949798</v>
      </c>
      <c r="AT55" s="21">
        <v>1989.9770805847299</v>
      </c>
      <c r="AU55" s="21">
        <v>66864.162166653405</v>
      </c>
      <c r="AV55" s="21">
        <v>151639.681437828</v>
      </c>
      <c r="AW55" s="21">
        <v>43.4987817022445</v>
      </c>
      <c r="AX55" s="21">
        <v>1037.0702692616201</v>
      </c>
      <c r="AY55" s="21">
        <v>801.10320717216302</v>
      </c>
      <c r="AZ55" s="21">
        <v>51472.532058895304</v>
      </c>
      <c r="BA55" s="21">
        <v>176067.56629907401</v>
      </c>
      <c r="BB55" s="21">
        <v>138887.05491294499</v>
      </c>
      <c r="BC55" s="21">
        <v>7.4505805969238298E-9</v>
      </c>
      <c r="BD55" s="36"/>
      <c r="BE55" s="19" t="s">
        <v>197</v>
      </c>
      <c r="BF55" s="21">
        <v>29151652.192961499</v>
      </c>
      <c r="BG55" s="21">
        <v>204296.49698418</v>
      </c>
      <c r="BH55" s="21">
        <v>935359.79491216002</v>
      </c>
      <c r="BI55" s="21">
        <v>0</v>
      </c>
      <c r="BJ55" s="21">
        <v>26081.471030939301</v>
      </c>
      <c r="BK55" s="21">
        <v>371994.98155888601</v>
      </c>
      <c r="BL55" s="21">
        <v>0</v>
      </c>
      <c r="BM55" s="21">
        <v>30548.589652852101</v>
      </c>
      <c r="BN55" s="21">
        <v>0</v>
      </c>
      <c r="BO55" s="21">
        <v>0</v>
      </c>
      <c r="BP55" s="21">
        <v>597703.01907912898</v>
      </c>
      <c r="BQ55" s="21">
        <v>12384.1423451014</v>
      </c>
      <c r="BR55" s="21">
        <v>2289.2514518723001</v>
      </c>
      <c r="BS55" s="21">
        <v>5684.2162613423197</v>
      </c>
      <c r="BT55" s="21">
        <v>69081.790992625101</v>
      </c>
      <c r="BU55" s="21">
        <v>863.00849499317405</v>
      </c>
      <c r="BV55" s="21">
        <v>48541.0566271516</v>
      </c>
      <c r="BW55" s="21">
        <v>57111.165862949798</v>
      </c>
      <c r="BX55" s="21">
        <v>1989.9770805847299</v>
      </c>
      <c r="BY55" s="21">
        <v>66864.162166653405</v>
      </c>
      <c r="BZ55" s="21">
        <v>151639.681437828</v>
      </c>
      <c r="CA55" s="21">
        <v>43.4987817022445</v>
      </c>
      <c r="CB55" s="21">
        <v>1037.0702692616201</v>
      </c>
      <c r="CC55" s="21">
        <v>801.10320717216302</v>
      </c>
      <c r="CD55" s="21">
        <v>51472.532058895304</v>
      </c>
      <c r="CE55" s="21">
        <v>314954.621212019</v>
      </c>
      <c r="CF55" s="21">
        <v>7.4505805969238298E-9</v>
      </c>
      <c r="CG55" s="23"/>
      <c r="CH55" s="23"/>
      <c r="CI55" s="23"/>
      <c r="CJ55" s="23"/>
      <c r="CK55" s="23"/>
    </row>
    <row r="56" spans="1:89">
      <c r="A56" s="10" t="s">
        <v>127</v>
      </c>
      <c r="B56" s="11" t="s">
        <v>198</v>
      </c>
      <c r="C56" s="17" t="s">
        <v>158</v>
      </c>
      <c r="D56" s="17"/>
      <c r="E56" s="17"/>
      <c r="F56" s="11" t="s">
        <v>196</v>
      </c>
      <c r="H56" s="11"/>
      <c r="R56" s="19" t="s">
        <v>199</v>
      </c>
      <c r="S56" s="21">
        <v>32925044</v>
      </c>
      <c r="T56" s="21">
        <v>32866370.0593918</v>
      </c>
      <c r="V56" s="19" t="s">
        <v>199</v>
      </c>
      <c r="W56" s="21">
        <v>58673.9406081997</v>
      </c>
      <c r="Y56" s="19" t="s">
        <v>199</v>
      </c>
      <c r="Z56" s="21">
        <v>29151652.192961499</v>
      </c>
      <c r="AA56" s="21">
        <v>417229.33711397398</v>
      </c>
      <c r="AB56" s="21">
        <v>1543498.68748213</v>
      </c>
      <c r="AC56" s="21">
        <v>0</v>
      </c>
      <c r="AD56" s="21">
        <v>67095.498448727594</v>
      </c>
      <c r="AE56" s="21">
        <v>502212.66519841598</v>
      </c>
      <c r="AF56" s="21">
        <v>0</v>
      </c>
      <c r="AG56" s="21">
        <v>0</v>
      </c>
      <c r="AH56" s="21">
        <v>0</v>
      </c>
      <c r="AI56" s="21">
        <v>23236.501527375101</v>
      </c>
      <c r="AJ56" s="21">
        <v>0</v>
      </c>
      <c r="AK56" s="21">
        <v>0</v>
      </c>
      <c r="AL56" s="21">
        <v>6410.8383639754202</v>
      </c>
      <c r="AM56" s="21">
        <v>37349.805758571303</v>
      </c>
      <c r="AN56" s="21">
        <v>81336.111774316494</v>
      </c>
      <c r="AO56" s="21">
        <v>30966.6079386128</v>
      </c>
      <c r="AP56" s="21">
        <v>99505.451287841104</v>
      </c>
      <c r="AQ56" s="21">
        <v>6662.5432750537002</v>
      </c>
      <c r="AR56" s="21">
        <v>83579.1588765091</v>
      </c>
      <c r="AS56" s="21">
        <v>301709.91762927303</v>
      </c>
      <c r="AT56" s="21">
        <v>4358.0368764500699</v>
      </c>
      <c r="AU56" s="21">
        <v>50090.141709684598</v>
      </c>
      <c r="AV56" s="21">
        <v>105360.886459192</v>
      </c>
      <c r="AW56" s="21">
        <v>0</v>
      </c>
      <c r="AX56" s="21">
        <v>29083.519957433498</v>
      </c>
      <c r="AY56" s="21">
        <v>5535.2519474853098</v>
      </c>
      <c r="AZ56" s="21">
        <v>24950.695711988901</v>
      </c>
      <c r="BA56" s="21">
        <v>294546.20909328898</v>
      </c>
      <c r="BB56" s="21">
        <v>0</v>
      </c>
      <c r="BC56" s="21">
        <v>0</v>
      </c>
      <c r="BD56" s="36"/>
      <c r="BE56" s="19" t="s">
        <v>199</v>
      </c>
      <c r="BF56" s="21">
        <v>29151652.192961499</v>
      </c>
      <c r="BG56" s="21">
        <v>417229.33711397398</v>
      </c>
      <c r="BH56" s="21">
        <v>1543498.68748213</v>
      </c>
      <c r="BI56" s="21">
        <v>0</v>
      </c>
      <c r="BJ56" s="21">
        <v>67095.498448727594</v>
      </c>
      <c r="BK56" s="21">
        <v>502212.66519841598</v>
      </c>
      <c r="BL56" s="21">
        <v>0</v>
      </c>
      <c r="BM56" s="21">
        <v>23236.501527375101</v>
      </c>
      <c r="BN56" s="21">
        <v>0</v>
      </c>
      <c r="BO56" s="21">
        <v>0</v>
      </c>
      <c r="BP56" s="21">
        <v>6410.8383639754202</v>
      </c>
      <c r="BQ56" s="21">
        <v>37349.805758571303</v>
      </c>
      <c r="BR56" s="21">
        <v>81336.111774316494</v>
      </c>
      <c r="BS56" s="21">
        <v>30966.6079386128</v>
      </c>
      <c r="BT56" s="21">
        <v>99505.451287841104</v>
      </c>
      <c r="BU56" s="21">
        <v>6662.5432750537002</v>
      </c>
      <c r="BV56" s="21">
        <v>83579.1588765091</v>
      </c>
      <c r="BW56" s="21">
        <v>301709.91762927303</v>
      </c>
      <c r="BX56" s="21">
        <v>4358.0368764500699</v>
      </c>
      <c r="BY56" s="21">
        <v>50090.141709684598</v>
      </c>
      <c r="BZ56" s="21">
        <v>105360.886459192</v>
      </c>
      <c r="CA56" s="21">
        <v>0</v>
      </c>
      <c r="CB56" s="21">
        <v>29083.519957433498</v>
      </c>
      <c r="CC56" s="21">
        <v>5535.2519474853098</v>
      </c>
      <c r="CD56" s="21">
        <v>24950.695711988901</v>
      </c>
      <c r="CE56" s="21">
        <v>294546.20909328898</v>
      </c>
      <c r="CF56" s="21">
        <v>0</v>
      </c>
      <c r="CG56" s="23"/>
      <c r="CH56" s="23"/>
      <c r="CI56" s="23"/>
      <c r="CJ56" s="23"/>
      <c r="CK56" s="23"/>
    </row>
    <row r="57" spans="1:89">
      <c r="A57" s="10" t="s">
        <v>127</v>
      </c>
      <c r="B57" s="11" t="s">
        <v>200</v>
      </c>
      <c r="C57" s="17" t="s">
        <v>158</v>
      </c>
      <c r="D57" s="17"/>
      <c r="E57" s="17"/>
      <c r="F57" s="11" t="s">
        <v>196</v>
      </c>
      <c r="H57" s="11"/>
      <c r="R57" s="19" t="s">
        <v>201</v>
      </c>
      <c r="S57" s="21">
        <v>32757632</v>
      </c>
      <c r="T57" s="21">
        <v>32853428.931109</v>
      </c>
      <c r="V57" s="19" t="s">
        <v>201</v>
      </c>
      <c r="W57" s="21">
        <v>-95796.931108999997</v>
      </c>
      <c r="Y57" s="19" t="s">
        <v>201</v>
      </c>
      <c r="Z57" s="21">
        <v>29151652.192961499</v>
      </c>
      <c r="AA57" s="21">
        <v>398576.82505488902</v>
      </c>
      <c r="AB57" s="21">
        <v>1747835.8056447799</v>
      </c>
      <c r="AC57" s="21">
        <v>0</v>
      </c>
      <c r="AD57" s="21">
        <v>62824.601817578303</v>
      </c>
      <c r="AE57" s="21">
        <v>388958.24229384097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37326.667561600203</v>
      </c>
      <c r="AN57" s="21">
        <v>84984.178732471904</v>
      </c>
      <c r="AO57" s="21">
        <v>30026.095692103001</v>
      </c>
      <c r="AP57" s="21">
        <v>95775.904076325998</v>
      </c>
      <c r="AQ57" s="21">
        <v>6387.8214254317299</v>
      </c>
      <c r="AR57" s="21">
        <v>77539.3126407034</v>
      </c>
      <c r="AS57" s="21">
        <v>305811.21924297098</v>
      </c>
      <c r="AT57" s="21">
        <v>0</v>
      </c>
      <c r="AU57" s="21">
        <v>28547.859050663799</v>
      </c>
      <c r="AV57" s="21">
        <v>76634.288868070405</v>
      </c>
      <c r="AW57" s="21">
        <v>0</v>
      </c>
      <c r="AX57" s="21">
        <v>25530.221971524501</v>
      </c>
      <c r="AY57" s="21">
        <v>5343.9671881112199</v>
      </c>
      <c r="AZ57" s="21">
        <v>39516.863625643098</v>
      </c>
      <c r="BA57" s="21">
        <v>290156.863260791</v>
      </c>
      <c r="BB57" s="21">
        <v>0</v>
      </c>
      <c r="BC57" s="21">
        <v>0</v>
      </c>
      <c r="BD57" s="36"/>
      <c r="BE57" s="19" t="s">
        <v>201</v>
      </c>
      <c r="BF57" s="21">
        <v>29151652.192961499</v>
      </c>
      <c r="BG57" s="21">
        <v>398576.82505488902</v>
      </c>
      <c r="BH57" s="21">
        <v>1747835.8056447799</v>
      </c>
      <c r="BI57" s="21">
        <v>0</v>
      </c>
      <c r="BJ57" s="21">
        <v>62824.601817578303</v>
      </c>
      <c r="BK57" s="21">
        <v>388958.24229384097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37326.667561600203</v>
      </c>
      <c r="BR57" s="21">
        <v>84984.178732471904</v>
      </c>
      <c r="BS57" s="21">
        <v>30026.095692103001</v>
      </c>
      <c r="BT57" s="21">
        <v>95775.904076325998</v>
      </c>
      <c r="BU57" s="21">
        <v>6387.8214254317299</v>
      </c>
      <c r="BV57" s="21">
        <v>77539.3126407034</v>
      </c>
      <c r="BW57" s="21">
        <v>305811.21924297098</v>
      </c>
      <c r="BX57" s="21">
        <v>0</v>
      </c>
      <c r="BY57" s="21">
        <v>28547.859050663799</v>
      </c>
      <c r="BZ57" s="21">
        <v>76634.288868070405</v>
      </c>
      <c r="CA57" s="21">
        <v>0</v>
      </c>
      <c r="CB57" s="21">
        <v>25530.221971524501</v>
      </c>
      <c r="CC57" s="21">
        <v>5343.9671881112199</v>
      </c>
      <c r="CD57" s="21">
        <v>39516.863625643098</v>
      </c>
      <c r="CE57" s="21">
        <v>290156.863260791</v>
      </c>
      <c r="CF57" s="21">
        <v>0</v>
      </c>
      <c r="CG57" s="23"/>
      <c r="CH57" s="23"/>
      <c r="CI57" s="23"/>
      <c r="CJ57" s="23"/>
      <c r="CK57" s="23"/>
    </row>
    <row r="58" spans="1:89">
      <c r="A58" s="10" t="s">
        <v>127</v>
      </c>
      <c r="B58" s="11" t="s">
        <v>202</v>
      </c>
      <c r="C58" s="17" t="s">
        <v>158</v>
      </c>
      <c r="D58" s="17"/>
      <c r="E58" s="17"/>
      <c r="F58" s="11" t="s">
        <v>196</v>
      </c>
      <c r="H58" s="11"/>
      <c r="R58" s="19" t="s">
        <v>203</v>
      </c>
      <c r="S58" s="21">
        <v>33309888</v>
      </c>
      <c r="T58" s="21">
        <v>33213944.398084901</v>
      </c>
      <c r="V58" s="19" t="s">
        <v>203</v>
      </c>
      <c r="W58" s="21">
        <v>95943.601915098698</v>
      </c>
      <c r="Y58" s="19" t="s">
        <v>203</v>
      </c>
      <c r="Z58" s="21">
        <v>29151652.192961499</v>
      </c>
      <c r="AA58" s="21">
        <v>442924.05674814503</v>
      </c>
      <c r="AB58" s="21">
        <v>1491780.1263961201</v>
      </c>
      <c r="AC58" s="21">
        <v>0</v>
      </c>
      <c r="AD58" s="21">
        <v>96710.229920914397</v>
      </c>
      <c r="AE58" s="21">
        <v>376603.253059852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84920.368511640103</v>
      </c>
      <c r="AM58" s="21">
        <v>37430.198248709297</v>
      </c>
      <c r="AN58" s="21">
        <v>63106.6452288734</v>
      </c>
      <c r="AO58" s="21">
        <v>93222.659337201199</v>
      </c>
      <c r="AP58" s="21">
        <v>81748.847230010404</v>
      </c>
      <c r="AQ58" s="21">
        <v>5892.1615759367796</v>
      </c>
      <c r="AR58" s="21">
        <v>92848.135972065997</v>
      </c>
      <c r="AS58" s="21">
        <v>682174.71107917698</v>
      </c>
      <c r="AT58" s="21">
        <v>208290.818468668</v>
      </c>
      <c r="AU58" s="21">
        <v>44287.6885803853</v>
      </c>
      <c r="AV58" s="21">
        <v>98185.144494636203</v>
      </c>
      <c r="AW58" s="21">
        <v>0</v>
      </c>
      <c r="AX58" s="21">
        <v>54434.023230387596</v>
      </c>
      <c r="AY58" s="21">
        <v>11138.0558184478</v>
      </c>
      <c r="AZ58" s="21">
        <v>28308.565058471399</v>
      </c>
      <c r="BA58" s="21">
        <v>68286.516163764099</v>
      </c>
      <c r="BB58" s="21">
        <v>0</v>
      </c>
      <c r="BC58" s="21">
        <v>3.7252902984619099E-9</v>
      </c>
      <c r="BD58" s="36"/>
      <c r="BE58" s="19" t="s">
        <v>203</v>
      </c>
      <c r="BF58" s="21">
        <v>29151652.192961499</v>
      </c>
      <c r="BG58" s="21">
        <v>442924.05674814503</v>
      </c>
      <c r="BH58" s="21">
        <v>1491780.1263961201</v>
      </c>
      <c r="BI58" s="21">
        <v>0</v>
      </c>
      <c r="BJ58" s="21">
        <v>96710.229920914397</v>
      </c>
      <c r="BK58" s="21">
        <v>376603.253059852</v>
      </c>
      <c r="BL58" s="21">
        <v>0</v>
      </c>
      <c r="BM58" s="21">
        <v>0</v>
      </c>
      <c r="BN58" s="21">
        <v>0</v>
      </c>
      <c r="BO58" s="21">
        <v>0</v>
      </c>
      <c r="BP58" s="21">
        <v>84920.368511640103</v>
      </c>
      <c r="BQ58" s="21">
        <v>37430.198248709297</v>
      </c>
      <c r="BR58" s="21">
        <v>63106.6452288734</v>
      </c>
      <c r="BS58" s="21">
        <v>93222.659337201199</v>
      </c>
      <c r="BT58" s="21">
        <v>81748.847230010404</v>
      </c>
      <c r="BU58" s="21">
        <v>5892.1615759367796</v>
      </c>
      <c r="BV58" s="21">
        <v>92848.135972065997</v>
      </c>
      <c r="BW58" s="21">
        <v>682174.71107917698</v>
      </c>
      <c r="BX58" s="21">
        <v>208290.818468668</v>
      </c>
      <c r="BY58" s="21">
        <v>44287.6885803853</v>
      </c>
      <c r="BZ58" s="21">
        <v>98185.144494636203</v>
      </c>
      <c r="CA58" s="21">
        <v>0</v>
      </c>
      <c r="CB58" s="21">
        <v>54434.023230387596</v>
      </c>
      <c r="CC58" s="21">
        <v>11138.0558184478</v>
      </c>
      <c r="CD58" s="21">
        <v>28308.565058471399</v>
      </c>
      <c r="CE58" s="21">
        <v>68286.516163764099</v>
      </c>
      <c r="CF58" s="21">
        <v>3.7252902984619099E-9</v>
      </c>
      <c r="CG58" s="23"/>
      <c r="CH58" s="23"/>
      <c r="CI58" s="23"/>
      <c r="CJ58" s="23"/>
      <c r="CK58" s="23"/>
    </row>
    <row r="59" spans="1:89">
      <c r="A59" s="10" t="s">
        <v>127</v>
      </c>
      <c r="B59" s="11" t="s">
        <v>204</v>
      </c>
      <c r="C59" s="17" t="s">
        <v>158</v>
      </c>
      <c r="D59" s="17"/>
      <c r="E59" s="17"/>
      <c r="F59" s="11" t="s">
        <v>196</v>
      </c>
      <c r="H59" s="11"/>
      <c r="R59" s="19" t="s">
        <v>205</v>
      </c>
      <c r="S59" s="21">
        <v>33132724</v>
      </c>
      <c r="T59" s="21">
        <v>32968367.659958798</v>
      </c>
      <c r="V59" s="19" t="s">
        <v>205</v>
      </c>
      <c r="W59" s="21">
        <v>164356.340041202</v>
      </c>
      <c r="Y59" s="19" t="s">
        <v>205</v>
      </c>
      <c r="Z59" s="21">
        <v>29151652.192961499</v>
      </c>
      <c r="AA59" s="21">
        <v>291181.17554386001</v>
      </c>
      <c r="AB59" s="21">
        <v>1405017.3063902799</v>
      </c>
      <c r="AC59" s="21">
        <v>35661.681378053399</v>
      </c>
      <c r="AD59" s="21">
        <v>68269.167580311201</v>
      </c>
      <c r="AE59" s="21">
        <v>434919.30418246897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342721.418181443</v>
      </c>
      <c r="AM59" s="21">
        <v>16027.060860383701</v>
      </c>
      <c r="AN59" s="21">
        <v>82678.175480560501</v>
      </c>
      <c r="AO59" s="21">
        <v>109363.35015323899</v>
      </c>
      <c r="AP59" s="21">
        <v>47169.718586853698</v>
      </c>
      <c r="AQ59" s="21">
        <v>2303.63371426189</v>
      </c>
      <c r="AR59" s="21">
        <v>159507.155929584</v>
      </c>
      <c r="AS59" s="21">
        <v>404333.33778355701</v>
      </c>
      <c r="AT59" s="21">
        <v>171036.086216742</v>
      </c>
      <c r="AU59" s="21">
        <v>30784.571984957201</v>
      </c>
      <c r="AV59" s="21">
        <v>102156.17088660299</v>
      </c>
      <c r="AW59" s="21">
        <v>0</v>
      </c>
      <c r="AX59" s="21">
        <v>20814.234899462899</v>
      </c>
      <c r="AY59" s="21">
        <v>4779.58015599393</v>
      </c>
      <c r="AZ59" s="21">
        <v>3338.0977662647601</v>
      </c>
      <c r="BA59" s="21">
        <v>19671.174902469302</v>
      </c>
      <c r="BB59" s="21">
        <v>64983.064419945396</v>
      </c>
      <c r="BC59" s="21">
        <v>1.1175870895385699E-8</v>
      </c>
      <c r="BD59" s="36"/>
      <c r="BE59" s="19" t="s">
        <v>205</v>
      </c>
      <c r="BF59" s="21">
        <v>29151652.192961499</v>
      </c>
      <c r="BG59" s="21">
        <v>291181.17554386001</v>
      </c>
      <c r="BH59" s="21">
        <v>1405017.3063902799</v>
      </c>
      <c r="BI59" s="21">
        <v>35661.681378053399</v>
      </c>
      <c r="BJ59" s="21">
        <v>68269.167580311201</v>
      </c>
      <c r="BK59" s="21">
        <v>434919.30418246897</v>
      </c>
      <c r="BL59" s="21">
        <v>0</v>
      </c>
      <c r="BM59" s="21">
        <v>0</v>
      </c>
      <c r="BN59" s="21">
        <v>0</v>
      </c>
      <c r="BO59" s="21">
        <v>0</v>
      </c>
      <c r="BP59" s="21">
        <v>342721.418181443</v>
      </c>
      <c r="BQ59" s="21">
        <v>16027.060860383701</v>
      </c>
      <c r="BR59" s="21">
        <v>82678.175480560501</v>
      </c>
      <c r="BS59" s="21">
        <v>109363.35015323899</v>
      </c>
      <c r="BT59" s="21">
        <v>47169.718586853698</v>
      </c>
      <c r="BU59" s="21">
        <v>2303.63371426189</v>
      </c>
      <c r="BV59" s="21">
        <v>159507.155929584</v>
      </c>
      <c r="BW59" s="21">
        <v>404333.33778355701</v>
      </c>
      <c r="BX59" s="21">
        <v>171036.086216742</v>
      </c>
      <c r="BY59" s="21">
        <v>30784.571984957201</v>
      </c>
      <c r="BZ59" s="21">
        <v>102156.17088660299</v>
      </c>
      <c r="CA59" s="21">
        <v>0</v>
      </c>
      <c r="CB59" s="21">
        <v>20814.234899462899</v>
      </c>
      <c r="CC59" s="21">
        <v>4779.58015599393</v>
      </c>
      <c r="CD59" s="21">
        <v>3338.0977662647601</v>
      </c>
      <c r="CE59" s="21">
        <v>84654.239322414694</v>
      </c>
      <c r="CF59" s="21">
        <v>1.1175870895385699E-8</v>
      </c>
      <c r="CG59" s="23"/>
      <c r="CH59" s="23"/>
      <c r="CI59" s="23"/>
      <c r="CJ59" s="23"/>
      <c r="CK59" s="23"/>
    </row>
    <row r="60" spans="1:89">
      <c r="A60" s="10" t="s">
        <v>127</v>
      </c>
      <c r="B60" s="11" t="s">
        <v>206</v>
      </c>
      <c r="C60" s="17" t="s">
        <v>158</v>
      </c>
      <c r="D60" s="17"/>
      <c r="E60" s="17"/>
      <c r="F60" s="11" t="s">
        <v>196</v>
      </c>
      <c r="H60" s="11"/>
      <c r="R60" s="19" t="s">
        <v>207</v>
      </c>
      <c r="S60" s="21">
        <v>32816136</v>
      </c>
      <c r="T60" s="21">
        <v>32810566.886868399</v>
      </c>
      <c r="V60" s="19" t="s">
        <v>207</v>
      </c>
      <c r="W60" s="21">
        <v>5569.1131316013598</v>
      </c>
      <c r="Y60" s="19" t="s">
        <v>207</v>
      </c>
      <c r="Z60" s="21">
        <v>29151652.192961499</v>
      </c>
      <c r="AA60" s="21">
        <v>331107.30404784298</v>
      </c>
      <c r="AB60" s="21">
        <v>1548141.59631624</v>
      </c>
      <c r="AC60" s="21">
        <v>38152.678047301197</v>
      </c>
      <c r="AD60" s="21">
        <v>75638.199863382601</v>
      </c>
      <c r="AE60" s="21">
        <v>386392.80482597603</v>
      </c>
      <c r="AF60" s="21">
        <v>0</v>
      </c>
      <c r="AG60" s="21">
        <v>0</v>
      </c>
      <c r="AH60" s="21">
        <v>24546.876022615499</v>
      </c>
      <c r="AI60" s="21">
        <v>0</v>
      </c>
      <c r="AJ60" s="21">
        <v>0</v>
      </c>
      <c r="AK60" s="21">
        <v>0</v>
      </c>
      <c r="AL60" s="21">
        <v>368443.86363082699</v>
      </c>
      <c r="AM60" s="21">
        <v>18623.587978699499</v>
      </c>
      <c r="AN60" s="21">
        <v>86738.642956245894</v>
      </c>
      <c r="AO60" s="21">
        <v>125447.226291714</v>
      </c>
      <c r="AP60" s="21">
        <v>46618.739652760698</v>
      </c>
      <c r="AQ60" s="21">
        <v>3519.6181054120698</v>
      </c>
      <c r="AR60" s="21">
        <v>192639.284111413</v>
      </c>
      <c r="AS60" s="21">
        <v>2168.8516309741599</v>
      </c>
      <c r="AT60" s="21">
        <v>76252.163071268995</v>
      </c>
      <c r="AU60" s="21">
        <v>25244.930809294499</v>
      </c>
      <c r="AV60" s="21">
        <v>48150.752558188702</v>
      </c>
      <c r="AW60" s="21">
        <v>0</v>
      </c>
      <c r="AX60" s="21">
        <v>26967.880198401101</v>
      </c>
      <c r="AY60" s="21">
        <v>4507.8675833993102</v>
      </c>
      <c r="AZ60" s="21">
        <v>19315.354920864</v>
      </c>
      <c r="BA60" s="21">
        <v>47682.8708833942</v>
      </c>
      <c r="BB60" s="21">
        <v>162613.600400686</v>
      </c>
      <c r="BC60" s="21">
        <v>1.1175870895385699E-8</v>
      </c>
      <c r="BD60" s="36"/>
      <c r="BE60" s="19" t="s">
        <v>207</v>
      </c>
      <c r="BF60" s="21">
        <v>29151652.192961499</v>
      </c>
      <c r="BG60" s="21">
        <v>331107.30404784298</v>
      </c>
      <c r="BH60" s="21">
        <v>1548141.59631624</v>
      </c>
      <c r="BI60" s="21">
        <v>38152.678047301197</v>
      </c>
      <c r="BJ60" s="21">
        <v>75638.199863382601</v>
      </c>
      <c r="BK60" s="21">
        <v>386392.80482597603</v>
      </c>
      <c r="BL60" s="21">
        <v>0</v>
      </c>
      <c r="BM60" s="21">
        <v>24546.876022615499</v>
      </c>
      <c r="BN60" s="21">
        <v>0</v>
      </c>
      <c r="BO60" s="21">
        <v>0</v>
      </c>
      <c r="BP60" s="21">
        <v>368443.86363082699</v>
      </c>
      <c r="BQ60" s="21">
        <v>18623.587978699499</v>
      </c>
      <c r="BR60" s="21">
        <v>86738.642956245894</v>
      </c>
      <c r="BS60" s="21">
        <v>125447.226291714</v>
      </c>
      <c r="BT60" s="21">
        <v>46618.739652760698</v>
      </c>
      <c r="BU60" s="21">
        <v>3519.6181054120698</v>
      </c>
      <c r="BV60" s="21">
        <v>192639.284111413</v>
      </c>
      <c r="BW60" s="21">
        <v>2168.8516309741599</v>
      </c>
      <c r="BX60" s="21">
        <v>76252.163071268995</v>
      </c>
      <c r="BY60" s="21">
        <v>25244.930809294499</v>
      </c>
      <c r="BZ60" s="21">
        <v>48150.752558188702</v>
      </c>
      <c r="CA60" s="21">
        <v>0</v>
      </c>
      <c r="CB60" s="21">
        <v>26967.880198401101</v>
      </c>
      <c r="CC60" s="21">
        <v>4507.8675833993102</v>
      </c>
      <c r="CD60" s="21">
        <v>19315.354920864</v>
      </c>
      <c r="CE60" s="21">
        <v>210296.47128408001</v>
      </c>
      <c r="CF60" s="21">
        <v>1.1175870895385699E-8</v>
      </c>
      <c r="CG60" s="23"/>
      <c r="CH60" s="23"/>
      <c r="CI60" s="23"/>
      <c r="CJ60" s="23"/>
      <c r="CK60" s="23"/>
    </row>
    <row r="61" spans="1:89">
      <c r="A61" s="10" t="s">
        <v>127</v>
      </c>
      <c r="B61" s="11" t="s">
        <v>208</v>
      </c>
      <c r="C61" s="17" t="s">
        <v>158</v>
      </c>
      <c r="D61" s="17"/>
      <c r="E61" s="17"/>
      <c r="F61" s="11" t="s">
        <v>196</v>
      </c>
      <c r="H61" s="11"/>
      <c r="R61" s="19" t="s">
        <v>209</v>
      </c>
      <c r="S61" s="21">
        <v>32420168</v>
      </c>
      <c r="T61" s="21">
        <v>32699490.330628298</v>
      </c>
      <c r="V61" s="19" t="s">
        <v>209</v>
      </c>
      <c r="W61" s="21">
        <v>-279322.33062829799</v>
      </c>
      <c r="Y61" s="19" t="s">
        <v>209</v>
      </c>
      <c r="Z61" s="21">
        <v>29151652.192961499</v>
      </c>
      <c r="AA61" s="21">
        <v>320321.17669306899</v>
      </c>
      <c r="AB61" s="21">
        <v>1644406.9126333499</v>
      </c>
      <c r="AC61" s="21">
        <v>0</v>
      </c>
      <c r="AD61" s="21">
        <v>65539.555313670804</v>
      </c>
      <c r="AE61" s="21">
        <v>239652.83022250599</v>
      </c>
      <c r="AF61" s="21">
        <v>0</v>
      </c>
      <c r="AG61" s="21">
        <v>0</v>
      </c>
      <c r="AH61" s="21">
        <v>15188.280375616599</v>
      </c>
      <c r="AI61" s="21">
        <v>19852.567695244299</v>
      </c>
      <c r="AJ61" s="21">
        <v>0</v>
      </c>
      <c r="AK61" s="21">
        <v>0</v>
      </c>
      <c r="AL61" s="21">
        <v>347429.91932793602</v>
      </c>
      <c r="AM61" s="21">
        <v>23198.636411506999</v>
      </c>
      <c r="AN61" s="21">
        <v>69824.098986491401</v>
      </c>
      <c r="AO61" s="21">
        <v>132025.921049381</v>
      </c>
      <c r="AP61" s="21">
        <v>50095.020593729598</v>
      </c>
      <c r="AQ61" s="21">
        <v>4800.1324539766501</v>
      </c>
      <c r="AR61" s="21">
        <v>167007.35464053901</v>
      </c>
      <c r="AS61" s="21">
        <v>2168.8516309741599</v>
      </c>
      <c r="AT61" s="21">
        <v>4512.8695325070603</v>
      </c>
      <c r="AU61" s="21">
        <v>452.09633472176603</v>
      </c>
      <c r="AV61" s="21">
        <v>89683.970241421499</v>
      </c>
      <c r="AW61" s="21">
        <v>0</v>
      </c>
      <c r="AX61" s="21">
        <v>30464.074701629099</v>
      </c>
      <c r="AY61" s="21">
        <v>3013.7704853827199</v>
      </c>
      <c r="AZ61" s="21">
        <v>9084.5001038160299</v>
      </c>
      <c r="BA61" s="21">
        <v>63800.728119717802</v>
      </c>
      <c r="BB61" s="21">
        <v>245314.87011961499</v>
      </c>
      <c r="BC61" s="21">
        <v>-3.7252902984619099E-9</v>
      </c>
      <c r="BD61" s="36"/>
      <c r="BE61" s="19" t="s">
        <v>209</v>
      </c>
      <c r="BF61" s="21">
        <v>29151652.192961499</v>
      </c>
      <c r="BG61" s="21">
        <v>320321.17669306899</v>
      </c>
      <c r="BH61" s="21">
        <v>1644406.9126333499</v>
      </c>
      <c r="BI61" s="21">
        <v>0</v>
      </c>
      <c r="BJ61" s="21">
        <v>65539.555313670804</v>
      </c>
      <c r="BK61" s="21">
        <v>239652.83022250599</v>
      </c>
      <c r="BL61" s="21">
        <v>0</v>
      </c>
      <c r="BM61" s="21">
        <v>35040.848070860899</v>
      </c>
      <c r="BN61" s="21">
        <v>0</v>
      </c>
      <c r="BO61" s="21">
        <v>0</v>
      </c>
      <c r="BP61" s="21">
        <v>347429.91932793602</v>
      </c>
      <c r="BQ61" s="21">
        <v>23198.636411506999</v>
      </c>
      <c r="BR61" s="21">
        <v>69824.098986491401</v>
      </c>
      <c r="BS61" s="21">
        <v>132025.921049381</v>
      </c>
      <c r="BT61" s="21">
        <v>50095.020593729598</v>
      </c>
      <c r="BU61" s="21">
        <v>4800.1324539766501</v>
      </c>
      <c r="BV61" s="21">
        <v>167007.35464053901</v>
      </c>
      <c r="BW61" s="21">
        <v>2168.8516309741599</v>
      </c>
      <c r="BX61" s="21">
        <v>4512.8695325070603</v>
      </c>
      <c r="BY61" s="21">
        <v>452.09633472176603</v>
      </c>
      <c r="BZ61" s="21">
        <v>89683.970241421499</v>
      </c>
      <c r="CA61" s="21">
        <v>0</v>
      </c>
      <c r="CB61" s="21">
        <v>30464.074701629099</v>
      </c>
      <c r="CC61" s="21">
        <v>3013.7704853827199</v>
      </c>
      <c r="CD61" s="21">
        <v>9084.5001038160299</v>
      </c>
      <c r="CE61" s="21">
        <v>309115.59823933302</v>
      </c>
      <c r="CF61" s="21">
        <v>-3.7252902984619099E-9</v>
      </c>
      <c r="CG61" s="23"/>
      <c r="CH61" s="23"/>
      <c r="CI61" s="23"/>
      <c r="CJ61" s="23"/>
      <c r="CK61" s="23"/>
    </row>
    <row r="62" spans="1:89">
      <c r="A62" s="10" t="s">
        <v>127</v>
      </c>
      <c r="B62" s="11" t="s">
        <v>210</v>
      </c>
      <c r="C62" s="17" t="s">
        <v>158</v>
      </c>
      <c r="D62" s="17"/>
      <c r="E62" s="17"/>
      <c r="F62" s="11" t="s">
        <v>196</v>
      </c>
      <c r="H62" s="11"/>
      <c r="R62" s="19" t="s">
        <v>211</v>
      </c>
      <c r="S62" s="21">
        <v>33195220</v>
      </c>
      <c r="T62" s="21">
        <v>33034859.271635301</v>
      </c>
      <c r="V62" s="19" t="s">
        <v>211</v>
      </c>
      <c r="W62" s="21">
        <v>160360.728364699</v>
      </c>
      <c r="Y62" s="19" t="s">
        <v>211</v>
      </c>
      <c r="Z62" s="21">
        <v>29151652.192961499</v>
      </c>
      <c r="AA62" s="21">
        <v>328104.53747983702</v>
      </c>
      <c r="AB62" s="21">
        <v>1702951.3940699999</v>
      </c>
      <c r="AC62" s="21">
        <v>0</v>
      </c>
      <c r="AD62" s="21">
        <v>79865.699132656606</v>
      </c>
      <c r="AE62" s="21">
        <v>685764.57050621905</v>
      </c>
      <c r="AF62" s="21">
        <v>0</v>
      </c>
      <c r="AG62" s="21">
        <v>0</v>
      </c>
      <c r="AH62" s="21">
        <v>0</v>
      </c>
      <c r="AI62" s="21">
        <v>34631.8714061137</v>
      </c>
      <c r="AJ62" s="21">
        <v>0</v>
      </c>
      <c r="AK62" s="21">
        <v>0</v>
      </c>
      <c r="AL62" s="21">
        <v>343951.690551773</v>
      </c>
      <c r="AM62" s="21">
        <v>24724.228765989199</v>
      </c>
      <c r="AN62" s="21">
        <v>74139.104879248698</v>
      </c>
      <c r="AO62" s="21">
        <v>71876.838488400899</v>
      </c>
      <c r="AP62" s="21">
        <v>49549.341763893302</v>
      </c>
      <c r="AQ62" s="21">
        <v>4528.2634017260298</v>
      </c>
      <c r="AR62" s="21">
        <v>25720.3282896903</v>
      </c>
      <c r="AS62" s="21">
        <v>2168.8516309741599</v>
      </c>
      <c r="AT62" s="21">
        <v>4886.5920678838102</v>
      </c>
      <c r="AU62" s="21">
        <v>0</v>
      </c>
      <c r="AV62" s="21">
        <v>171013.66091109399</v>
      </c>
      <c r="AW62" s="21">
        <v>0</v>
      </c>
      <c r="AX62" s="21">
        <v>55672.141096623898</v>
      </c>
      <c r="AY62" s="21">
        <v>9121.4220560265894</v>
      </c>
      <c r="AZ62" s="21">
        <v>80432.6389294236</v>
      </c>
      <c r="BA62" s="21">
        <v>35715.654525836602</v>
      </c>
      <c r="BB62" s="21">
        <v>98388.248720391901</v>
      </c>
      <c r="BC62" s="21">
        <v>3.7252902984619099E-9</v>
      </c>
      <c r="BD62" s="36"/>
      <c r="BE62" s="19" t="s">
        <v>211</v>
      </c>
      <c r="BF62" s="21">
        <v>29151652.192961499</v>
      </c>
      <c r="BG62" s="21">
        <v>328104.53747983702</v>
      </c>
      <c r="BH62" s="21">
        <v>1702951.3940699999</v>
      </c>
      <c r="BI62" s="21">
        <v>0</v>
      </c>
      <c r="BJ62" s="21">
        <v>79865.699132656606</v>
      </c>
      <c r="BK62" s="21">
        <v>685764.57050621905</v>
      </c>
      <c r="BL62" s="21">
        <v>0</v>
      </c>
      <c r="BM62" s="21">
        <v>34631.8714061137</v>
      </c>
      <c r="BN62" s="21">
        <v>0</v>
      </c>
      <c r="BO62" s="21">
        <v>0</v>
      </c>
      <c r="BP62" s="21">
        <v>343951.690551773</v>
      </c>
      <c r="BQ62" s="21">
        <v>24724.228765989199</v>
      </c>
      <c r="BR62" s="21">
        <v>74139.104879248698</v>
      </c>
      <c r="BS62" s="21">
        <v>71876.838488400899</v>
      </c>
      <c r="BT62" s="21">
        <v>49549.341763893302</v>
      </c>
      <c r="BU62" s="21">
        <v>4528.2634017260298</v>
      </c>
      <c r="BV62" s="21">
        <v>25720.3282896903</v>
      </c>
      <c r="BW62" s="21">
        <v>2168.8516309741599</v>
      </c>
      <c r="BX62" s="21">
        <v>4886.5920678838102</v>
      </c>
      <c r="BY62" s="21">
        <v>0</v>
      </c>
      <c r="BZ62" s="21">
        <v>171013.66091109399</v>
      </c>
      <c r="CA62" s="21">
        <v>0</v>
      </c>
      <c r="CB62" s="21">
        <v>55672.141096623898</v>
      </c>
      <c r="CC62" s="21">
        <v>9121.4220560265894</v>
      </c>
      <c r="CD62" s="21">
        <v>80432.6389294236</v>
      </c>
      <c r="CE62" s="21">
        <v>134103.903246228</v>
      </c>
      <c r="CF62" s="21">
        <v>3.7252902984619099E-9</v>
      </c>
      <c r="CG62" s="23"/>
      <c r="CH62" s="23"/>
      <c r="CI62" s="23"/>
      <c r="CJ62" s="23"/>
      <c r="CK62" s="23"/>
    </row>
    <row r="63" spans="1:89">
      <c r="A63" s="10" t="s">
        <v>127</v>
      </c>
      <c r="B63" s="11" t="s">
        <v>212</v>
      </c>
      <c r="C63" s="17" t="s">
        <v>158</v>
      </c>
      <c r="D63" s="17"/>
      <c r="E63" s="17"/>
      <c r="F63" s="11" t="s">
        <v>196</v>
      </c>
      <c r="H63" s="11"/>
      <c r="R63" s="19" t="s">
        <v>213</v>
      </c>
      <c r="S63" s="21">
        <v>32924360</v>
      </c>
      <c r="T63" s="21">
        <v>33283333.471047699</v>
      </c>
      <c r="V63" s="19" t="s">
        <v>213</v>
      </c>
      <c r="W63" s="21">
        <v>-358973.47104769899</v>
      </c>
      <c r="Y63" s="19" t="s">
        <v>213</v>
      </c>
      <c r="Z63" s="21">
        <v>29151652.192961499</v>
      </c>
      <c r="AA63" s="21">
        <v>351971.13891043002</v>
      </c>
      <c r="AB63" s="21">
        <v>1497896.73071213</v>
      </c>
      <c r="AC63" s="21">
        <v>0</v>
      </c>
      <c r="AD63" s="21">
        <v>65410.712472719802</v>
      </c>
      <c r="AE63" s="21">
        <v>965714.50097351195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198755.41200162901</v>
      </c>
      <c r="AM63" s="21">
        <v>28427.872970129101</v>
      </c>
      <c r="AN63" s="21">
        <v>58020.602598213503</v>
      </c>
      <c r="AO63" s="21">
        <v>61319.920108981001</v>
      </c>
      <c r="AP63" s="21">
        <v>54015.818249876902</v>
      </c>
      <c r="AQ63" s="21">
        <v>4330.4088274409296</v>
      </c>
      <c r="AR63" s="21">
        <v>12136.4452123797</v>
      </c>
      <c r="AS63" s="21">
        <v>392235.26691131003</v>
      </c>
      <c r="AT63" s="21">
        <v>0</v>
      </c>
      <c r="AU63" s="21">
        <v>0</v>
      </c>
      <c r="AV63" s="21">
        <v>112776.03655145899</v>
      </c>
      <c r="AW63" s="21">
        <v>0</v>
      </c>
      <c r="AX63" s="21">
        <v>44098.359128091302</v>
      </c>
      <c r="AY63" s="21">
        <v>10281.8763343016</v>
      </c>
      <c r="AZ63" s="21">
        <v>117994.65497448501</v>
      </c>
      <c r="BA63" s="21">
        <v>45453.522305752696</v>
      </c>
      <c r="BB63" s="21">
        <v>110841.99884335999</v>
      </c>
      <c r="BC63" s="21">
        <v>-3.7252902984619099E-9</v>
      </c>
      <c r="BD63" s="36"/>
      <c r="BE63" s="19" t="s">
        <v>213</v>
      </c>
      <c r="BF63" s="21">
        <v>29151652.192961499</v>
      </c>
      <c r="BG63" s="21">
        <v>351971.13891043002</v>
      </c>
      <c r="BH63" s="21">
        <v>1497896.73071213</v>
      </c>
      <c r="BI63" s="21">
        <v>0</v>
      </c>
      <c r="BJ63" s="21">
        <v>65410.712472719802</v>
      </c>
      <c r="BK63" s="21">
        <v>965714.50097351195</v>
      </c>
      <c r="BL63" s="21">
        <v>0</v>
      </c>
      <c r="BM63" s="21">
        <v>0</v>
      </c>
      <c r="BN63" s="21">
        <v>0</v>
      </c>
      <c r="BO63" s="21">
        <v>0</v>
      </c>
      <c r="BP63" s="21">
        <v>198755.41200162901</v>
      </c>
      <c r="BQ63" s="21">
        <v>28427.872970129101</v>
      </c>
      <c r="BR63" s="21">
        <v>58020.602598213503</v>
      </c>
      <c r="BS63" s="21">
        <v>61319.920108981001</v>
      </c>
      <c r="BT63" s="21">
        <v>54015.818249876902</v>
      </c>
      <c r="BU63" s="21">
        <v>4330.4088274409296</v>
      </c>
      <c r="BV63" s="21">
        <v>12136.4452123797</v>
      </c>
      <c r="BW63" s="21">
        <v>392235.26691131003</v>
      </c>
      <c r="BX63" s="21">
        <v>0</v>
      </c>
      <c r="BY63" s="21">
        <v>0</v>
      </c>
      <c r="BZ63" s="21">
        <v>112776.03655145899</v>
      </c>
      <c r="CA63" s="21">
        <v>0</v>
      </c>
      <c r="CB63" s="21">
        <v>44098.359128091302</v>
      </c>
      <c r="CC63" s="21">
        <v>10281.8763343016</v>
      </c>
      <c r="CD63" s="21">
        <v>117994.65497448501</v>
      </c>
      <c r="CE63" s="21">
        <v>156295.52114911299</v>
      </c>
      <c r="CF63" s="21">
        <v>-3.7252902984619099E-9</v>
      </c>
      <c r="CG63" s="23"/>
      <c r="CH63" s="23"/>
      <c r="CI63" s="23"/>
      <c r="CJ63" s="23"/>
      <c r="CK63" s="23"/>
    </row>
    <row r="64" spans="1:89">
      <c r="A64" s="10" t="s">
        <v>127</v>
      </c>
      <c r="B64" s="11" t="s">
        <v>214</v>
      </c>
      <c r="C64" s="17" t="s">
        <v>158</v>
      </c>
      <c r="D64" s="17"/>
      <c r="E64" s="17"/>
      <c r="F64" s="11" t="s">
        <v>196</v>
      </c>
      <c r="H64" s="11"/>
      <c r="R64" s="19" t="s">
        <v>215</v>
      </c>
      <c r="S64" s="21">
        <v>33021044</v>
      </c>
      <c r="T64" s="21">
        <v>33225051.460852601</v>
      </c>
      <c r="V64" s="19" t="s">
        <v>215</v>
      </c>
      <c r="W64" s="21">
        <v>-204007.46085260101</v>
      </c>
      <c r="Y64" s="19" t="s">
        <v>215</v>
      </c>
      <c r="Z64" s="21">
        <v>29151652.192961499</v>
      </c>
      <c r="AA64" s="21">
        <v>381493.28162159002</v>
      </c>
      <c r="AB64" s="21">
        <v>1616385.0004223201</v>
      </c>
      <c r="AC64" s="21">
        <v>0</v>
      </c>
      <c r="AD64" s="21">
        <v>64910.5002196723</v>
      </c>
      <c r="AE64" s="21">
        <v>652346.59390798805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254705.053135075</v>
      </c>
      <c r="AM64" s="21">
        <v>29108.1916494711</v>
      </c>
      <c r="AN64" s="21">
        <v>61475.230707555798</v>
      </c>
      <c r="AO64" s="21">
        <v>61525.203796429203</v>
      </c>
      <c r="AP64" s="21">
        <v>40100.0756087478</v>
      </c>
      <c r="AQ64" s="21">
        <v>4360.5630122869397</v>
      </c>
      <c r="AR64" s="21">
        <v>14356.6224092921</v>
      </c>
      <c r="AS64" s="21">
        <v>454070.28797261999</v>
      </c>
      <c r="AT64" s="21">
        <v>0</v>
      </c>
      <c r="AU64" s="21">
        <v>0</v>
      </c>
      <c r="AV64" s="21">
        <v>117787.422471693</v>
      </c>
      <c r="AW64" s="21">
        <v>0</v>
      </c>
      <c r="AX64" s="21">
        <v>40070.991977383797</v>
      </c>
      <c r="AY64" s="21">
        <v>12167.934966528999</v>
      </c>
      <c r="AZ64" s="21">
        <v>124788.169155921</v>
      </c>
      <c r="BA64" s="21">
        <v>34515.5126162737</v>
      </c>
      <c r="BB64" s="21">
        <v>109232.632240256</v>
      </c>
      <c r="BC64" s="21">
        <v>0</v>
      </c>
      <c r="BD64" s="36"/>
      <c r="BE64" s="19" t="s">
        <v>215</v>
      </c>
      <c r="BF64" s="21">
        <v>29151652.192961499</v>
      </c>
      <c r="BG64" s="21">
        <v>381493.28162159002</v>
      </c>
      <c r="BH64" s="21">
        <v>1616385.0004223201</v>
      </c>
      <c r="BI64" s="21">
        <v>0</v>
      </c>
      <c r="BJ64" s="21">
        <v>64910.5002196723</v>
      </c>
      <c r="BK64" s="21">
        <v>652346.59390798805</v>
      </c>
      <c r="BL64" s="21">
        <v>0</v>
      </c>
      <c r="BM64" s="21">
        <v>0</v>
      </c>
      <c r="BN64" s="21">
        <v>0</v>
      </c>
      <c r="BO64" s="21">
        <v>0</v>
      </c>
      <c r="BP64" s="21">
        <v>254705.053135075</v>
      </c>
      <c r="BQ64" s="21">
        <v>29108.1916494711</v>
      </c>
      <c r="BR64" s="21">
        <v>61475.230707555798</v>
      </c>
      <c r="BS64" s="21">
        <v>61525.203796429203</v>
      </c>
      <c r="BT64" s="21">
        <v>40100.0756087478</v>
      </c>
      <c r="BU64" s="21">
        <v>4360.5630122869397</v>
      </c>
      <c r="BV64" s="21">
        <v>14356.6224092921</v>
      </c>
      <c r="BW64" s="21">
        <v>454070.28797261999</v>
      </c>
      <c r="BX64" s="21">
        <v>0</v>
      </c>
      <c r="BY64" s="21">
        <v>0</v>
      </c>
      <c r="BZ64" s="21">
        <v>117787.422471693</v>
      </c>
      <c r="CA64" s="21">
        <v>0</v>
      </c>
      <c r="CB64" s="21">
        <v>40070.991977383797</v>
      </c>
      <c r="CC64" s="21">
        <v>12167.934966528999</v>
      </c>
      <c r="CD64" s="21">
        <v>124788.169155921</v>
      </c>
      <c r="CE64" s="21">
        <v>143748.14485653001</v>
      </c>
      <c r="CF64" s="21">
        <v>0</v>
      </c>
      <c r="CG64" s="23"/>
      <c r="CH64" s="23"/>
      <c r="CI64" s="23"/>
      <c r="CJ64" s="23"/>
      <c r="CK64" s="23"/>
    </row>
    <row r="65" spans="1:89">
      <c r="A65" s="10" t="s">
        <v>127</v>
      </c>
      <c r="B65" s="11" t="s">
        <v>216</v>
      </c>
      <c r="C65" s="17" t="s">
        <v>158</v>
      </c>
      <c r="D65" s="17"/>
      <c r="E65" s="17"/>
      <c r="F65" s="11" t="s">
        <v>196</v>
      </c>
      <c r="G65" s="11"/>
      <c r="H65" s="11"/>
      <c r="R65" s="19" t="s">
        <v>217</v>
      </c>
      <c r="S65" s="21">
        <v>33350384</v>
      </c>
      <c r="T65" s="21">
        <v>33300735.123085599</v>
      </c>
      <c r="V65" s="19" t="s">
        <v>217</v>
      </c>
      <c r="W65" s="21">
        <v>49648.8769144006</v>
      </c>
      <c r="Y65" s="19" t="s">
        <v>217</v>
      </c>
      <c r="Z65" s="21">
        <v>29151652.192961499</v>
      </c>
      <c r="AA65" s="21">
        <v>518230.69879024901</v>
      </c>
      <c r="AB65" s="21">
        <v>1615913.0625136199</v>
      </c>
      <c r="AC65" s="21">
        <v>0</v>
      </c>
      <c r="AD65" s="21">
        <v>66015.260994038195</v>
      </c>
      <c r="AE65" s="21">
        <v>538043.11062978802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176300.169869996</v>
      </c>
      <c r="AM65" s="21">
        <v>39633.565026964701</v>
      </c>
      <c r="AN65" s="21">
        <v>62978.340348152196</v>
      </c>
      <c r="AO65" s="21">
        <v>88464.755624706697</v>
      </c>
      <c r="AP65" s="21">
        <v>71975.150495438502</v>
      </c>
      <c r="AQ65" s="21">
        <v>5169.6049657527401</v>
      </c>
      <c r="AR65" s="21">
        <v>23258.456330224501</v>
      </c>
      <c r="AS65" s="21">
        <v>594712.67382382497</v>
      </c>
      <c r="AT65" s="21">
        <v>0</v>
      </c>
      <c r="AU65" s="21">
        <v>0</v>
      </c>
      <c r="AV65" s="21">
        <v>93800.174778216606</v>
      </c>
      <c r="AW65" s="21">
        <v>0</v>
      </c>
      <c r="AX65" s="21">
        <v>63627.997622629598</v>
      </c>
      <c r="AY65" s="21">
        <v>17994.011332323698</v>
      </c>
      <c r="AZ65" s="21">
        <v>107888.41170761699</v>
      </c>
      <c r="BA65" s="21">
        <v>17496.826006730302</v>
      </c>
      <c r="BB65" s="21">
        <v>47580.659263822301</v>
      </c>
      <c r="BC65" s="21">
        <v>0</v>
      </c>
      <c r="BD65" s="36"/>
      <c r="BE65" s="19" t="s">
        <v>217</v>
      </c>
      <c r="BF65" s="21">
        <v>29151652.192961499</v>
      </c>
      <c r="BG65" s="21">
        <v>518230.69879024901</v>
      </c>
      <c r="BH65" s="21">
        <v>1615913.0625136199</v>
      </c>
      <c r="BI65" s="21">
        <v>0</v>
      </c>
      <c r="BJ65" s="21">
        <v>66015.260994038195</v>
      </c>
      <c r="BK65" s="21">
        <v>538043.11062978802</v>
      </c>
      <c r="BL65" s="21">
        <v>0</v>
      </c>
      <c r="BM65" s="21">
        <v>0</v>
      </c>
      <c r="BN65" s="21">
        <v>0</v>
      </c>
      <c r="BO65" s="21">
        <v>0</v>
      </c>
      <c r="BP65" s="21">
        <v>176300.169869996</v>
      </c>
      <c r="BQ65" s="21">
        <v>39633.565026964701</v>
      </c>
      <c r="BR65" s="21">
        <v>62978.340348152196</v>
      </c>
      <c r="BS65" s="21">
        <v>88464.755624706697</v>
      </c>
      <c r="BT65" s="21">
        <v>71975.150495438502</v>
      </c>
      <c r="BU65" s="21">
        <v>5169.6049657527401</v>
      </c>
      <c r="BV65" s="21">
        <v>23258.456330224501</v>
      </c>
      <c r="BW65" s="21">
        <v>594712.67382382497</v>
      </c>
      <c r="BX65" s="21">
        <v>0</v>
      </c>
      <c r="BY65" s="21">
        <v>0</v>
      </c>
      <c r="BZ65" s="21">
        <v>93800.174778216606</v>
      </c>
      <c r="CA65" s="21">
        <v>0</v>
      </c>
      <c r="CB65" s="21">
        <v>63627.997622629598</v>
      </c>
      <c r="CC65" s="21">
        <v>17994.011332323698</v>
      </c>
      <c r="CD65" s="21">
        <v>107888.41170761699</v>
      </c>
      <c r="CE65" s="21">
        <v>65077.485270552599</v>
      </c>
      <c r="CF65" s="21">
        <v>0</v>
      </c>
      <c r="CG65" s="23"/>
      <c r="CH65" s="23"/>
      <c r="CI65" s="23"/>
      <c r="CJ65" s="23"/>
      <c r="CK65" s="23"/>
    </row>
    <row r="66" spans="1:89">
      <c r="A66" s="10" t="s">
        <v>127</v>
      </c>
      <c r="B66" s="11" t="s">
        <v>218</v>
      </c>
      <c r="C66" s="17" t="s">
        <v>158</v>
      </c>
      <c r="D66" s="17"/>
      <c r="E66" s="17"/>
      <c r="F66" s="11" t="s">
        <v>196</v>
      </c>
      <c r="G66" s="11"/>
      <c r="H66" s="11"/>
      <c r="R66" s="19" t="s">
        <v>219</v>
      </c>
      <c r="S66" s="21">
        <v>33673700</v>
      </c>
      <c r="T66" s="21">
        <v>33377055.423587602</v>
      </c>
      <c r="V66" s="19" t="s">
        <v>219</v>
      </c>
      <c r="W66" s="21">
        <v>296644.57641239802</v>
      </c>
      <c r="Y66" s="19" t="s">
        <v>219</v>
      </c>
      <c r="Z66" s="21">
        <v>29151652.192961499</v>
      </c>
      <c r="AA66" s="21">
        <v>581527.82214049902</v>
      </c>
      <c r="AB66" s="21">
        <v>1585483.7193418001</v>
      </c>
      <c r="AC66" s="21">
        <v>0</v>
      </c>
      <c r="AD66" s="21">
        <v>67526.245902485694</v>
      </c>
      <c r="AE66" s="21">
        <v>455632.32615847402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170724.38639068199</v>
      </c>
      <c r="AM66" s="21">
        <v>43235.747588364698</v>
      </c>
      <c r="AN66" s="21">
        <v>78694.498831520905</v>
      </c>
      <c r="AO66" s="21">
        <v>102717.488328028</v>
      </c>
      <c r="AP66" s="21">
        <v>80199.580731697497</v>
      </c>
      <c r="AQ66" s="21">
        <v>5548.7298139162303</v>
      </c>
      <c r="AR66" s="21">
        <v>25641.583417654001</v>
      </c>
      <c r="AS66" s="21">
        <v>657327.89557699405</v>
      </c>
      <c r="AT66" s="21">
        <v>0</v>
      </c>
      <c r="AU66" s="21">
        <v>57746.674607520399</v>
      </c>
      <c r="AV66" s="21">
        <v>97931.327438935303</v>
      </c>
      <c r="AW66" s="21">
        <v>0</v>
      </c>
      <c r="AX66" s="21">
        <v>75634.265527026</v>
      </c>
      <c r="AY66" s="21">
        <v>20126.509149610501</v>
      </c>
      <c r="AZ66" s="21">
        <v>79023.231924923704</v>
      </c>
      <c r="BA66" s="21">
        <v>1583.49218135814</v>
      </c>
      <c r="BB66" s="21">
        <v>39097.705574612599</v>
      </c>
      <c r="BC66" s="21">
        <v>-3.7252902984619099E-9</v>
      </c>
      <c r="BD66" s="36"/>
      <c r="BE66" s="19" t="s">
        <v>219</v>
      </c>
      <c r="BF66" s="21">
        <v>29151652.192961499</v>
      </c>
      <c r="BG66" s="21">
        <v>581527.82214049902</v>
      </c>
      <c r="BH66" s="21">
        <v>1585483.7193418001</v>
      </c>
      <c r="BI66" s="21">
        <v>0</v>
      </c>
      <c r="BJ66" s="21">
        <v>67526.245902485694</v>
      </c>
      <c r="BK66" s="21">
        <v>455632.32615847402</v>
      </c>
      <c r="BL66" s="21">
        <v>0</v>
      </c>
      <c r="BM66" s="21">
        <v>0</v>
      </c>
      <c r="BN66" s="21">
        <v>0</v>
      </c>
      <c r="BO66" s="21">
        <v>0</v>
      </c>
      <c r="BP66" s="21">
        <v>170724.38639068199</v>
      </c>
      <c r="BQ66" s="21">
        <v>43235.747588364698</v>
      </c>
      <c r="BR66" s="21">
        <v>78694.498831520905</v>
      </c>
      <c r="BS66" s="21">
        <v>102717.488328028</v>
      </c>
      <c r="BT66" s="21">
        <v>80199.580731697497</v>
      </c>
      <c r="BU66" s="21">
        <v>5548.7298139162303</v>
      </c>
      <c r="BV66" s="21">
        <v>25641.583417654001</v>
      </c>
      <c r="BW66" s="21">
        <v>657327.89557699405</v>
      </c>
      <c r="BX66" s="21">
        <v>0</v>
      </c>
      <c r="BY66" s="21">
        <v>57746.674607520399</v>
      </c>
      <c r="BZ66" s="21">
        <v>97931.327438935303</v>
      </c>
      <c r="CA66" s="21">
        <v>0</v>
      </c>
      <c r="CB66" s="21">
        <v>75634.265527026</v>
      </c>
      <c r="CC66" s="21">
        <v>20126.509149610501</v>
      </c>
      <c r="CD66" s="21">
        <v>79023.231924923704</v>
      </c>
      <c r="CE66" s="21">
        <v>40681.197755970701</v>
      </c>
      <c r="CF66" s="21">
        <v>-3.7252902984619099E-9</v>
      </c>
      <c r="CG66" s="23"/>
      <c r="CH66" s="23"/>
      <c r="CI66" s="23"/>
      <c r="CJ66" s="23"/>
      <c r="CK66" s="23"/>
    </row>
    <row r="67" spans="1:89">
      <c r="A67" s="10"/>
      <c r="B67" s="11"/>
      <c r="C67" s="11"/>
      <c r="D67" s="11"/>
      <c r="E67" s="11"/>
      <c r="F67" s="11"/>
      <c r="G67" s="11"/>
      <c r="H67" s="11"/>
      <c r="R67" s="19" t="s">
        <v>220</v>
      </c>
      <c r="S67" s="21">
        <v>33545540</v>
      </c>
      <c r="T67" s="21">
        <v>33387206.583968699</v>
      </c>
      <c r="V67" s="19" t="s">
        <v>220</v>
      </c>
      <c r="W67" s="21">
        <v>158333.41603130099</v>
      </c>
      <c r="Y67" s="19" t="s">
        <v>220</v>
      </c>
      <c r="Z67" s="21">
        <v>29151652.192961499</v>
      </c>
      <c r="AA67" s="21">
        <v>576787.820411389</v>
      </c>
      <c r="AB67" s="21">
        <v>1593371.10346208</v>
      </c>
      <c r="AC67" s="21">
        <v>102215.275912228</v>
      </c>
      <c r="AD67" s="21">
        <v>59547.540168166401</v>
      </c>
      <c r="AE67" s="21">
        <v>421673.73389748798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161242.841173897</v>
      </c>
      <c r="AM67" s="21">
        <v>40680.780246735201</v>
      </c>
      <c r="AN67" s="21">
        <v>49843.8869033472</v>
      </c>
      <c r="AO67" s="21">
        <v>122706.418174565</v>
      </c>
      <c r="AP67" s="21">
        <v>74860.033416759703</v>
      </c>
      <c r="AQ67" s="21">
        <v>17664.698724223199</v>
      </c>
      <c r="AR67" s="21">
        <v>25176.278337698201</v>
      </c>
      <c r="AS67" s="21">
        <v>616422.098301269</v>
      </c>
      <c r="AT67" s="21">
        <v>0</v>
      </c>
      <c r="AU67" s="21">
        <v>96531.685096790403</v>
      </c>
      <c r="AV67" s="21">
        <v>81908.328945219502</v>
      </c>
      <c r="AW67" s="21">
        <v>0</v>
      </c>
      <c r="AX67" s="21">
        <v>59465.112554643201</v>
      </c>
      <c r="AY67" s="21">
        <v>20214.869451875398</v>
      </c>
      <c r="AZ67" s="21">
        <v>68745.512422155007</v>
      </c>
      <c r="BA67" s="21">
        <v>7541.1620781190404</v>
      </c>
      <c r="BB67" s="21">
        <v>38955.211328548998</v>
      </c>
      <c r="BC67" s="21">
        <v>3.7252902984619099E-9</v>
      </c>
      <c r="BD67" s="36"/>
      <c r="BE67" s="19" t="s">
        <v>220</v>
      </c>
      <c r="BF67" s="21">
        <v>29151652.192961499</v>
      </c>
      <c r="BG67" s="21">
        <v>576787.820411389</v>
      </c>
      <c r="BH67" s="21">
        <v>1593371.10346208</v>
      </c>
      <c r="BI67" s="21">
        <v>102215.275912228</v>
      </c>
      <c r="BJ67" s="21">
        <v>59547.540168166401</v>
      </c>
      <c r="BK67" s="21">
        <v>421673.73389748798</v>
      </c>
      <c r="BL67" s="21">
        <v>0</v>
      </c>
      <c r="BM67" s="21">
        <v>0</v>
      </c>
      <c r="BN67" s="21">
        <v>0</v>
      </c>
      <c r="BO67" s="21">
        <v>0</v>
      </c>
      <c r="BP67" s="21">
        <v>161242.841173897</v>
      </c>
      <c r="BQ67" s="21">
        <v>40680.780246735201</v>
      </c>
      <c r="BR67" s="21">
        <v>49843.8869033472</v>
      </c>
      <c r="BS67" s="21">
        <v>122706.418174565</v>
      </c>
      <c r="BT67" s="21">
        <v>74860.033416759703</v>
      </c>
      <c r="BU67" s="21">
        <v>17664.698724223199</v>
      </c>
      <c r="BV67" s="21">
        <v>25176.278337698201</v>
      </c>
      <c r="BW67" s="21">
        <v>616422.098301269</v>
      </c>
      <c r="BX67" s="21">
        <v>0</v>
      </c>
      <c r="BY67" s="21">
        <v>96531.685096790403</v>
      </c>
      <c r="BZ67" s="21">
        <v>81908.328945219502</v>
      </c>
      <c r="CA67" s="21">
        <v>0</v>
      </c>
      <c r="CB67" s="21">
        <v>59465.112554643201</v>
      </c>
      <c r="CC67" s="21">
        <v>20214.869451875398</v>
      </c>
      <c r="CD67" s="21">
        <v>68745.512422155007</v>
      </c>
      <c r="CE67" s="21">
        <v>46496.373406667997</v>
      </c>
      <c r="CF67" s="21">
        <v>3.7252902984619099E-9</v>
      </c>
      <c r="CG67" s="23"/>
      <c r="CH67" s="23"/>
      <c r="CI67" s="23"/>
      <c r="CJ67" s="23"/>
      <c r="CK67" s="23"/>
    </row>
    <row r="68" spans="1:89">
      <c r="A68" s="10" t="s">
        <v>105</v>
      </c>
      <c r="B68" s="11" t="s">
        <v>221</v>
      </c>
      <c r="C68" s="11"/>
      <c r="D68" s="11"/>
      <c r="E68" s="11"/>
      <c r="F68" s="11"/>
      <c r="G68" s="11"/>
      <c r="H68" s="11"/>
      <c r="R68" s="19" t="s">
        <v>222</v>
      </c>
      <c r="S68" s="21">
        <v>33240676</v>
      </c>
      <c r="T68" s="21">
        <v>33267516.306399699</v>
      </c>
      <c r="V68" s="19" t="s">
        <v>222</v>
      </c>
      <c r="W68" s="21">
        <v>-26840.306399699301</v>
      </c>
      <c r="Y68" s="19" t="s">
        <v>222</v>
      </c>
      <c r="Z68" s="21">
        <v>29151652.192961499</v>
      </c>
      <c r="AA68" s="21">
        <v>500486.24027209601</v>
      </c>
      <c r="AB68" s="21">
        <v>1847604.7255277601</v>
      </c>
      <c r="AC68" s="21">
        <v>90155.557105826199</v>
      </c>
      <c r="AD68" s="21">
        <v>72020.709872281499</v>
      </c>
      <c r="AE68" s="21">
        <v>588455.37650616304</v>
      </c>
      <c r="AF68" s="21">
        <v>0</v>
      </c>
      <c r="AG68" s="21">
        <v>0</v>
      </c>
      <c r="AH68" s="21">
        <v>105353.993274682</v>
      </c>
      <c r="AI68" s="21">
        <v>0</v>
      </c>
      <c r="AJ68" s="21">
        <v>0</v>
      </c>
      <c r="AK68" s="21">
        <v>0</v>
      </c>
      <c r="AL68" s="21">
        <v>85856.632760943598</v>
      </c>
      <c r="AM68" s="21">
        <v>43976.920176549502</v>
      </c>
      <c r="AN68" s="21">
        <v>32254.791190954202</v>
      </c>
      <c r="AO68" s="21">
        <v>158911.35160484299</v>
      </c>
      <c r="AP68" s="21">
        <v>113099.667863286</v>
      </c>
      <c r="AQ68" s="21">
        <v>31344.047858918599</v>
      </c>
      <c r="AR68" s="21">
        <v>30206.391619252801</v>
      </c>
      <c r="AS68" s="21">
        <v>2168.8516309741599</v>
      </c>
      <c r="AT68" s="21">
        <v>0</v>
      </c>
      <c r="AU68" s="21">
        <v>87739.619748340905</v>
      </c>
      <c r="AV68" s="21">
        <v>94334.040458308096</v>
      </c>
      <c r="AW68" s="21">
        <v>0</v>
      </c>
      <c r="AX68" s="21">
        <v>66843.446568674102</v>
      </c>
      <c r="AY68" s="21">
        <v>25588.7016826746</v>
      </c>
      <c r="AZ68" s="21">
        <v>79216.012306774195</v>
      </c>
      <c r="BA68" s="21">
        <v>26316.8432320514</v>
      </c>
      <c r="BB68" s="21">
        <v>33930.192176846402</v>
      </c>
      <c r="BC68" s="21">
        <v>-7.4505805969238298E-9</v>
      </c>
      <c r="BD68" s="36"/>
      <c r="BE68" s="19" t="s">
        <v>222</v>
      </c>
      <c r="BF68" s="21">
        <v>29151652.192961499</v>
      </c>
      <c r="BG68" s="21">
        <v>500486.24027209601</v>
      </c>
      <c r="BH68" s="21">
        <v>1847604.7255277601</v>
      </c>
      <c r="BI68" s="21">
        <v>90155.557105826199</v>
      </c>
      <c r="BJ68" s="21">
        <v>72020.709872281499</v>
      </c>
      <c r="BK68" s="21">
        <v>588455.37650616304</v>
      </c>
      <c r="BL68" s="21">
        <v>0</v>
      </c>
      <c r="BM68" s="21">
        <v>105353.993274682</v>
      </c>
      <c r="BN68" s="21">
        <v>0</v>
      </c>
      <c r="BO68" s="21">
        <v>0</v>
      </c>
      <c r="BP68" s="21">
        <v>85856.632760943598</v>
      </c>
      <c r="BQ68" s="21">
        <v>43976.920176549502</v>
      </c>
      <c r="BR68" s="21">
        <v>32254.791190954202</v>
      </c>
      <c r="BS68" s="21">
        <v>158911.35160484299</v>
      </c>
      <c r="BT68" s="21">
        <v>113099.667863286</v>
      </c>
      <c r="BU68" s="21">
        <v>31344.047858918599</v>
      </c>
      <c r="BV68" s="21">
        <v>30206.391619252801</v>
      </c>
      <c r="BW68" s="21">
        <v>2168.8516309741599</v>
      </c>
      <c r="BX68" s="21">
        <v>0</v>
      </c>
      <c r="BY68" s="21">
        <v>87739.619748340905</v>
      </c>
      <c r="BZ68" s="21">
        <v>94334.040458308096</v>
      </c>
      <c r="CA68" s="21">
        <v>0</v>
      </c>
      <c r="CB68" s="21">
        <v>66843.446568674102</v>
      </c>
      <c r="CC68" s="21">
        <v>25588.7016826746</v>
      </c>
      <c r="CD68" s="21">
        <v>79216.012306774195</v>
      </c>
      <c r="CE68" s="21">
        <v>60247.035408897798</v>
      </c>
      <c r="CF68" s="21">
        <v>-7.4505805969238298E-9</v>
      </c>
      <c r="CG68" s="23"/>
      <c r="CH68" s="23"/>
      <c r="CI68" s="23"/>
      <c r="CJ68" s="23"/>
      <c r="CK68" s="23"/>
    </row>
    <row r="69" spans="1:89">
      <c r="A69" s="10" t="s">
        <v>127</v>
      </c>
      <c r="B69" s="11" t="s">
        <v>223</v>
      </c>
      <c r="C69" s="17" t="s">
        <v>129</v>
      </c>
      <c r="D69" s="17"/>
      <c r="E69" s="17"/>
      <c r="F69" s="11" t="s">
        <v>224</v>
      </c>
      <c r="G69" s="11"/>
      <c r="H69" s="11"/>
      <c r="R69" s="19" t="s">
        <v>225</v>
      </c>
      <c r="S69" s="21">
        <v>32999984</v>
      </c>
      <c r="T69" s="21">
        <v>33197548.169926599</v>
      </c>
      <c r="V69" s="19" t="s">
        <v>225</v>
      </c>
      <c r="W69" s="21">
        <v>-197564.16992659899</v>
      </c>
      <c r="Y69" s="19" t="s">
        <v>225</v>
      </c>
      <c r="Z69" s="21">
        <v>29151652.192961499</v>
      </c>
      <c r="AA69" s="21">
        <v>478487.15133522701</v>
      </c>
      <c r="AB69" s="21">
        <v>1774050.9568358399</v>
      </c>
      <c r="AC69" s="21">
        <v>0</v>
      </c>
      <c r="AD69" s="21">
        <v>63619.8654632873</v>
      </c>
      <c r="AE69" s="21">
        <v>603900.68947959004</v>
      </c>
      <c r="AF69" s="21">
        <v>0</v>
      </c>
      <c r="AG69" s="21">
        <v>0</v>
      </c>
      <c r="AH69" s="21">
        <v>111042.974409763</v>
      </c>
      <c r="AI69" s="21">
        <v>120442.654065708</v>
      </c>
      <c r="AJ69" s="21">
        <v>0</v>
      </c>
      <c r="AK69" s="21">
        <v>0</v>
      </c>
      <c r="AL69" s="21">
        <v>80290.436266646197</v>
      </c>
      <c r="AM69" s="21">
        <v>50636.316518633001</v>
      </c>
      <c r="AN69" s="21">
        <v>40182.848594807401</v>
      </c>
      <c r="AO69" s="21">
        <v>187499.528080488</v>
      </c>
      <c r="AP69" s="21">
        <v>88269.998499142297</v>
      </c>
      <c r="AQ69" s="21">
        <v>35220.978379124601</v>
      </c>
      <c r="AR69" s="21">
        <v>29985.1878487061</v>
      </c>
      <c r="AS69" s="21">
        <v>2168.8516309741599</v>
      </c>
      <c r="AT69" s="21">
        <v>38937.152275440698</v>
      </c>
      <c r="AU69" s="21">
        <v>90059.755205875204</v>
      </c>
      <c r="AV69" s="21">
        <v>63118.822478854003</v>
      </c>
      <c r="AW69" s="21">
        <v>0</v>
      </c>
      <c r="AX69" s="21">
        <v>56776.942868976701</v>
      </c>
      <c r="AY69" s="21">
        <v>0</v>
      </c>
      <c r="AZ69" s="21">
        <v>43547.362370638701</v>
      </c>
      <c r="BA69" s="21">
        <v>46846.8458493008</v>
      </c>
      <c r="BB69" s="21">
        <v>40810.6585080718</v>
      </c>
      <c r="BC69" s="21">
        <v>-3.7252902984619099E-9</v>
      </c>
      <c r="BD69" s="36"/>
      <c r="BE69" s="19" t="s">
        <v>225</v>
      </c>
      <c r="BF69" s="21">
        <v>29151652.192961499</v>
      </c>
      <c r="BG69" s="21">
        <v>478487.15133522701</v>
      </c>
      <c r="BH69" s="21">
        <v>1774050.9568358399</v>
      </c>
      <c r="BI69" s="21">
        <v>0</v>
      </c>
      <c r="BJ69" s="21">
        <v>63619.8654632873</v>
      </c>
      <c r="BK69" s="21">
        <v>603900.68947959004</v>
      </c>
      <c r="BL69" s="21">
        <v>0</v>
      </c>
      <c r="BM69" s="21">
        <v>231485.62847547099</v>
      </c>
      <c r="BN69" s="21">
        <v>0</v>
      </c>
      <c r="BO69" s="21">
        <v>0</v>
      </c>
      <c r="BP69" s="21">
        <v>80290.436266646197</v>
      </c>
      <c r="BQ69" s="21">
        <v>50636.316518633001</v>
      </c>
      <c r="BR69" s="21">
        <v>40182.848594807401</v>
      </c>
      <c r="BS69" s="21">
        <v>187499.528080488</v>
      </c>
      <c r="BT69" s="21">
        <v>88269.998499142297</v>
      </c>
      <c r="BU69" s="21">
        <v>35220.978379124601</v>
      </c>
      <c r="BV69" s="21">
        <v>29985.1878487061</v>
      </c>
      <c r="BW69" s="21">
        <v>2168.8516309741599</v>
      </c>
      <c r="BX69" s="21">
        <v>38937.152275440698</v>
      </c>
      <c r="BY69" s="21">
        <v>90059.755205875204</v>
      </c>
      <c r="BZ69" s="21">
        <v>63118.822478854003</v>
      </c>
      <c r="CA69" s="21">
        <v>0</v>
      </c>
      <c r="CB69" s="21">
        <v>56776.942868976701</v>
      </c>
      <c r="CC69" s="21">
        <v>0</v>
      </c>
      <c r="CD69" s="21">
        <v>43547.362370638701</v>
      </c>
      <c r="CE69" s="21">
        <v>87657.5043573726</v>
      </c>
      <c r="CF69" s="21">
        <v>-3.7252902984619099E-9</v>
      </c>
      <c r="CG69" s="23"/>
      <c r="CH69" s="23"/>
      <c r="CI69" s="23"/>
      <c r="CJ69" s="23"/>
      <c r="CK69" s="23"/>
    </row>
    <row r="70" spans="1:89">
      <c r="A70" s="10" t="s">
        <v>127</v>
      </c>
      <c r="B70" s="11" t="s">
        <v>226</v>
      </c>
      <c r="C70" s="17" t="s">
        <v>129</v>
      </c>
      <c r="D70" s="17"/>
      <c r="E70" s="17"/>
      <c r="F70" s="11" t="s">
        <v>224</v>
      </c>
      <c r="G70" s="11"/>
      <c r="H70" s="11"/>
      <c r="R70" s="19" t="s">
        <v>227</v>
      </c>
      <c r="S70" s="21">
        <v>33219396</v>
      </c>
      <c r="T70" s="21">
        <v>33118281.1713662</v>
      </c>
      <c r="V70" s="19" t="s">
        <v>227</v>
      </c>
      <c r="W70" s="21">
        <v>101114.8286338</v>
      </c>
      <c r="Y70" s="19" t="s">
        <v>227</v>
      </c>
      <c r="Z70" s="21">
        <v>29151652.192961499</v>
      </c>
      <c r="AA70" s="21">
        <v>440982.01388670999</v>
      </c>
      <c r="AB70" s="21">
        <v>1814867.1310900799</v>
      </c>
      <c r="AC70" s="21">
        <v>0</v>
      </c>
      <c r="AD70" s="21">
        <v>82804.030788631906</v>
      </c>
      <c r="AE70" s="21">
        <v>645139.84385286795</v>
      </c>
      <c r="AF70" s="21">
        <v>0</v>
      </c>
      <c r="AG70" s="21">
        <v>0</v>
      </c>
      <c r="AH70" s="21">
        <v>0</v>
      </c>
      <c r="AI70" s="21">
        <v>90934.808728165401</v>
      </c>
      <c r="AJ70" s="21">
        <v>0</v>
      </c>
      <c r="AK70" s="21">
        <v>0</v>
      </c>
      <c r="AL70" s="21">
        <v>82021.040513498607</v>
      </c>
      <c r="AM70" s="21">
        <v>52588.290021745401</v>
      </c>
      <c r="AN70" s="21">
        <v>40312.598438359499</v>
      </c>
      <c r="AO70" s="21">
        <v>214578.15008373899</v>
      </c>
      <c r="AP70" s="21">
        <v>80285.448511828494</v>
      </c>
      <c r="AQ70" s="21">
        <v>39616.317203060302</v>
      </c>
      <c r="AR70" s="21">
        <v>26660.579188235399</v>
      </c>
      <c r="AS70" s="21">
        <v>2168.8516309741599</v>
      </c>
      <c r="AT70" s="21">
        <v>38240.8430553168</v>
      </c>
      <c r="AU70" s="21">
        <v>61574.665997479096</v>
      </c>
      <c r="AV70" s="21">
        <v>103109.859601677</v>
      </c>
      <c r="AW70" s="21">
        <v>0</v>
      </c>
      <c r="AX70" s="21">
        <v>219.55556557656601</v>
      </c>
      <c r="AY70" s="21">
        <v>0</v>
      </c>
      <c r="AZ70" s="21">
        <v>50367.313315047199</v>
      </c>
      <c r="BA70" s="21">
        <v>74596.205645858397</v>
      </c>
      <c r="BB70" s="21">
        <v>25561.431285848801</v>
      </c>
      <c r="BC70" s="21">
        <v>1.1175870895385699E-8</v>
      </c>
      <c r="BD70" s="36"/>
      <c r="BE70" s="19" t="s">
        <v>227</v>
      </c>
      <c r="BF70" s="21">
        <v>29151652.192961499</v>
      </c>
      <c r="BG70" s="21">
        <v>440982.01388670999</v>
      </c>
      <c r="BH70" s="21">
        <v>1814867.1310900799</v>
      </c>
      <c r="BI70" s="21">
        <v>0</v>
      </c>
      <c r="BJ70" s="21">
        <v>82804.030788631906</v>
      </c>
      <c r="BK70" s="21">
        <v>645139.84385286795</v>
      </c>
      <c r="BL70" s="21">
        <v>0</v>
      </c>
      <c r="BM70" s="21">
        <v>90934.808728165401</v>
      </c>
      <c r="BN70" s="21">
        <v>0</v>
      </c>
      <c r="BO70" s="21">
        <v>0</v>
      </c>
      <c r="BP70" s="21">
        <v>82021.040513498607</v>
      </c>
      <c r="BQ70" s="21">
        <v>52588.290021745401</v>
      </c>
      <c r="BR70" s="21">
        <v>40312.598438359499</v>
      </c>
      <c r="BS70" s="21">
        <v>214578.15008373899</v>
      </c>
      <c r="BT70" s="21">
        <v>80285.448511828494</v>
      </c>
      <c r="BU70" s="21">
        <v>39616.317203060302</v>
      </c>
      <c r="BV70" s="21">
        <v>26660.579188235399</v>
      </c>
      <c r="BW70" s="21">
        <v>2168.8516309741599</v>
      </c>
      <c r="BX70" s="21">
        <v>38240.8430553168</v>
      </c>
      <c r="BY70" s="21">
        <v>61574.665997479096</v>
      </c>
      <c r="BZ70" s="21">
        <v>103109.859601677</v>
      </c>
      <c r="CA70" s="21">
        <v>0</v>
      </c>
      <c r="CB70" s="21">
        <v>219.55556557656601</v>
      </c>
      <c r="CC70" s="21">
        <v>0</v>
      </c>
      <c r="CD70" s="21">
        <v>50367.313315047199</v>
      </c>
      <c r="CE70" s="21">
        <v>100157.63693170701</v>
      </c>
      <c r="CF70" s="21">
        <v>1.1175870895385699E-8</v>
      </c>
      <c r="CG70" s="23"/>
      <c r="CH70" s="23"/>
      <c r="CI70" s="23"/>
      <c r="CJ70" s="23"/>
      <c r="CK70" s="23"/>
    </row>
    <row r="71" spans="1:89">
      <c r="A71" s="10" t="s">
        <v>127</v>
      </c>
      <c r="B71" s="11" t="s">
        <v>228</v>
      </c>
      <c r="C71" s="17" t="s">
        <v>129</v>
      </c>
      <c r="D71" s="17"/>
      <c r="E71" s="17"/>
      <c r="F71" s="11" t="s">
        <v>224</v>
      </c>
      <c r="G71" s="11"/>
      <c r="H71" s="11"/>
      <c r="R71" s="19" t="s">
        <v>229</v>
      </c>
      <c r="S71" s="21">
        <v>32101560</v>
      </c>
      <c r="T71" s="21">
        <v>32820168.9466649</v>
      </c>
      <c r="V71" s="19" t="s">
        <v>229</v>
      </c>
      <c r="W71" s="21">
        <v>-718608.94666490005</v>
      </c>
      <c r="Y71" s="19" t="s">
        <v>229</v>
      </c>
      <c r="Z71" s="21">
        <v>29151652.192961499</v>
      </c>
      <c r="AA71" s="21">
        <v>496803.913824471</v>
      </c>
      <c r="AB71" s="21">
        <v>1808086.6307283</v>
      </c>
      <c r="AC71" s="21">
        <v>43136.629746764702</v>
      </c>
      <c r="AD71" s="21">
        <v>52141.406142929198</v>
      </c>
      <c r="AE71" s="21">
        <v>197342.76325382799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115702.035145392</v>
      </c>
      <c r="AM71" s="21">
        <v>46558.204370611202</v>
      </c>
      <c r="AN71" s="21">
        <v>66124.228513993105</v>
      </c>
      <c r="AO71" s="21">
        <v>53283.852633298302</v>
      </c>
      <c r="AP71" s="21">
        <v>80125.357577524293</v>
      </c>
      <c r="AQ71" s="21">
        <v>11492.9930288046</v>
      </c>
      <c r="AR71" s="21">
        <v>45008.5704758262</v>
      </c>
      <c r="AS71" s="21">
        <v>57954.724819684299</v>
      </c>
      <c r="AT71" s="21">
        <v>17121.863807267</v>
      </c>
      <c r="AU71" s="21">
        <v>86348.134581516293</v>
      </c>
      <c r="AV71" s="21">
        <v>53704.090517060002</v>
      </c>
      <c r="AW71" s="21">
        <v>0</v>
      </c>
      <c r="AX71" s="21">
        <v>976.88745941986303</v>
      </c>
      <c r="AY71" s="21">
        <v>0</v>
      </c>
      <c r="AZ71" s="21">
        <v>12184.563769800799</v>
      </c>
      <c r="BA71" s="21">
        <v>252774.42461579101</v>
      </c>
      <c r="BB71" s="21">
        <v>171645.478691122</v>
      </c>
      <c r="BC71" s="21">
        <v>0</v>
      </c>
      <c r="BD71" s="36"/>
      <c r="BE71" s="19" t="s">
        <v>229</v>
      </c>
      <c r="BF71" s="21">
        <v>29151652.192961499</v>
      </c>
      <c r="BG71" s="21">
        <v>496803.913824471</v>
      </c>
      <c r="BH71" s="21">
        <v>1808086.6307283</v>
      </c>
      <c r="BI71" s="21">
        <v>43136.629746764702</v>
      </c>
      <c r="BJ71" s="21">
        <v>52141.406142929198</v>
      </c>
      <c r="BK71" s="21">
        <v>197342.76325382799</v>
      </c>
      <c r="BL71" s="21">
        <v>0</v>
      </c>
      <c r="BM71" s="21">
        <v>0</v>
      </c>
      <c r="BN71" s="21">
        <v>0</v>
      </c>
      <c r="BO71" s="21">
        <v>0</v>
      </c>
      <c r="BP71" s="21">
        <v>115702.035145392</v>
      </c>
      <c r="BQ71" s="21">
        <v>46558.204370611202</v>
      </c>
      <c r="BR71" s="21">
        <v>66124.228513993105</v>
      </c>
      <c r="BS71" s="21">
        <v>53283.852633298302</v>
      </c>
      <c r="BT71" s="21">
        <v>80125.357577524293</v>
      </c>
      <c r="BU71" s="21">
        <v>11492.9930288046</v>
      </c>
      <c r="BV71" s="21">
        <v>45008.5704758262</v>
      </c>
      <c r="BW71" s="21">
        <v>57954.724819684299</v>
      </c>
      <c r="BX71" s="21">
        <v>17121.863807267</v>
      </c>
      <c r="BY71" s="21">
        <v>86348.134581516293</v>
      </c>
      <c r="BZ71" s="21">
        <v>53704.090517060002</v>
      </c>
      <c r="CA71" s="21">
        <v>0</v>
      </c>
      <c r="CB71" s="21">
        <v>976.88745941986303</v>
      </c>
      <c r="CC71" s="21">
        <v>0</v>
      </c>
      <c r="CD71" s="21">
        <v>12184.563769800799</v>
      </c>
      <c r="CE71" s="21">
        <v>424419.90330691298</v>
      </c>
      <c r="CF71" s="21">
        <v>0</v>
      </c>
      <c r="CG71" s="23"/>
      <c r="CH71" s="23"/>
      <c r="CI71" s="23"/>
      <c r="CJ71" s="23"/>
      <c r="CK71" s="23"/>
    </row>
    <row r="72" spans="1:89">
      <c r="A72" s="10" t="s">
        <v>127</v>
      </c>
      <c r="B72" s="11" t="s">
        <v>230</v>
      </c>
      <c r="C72" s="17" t="s">
        <v>129</v>
      </c>
      <c r="D72" s="17"/>
      <c r="E72" s="17"/>
      <c r="F72" s="11" t="s">
        <v>224</v>
      </c>
      <c r="G72" s="11"/>
      <c r="H72" s="11"/>
      <c r="R72" s="19" t="s">
        <v>231</v>
      </c>
      <c r="S72" s="21">
        <v>33975052</v>
      </c>
      <c r="T72" s="21">
        <v>33563344.1342519</v>
      </c>
      <c r="V72" s="19" t="s">
        <v>231</v>
      </c>
      <c r="W72" s="21">
        <v>411707.86574809998</v>
      </c>
      <c r="Y72" s="19" t="s">
        <v>231</v>
      </c>
      <c r="Z72" s="21">
        <v>29151652.192961499</v>
      </c>
      <c r="AA72" s="21">
        <v>556140.777626261</v>
      </c>
      <c r="AB72" s="21">
        <v>1335432.15233875</v>
      </c>
      <c r="AC72" s="21">
        <v>77776.748586089205</v>
      </c>
      <c r="AD72" s="21">
        <v>55270.583859427599</v>
      </c>
      <c r="AE72" s="21">
        <v>326941.57930441498</v>
      </c>
      <c r="AF72" s="21">
        <v>0</v>
      </c>
      <c r="AG72" s="21">
        <v>0</v>
      </c>
      <c r="AH72" s="21">
        <v>154348.15105084999</v>
      </c>
      <c r="AI72" s="21">
        <v>0</v>
      </c>
      <c r="AJ72" s="21">
        <v>0</v>
      </c>
      <c r="AK72" s="21">
        <v>0</v>
      </c>
      <c r="AL72" s="21">
        <v>139177.45784267699</v>
      </c>
      <c r="AM72" s="21">
        <v>36938.7277273617</v>
      </c>
      <c r="AN72" s="21">
        <v>80653.244676900897</v>
      </c>
      <c r="AO72" s="21">
        <v>79341.957778352997</v>
      </c>
      <c r="AP72" s="21">
        <v>78405.0428237296</v>
      </c>
      <c r="AQ72" s="21">
        <v>11382.9170462532</v>
      </c>
      <c r="AR72" s="21">
        <v>65369.357537663898</v>
      </c>
      <c r="AS72" s="21">
        <v>809874.28036561201</v>
      </c>
      <c r="AT72" s="21">
        <v>126563.001984933</v>
      </c>
      <c r="AU72" s="21">
        <v>194926.76607715999</v>
      </c>
      <c r="AV72" s="21">
        <v>51859.275031469202</v>
      </c>
      <c r="AW72" s="21">
        <v>0</v>
      </c>
      <c r="AX72" s="21">
        <v>104466.057696442</v>
      </c>
      <c r="AY72" s="21">
        <v>22128.835417471098</v>
      </c>
      <c r="AZ72" s="21">
        <v>53982.485059553699</v>
      </c>
      <c r="BA72" s="21">
        <v>2750.71125837827</v>
      </c>
      <c r="BB72" s="21">
        <v>47961.8302006472</v>
      </c>
      <c r="BC72" s="21">
        <v>0</v>
      </c>
      <c r="BD72" s="36"/>
      <c r="BE72" s="19" t="s">
        <v>231</v>
      </c>
      <c r="BF72" s="21">
        <v>29151652.192961499</v>
      </c>
      <c r="BG72" s="21">
        <v>556140.777626261</v>
      </c>
      <c r="BH72" s="21">
        <v>1335432.15233875</v>
      </c>
      <c r="BI72" s="21">
        <v>77776.748586089205</v>
      </c>
      <c r="BJ72" s="21">
        <v>55270.583859427599</v>
      </c>
      <c r="BK72" s="21">
        <v>326941.57930441498</v>
      </c>
      <c r="BL72" s="21">
        <v>0</v>
      </c>
      <c r="BM72" s="21">
        <v>154348.15105084999</v>
      </c>
      <c r="BN72" s="21">
        <v>0</v>
      </c>
      <c r="BO72" s="21">
        <v>0</v>
      </c>
      <c r="BP72" s="21">
        <v>139177.45784267699</v>
      </c>
      <c r="BQ72" s="21">
        <v>36938.7277273617</v>
      </c>
      <c r="BR72" s="21">
        <v>80653.244676900897</v>
      </c>
      <c r="BS72" s="21">
        <v>79341.957778352997</v>
      </c>
      <c r="BT72" s="21">
        <v>78405.0428237296</v>
      </c>
      <c r="BU72" s="21">
        <v>11382.9170462532</v>
      </c>
      <c r="BV72" s="21">
        <v>65369.357537663898</v>
      </c>
      <c r="BW72" s="21">
        <v>809874.28036561201</v>
      </c>
      <c r="BX72" s="21">
        <v>126563.001984933</v>
      </c>
      <c r="BY72" s="21">
        <v>194926.76607715999</v>
      </c>
      <c r="BZ72" s="21">
        <v>51859.275031469202</v>
      </c>
      <c r="CA72" s="21">
        <v>0</v>
      </c>
      <c r="CB72" s="21">
        <v>104466.057696442</v>
      </c>
      <c r="CC72" s="21">
        <v>22128.835417471098</v>
      </c>
      <c r="CD72" s="21">
        <v>53982.485059553699</v>
      </c>
      <c r="CE72" s="21">
        <v>50712.541459025502</v>
      </c>
      <c r="CF72" s="21">
        <v>0</v>
      </c>
      <c r="CG72" s="23"/>
      <c r="CH72" s="23"/>
      <c r="CI72" s="23"/>
      <c r="CJ72" s="23"/>
      <c r="CK72" s="23"/>
    </row>
    <row r="73" spans="1:89">
      <c r="A73" s="10" t="s">
        <v>92</v>
      </c>
      <c r="B73" s="11" t="s">
        <v>232</v>
      </c>
      <c r="C73" s="17">
        <v>296691.56241872499</v>
      </c>
      <c r="D73" s="17"/>
      <c r="E73" s="17">
        <v>0.62853962800400798</v>
      </c>
      <c r="F73" s="11" t="s">
        <v>233</v>
      </c>
      <c r="G73" s="11"/>
      <c r="H73" s="11"/>
      <c r="R73" s="19" t="s">
        <v>234</v>
      </c>
      <c r="S73" s="21">
        <v>33888916</v>
      </c>
      <c r="T73" s="21">
        <v>33604123.7139358</v>
      </c>
      <c r="V73" s="19" t="s">
        <v>234</v>
      </c>
      <c r="W73" s="21">
        <v>284792.28606419999</v>
      </c>
      <c r="Y73" s="19" t="s">
        <v>234</v>
      </c>
      <c r="Z73" s="21">
        <v>29151652.192961499</v>
      </c>
      <c r="AA73" s="21">
        <v>515577.97922492301</v>
      </c>
      <c r="AB73" s="21">
        <v>1340048.5871290499</v>
      </c>
      <c r="AC73" s="21">
        <v>73290.417207079197</v>
      </c>
      <c r="AD73" s="21">
        <v>60225.425113027202</v>
      </c>
      <c r="AE73" s="21">
        <v>337498.374416971</v>
      </c>
      <c r="AF73" s="21">
        <v>0</v>
      </c>
      <c r="AG73" s="21">
        <v>0</v>
      </c>
      <c r="AH73" s="21">
        <v>161584.929613202</v>
      </c>
      <c r="AI73" s="21">
        <v>71710.362818846203</v>
      </c>
      <c r="AJ73" s="21">
        <v>0</v>
      </c>
      <c r="AK73" s="21">
        <v>0</v>
      </c>
      <c r="AL73" s="21">
        <v>124624.037968951</v>
      </c>
      <c r="AM73" s="21">
        <v>38183.877670454698</v>
      </c>
      <c r="AN73" s="21">
        <v>96603.1508714386</v>
      </c>
      <c r="AO73" s="21">
        <v>85348.001794532902</v>
      </c>
      <c r="AP73" s="21">
        <v>81395.176737068105</v>
      </c>
      <c r="AQ73" s="21">
        <v>14651.3024394245</v>
      </c>
      <c r="AR73" s="21">
        <v>74120.9385392228</v>
      </c>
      <c r="AS73" s="21">
        <v>795276.25499361695</v>
      </c>
      <c r="AT73" s="21">
        <v>140871.386582248</v>
      </c>
      <c r="AU73" s="21">
        <v>183360.69710857101</v>
      </c>
      <c r="AV73" s="21">
        <v>34940.534070900903</v>
      </c>
      <c r="AW73" s="21">
        <v>0</v>
      </c>
      <c r="AX73" s="21">
        <v>97399.722022721704</v>
      </c>
      <c r="AY73" s="21">
        <v>22165.532228874199</v>
      </c>
      <c r="AZ73" s="21">
        <v>54463.455639347201</v>
      </c>
      <c r="BA73" s="21">
        <v>3506.6115883678099</v>
      </c>
      <c r="BB73" s="21">
        <v>45624.765195459797</v>
      </c>
      <c r="BC73" s="21">
        <v>7.4505805969238298E-9</v>
      </c>
      <c r="BD73" s="36"/>
      <c r="BE73" s="19" t="s">
        <v>234</v>
      </c>
      <c r="BF73" s="21">
        <v>29151652.192961499</v>
      </c>
      <c r="BG73" s="21">
        <v>515577.97922492301</v>
      </c>
      <c r="BH73" s="21">
        <v>1340048.5871290499</v>
      </c>
      <c r="BI73" s="21">
        <v>73290.417207079197</v>
      </c>
      <c r="BJ73" s="21">
        <v>60225.425113027202</v>
      </c>
      <c r="BK73" s="21">
        <v>337498.374416971</v>
      </c>
      <c r="BL73" s="21">
        <v>0</v>
      </c>
      <c r="BM73" s="21">
        <v>233295.29243204801</v>
      </c>
      <c r="BN73" s="21">
        <v>0</v>
      </c>
      <c r="BO73" s="21">
        <v>0</v>
      </c>
      <c r="BP73" s="21">
        <v>124624.037968951</v>
      </c>
      <c r="BQ73" s="21">
        <v>38183.877670454698</v>
      </c>
      <c r="BR73" s="21">
        <v>96603.1508714386</v>
      </c>
      <c r="BS73" s="21">
        <v>85348.001794532902</v>
      </c>
      <c r="BT73" s="21">
        <v>81395.176737068105</v>
      </c>
      <c r="BU73" s="21">
        <v>14651.3024394245</v>
      </c>
      <c r="BV73" s="21">
        <v>74120.9385392228</v>
      </c>
      <c r="BW73" s="21">
        <v>795276.25499361695</v>
      </c>
      <c r="BX73" s="21">
        <v>140871.386582248</v>
      </c>
      <c r="BY73" s="21">
        <v>183360.69710857101</v>
      </c>
      <c r="BZ73" s="21">
        <v>34940.534070900903</v>
      </c>
      <c r="CA73" s="21">
        <v>0</v>
      </c>
      <c r="CB73" s="21">
        <v>97399.722022721704</v>
      </c>
      <c r="CC73" s="21">
        <v>22165.532228874199</v>
      </c>
      <c r="CD73" s="21">
        <v>54463.455639347201</v>
      </c>
      <c r="CE73" s="21">
        <v>49131.376783827604</v>
      </c>
      <c r="CF73" s="21">
        <v>7.4505805969238298E-9</v>
      </c>
      <c r="CG73" s="23"/>
      <c r="CH73" s="23"/>
      <c r="CI73" s="23"/>
      <c r="CJ73" s="23"/>
      <c r="CK73" s="23"/>
    </row>
    <row r="74" spans="1:89">
      <c r="A74" s="10" t="s">
        <v>92</v>
      </c>
      <c r="B74" s="11" t="s">
        <v>235</v>
      </c>
      <c r="C74" s="17">
        <v>510864.76522171497</v>
      </c>
      <c r="D74" s="17"/>
      <c r="E74" s="17">
        <v>1.35125221174958</v>
      </c>
      <c r="F74" s="11" t="s">
        <v>236</v>
      </c>
      <c r="G74" s="11"/>
      <c r="H74" s="11"/>
      <c r="R74" s="19" t="s">
        <v>237</v>
      </c>
      <c r="S74" s="21">
        <v>33967048</v>
      </c>
      <c r="T74" s="21">
        <v>33547945.304799799</v>
      </c>
      <c r="V74" s="19" t="s">
        <v>237</v>
      </c>
      <c r="W74" s="21">
        <v>419102.69520020101</v>
      </c>
      <c r="Y74" s="19" t="s">
        <v>237</v>
      </c>
      <c r="Z74" s="21">
        <v>29151652.192961499</v>
      </c>
      <c r="AA74" s="21">
        <v>495459.236388675</v>
      </c>
      <c r="AB74" s="21">
        <v>1393638.9131120001</v>
      </c>
      <c r="AC74" s="21">
        <v>0</v>
      </c>
      <c r="AD74" s="21">
        <v>76920.325990854995</v>
      </c>
      <c r="AE74" s="21">
        <v>372759.93169612001</v>
      </c>
      <c r="AF74" s="21">
        <v>0</v>
      </c>
      <c r="AG74" s="21">
        <v>0</v>
      </c>
      <c r="AH74" s="21">
        <v>186403.01267469101</v>
      </c>
      <c r="AI74" s="21">
        <v>98348.703778183801</v>
      </c>
      <c r="AJ74" s="21">
        <v>0</v>
      </c>
      <c r="AK74" s="21">
        <v>0</v>
      </c>
      <c r="AL74" s="21">
        <v>142071.60408147899</v>
      </c>
      <c r="AM74" s="21">
        <v>41227.354000753898</v>
      </c>
      <c r="AN74" s="21">
        <v>118862.748478216</v>
      </c>
      <c r="AO74" s="21">
        <v>97811.968988927794</v>
      </c>
      <c r="AP74" s="21">
        <v>111241.880744464</v>
      </c>
      <c r="AQ74" s="21">
        <v>16908.4337762795</v>
      </c>
      <c r="AR74" s="21">
        <v>69922.675585541598</v>
      </c>
      <c r="AS74" s="21">
        <v>741546.96106062096</v>
      </c>
      <c r="AT74" s="21">
        <v>144556.965228947</v>
      </c>
      <c r="AU74" s="21">
        <v>96075.558572503694</v>
      </c>
      <c r="AV74" s="21">
        <v>37921.313853261403</v>
      </c>
      <c r="AW74" s="21">
        <v>0</v>
      </c>
      <c r="AX74" s="21">
        <v>81809.125428098094</v>
      </c>
      <c r="AY74" s="21">
        <v>20643.359718764801</v>
      </c>
      <c r="AZ74" s="21">
        <v>52163.038679918303</v>
      </c>
      <c r="BA74" s="21">
        <v>0</v>
      </c>
      <c r="BB74" s="21">
        <v>0</v>
      </c>
      <c r="BC74" s="21">
        <v>-1.1175870895385699E-8</v>
      </c>
      <c r="BD74" s="36"/>
      <c r="BE74" s="19" t="s">
        <v>237</v>
      </c>
      <c r="BF74" s="21">
        <v>29151652.192961499</v>
      </c>
      <c r="BG74" s="21">
        <v>495459.236388675</v>
      </c>
      <c r="BH74" s="21">
        <v>1393638.9131120001</v>
      </c>
      <c r="BI74" s="21">
        <v>0</v>
      </c>
      <c r="BJ74" s="21">
        <v>76920.325990854995</v>
      </c>
      <c r="BK74" s="21">
        <v>372759.93169612001</v>
      </c>
      <c r="BL74" s="21">
        <v>0</v>
      </c>
      <c r="BM74" s="21">
        <v>284751.716452875</v>
      </c>
      <c r="BN74" s="21">
        <v>0</v>
      </c>
      <c r="BO74" s="21">
        <v>0</v>
      </c>
      <c r="BP74" s="21">
        <v>142071.60408147899</v>
      </c>
      <c r="BQ74" s="21">
        <v>41227.354000753898</v>
      </c>
      <c r="BR74" s="21">
        <v>118862.748478216</v>
      </c>
      <c r="BS74" s="21">
        <v>97811.968988927794</v>
      </c>
      <c r="BT74" s="21">
        <v>111241.880744464</v>
      </c>
      <c r="BU74" s="21">
        <v>16908.4337762795</v>
      </c>
      <c r="BV74" s="21">
        <v>69922.675585541598</v>
      </c>
      <c r="BW74" s="21">
        <v>741546.96106062096</v>
      </c>
      <c r="BX74" s="21">
        <v>144556.965228947</v>
      </c>
      <c r="BY74" s="21">
        <v>96075.558572503694</v>
      </c>
      <c r="BZ74" s="21">
        <v>37921.313853261403</v>
      </c>
      <c r="CA74" s="21">
        <v>0</v>
      </c>
      <c r="CB74" s="21">
        <v>81809.125428098094</v>
      </c>
      <c r="CC74" s="21">
        <v>20643.359718764801</v>
      </c>
      <c r="CD74" s="21">
        <v>52163.038679918303</v>
      </c>
      <c r="CE74" s="21">
        <v>0</v>
      </c>
      <c r="CF74" s="21">
        <v>-1.1175870895385699E-8</v>
      </c>
      <c r="CG74" s="23"/>
      <c r="CH74" s="23"/>
      <c r="CI74" s="23"/>
      <c r="CJ74" s="23"/>
      <c r="CK74" s="23"/>
    </row>
    <row r="75" spans="1:89">
      <c r="A75" s="10"/>
      <c r="B75" s="11"/>
      <c r="C75" s="11"/>
      <c r="D75" s="11"/>
      <c r="E75" s="11"/>
      <c r="F75" s="11"/>
      <c r="G75" s="11"/>
      <c r="H75" s="11"/>
      <c r="R75" s="19" t="s">
        <v>238</v>
      </c>
      <c r="S75" s="21">
        <v>33430276</v>
      </c>
      <c r="T75" s="21">
        <v>33339741.383905198</v>
      </c>
      <c r="V75" s="19" t="s">
        <v>238</v>
      </c>
      <c r="W75" s="21">
        <v>90534.616094801604</v>
      </c>
      <c r="Y75" s="19" t="s">
        <v>238</v>
      </c>
      <c r="Z75" s="21">
        <v>29151652.192961499</v>
      </c>
      <c r="AA75" s="21">
        <v>489689.34240596503</v>
      </c>
      <c r="AB75" s="21">
        <v>1501977.7508064001</v>
      </c>
      <c r="AC75" s="21">
        <v>0</v>
      </c>
      <c r="AD75" s="21">
        <v>74993.192735577104</v>
      </c>
      <c r="AE75" s="21">
        <v>317942.83803553198</v>
      </c>
      <c r="AF75" s="21">
        <v>0</v>
      </c>
      <c r="AG75" s="21">
        <v>0</v>
      </c>
      <c r="AH75" s="21">
        <v>0</v>
      </c>
      <c r="AI75" s="21">
        <v>91422.181683606803</v>
      </c>
      <c r="AJ75" s="21">
        <v>0</v>
      </c>
      <c r="AK75" s="21">
        <v>0</v>
      </c>
      <c r="AL75" s="21">
        <v>124631.60931898</v>
      </c>
      <c r="AM75" s="21">
        <v>53089.590143901303</v>
      </c>
      <c r="AN75" s="21">
        <v>63816.193573245502</v>
      </c>
      <c r="AO75" s="21">
        <v>83262.639323316107</v>
      </c>
      <c r="AP75" s="21">
        <v>83793.905275223704</v>
      </c>
      <c r="AQ75" s="21">
        <v>20489.758538661699</v>
      </c>
      <c r="AR75" s="21">
        <v>77120.566720789997</v>
      </c>
      <c r="AS75" s="21">
        <v>803003.75876593601</v>
      </c>
      <c r="AT75" s="21">
        <v>132585.93801021701</v>
      </c>
      <c r="AU75" s="21">
        <v>113732.506065731</v>
      </c>
      <c r="AV75" s="21">
        <v>34732.571923236799</v>
      </c>
      <c r="AW75" s="21">
        <v>0</v>
      </c>
      <c r="AX75" s="21">
        <v>83780.909330508497</v>
      </c>
      <c r="AY75" s="21">
        <v>21111.7806119499</v>
      </c>
      <c r="AZ75" s="21">
        <v>16912.157674923899</v>
      </c>
      <c r="BA75" s="21">
        <v>0</v>
      </c>
      <c r="BB75" s="21">
        <v>0</v>
      </c>
      <c r="BC75" s="21">
        <v>3.7252902984619099E-9</v>
      </c>
      <c r="BD75" s="36"/>
      <c r="BE75" s="19" t="s">
        <v>238</v>
      </c>
      <c r="BF75" s="21">
        <v>29151652.192961499</v>
      </c>
      <c r="BG75" s="21">
        <v>489689.34240596503</v>
      </c>
      <c r="BH75" s="21">
        <v>1501977.7508064001</v>
      </c>
      <c r="BI75" s="21">
        <v>0</v>
      </c>
      <c r="BJ75" s="21">
        <v>74993.192735577104</v>
      </c>
      <c r="BK75" s="21">
        <v>317942.83803553198</v>
      </c>
      <c r="BL75" s="21">
        <v>0</v>
      </c>
      <c r="BM75" s="21">
        <v>91422.181683606803</v>
      </c>
      <c r="BN75" s="21">
        <v>0</v>
      </c>
      <c r="BO75" s="21">
        <v>0</v>
      </c>
      <c r="BP75" s="21">
        <v>124631.60931898</v>
      </c>
      <c r="BQ75" s="21">
        <v>53089.590143901303</v>
      </c>
      <c r="BR75" s="21">
        <v>63816.193573245502</v>
      </c>
      <c r="BS75" s="21">
        <v>83262.639323316107</v>
      </c>
      <c r="BT75" s="21">
        <v>83793.905275223704</v>
      </c>
      <c r="BU75" s="21">
        <v>20489.758538661699</v>
      </c>
      <c r="BV75" s="21">
        <v>77120.566720789997</v>
      </c>
      <c r="BW75" s="21">
        <v>803003.75876593601</v>
      </c>
      <c r="BX75" s="21">
        <v>132585.93801021701</v>
      </c>
      <c r="BY75" s="21">
        <v>113732.506065731</v>
      </c>
      <c r="BZ75" s="21">
        <v>34732.571923236799</v>
      </c>
      <c r="CA75" s="21">
        <v>0</v>
      </c>
      <c r="CB75" s="21">
        <v>83780.909330508497</v>
      </c>
      <c r="CC75" s="21">
        <v>21111.7806119499</v>
      </c>
      <c r="CD75" s="21">
        <v>16912.157674923899</v>
      </c>
      <c r="CE75" s="21">
        <v>0</v>
      </c>
      <c r="CF75" s="21">
        <v>3.7252902984619099E-9</v>
      </c>
      <c r="CG75" s="23"/>
      <c r="CH75" s="23"/>
      <c r="CI75" s="23"/>
      <c r="CJ75" s="23"/>
      <c r="CK75" s="23"/>
    </row>
    <row r="76" spans="1:89">
      <c r="A76" s="10"/>
      <c r="B76" s="11"/>
      <c r="C76" s="11"/>
      <c r="D76" s="11"/>
      <c r="E76" s="11"/>
      <c r="F76" s="11"/>
      <c r="G76" s="11"/>
      <c r="H76" s="11"/>
      <c r="R76" s="19" t="s">
        <v>239</v>
      </c>
      <c r="S76" s="21">
        <v>33108896</v>
      </c>
      <c r="T76" s="21">
        <v>33306363.107257601</v>
      </c>
      <c r="V76" s="19" t="s">
        <v>239</v>
      </c>
      <c r="W76" s="21">
        <v>-197467.10725760099</v>
      </c>
      <c r="Y76" s="19" t="s">
        <v>239</v>
      </c>
      <c r="Z76" s="21">
        <v>29151652.192961499</v>
      </c>
      <c r="AA76" s="21">
        <v>493664.74029851699</v>
      </c>
      <c r="AB76" s="21">
        <v>1664046.4526719199</v>
      </c>
      <c r="AC76" s="21">
        <v>0</v>
      </c>
      <c r="AD76" s="21">
        <v>76241.991517168499</v>
      </c>
      <c r="AE76" s="21">
        <v>361046.31446701399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14369.1100740824</v>
      </c>
      <c r="AM76" s="21">
        <v>56513.569252940499</v>
      </c>
      <c r="AN76" s="21">
        <v>101901.29254274</v>
      </c>
      <c r="AO76" s="21">
        <v>73973.0776765911</v>
      </c>
      <c r="AP76" s="21">
        <v>113828.68335413899</v>
      </c>
      <c r="AQ76" s="21">
        <v>20063.666783170702</v>
      </c>
      <c r="AR76" s="21">
        <v>63827.805216426503</v>
      </c>
      <c r="AS76" s="21">
        <v>732156.89791944996</v>
      </c>
      <c r="AT76" s="21">
        <v>69411.521543485796</v>
      </c>
      <c r="AU76" s="21">
        <v>180066.90015642499</v>
      </c>
      <c r="AV76" s="21">
        <v>45941.228324005802</v>
      </c>
      <c r="AW76" s="21">
        <v>0</v>
      </c>
      <c r="AX76" s="21">
        <v>51908.2064595751</v>
      </c>
      <c r="AY76" s="21">
        <v>24805.4042327106</v>
      </c>
      <c r="AZ76" s="21">
        <v>10944.051805741399</v>
      </c>
      <c r="BA76" s="21">
        <v>0</v>
      </c>
      <c r="BB76" s="21">
        <v>0</v>
      </c>
      <c r="BC76" s="21">
        <v>0</v>
      </c>
      <c r="BD76" s="36"/>
      <c r="BE76" s="19" t="s">
        <v>239</v>
      </c>
      <c r="BF76" s="21">
        <v>29151652.192961499</v>
      </c>
      <c r="BG76" s="21">
        <v>493664.74029851699</v>
      </c>
      <c r="BH76" s="21">
        <v>1664046.4526719199</v>
      </c>
      <c r="BI76" s="21">
        <v>0</v>
      </c>
      <c r="BJ76" s="21">
        <v>76241.991517168499</v>
      </c>
      <c r="BK76" s="21">
        <v>361046.31446701399</v>
      </c>
      <c r="BL76" s="21">
        <v>0</v>
      </c>
      <c r="BM76" s="21">
        <v>0</v>
      </c>
      <c r="BN76" s="21">
        <v>0</v>
      </c>
      <c r="BO76" s="21">
        <v>0</v>
      </c>
      <c r="BP76" s="21">
        <v>14369.1100740824</v>
      </c>
      <c r="BQ76" s="21">
        <v>56513.569252940499</v>
      </c>
      <c r="BR76" s="21">
        <v>101901.29254274</v>
      </c>
      <c r="BS76" s="21">
        <v>73973.0776765911</v>
      </c>
      <c r="BT76" s="21">
        <v>113828.68335413899</v>
      </c>
      <c r="BU76" s="21">
        <v>20063.666783170702</v>
      </c>
      <c r="BV76" s="21">
        <v>63827.805216426503</v>
      </c>
      <c r="BW76" s="21">
        <v>732156.89791944996</v>
      </c>
      <c r="BX76" s="21">
        <v>69411.521543485796</v>
      </c>
      <c r="BY76" s="21">
        <v>180066.90015642499</v>
      </c>
      <c r="BZ76" s="21">
        <v>45941.228324005802</v>
      </c>
      <c r="CA76" s="21">
        <v>0</v>
      </c>
      <c r="CB76" s="21">
        <v>51908.2064595751</v>
      </c>
      <c r="CC76" s="21">
        <v>24805.4042327106</v>
      </c>
      <c r="CD76" s="21">
        <v>10944.051805741399</v>
      </c>
      <c r="CE76" s="21">
        <v>0</v>
      </c>
      <c r="CF76" s="21">
        <v>0</v>
      </c>
      <c r="CG76" s="23"/>
      <c r="CH76" s="23"/>
      <c r="CI76" s="23"/>
      <c r="CJ76" s="23"/>
      <c r="CK76" s="23"/>
    </row>
    <row r="77" spans="1:89">
      <c r="A77" s="10"/>
      <c r="B77" s="11"/>
      <c r="C77" s="11"/>
      <c r="D77" s="11"/>
      <c r="E77" s="11"/>
      <c r="F77" s="11"/>
      <c r="G77" s="11"/>
      <c r="R77" s="19" t="s">
        <v>240</v>
      </c>
      <c r="S77" s="21">
        <v>33183808</v>
      </c>
      <c r="T77" s="21">
        <v>33241696.770579301</v>
      </c>
      <c r="V77" s="19" t="s">
        <v>240</v>
      </c>
      <c r="W77" s="21">
        <v>-57888.770579300799</v>
      </c>
      <c r="Y77" s="19" t="s">
        <v>240</v>
      </c>
      <c r="Z77" s="21">
        <v>29151652.192961499</v>
      </c>
      <c r="AA77" s="21">
        <v>456424.59769079502</v>
      </c>
      <c r="AB77" s="21">
        <v>1695236.8655023801</v>
      </c>
      <c r="AC77" s="21">
        <v>0</v>
      </c>
      <c r="AD77" s="21">
        <v>78292.452480595093</v>
      </c>
      <c r="AE77" s="21">
        <v>509405.810744191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6680.1518996949799</v>
      </c>
      <c r="AM77" s="21">
        <v>50294.293453691302</v>
      </c>
      <c r="AN77" s="21">
        <v>45642.0306870981</v>
      </c>
      <c r="AO77" s="21">
        <v>41594.393343886499</v>
      </c>
      <c r="AP77" s="21">
        <v>89187.118998281294</v>
      </c>
      <c r="AQ77" s="21">
        <v>26731.8692005913</v>
      </c>
      <c r="AR77" s="21">
        <v>76296.745994512603</v>
      </c>
      <c r="AS77" s="21">
        <v>776117.13907850801</v>
      </c>
      <c r="AT77" s="21">
        <v>17156.646013976999</v>
      </c>
      <c r="AU77" s="21">
        <v>126422.87066608301</v>
      </c>
      <c r="AV77" s="21">
        <v>43653.454176010899</v>
      </c>
      <c r="AW77" s="21">
        <v>0</v>
      </c>
      <c r="AX77" s="21">
        <v>0</v>
      </c>
      <c r="AY77" s="21">
        <v>24082.322931077801</v>
      </c>
      <c r="AZ77" s="21">
        <v>26825.814756422398</v>
      </c>
      <c r="BA77" s="21">
        <v>0</v>
      </c>
      <c r="BB77" s="21">
        <v>0</v>
      </c>
      <c r="BC77" s="21">
        <v>-3.7252902984619099E-9</v>
      </c>
      <c r="BD77" s="36"/>
      <c r="BE77" s="19" t="s">
        <v>240</v>
      </c>
      <c r="BF77" s="21">
        <v>29151652.192961499</v>
      </c>
      <c r="BG77" s="21">
        <v>456424.59769079502</v>
      </c>
      <c r="BH77" s="21">
        <v>1695236.8655023801</v>
      </c>
      <c r="BI77" s="21">
        <v>0</v>
      </c>
      <c r="BJ77" s="21">
        <v>78292.452480595093</v>
      </c>
      <c r="BK77" s="21">
        <v>509405.810744191</v>
      </c>
      <c r="BL77" s="21">
        <v>0</v>
      </c>
      <c r="BM77" s="21">
        <v>0</v>
      </c>
      <c r="BN77" s="21">
        <v>0</v>
      </c>
      <c r="BO77" s="21">
        <v>0</v>
      </c>
      <c r="BP77" s="21">
        <v>6680.1518996949799</v>
      </c>
      <c r="BQ77" s="21">
        <v>50294.293453691302</v>
      </c>
      <c r="BR77" s="21">
        <v>45642.0306870981</v>
      </c>
      <c r="BS77" s="21">
        <v>41594.393343886499</v>
      </c>
      <c r="BT77" s="21">
        <v>89187.118998281294</v>
      </c>
      <c r="BU77" s="21">
        <v>26731.8692005913</v>
      </c>
      <c r="BV77" s="21">
        <v>76296.745994512603</v>
      </c>
      <c r="BW77" s="21">
        <v>776117.13907850801</v>
      </c>
      <c r="BX77" s="21">
        <v>17156.646013976999</v>
      </c>
      <c r="BY77" s="21">
        <v>126422.87066608301</v>
      </c>
      <c r="BZ77" s="21">
        <v>43653.454176010899</v>
      </c>
      <c r="CA77" s="21">
        <v>0</v>
      </c>
      <c r="CB77" s="21">
        <v>0</v>
      </c>
      <c r="CC77" s="21">
        <v>24082.322931077801</v>
      </c>
      <c r="CD77" s="21">
        <v>26825.814756422398</v>
      </c>
      <c r="CE77" s="21">
        <v>0</v>
      </c>
      <c r="CF77" s="21">
        <v>-3.7252902984619099E-9</v>
      </c>
      <c r="CG77" s="23"/>
      <c r="CH77" s="23"/>
      <c r="CI77" s="23"/>
      <c r="CJ77" s="23"/>
      <c r="CK77" s="23"/>
    </row>
    <row r="78" spans="1:89">
      <c r="A78" s="10" t="s">
        <v>105</v>
      </c>
      <c r="B78" s="11" t="s">
        <v>48</v>
      </c>
      <c r="C78" s="11"/>
      <c r="D78" s="11"/>
      <c r="E78" s="11"/>
      <c r="F78" s="11"/>
      <c r="G78" s="11"/>
      <c r="H78" s="11"/>
      <c r="R78" s="19" t="s">
        <v>241</v>
      </c>
      <c r="S78" s="21">
        <v>33069488</v>
      </c>
      <c r="T78" s="21">
        <v>33233979.1812548</v>
      </c>
      <c r="V78" s="19" t="s">
        <v>241</v>
      </c>
      <c r="W78" s="21">
        <v>-164491.1812548</v>
      </c>
      <c r="Y78" s="19" t="s">
        <v>241</v>
      </c>
      <c r="Z78" s="21">
        <v>29151652.192961499</v>
      </c>
      <c r="AA78" s="21">
        <v>508562.23957436101</v>
      </c>
      <c r="AB78" s="21">
        <v>1741842.4424068199</v>
      </c>
      <c r="AC78" s="21">
        <v>0</v>
      </c>
      <c r="AD78" s="21">
        <v>89295.793532820506</v>
      </c>
      <c r="AE78" s="21">
        <v>394849.35295341001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20871.056991423698</v>
      </c>
      <c r="AM78" s="21">
        <v>46719.1021804962</v>
      </c>
      <c r="AN78" s="21">
        <v>31405.533496286302</v>
      </c>
      <c r="AO78" s="21">
        <v>48245.154422219901</v>
      </c>
      <c r="AP78" s="21">
        <v>111414.38008166201</v>
      </c>
      <c r="AQ78" s="21">
        <v>20609.017594482801</v>
      </c>
      <c r="AR78" s="21">
        <v>63319.779191665497</v>
      </c>
      <c r="AS78" s="21">
        <v>699959.47337833606</v>
      </c>
      <c r="AT78" s="21">
        <v>6819.2801337687497</v>
      </c>
      <c r="AU78" s="21">
        <v>60332.428487734003</v>
      </c>
      <c r="AV78" s="21">
        <v>106499.729670881</v>
      </c>
      <c r="AW78" s="21">
        <v>13813.367753295701</v>
      </c>
      <c r="AX78" s="21">
        <v>53755.428397808297</v>
      </c>
      <c r="AY78" s="21">
        <v>22840.234151843601</v>
      </c>
      <c r="AZ78" s="21">
        <v>41173.193893987998</v>
      </c>
      <c r="BA78" s="21">
        <v>0</v>
      </c>
      <c r="BB78" s="21">
        <v>0</v>
      </c>
      <c r="BC78" s="21">
        <v>-3.7252902984619099E-9</v>
      </c>
      <c r="BD78" s="36"/>
      <c r="BE78" s="19" t="s">
        <v>241</v>
      </c>
      <c r="BF78" s="21">
        <v>29151652.192961499</v>
      </c>
      <c r="BG78" s="21">
        <v>508562.23957436101</v>
      </c>
      <c r="BH78" s="21">
        <v>1741842.4424068199</v>
      </c>
      <c r="BI78" s="21">
        <v>0</v>
      </c>
      <c r="BJ78" s="21">
        <v>89295.793532820506</v>
      </c>
      <c r="BK78" s="21">
        <v>394849.35295341001</v>
      </c>
      <c r="BL78" s="21">
        <v>0</v>
      </c>
      <c r="BM78" s="21">
        <v>0</v>
      </c>
      <c r="BN78" s="21">
        <v>0</v>
      </c>
      <c r="BO78" s="21">
        <v>0</v>
      </c>
      <c r="BP78" s="21">
        <v>20871.056991423698</v>
      </c>
      <c r="BQ78" s="21">
        <v>46719.1021804962</v>
      </c>
      <c r="BR78" s="21">
        <v>31405.533496286302</v>
      </c>
      <c r="BS78" s="21">
        <v>48245.154422219901</v>
      </c>
      <c r="BT78" s="21">
        <v>111414.38008166201</v>
      </c>
      <c r="BU78" s="21">
        <v>20609.017594482801</v>
      </c>
      <c r="BV78" s="21">
        <v>63319.779191665497</v>
      </c>
      <c r="BW78" s="21">
        <v>699959.47337833606</v>
      </c>
      <c r="BX78" s="21">
        <v>6819.2801337687497</v>
      </c>
      <c r="BY78" s="21">
        <v>60332.428487734003</v>
      </c>
      <c r="BZ78" s="21">
        <v>106499.729670881</v>
      </c>
      <c r="CA78" s="21">
        <v>13813.367753295701</v>
      </c>
      <c r="CB78" s="21">
        <v>53755.428397808297</v>
      </c>
      <c r="CC78" s="21">
        <v>22840.234151843601</v>
      </c>
      <c r="CD78" s="21">
        <v>41173.193893987998</v>
      </c>
      <c r="CE78" s="21">
        <v>0</v>
      </c>
      <c r="CF78" s="21">
        <v>-3.7252902984619099E-9</v>
      </c>
      <c r="CG78" s="23"/>
      <c r="CH78" s="23"/>
      <c r="CI78" s="23"/>
      <c r="CJ78" s="23"/>
      <c r="CK78" s="23"/>
    </row>
    <row r="79" spans="1:89">
      <c r="A79" s="10" t="s">
        <v>92</v>
      </c>
      <c r="B79" s="11" t="s">
        <v>242</v>
      </c>
      <c r="C79" s="17">
        <v>18137.202379173101</v>
      </c>
      <c r="D79" s="17"/>
      <c r="E79" s="17">
        <v>0.87499656661208303</v>
      </c>
      <c r="F79" s="11" t="s">
        <v>243</v>
      </c>
      <c r="G79" s="11"/>
      <c r="H79" s="11"/>
      <c r="R79" s="19" t="s">
        <v>244</v>
      </c>
      <c r="S79" s="21">
        <v>32962464</v>
      </c>
      <c r="T79" s="21">
        <v>33196506.326249801</v>
      </c>
      <c r="V79" s="19" t="s">
        <v>244</v>
      </c>
      <c r="W79" s="21">
        <v>-234042.326249801</v>
      </c>
      <c r="Y79" s="19" t="s">
        <v>244</v>
      </c>
      <c r="Z79" s="21">
        <v>29151652.192961499</v>
      </c>
      <c r="AA79" s="21">
        <v>524858.28953312</v>
      </c>
      <c r="AB79" s="21">
        <v>1779239.2063606801</v>
      </c>
      <c r="AC79" s="21">
        <v>0</v>
      </c>
      <c r="AD79" s="21">
        <v>97044.642012688899</v>
      </c>
      <c r="AE79" s="21">
        <v>415672.63107261801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24514.0419057131</v>
      </c>
      <c r="AM79" s="21">
        <v>70574.7876537517</v>
      </c>
      <c r="AN79" s="21">
        <v>22176.2659486226</v>
      </c>
      <c r="AO79" s="21">
        <v>40634.982905401601</v>
      </c>
      <c r="AP79" s="21">
        <v>97524.592189568095</v>
      </c>
      <c r="AQ79" s="21">
        <v>25449.534860495602</v>
      </c>
      <c r="AR79" s="21">
        <v>63530.461961993104</v>
      </c>
      <c r="AS79" s="21">
        <v>678866.74323657295</v>
      </c>
      <c r="AT79" s="21">
        <v>3689.5714476513299</v>
      </c>
      <c r="AU79" s="21">
        <v>37510.104652569004</v>
      </c>
      <c r="AV79" s="21">
        <v>83160.975408546394</v>
      </c>
      <c r="AW79" s="21">
        <v>21913.471108920301</v>
      </c>
      <c r="AX79" s="21">
        <v>188.83097351383799</v>
      </c>
      <c r="AY79" s="21">
        <v>22490.881364417601</v>
      </c>
      <c r="AZ79" s="21">
        <v>35814.118691461503</v>
      </c>
      <c r="BA79" s="21">
        <v>0</v>
      </c>
      <c r="BB79" s="21">
        <v>0</v>
      </c>
      <c r="BC79" s="21">
        <v>0</v>
      </c>
      <c r="BD79" s="36"/>
      <c r="BE79" s="19" t="s">
        <v>244</v>
      </c>
      <c r="BF79" s="21">
        <v>29151652.192961499</v>
      </c>
      <c r="BG79" s="21">
        <v>524858.28953312</v>
      </c>
      <c r="BH79" s="21">
        <v>1779239.2063606801</v>
      </c>
      <c r="BI79" s="21">
        <v>0</v>
      </c>
      <c r="BJ79" s="21">
        <v>97044.642012688899</v>
      </c>
      <c r="BK79" s="21">
        <v>415672.63107261801</v>
      </c>
      <c r="BL79" s="21">
        <v>0</v>
      </c>
      <c r="BM79" s="21">
        <v>0</v>
      </c>
      <c r="BN79" s="21">
        <v>0</v>
      </c>
      <c r="BO79" s="21">
        <v>0</v>
      </c>
      <c r="BP79" s="21">
        <v>24514.0419057131</v>
      </c>
      <c r="BQ79" s="21">
        <v>70574.7876537517</v>
      </c>
      <c r="BR79" s="21">
        <v>22176.2659486226</v>
      </c>
      <c r="BS79" s="21">
        <v>40634.982905401601</v>
      </c>
      <c r="BT79" s="21">
        <v>97524.592189568095</v>
      </c>
      <c r="BU79" s="21">
        <v>25449.534860495602</v>
      </c>
      <c r="BV79" s="21">
        <v>63530.461961993104</v>
      </c>
      <c r="BW79" s="21">
        <v>678866.74323657295</v>
      </c>
      <c r="BX79" s="21">
        <v>3689.5714476513299</v>
      </c>
      <c r="BY79" s="21">
        <v>37510.104652569004</v>
      </c>
      <c r="BZ79" s="21">
        <v>83160.975408546394</v>
      </c>
      <c r="CA79" s="21">
        <v>21913.471108920301</v>
      </c>
      <c r="CB79" s="21">
        <v>188.83097351383799</v>
      </c>
      <c r="CC79" s="21">
        <v>22490.881364417601</v>
      </c>
      <c r="CD79" s="21">
        <v>35814.118691461503</v>
      </c>
      <c r="CE79" s="21">
        <v>0</v>
      </c>
      <c r="CF79" s="21">
        <v>0</v>
      </c>
      <c r="CG79" s="23"/>
      <c r="CH79" s="23"/>
      <c r="CI79" s="23"/>
      <c r="CJ79" s="23"/>
      <c r="CK79" s="23"/>
    </row>
    <row r="80" spans="1:89">
      <c r="A80" s="10" t="s">
        <v>127</v>
      </c>
      <c r="B80" s="11" t="s">
        <v>245</v>
      </c>
      <c r="C80" s="17" t="s">
        <v>129</v>
      </c>
      <c r="D80" s="17"/>
      <c r="E80" s="17"/>
      <c r="F80" s="11" t="s">
        <v>243</v>
      </c>
      <c r="G80" s="11"/>
      <c r="H80" s="11"/>
      <c r="R80" s="19" t="s">
        <v>246</v>
      </c>
      <c r="S80" s="21">
        <v>33375804</v>
      </c>
      <c r="T80" s="21">
        <v>33291118.4972951</v>
      </c>
      <c r="V80" s="19" t="s">
        <v>246</v>
      </c>
      <c r="W80" s="21">
        <v>84685.502704899802</v>
      </c>
      <c r="Y80" s="19" t="s">
        <v>246</v>
      </c>
      <c r="Z80" s="21">
        <v>29151652.192961499</v>
      </c>
      <c r="AA80" s="21">
        <v>445012.16318035702</v>
      </c>
      <c r="AB80" s="21">
        <v>1650669.8807941801</v>
      </c>
      <c r="AC80" s="21">
        <v>0</v>
      </c>
      <c r="AD80" s="21">
        <v>87968.063127886693</v>
      </c>
      <c r="AE80" s="21">
        <v>367428.22311821301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27216.520181301599</v>
      </c>
      <c r="AM80" s="21">
        <v>56730.168950714004</v>
      </c>
      <c r="AN80" s="21">
        <v>0</v>
      </c>
      <c r="AO80" s="21">
        <v>45887.746396852002</v>
      </c>
      <c r="AP80" s="21">
        <v>124733.826795386</v>
      </c>
      <c r="AQ80" s="21">
        <v>34069.167703079103</v>
      </c>
      <c r="AR80" s="21">
        <v>80261.265378437907</v>
      </c>
      <c r="AS80" s="21">
        <v>785218.92729740904</v>
      </c>
      <c r="AT80" s="21">
        <v>110782.70820666999</v>
      </c>
      <c r="AU80" s="21">
        <v>185389.19794028101</v>
      </c>
      <c r="AV80" s="21">
        <v>55618.877985587598</v>
      </c>
      <c r="AW80" s="21">
        <v>24433.024476819199</v>
      </c>
      <c r="AX80" s="21">
        <v>2.0031848672166501</v>
      </c>
      <c r="AY80" s="21">
        <v>25583.498467525002</v>
      </c>
      <c r="AZ80" s="21">
        <v>32461.0411480363</v>
      </c>
      <c r="BA80" s="21">
        <v>0</v>
      </c>
      <c r="BB80" s="21">
        <v>0</v>
      </c>
      <c r="BC80" s="21">
        <v>3.7252902984619099E-9</v>
      </c>
      <c r="BD80" s="36"/>
      <c r="BE80" s="19" t="s">
        <v>246</v>
      </c>
      <c r="BF80" s="21">
        <v>29151652.192961499</v>
      </c>
      <c r="BG80" s="21">
        <v>445012.16318035702</v>
      </c>
      <c r="BH80" s="21">
        <v>1650669.8807941801</v>
      </c>
      <c r="BI80" s="21">
        <v>0</v>
      </c>
      <c r="BJ80" s="21">
        <v>87968.063127886693</v>
      </c>
      <c r="BK80" s="21">
        <v>367428.22311821301</v>
      </c>
      <c r="BL80" s="21">
        <v>0</v>
      </c>
      <c r="BM80" s="21">
        <v>0</v>
      </c>
      <c r="BN80" s="21">
        <v>0</v>
      </c>
      <c r="BO80" s="21">
        <v>0</v>
      </c>
      <c r="BP80" s="21">
        <v>27216.520181301599</v>
      </c>
      <c r="BQ80" s="21">
        <v>56730.168950714004</v>
      </c>
      <c r="BR80" s="21">
        <v>0</v>
      </c>
      <c r="BS80" s="21">
        <v>45887.746396852002</v>
      </c>
      <c r="BT80" s="21">
        <v>124733.826795386</v>
      </c>
      <c r="BU80" s="21">
        <v>34069.167703079103</v>
      </c>
      <c r="BV80" s="21">
        <v>80261.265378437907</v>
      </c>
      <c r="BW80" s="21">
        <v>785218.92729740904</v>
      </c>
      <c r="BX80" s="21">
        <v>110782.70820666999</v>
      </c>
      <c r="BY80" s="21">
        <v>185389.19794028101</v>
      </c>
      <c r="BZ80" s="21">
        <v>55618.877985587598</v>
      </c>
      <c r="CA80" s="21">
        <v>24433.024476819199</v>
      </c>
      <c r="CB80" s="21">
        <v>2.0031848672166501</v>
      </c>
      <c r="CC80" s="21">
        <v>25583.498467525002</v>
      </c>
      <c r="CD80" s="21">
        <v>32461.0411480363</v>
      </c>
      <c r="CE80" s="21">
        <v>0</v>
      </c>
      <c r="CF80" s="21">
        <v>3.7252902984619099E-9</v>
      </c>
      <c r="CG80" s="23"/>
      <c r="CH80" s="23"/>
      <c r="CI80" s="23"/>
      <c r="CJ80" s="23"/>
      <c r="CK80" s="23"/>
    </row>
    <row r="81" spans="1:89">
      <c r="A81" s="10" t="s">
        <v>127</v>
      </c>
      <c r="B81" s="11" t="s">
        <v>247</v>
      </c>
      <c r="C81" s="17" t="s">
        <v>129</v>
      </c>
      <c r="D81" s="17"/>
      <c r="E81" s="17"/>
      <c r="F81" s="11" t="s">
        <v>243</v>
      </c>
      <c r="G81" s="11"/>
      <c r="H81" s="11"/>
      <c r="R81" s="19" t="s">
        <v>248</v>
      </c>
      <c r="S81" s="21">
        <v>33262356</v>
      </c>
      <c r="T81" s="21">
        <v>33257430.459373198</v>
      </c>
      <c r="V81" s="19" t="s">
        <v>248</v>
      </c>
      <c r="W81" s="21">
        <v>4925.5406268015504</v>
      </c>
      <c r="Y81" s="19" t="s">
        <v>248</v>
      </c>
      <c r="Z81" s="21">
        <v>29151652.192961499</v>
      </c>
      <c r="AA81" s="21">
        <v>438857.49425956002</v>
      </c>
      <c r="AB81" s="21">
        <v>1647497.4017266701</v>
      </c>
      <c r="AC81" s="21">
        <v>0</v>
      </c>
      <c r="AD81" s="21">
        <v>84866.60687263</v>
      </c>
      <c r="AE81" s="21">
        <v>431234.96877672698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32647.851765360199</v>
      </c>
      <c r="AM81" s="21">
        <v>49228.657972361601</v>
      </c>
      <c r="AN81" s="21">
        <v>0</v>
      </c>
      <c r="AO81" s="21">
        <v>48368.552331829698</v>
      </c>
      <c r="AP81" s="21">
        <v>99552.577352914799</v>
      </c>
      <c r="AQ81" s="21">
        <v>43940.078070348703</v>
      </c>
      <c r="AR81" s="21">
        <v>61223.2049573025</v>
      </c>
      <c r="AS81" s="21">
        <v>744023.72634362301</v>
      </c>
      <c r="AT81" s="21">
        <v>85624.8404877758</v>
      </c>
      <c r="AU81" s="21">
        <v>192848.93406851401</v>
      </c>
      <c r="AV81" s="21">
        <v>64568.419099072802</v>
      </c>
      <c r="AW81" s="21">
        <v>16730.236555719199</v>
      </c>
      <c r="AX81" s="21">
        <v>970.13857098377196</v>
      </c>
      <c r="AY81" s="21">
        <v>27512.0171083524</v>
      </c>
      <c r="AZ81" s="21">
        <v>36082.560091956402</v>
      </c>
      <c r="BA81" s="21">
        <v>0</v>
      </c>
      <c r="BB81" s="21">
        <v>0</v>
      </c>
      <c r="BC81" s="21">
        <v>0</v>
      </c>
      <c r="BD81" s="36"/>
      <c r="BE81" s="19" t="s">
        <v>248</v>
      </c>
      <c r="BF81" s="21">
        <v>29151652.192961499</v>
      </c>
      <c r="BG81" s="21">
        <v>438857.49425956002</v>
      </c>
      <c r="BH81" s="21">
        <v>1647497.4017266701</v>
      </c>
      <c r="BI81" s="21">
        <v>0</v>
      </c>
      <c r="BJ81" s="21">
        <v>84866.60687263</v>
      </c>
      <c r="BK81" s="21">
        <v>431234.96877672698</v>
      </c>
      <c r="BL81" s="21">
        <v>0</v>
      </c>
      <c r="BM81" s="21">
        <v>0</v>
      </c>
      <c r="BN81" s="21">
        <v>0</v>
      </c>
      <c r="BO81" s="21">
        <v>0</v>
      </c>
      <c r="BP81" s="21">
        <v>32647.851765360199</v>
      </c>
      <c r="BQ81" s="21">
        <v>49228.657972361601</v>
      </c>
      <c r="BR81" s="21">
        <v>0</v>
      </c>
      <c r="BS81" s="21">
        <v>48368.552331829698</v>
      </c>
      <c r="BT81" s="21">
        <v>99552.577352914799</v>
      </c>
      <c r="BU81" s="21">
        <v>43940.078070348703</v>
      </c>
      <c r="BV81" s="21">
        <v>61223.2049573025</v>
      </c>
      <c r="BW81" s="21">
        <v>744023.72634362301</v>
      </c>
      <c r="BX81" s="21">
        <v>85624.8404877758</v>
      </c>
      <c r="BY81" s="21">
        <v>192848.93406851401</v>
      </c>
      <c r="BZ81" s="21">
        <v>64568.419099072802</v>
      </c>
      <c r="CA81" s="21">
        <v>16730.236555719199</v>
      </c>
      <c r="CB81" s="21">
        <v>970.13857098377196</v>
      </c>
      <c r="CC81" s="21">
        <v>27512.0171083524</v>
      </c>
      <c r="CD81" s="21">
        <v>36082.560091956402</v>
      </c>
      <c r="CE81" s="21">
        <v>0</v>
      </c>
      <c r="CF81" s="21">
        <v>0</v>
      </c>
      <c r="CG81" s="23"/>
      <c r="CH81" s="23"/>
      <c r="CI81" s="23"/>
      <c r="CJ81" s="23"/>
      <c r="CK81" s="23"/>
    </row>
    <row r="82" spans="1:89">
      <c r="A82" s="10" t="s">
        <v>127</v>
      </c>
      <c r="B82" s="11" t="s">
        <v>249</v>
      </c>
      <c r="C82" s="17" t="s">
        <v>129</v>
      </c>
      <c r="D82" s="17"/>
      <c r="E82" s="17"/>
      <c r="F82" s="11" t="s">
        <v>243</v>
      </c>
      <c r="G82" s="11"/>
      <c r="H82" s="11"/>
      <c r="R82" s="19" t="s">
        <v>250</v>
      </c>
      <c r="S82" s="21">
        <v>32529924</v>
      </c>
      <c r="T82" s="21">
        <v>33019304.077093702</v>
      </c>
      <c r="V82" s="19" t="s">
        <v>250</v>
      </c>
      <c r="W82" s="21">
        <v>-489380.07709370198</v>
      </c>
      <c r="Y82" s="19" t="s">
        <v>250</v>
      </c>
      <c r="Z82" s="21">
        <v>29151652.192961499</v>
      </c>
      <c r="AA82" s="21">
        <v>572895.09393747197</v>
      </c>
      <c r="AB82" s="21">
        <v>1640117.28682577</v>
      </c>
      <c r="AC82" s="21">
        <v>0</v>
      </c>
      <c r="AD82" s="21">
        <v>68546.671631902893</v>
      </c>
      <c r="AE82" s="21">
        <v>228373.46616438101</v>
      </c>
      <c r="AF82" s="21">
        <v>0</v>
      </c>
      <c r="AG82" s="21">
        <v>0</v>
      </c>
      <c r="AH82" s="21">
        <v>0</v>
      </c>
      <c r="AI82" s="21">
        <v>0</v>
      </c>
      <c r="AJ82" s="21">
        <v>102616.01181945</v>
      </c>
      <c r="AK82" s="21">
        <v>0</v>
      </c>
      <c r="AL82" s="21">
        <v>227606.84789108101</v>
      </c>
      <c r="AM82" s="21">
        <v>46065.252840896697</v>
      </c>
      <c r="AN82" s="21">
        <v>0</v>
      </c>
      <c r="AO82" s="21">
        <v>23196.688756509498</v>
      </c>
      <c r="AP82" s="21">
        <v>0</v>
      </c>
      <c r="AQ82" s="21">
        <v>1449.24225827483</v>
      </c>
      <c r="AR82" s="21">
        <v>57844.939025112602</v>
      </c>
      <c r="AS82" s="21">
        <v>584551.14915577695</v>
      </c>
      <c r="AT82" s="21">
        <v>54729.364070867603</v>
      </c>
      <c r="AU82" s="21">
        <v>140190.54642452399</v>
      </c>
      <c r="AV82" s="21">
        <v>38157.745338012297</v>
      </c>
      <c r="AW82" s="21">
        <v>8788.2260033230195</v>
      </c>
      <c r="AX82" s="21">
        <v>55810.335427942402</v>
      </c>
      <c r="AY82" s="21">
        <v>16632.190027442699</v>
      </c>
      <c r="AZ82" s="21">
        <v>80.826533467529998</v>
      </c>
      <c r="BA82" s="21">
        <v>0</v>
      </c>
      <c r="BB82" s="21">
        <v>0</v>
      </c>
      <c r="BC82" s="21">
        <v>7.4505805969238298E-9</v>
      </c>
      <c r="BD82" s="36"/>
      <c r="BE82" s="19" t="s">
        <v>250</v>
      </c>
      <c r="BF82" s="21">
        <v>29151652.192961499</v>
      </c>
      <c r="BG82" s="21">
        <v>572895.09393747197</v>
      </c>
      <c r="BH82" s="21">
        <v>1640117.28682577</v>
      </c>
      <c r="BI82" s="21">
        <v>0</v>
      </c>
      <c r="BJ82" s="21">
        <v>68546.671631902893</v>
      </c>
      <c r="BK82" s="21">
        <v>228373.46616438101</v>
      </c>
      <c r="BL82" s="21">
        <v>0</v>
      </c>
      <c r="BM82" s="21">
        <v>0</v>
      </c>
      <c r="BN82" s="21">
        <v>102616.01181945</v>
      </c>
      <c r="BO82" s="21">
        <v>0</v>
      </c>
      <c r="BP82" s="21">
        <v>227606.84789108101</v>
      </c>
      <c r="BQ82" s="21">
        <v>46065.252840896697</v>
      </c>
      <c r="BR82" s="21">
        <v>0</v>
      </c>
      <c r="BS82" s="21">
        <v>23196.688756509498</v>
      </c>
      <c r="BT82" s="21">
        <v>0</v>
      </c>
      <c r="BU82" s="21">
        <v>1449.24225827483</v>
      </c>
      <c r="BV82" s="21">
        <v>57844.939025112602</v>
      </c>
      <c r="BW82" s="21">
        <v>584551.14915577695</v>
      </c>
      <c r="BX82" s="21">
        <v>54729.364070867603</v>
      </c>
      <c r="BY82" s="21">
        <v>140190.54642452399</v>
      </c>
      <c r="BZ82" s="21">
        <v>38157.745338012297</v>
      </c>
      <c r="CA82" s="21">
        <v>8788.2260033230195</v>
      </c>
      <c r="CB82" s="21">
        <v>55810.335427942402</v>
      </c>
      <c r="CC82" s="21">
        <v>16632.190027442699</v>
      </c>
      <c r="CD82" s="21">
        <v>80.826533467529998</v>
      </c>
      <c r="CE82" s="21">
        <v>0</v>
      </c>
      <c r="CF82" s="21">
        <v>7.4505805969238298E-9</v>
      </c>
      <c r="CG82" s="23"/>
      <c r="CH82" s="23"/>
      <c r="CI82" s="23"/>
      <c r="CJ82" s="23"/>
      <c r="CK82" s="23"/>
    </row>
    <row r="83" spans="1:89">
      <c r="A83" s="10"/>
      <c r="B83" s="11"/>
      <c r="C83" s="17"/>
      <c r="D83" s="17"/>
      <c r="E83" s="17"/>
      <c r="F83" s="11"/>
      <c r="G83" s="11"/>
      <c r="H83" s="11"/>
      <c r="R83" s="19" t="s">
        <v>251</v>
      </c>
      <c r="S83" s="21">
        <v>32893276</v>
      </c>
      <c r="T83" s="21">
        <v>33225133.661992799</v>
      </c>
      <c r="V83" s="19" t="s">
        <v>251</v>
      </c>
      <c r="W83" s="21">
        <v>-331857.66199279903</v>
      </c>
      <c r="Y83" s="19" t="s">
        <v>251</v>
      </c>
      <c r="Z83" s="21">
        <v>29151652.192961499</v>
      </c>
      <c r="AA83" s="21">
        <v>622800.08851801697</v>
      </c>
      <c r="AB83" s="21">
        <v>1547966.80815478</v>
      </c>
      <c r="AC83" s="21">
        <v>0</v>
      </c>
      <c r="AD83" s="21">
        <v>64505.058014602801</v>
      </c>
      <c r="AE83" s="21">
        <v>207071.48211033101</v>
      </c>
      <c r="AF83" s="21">
        <v>0</v>
      </c>
      <c r="AG83" s="21">
        <v>0</v>
      </c>
      <c r="AH83" s="21">
        <v>0</v>
      </c>
      <c r="AI83" s="21">
        <v>0</v>
      </c>
      <c r="AJ83" s="21">
        <v>66318.200369119906</v>
      </c>
      <c r="AK83" s="21">
        <v>0</v>
      </c>
      <c r="AL83" s="21">
        <v>148654.67876194799</v>
      </c>
      <c r="AM83" s="21">
        <v>41753.255587029402</v>
      </c>
      <c r="AN83" s="21">
        <v>0</v>
      </c>
      <c r="AO83" s="21">
        <v>18222.997037558001</v>
      </c>
      <c r="AP83" s="21">
        <v>127771.66478285201</v>
      </c>
      <c r="AQ83" s="21">
        <v>840.22679567506998</v>
      </c>
      <c r="AR83" s="21">
        <v>53957.089559082597</v>
      </c>
      <c r="AS83" s="21">
        <v>876576.66079692997</v>
      </c>
      <c r="AT83" s="21">
        <v>98443.805730417502</v>
      </c>
      <c r="AU83" s="21">
        <v>30506.039040693398</v>
      </c>
      <c r="AV83" s="21">
        <v>48105.150047272298</v>
      </c>
      <c r="AW83" s="21">
        <v>1419.8691759738799</v>
      </c>
      <c r="AX83" s="21">
        <v>84662.248679908895</v>
      </c>
      <c r="AY83" s="21">
        <v>15961.0127588751</v>
      </c>
      <c r="AZ83" s="21">
        <v>17945.133110228198</v>
      </c>
      <c r="BA83" s="21">
        <v>0</v>
      </c>
      <c r="BB83" s="21">
        <v>0</v>
      </c>
      <c r="BC83" s="21">
        <v>3.7252902984619099E-9</v>
      </c>
      <c r="BD83" s="36"/>
      <c r="BE83" s="19" t="s">
        <v>251</v>
      </c>
      <c r="BF83" s="21">
        <v>29151652.192961499</v>
      </c>
      <c r="BG83" s="21">
        <v>622800.08851801697</v>
      </c>
      <c r="BH83" s="21">
        <v>1547966.80815478</v>
      </c>
      <c r="BI83" s="21">
        <v>0</v>
      </c>
      <c r="BJ83" s="21">
        <v>64505.058014602801</v>
      </c>
      <c r="BK83" s="21">
        <v>207071.48211033101</v>
      </c>
      <c r="BL83" s="21">
        <v>0</v>
      </c>
      <c r="BM83" s="21">
        <v>0</v>
      </c>
      <c r="BN83" s="21">
        <v>66318.200369119906</v>
      </c>
      <c r="BO83" s="21">
        <v>0</v>
      </c>
      <c r="BP83" s="21">
        <v>148654.67876194799</v>
      </c>
      <c r="BQ83" s="21">
        <v>41753.255587029402</v>
      </c>
      <c r="BR83" s="21">
        <v>0</v>
      </c>
      <c r="BS83" s="21">
        <v>18222.997037558001</v>
      </c>
      <c r="BT83" s="21">
        <v>127771.66478285201</v>
      </c>
      <c r="BU83" s="21">
        <v>840.22679567506998</v>
      </c>
      <c r="BV83" s="21">
        <v>53957.089559082597</v>
      </c>
      <c r="BW83" s="21">
        <v>876576.66079692997</v>
      </c>
      <c r="BX83" s="21">
        <v>98443.805730417502</v>
      </c>
      <c r="BY83" s="21">
        <v>30506.039040693398</v>
      </c>
      <c r="BZ83" s="21">
        <v>48105.150047272298</v>
      </c>
      <c r="CA83" s="21">
        <v>1419.8691759738799</v>
      </c>
      <c r="CB83" s="21">
        <v>84662.248679908895</v>
      </c>
      <c r="CC83" s="21">
        <v>15961.0127588751</v>
      </c>
      <c r="CD83" s="21">
        <v>17945.133110228198</v>
      </c>
      <c r="CE83" s="21">
        <v>0</v>
      </c>
      <c r="CF83" s="21">
        <v>3.7252902984619099E-9</v>
      </c>
      <c r="CG83" s="23"/>
      <c r="CH83" s="23"/>
      <c r="CI83" s="23"/>
      <c r="CJ83" s="23"/>
      <c r="CK83" s="23"/>
    </row>
    <row r="84" spans="1:89">
      <c r="A84" s="10" t="s">
        <v>127</v>
      </c>
      <c r="B84" s="11" t="s">
        <v>252</v>
      </c>
      <c r="C84" s="17" t="s">
        <v>253</v>
      </c>
      <c r="D84" s="17" t="s">
        <v>254</v>
      </c>
      <c r="E84" s="17"/>
      <c r="F84" s="11" t="s">
        <v>255</v>
      </c>
      <c r="G84" s="11"/>
      <c r="H84" s="11"/>
      <c r="R84" s="19" t="s">
        <v>256</v>
      </c>
      <c r="S84" s="21">
        <v>33526376</v>
      </c>
      <c r="T84" s="21">
        <v>33527640.563436899</v>
      </c>
      <c r="V84" s="19" t="s">
        <v>256</v>
      </c>
      <c r="W84" s="21">
        <v>-1264.5634368993301</v>
      </c>
      <c r="Y84" s="19" t="s">
        <v>256</v>
      </c>
      <c r="Z84" s="21">
        <v>29151652.192961499</v>
      </c>
      <c r="AA84" s="21">
        <v>605495.107946284</v>
      </c>
      <c r="AB84" s="21">
        <v>1369537.8058839899</v>
      </c>
      <c r="AC84" s="21">
        <v>0</v>
      </c>
      <c r="AD84" s="21">
        <v>54618.715381522699</v>
      </c>
      <c r="AE84" s="21">
        <v>209916.70524954301</v>
      </c>
      <c r="AF84" s="21">
        <v>0</v>
      </c>
      <c r="AG84" s="21">
        <v>0</v>
      </c>
      <c r="AH84" s="21">
        <v>0</v>
      </c>
      <c r="AI84" s="21">
        <v>0</v>
      </c>
      <c r="AJ84" s="21">
        <v>21297.429554369301</v>
      </c>
      <c r="AK84" s="21">
        <v>0</v>
      </c>
      <c r="AL84" s="21">
        <v>30677.319220876801</v>
      </c>
      <c r="AM84" s="21">
        <v>42581.659469681901</v>
      </c>
      <c r="AN84" s="21">
        <v>47441.009660411699</v>
      </c>
      <c r="AO84" s="21">
        <v>20227.617293341398</v>
      </c>
      <c r="AP84" s="21">
        <v>97676.264928701203</v>
      </c>
      <c r="AQ84" s="21">
        <v>22546.2052162035</v>
      </c>
      <c r="AR84" s="21">
        <v>148825.84017213501</v>
      </c>
      <c r="AS84" s="21">
        <v>1347557.4088725599</v>
      </c>
      <c r="AT84" s="21">
        <v>106517.245168532</v>
      </c>
      <c r="AU84" s="21">
        <v>52519.646743474703</v>
      </c>
      <c r="AV84" s="21">
        <v>49596.343877715597</v>
      </c>
      <c r="AW84" s="21">
        <v>6251.4774415996098</v>
      </c>
      <c r="AX84" s="21">
        <v>84572.693402434903</v>
      </c>
      <c r="AY84" s="21">
        <v>14838.2821245749</v>
      </c>
      <c r="AZ84" s="21">
        <v>43293.592867453197</v>
      </c>
      <c r="BA84" s="21">
        <v>0</v>
      </c>
      <c r="BB84" s="21">
        <v>0</v>
      </c>
      <c r="BC84" s="21">
        <v>-7.4505805969238298E-9</v>
      </c>
      <c r="BD84" s="36"/>
      <c r="BE84" s="19" t="s">
        <v>256</v>
      </c>
      <c r="BF84" s="21">
        <v>29151652.192961499</v>
      </c>
      <c r="BG84" s="21">
        <v>605495.107946284</v>
      </c>
      <c r="BH84" s="21">
        <v>1369537.8058839899</v>
      </c>
      <c r="BI84" s="21">
        <v>0</v>
      </c>
      <c r="BJ84" s="21">
        <v>54618.715381522699</v>
      </c>
      <c r="BK84" s="21">
        <v>209916.70524954301</v>
      </c>
      <c r="BL84" s="21">
        <v>0</v>
      </c>
      <c r="BM84" s="21">
        <v>0</v>
      </c>
      <c r="BN84" s="21">
        <v>21297.429554369301</v>
      </c>
      <c r="BO84" s="21">
        <v>0</v>
      </c>
      <c r="BP84" s="21">
        <v>30677.319220876801</v>
      </c>
      <c r="BQ84" s="21">
        <v>42581.659469681901</v>
      </c>
      <c r="BR84" s="21">
        <v>47441.009660411699</v>
      </c>
      <c r="BS84" s="21">
        <v>20227.617293341398</v>
      </c>
      <c r="BT84" s="21">
        <v>97676.264928701203</v>
      </c>
      <c r="BU84" s="21">
        <v>22546.2052162035</v>
      </c>
      <c r="BV84" s="21">
        <v>148825.84017213501</v>
      </c>
      <c r="BW84" s="21">
        <v>1347557.4088725599</v>
      </c>
      <c r="BX84" s="21">
        <v>106517.245168532</v>
      </c>
      <c r="BY84" s="21">
        <v>52519.646743474703</v>
      </c>
      <c r="BZ84" s="21">
        <v>49596.343877715597</v>
      </c>
      <c r="CA84" s="21">
        <v>6251.4774415996098</v>
      </c>
      <c r="CB84" s="21">
        <v>84572.693402434903</v>
      </c>
      <c r="CC84" s="21">
        <v>14838.2821245749</v>
      </c>
      <c r="CD84" s="21">
        <v>43293.592867453197</v>
      </c>
      <c r="CE84" s="21">
        <v>0</v>
      </c>
      <c r="CF84" s="21">
        <v>-7.4505805969238298E-9</v>
      </c>
      <c r="CG84" s="23"/>
      <c r="CH84" s="23"/>
      <c r="CI84" s="23"/>
      <c r="CJ84" s="23"/>
      <c r="CK84" s="23"/>
    </row>
    <row r="85" spans="1:89">
      <c r="A85" s="10" t="s">
        <v>127</v>
      </c>
      <c r="B85" s="11" t="s">
        <v>257</v>
      </c>
      <c r="C85" s="17" t="s">
        <v>253</v>
      </c>
      <c r="D85" s="17" t="s">
        <v>258</v>
      </c>
      <c r="E85" s="17"/>
      <c r="F85" s="11" t="s">
        <v>259</v>
      </c>
      <c r="G85" s="11"/>
      <c r="H85" s="11"/>
      <c r="R85" s="19" t="s">
        <v>260</v>
      </c>
      <c r="S85" s="21">
        <v>33217948</v>
      </c>
      <c r="T85" s="21">
        <v>33503659.515218899</v>
      </c>
      <c r="V85" s="19" t="s">
        <v>260</v>
      </c>
      <c r="W85" s="21">
        <v>-285711.515218899</v>
      </c>
      <c r="Y85" s="19" t="s">
        <v>260</v>
      </c>
      <c r="Z85" s="21">
        <v>29151652.192961499</v>
      </c>
      <c r="AA85" s="21">
        <v>679079.29352357204</v>
      </c>
      <c r="AB85" s="21">
        <v>1508964.1685222499</v>
      </c>
      <c r="AC85" s="21">
        <v>115822.34175751801</v>
      </c>
      <c r="AD85" s="21">
        <v>56240.811060886001</v>
      </c>
      <c r="AE85" s="21">
        <v>325415.90053497802</v>
      </c>
      <c r="AF85" s="21">
        <v>0</v>
      </c>
      <c r="AG85" s="21">
        <v>0</v>
      </c>
      <c r="AH85" s="21">
        <v>0</v>
      </c>
      <c r="AI85" s="21">
        <v>0</v>
      </c>
      <c r="AJ85" s="21">
        <v>13800.414186219101</v>
      </c>
      <c r="AK85" s="21">
        <v>0</v>
      </c>
      <c r="AL85" s="21">
        <v>37884.994982346601</v>
      </c>
      <c r="AM85" s="21">
        <v>45707.904693075303</v>
      </c>
      <c r="AN85" s="21">
        <v>61680.554902402502</v>
      </c>
      <c r="AO85" s="21">
        <v>21749.253989815399</v>
      </c>
      <c r="AP85" s="21">
        <v>102124.657029836</v>
      </c>
      <c r="AQ85" s="21">
        <v>11950.7693324669</v>
      </c>
      <c r="AR85" s="21">
        <v>191612.357716767</v>
      </c>
      <c r="AS85" s="21">
        <v>767185.67678071395</v>
      </c>
      <c r="AT85" s="21">
        <v>99894.701795525005</v>
      </c>
      <c r="AU85" s="21">
        <v>76963.638038350706</v>
      </c>
      <c r="AV85" s="21">
        <v>70940.7403792283</v>
      </c>
      <c r="AW85" s="21">
        <v>1194.8213952025901</v>
      </c>
      <c r="AX85" s="21">
        <v>101510.716128644</v>
      </c>
      <c r="AY85" s="21">
        <v>14362.636599379601</v>
      </c>
      <c r="AZ85" s="21">
        <v>47920.968908223898</v>
      </c>
      <c r="BA85" s="21">
        <v>0</v>
      </c>
      <c r="BB85" s="21">
        <v>0</v>
      </c>
      <c r="BC85" s="21">
        <v>-3.7252902984619099E-9</v>
      </c>
      <c r="BD85" s="36"/>
      <c r="BE85" s="19" t="s">
        <v>260</v>
      </c>
      <c r="BF85" s="21">
        <v>29151652.192961499</v>
      </c>
      <c r="BG85" s="21">
        <v>679079.29352357204</v>
      </c>
      <c r="BH85" s="21">
        <v>1508964.1685222499</v>
      </c>
      <c r="BI85" s="21">
        <v>115822.34175751801</v>
      </c>
      <c r="BJ85" s="21">
        <v>56240.811060886001</v>
      </c>
      <c r="BK85" s="21">
        <v>325415.90053497802</v>
      </c>
      <c r="BL85" s="21">
        <v>0</v>
      </c>
      <c r="BM85" s="21">
        <v>0</v>
      </c>
      <c r="BN85" s="21">
        <v>13800.414186219101</v>
      </c>
      <c r="BO85" s="21">
        <v>0</v>
      </c>
      <c r="BP85" s="21">
        <v>37884.994982346601</v>
      </c>
      <c r="BQ85" s="21">
        <v>45707.904693075303</v>
      </c>
      <c r="BR85" s="21">
        <v>61680.554902402502</v>
      </c>
      <c r="BS85" s="21">
        <v>21749.253989815399</v>
      </c>
      <c r="BT85" s="21">
        <v>102124.657029836</v>
      </c>
      <c r="BU85" s="21">
        <v>11950.7693324669</v>
      </c>
      <c r="BV85" s="21">
        <v>191612.357716767</v>
      </c>
      <c r="BW85" s="21">
        <v>767185.67678071395</v>
      </c>
      <c r="BX85" s="21">
        <v>99894.701795525005</v>
      </c>
      <c r="BY85" s="21">
        <v>76963.638038350706</v>
      </c>
      <c r="BZ85" s="21">
        <v>70940.7403792283</v>
      </c>
      <c r="CA85" s="21">
        <v>1194.8213952025901</v>
      </c>
      <c r="CB85" s="21">
        <v>101510.716128644</v>
      </c>
      <c r="CC85" s="21">
        <v>14362.636599379601</v>
      </c>
      <c r="CD85" s="21">
        <v>47920.968908223898</v>
      </c>
      <c r="CE85" s="21">
        <v>0</v>
      </c>
      <c r="CF85" s="21">
        <v>-3.7252902984619099E-9</v>
      </c>
      <c r="CG85" s="23"/>
      <c r="CH85" s="23"/>
      <c r="CI85" s="23"/>
      <c r="CJ85" s="23"/>
      <c r="CK85" s="23"/>
    </row>
    <row r="86" spans="1:89">
      <c r="A86" s="10" t="s">
        <v>127</v>
      </c>
      <c r="B86" s="11" t="s">
        <v>261</v>
      </c>
      <c r="C86" s="17" t="s">
        <v>253</v>
      </c>
      <c r="D86" s="17" t="s">
        <v>262</v>
      </c>
      <c r="E86" s="17"/>
      <c r="F86" s="11" t="s">
        <v>263</v>
      </c>
      <c r="G86" s="11"/>
      <c r="H86" s="11"/>
      <c r="R86" s="19" t="s">
        <v>264</v>
      </c>
      <c r="S86" s="21">
        <v>33248132</v>
      </c>
      <c r="T86" s="21">
        <v>33681389.120732002</v>
      </c>
      <c r="V86" s="19" t="s">
        <v>264</v>
      </c>
      <c r="W86" s="21">
        <v>-433257.12073200202</v>
      </c>
      <c r="Y86" s="19" t="s">
        <v>264</v>
      </c>
      <c r="Z86" s="21">
        <v>29151652.192961499</v>
      </c>
      <c r="AA86" s="21">
        <v>680447.67771747604</v>
      </c>
      <c r="AB86" s="21">
        <v>1641123.4511372801</v>
      </c>
      <c r="AC86" s="21">
        <v>229693.84197541801</v>
      </c>
      <c r="AD86" s="21">
        <v>56325.563294301501</v>
      </c>
      <c r="AE86" s="21">
        <v>297708.88554893603</v>
      </c>
      <c r="AF86" s="21">
        <v>0</v>
      </c>
      <c r="AG86" s="21">
        <v>0</v>
      </c>
      <c r="AH86" s="21">
        <v>139015.93677171401</v>
      </c>
      <c r="AI86" s="21">
        <v>0</v>
      </c>
      <c r="AJ86" s="21">
        <v>8734.2703651982702</v>
      </c>
      <c r="AK86" s="21">
        <v>0</v>
      </c>
      <c r="AL86" s="21">
        <v>26249.712503576699</v>
      </c>
      <c r="AM86" s="21">
        <v>43406.809794750799</v>
      </c>
      <c r="AN86" s="21">
        <v>34002.334330448903</v>
      </c>
      <c r="AO86" s="21">
        <v>19275.7176991003</v>
      </c>
      <c r="AP86" s="21">
        <v>74433.886777058098</v>
      </c>
      <c r="AQ86" s="21">
        <v>4835.10047651266</v>
      </c>
      <c r="AR86" s="21">
        <v>171092.90562685701</v>
      </c>
      <c r="AS86" s="21">
        <v>625490.290927644</v>
      </c>
      <c r="AT86" s="21">
        <v>95363.062525621805</v>
      </c>
      <c r="AU86" s="21">
        <v>123601.359160618</v>
      </c>
      <c r="AV86" s="21">
        <v>60681.791433951199</v>
      </c>
      <c r="AW86" s="21">
        <v>113.10324834615599</v>
      </c>
      <c r="AX86" s="21">
        <v>130739.627576648</v>
      </c>
      <c r="AY86" s="21">
        <v>13806.802230005</v>
      </c>
      <c r="AZ86" s="21">
        <v>53594.796649036303</v>
      </c>
      <c r="BA86" s="21">
        <v>0</v>
      </c>
      <c r="BB86" s="21">
        <v>0</v>
      </c>
      <c r="BC86" s="21">
        <v>0</v>
      </c>
      <c r="BD86" s="36"/>
      <c r="BE86" s="19" t="s">
        <v>264</v>
      </c>
      <c r="BF86" s="21">
        <v>29151652.192961499</v>
      </c>
      <c r="BG86" s="21">
        <v>680447.67771747604</v>
      </c>
      <c r="BH86" s="21">
        <v>1641123.4511372801</v>
      </c>
      <c r="BI86" s="21">
        <v>229693.84197541801</v>
      </c>
      <c r="BJ86" s="21">
        <v>56325.563294301501</v>
      </c>
      <c r="BK86" s="21">
        <v>297708.88554893603</v>
      </c>
      <c r="BL86" s="21">
        <v>0</v>
      </c>
      <c r="BM86" s="21">
        <v>139015.93677171401</v>
      </c>
      <c r="BN86" s="21">
        <v>8734.2703651982702</v>
      </c>
      <c r="BO86" s="21">
        <v>0</v>
      </c>
      <c r="BP86" s="21">
        <v>26249.712503576699</v>
      </c>
      <c r="BQ86" s="21">
        <v>43406.809794750799</v>
      </c>
      <c r="BR86" s="21">
        <v>34002.334330448903</v>
      </c>
      <c r="BS86" s="21">
        <v>19275.7176991003</v>
      </c>
      <c r="BT86" s="21">
        <v>74433.886777058098</v>
      </c>
      <c r="BU86" s="21">
        <v>4835.10047651266</v>
      </c>
      <c r="BV86" s="21">
        <v>171092.90562685701</v>
      </c>
      <c r="BW86" s="21">
        <v>625490.290927644</v>
      </c>
      <c r="BX86" s="21">
        <v>95363.062525621805</v>
      </c>
      <c r="BY86" s="21">
        <v>123601.359160618</v>
      </c>
      <c r="BZ86" s="21">
        <v>60681.791433951199</v>
      </c>
      <c r="CA86" s="21">
        <v>113.10324834615599</v>
      </c>
      <c r="CB86" s="21">
        <v>130739.627576648</v>
      </c>
      <c r="CC86" s="21">
        <v>13806.802230005</v>
      </c>
      <c r="CD86" s="21">
        <v>53594.796649036303</v>
      </c>
      <c r="CE86" s="21">
        <v>0</v>
      </c>
      <c r="CF86" s="21">
        <v>0</v>
      </c>
      <c r="CG86" s="23"/>
      <c r="CH86" s="23"/>
      <c r="CI86" s="23"/>
      <c r="CJ86" s="23"/>
      <c r="CK86" s="23"/>
    </row>
    <row r="87" spans="1:89">
      <c r="A87" s="10"/>
      <c r="B87" s="11"/>
      <c r="C87" s="11"/>
      <c r="D87" s="11"/>
      <c r="E87" s="11"/>
      <c r="F87" s="11"/>
      <c r="G87" s="11"/>
      <c r="H87" s="11"/>
      <c r="R87" s="19" t="s">
        <v>265</v>
      </c>
      <c r="S87" s="21">
        <v>34674220</v>
      </c>
      <c r="T87" s="21">
        <v>34284439.991679803</v>
      </c>
      <c r="V87" s="19" t="s">
        <v>265</v>
      </c>
      <c r="W87" s="21">
        <v>389780.008320197</v>
      </c>
      <c r="Y87" s="19" t="s">
        <v>265</v>
      </c>
      <c r="Z87" s="21">
        <v>29151652.192961499</v>
      </c>
      <c r="AA87" s="21">
        <v>632840.43295846297</v>
      </c>
      <c r="AB87" s="21">
        <v>1306347.5813873699</v>
      </c>
      <c r="AC87" s="21">
        <v>179582.74662056501</v>
      </c>
      <c r="AD87" s="21">
        <v>52867.749256201503</v>
      </c>
      <c r="AE87" s="21">
        <v>390943.043035282</v>
      </c>
      <c r="AF87" s="21">
        <v>0</v>
      </c>
      <c r="AG87" s="21">
        <v>0</v>
      </c>
      <c r="AH87" s="21">
        <v>329620.85534437298</v>
      </c>
      <c r="AI87" s="21">
        <v>141162.72307027399</v>
      </c>
      <c r="AJ87" s="21">
        <v>135614.76221192599</v>
      </c>
      <c r="AK87" s="21">
        <v>0</v>
      </c>
      <c r="AL87" s="21">
        <v>131975.55779417101</v>
      </c>
      <c r="AM87" s="21">
        <v>32881.6619234873</v>
      </c>
      <c r="AN87" s="21">
        <v>20460.4369492607</v>
      </c>
      <c r="AO87" s="21">
        <v>7889.5471961978601</v>
      </c>
      <c r="AP87" s="21">
        <v>86071.777962956505</v>
      </c>
      <c r="AQ87" s="21">
        <v>30330.499287349601</v>
      </c>
      <c r="AR87" s="21">
        <v>197875.53201874401</v>
      </c>
      <c r="AS87" s="21">
        <v>759044.84733270796</v>
      </c>
      <c r="AT87" s="21">
        <v>102672.556349447</v>
      </c>
      <c r="AU87" s="21">
        <v>239772.309883676</v>
      </c>
      <c r="AV87" s="21">
        <v>107400.334403045</v>
      </c>
      <c r="AW87" s="21">
        <v>5156.6005196285796</v>
      </c>
      <c r="AX87" s="21">
        <v>137122.00594433799</v>
      </c>
      <c r="AY87" s="21">
        <v>20133.512423862201</v>
      </c>
      <c r="AZ87" s="21">
        <v>85020.724844982804</v>
      </c>
      <c r="BA87" s="21">
        <v>0</v>
      </c>
      <c r="BB87" s="21">
        <v>0</v>
      </c>
      <c r="BC87" s="21">
        <v>-7.4505805969238298E-9</v>
      </c>
      <c r="BD87" s="36"/>
      <c r="BE87" s="19" t="s">
        <v>265</v>
      </c>
      <c r="BF87" s="21">
        <v>29151652.192961499</v>
      </c>
      <c r="BG87" s="21">
        <v>632840.43295846297</v>
      </c>
      <c r="BH87" s="21">
        <v>1306347.5813873699</v>
      </c>
      <c r="BI87" s="21">
        <v>179582.74662056501</v>
      </c>
      <c r="BJ87" s="21">
        <v>52867.749256201503</v>
      </c>
      <c r="BK87" s="21">
        <v>390943.043035282</v>
      </c>
      <c r="BL87" s="21">
        <v>0</v>
      </c>
      <c r="BM87" s="21">
        <v>470783.57841464703</v>
      </c>
      <c r="BN87" s="21">
        <v>135614.76221192599</v>
      </c>
      <c r="BO87" s="21">
        <v>0</v>
      </c>
      <c r="BP87" s="21">
        <v>131975.55779417101</v>
      </c>
      <c r="BQ87" s="21">
        <v>32881.6619234873</v>
      </c>
      <c r="BR87" s="21">
        <v>20460.4369492607</v>
      </c>
      <c r="BS87" s="21">
        <v>7889.5471961978601</v>
      </c>
      <c r="BT87" s="21">
        <v>86071.777962956505</v>
      </c>
      <c r="BU87" s="21">
        <v>30330.499287349601</v>
      </c>
      <c r="BV87" s="21">
        <v>197875.53201874401</v>
      </c>
      <c r="BW87" s="21">
        <v>759044.84733270796</v>
      </c>
      <c r="BX87" s="21">
        <v>102672.556349447</v>
      </c>
      <c r="BY87" s="21">
        <v>239772.309883676</v>
      </c>
      <c r="BZ87" s="21">
        <v>107400.334403045</v>
      </c>
      <c r="CA87" s="21">
        <v>5156.6005196285796</v>
      </c>
      <c r="CB87" s="21">
        <v>137122.00594433799</v>
      </c>
      <c r="CC87" s="21">
        <v>20133.512423862201</v>
      </c>
      <c r="CD87" s="21">
        <v>85020.724844982804</v>
      </c>
      <c r="CE87" s="21">
        <v>0</v>
      </c>
      <c r="CF87" s="21">
        <v>-7.4505805969238298E-9</v>
      </c>
      <c r="CG87" s="23"/>
      <c r="CH87" s="23"/>
      <c r="CI87" s="23"/>
      <c r="CJ87" s="23"/>
      <c r="CK87" s="23"/>
    </row>
    <row r="88" spans="1:89">
      <c r="A88" s="10" t="s">
        <v>127</v>
      </c>
      <c r="B88" s="11" t="s">
        <v>266</v>
      </c>
      <c r="C88" s="17" t="s">
        <v>253</v>
      </c>
      <c r="D88" s="17" t="s">
        <v>262</v>
      </c>
      <c r="E88" s="17"/>
      <c r="F88" s="11" t="s">
        <v>267</v>
      </c>
      <c r="G88" s="11"/>
      <c r="H88" s="11"/>
      <c r="R88" s="19" t="s">
        <v>268</v>
      </c>
      <c r="S88" s="21">
        <v>34316280</v>
      </c>
      <c r="T88" s="21">
        <v>34047114.597326398</v>
      </c>
      <c r="V88" s="19" t="s">
        <v>268</v>
      </c>
      <c r="W88" s="21">
        <v>269165.40267360199</v>
      </c>
      <c r="Y88" s="19" t="s">
        <v>268</v>
      </c>
      <c r="Z88" s="21">
        <v>29151652.192961499</v>
      </c>
      <c r="AA88" s="21">
        <v>600495.08155465405</v>
      </c>
      <c r="AB88" s="21">
        <v>1263607.7824653699</v>
      </c>
      <c r="AC88" s="21">
        <v>0</v>
      </c>
      <c r="AD88" s="21">
        <v>50500.608067188397</v>
      </c>
      <c r="AE88" s="21">
        <v>299997.57670711499</v>
      </c>
      <c r="AF88" s="21">
        <v>0</v>
      </c>
      <c r="AG88" s="21">
        <v>0</v>
      </c>
      <c r="AH88" s="21">
        <v>404569.67348135501</v>
      </c>
      <c r="AI88" s="21">
        <v>175716.20995709399</v>
      </c>
      <c r="AJ88" s="21">
        <v>86386.131232144704</v>
      </c>
      <c r="AK88" s="21">
        <v>0</v>
      </c>
      <c r="AL88" s="21">
        <v>93196.353267783503</v>
      </c>
      <c r="AM88" s="21">
        <v>35152.092734013997</v>
      </c>
      <c r="AN88" s="21">
        <v>16776.3335990382</v>
      </c>
      <c r="AO88" s="21">
        <v>10971.340147831899</v>
      </c>
      <c r="AP88" s="21">
        <v>69747.946219710502</v>
      </c>
      <c r="AQ88" s="21">
        <v>25844.9930879557</v>
      </c>
      <c r="AR88" s="21">
        <v>185900.74915588999</v>
      </c>
      <c r="AS88" s="21">
        <v>860795.42329134396</v>
      </c>
      <c r="AT88" s="21">
        <v>94383.099159805701</v>
      </c>
      <c r="AU88" s="21">
        <v>304700.61756983999</v>
      </c>
      <c r="AV88" s="21">
        <v>94971.863594797003</v>
      </c>
      <c r="AW88" s="21">
        <v>7098.7871732485</v>
      </c>
      <c r="AX88" s="21">
        <v>131102.907797719</v>
      </c>
      <c r="AY88" s="21">
        <v>10730.9585429941</v>
      </c>
      <c r="AZ88" s="21">
        <v>72815.875558005093</v>
      </c>
      <c r="BA88" s="21">
        <v>0</v>
      </c>
      <c r="BB88" s="21">
        <v>0</v>
      </c>
      <c r="BC88" s="21">
        <v>0</v>
      </c>
      <c r="BD88" s="36"/>
      <c r="BE88" s="19" t="s">
        <v>268</v>
      </c>
      <c r="BF88" s="21">
        <v>29151652.192961499</v>
      </c>
      <c r="BG88" s="21">
        <v>600495.08155465405</v>
      </c>
      <c r="BH88" s="21">
        <v>1263607.7824653699</v>
      </c>
      <c r="BI88" s="21">
        <v>0</v>
      </c>
      <c r="BJ88" s="21">
        <v>50500.608067188397</v>
      </c>
      <c r="BK88" s="21">
        <v>299997.57670711499</v>
      </c>
      <c r="BL88" s="21">
        <v>0</v>
      </c>
      <c r="BM88" s="21">
        <v>580285.883438449</v>
      </c>
      <c r="BN88" s="21">
        <v>86386.131232144704</v>
      </c>
      <c r="BO88" s="21">
        <v>0</v>
      </c>
      <c r="BP88" s="21">
        <v>93196.353267783503</v>
      </c>
      <c r="BQ88" s="21">
        <v>35152.092734013997</v>
      </c>
      <c r="BR88" s="21">
        <v>16776.3335990382</v>
      </c>
      <c r="BS88" s="21">
        <v>10971.340147831899</v>
      </c>
      <c r="BT88" s="21">
        <v>69747.946219710502</v>
      </c>
      <c r="BU88" s="21">
        <v>25844.9930879557</v>
      </c>
      <c r="BV88" s="21">
        <v>185900.74915588999</v>
      </c>
      <c r="BW88" s="21">
        <v>860795.42329134396</v>
      </c>
      <c r="BX88" s="21">
        <v>94383.099159805701</v>
      </c>
      <c r="BY88" s="21">
        <v>304700.61756983999</v>
      </c>
      <c r="BZ88" s="21">
        <v>94971.863594797003</v>
      </c>
      <c r="CA88" s="21">
        <v>7098.7871732485</v>
      </c>
      <c r="CB88" s="21">
        <v>131102.907797719</v>
      </c>
      <c r="CC88" s="21">
        <v>10730.9585429941</v>
      </c>
      <c r="CD88" s="21">
        <v>72815.875558005093</v>
      </c>
      <c r="CE88" s="21">
        <v>0</v>
      </c>
      <c r="CF88" s="21">
        <v>0</v>
      </c>
      <c r="CG88" s="23"/>
      <c r="CH88" s="23"/>
      <c r="CI88" s="23"/>
      <c r="CJ88" s="23"/>
      <c r="CK88" s="23"/>
    </row>
    <row r="89" spans="1:89">
      <c r="A89" s="10" t="s">
        <v>127</v>
      </c>
      <c r="B89" s="11" t="s">
        <v>269</v>
      </c>
      <c r="C89" s="17" t="s">
        <v>253</v>
      </c>
      <c r="D89" s="17" t="s">
        <v>262</v>
      </c>
      <c r="E89" s="17"/>
      <c r="F89" s="11" t="s">
        <v>270</v>
      </c>
      <c r="G89" s="11"/>
      <c r="H89" s="11"/>
      <c r="R89" s="19" t="s">
        <v>271</v>
      </c>
      <c r="S89" s="21">
        <v>33824688</v>
      </c>
      <c r="T89" s="21">
        <v>33745381.953325696</v>
      </c>
      <c r="V89" s="19" t="s">
        <v>271</v>
      </c>
      <c r="W89" s="21">
        <v>79306.046674303696</v>
      </c>
      <c r="Y89" s="19" t="s">
        <v>271</v>
      </c>
      <c r="Z89" s="21">
        <v>29151652.192961499</v>
      </c>
      <c r="AA89" s="21">
        <v>609874.81173609802</v>
      </c>
      <c r="AB89" s="21">
        <v>1401731.60082655</v>
      </c>
      <c r="AC89" s="21">
        <v>0</v>
      </c>
      <c r="AD89" s="21">
        <v>57121.788271067497</v>
      </c>
      <c r="AE89" s="21">
        <v>309131.03402931098</v>
      </c>
      <c r="AF89" s="21">
        <v>0</v>
      </c>
      <c r="AG89" s="21">
        <v>0</v>
      </c>
      <c r="AH89" s="21">
        <v>0</v>
      </c>
      <c r="AI89" s="21">
        <v>182111.618534446</v>
      </c>
      <c r="AJ89" s="21">
        <v>110180.996538526</v>
      </c>
      <c r="AK89" s="21">
        <v>0</v>
      </c>
      <c r="AL89" s="21">
        <v>51985.555446726503</v>
      </c>
      <c r="AM89" s="21">
        <v>29922.617391312499</v>
      </c>
      <c r="AN89" s="21">
        <v>0</v>
      </c>
      <c r="AO89" s="21">
        <v>23218.1428251172</v>
      </c>
      <c r="AP89" s="21">
        <v>77801.256121077793</v>
      </c>
      <c r="AQ89" s="21">
        <v>43580.427631857499</v>
      </c>
      <c r="AR89" s="21">
        <v>294348.49547538802</v>
      </c>
      <c r="AS89" s="21">
        <v>756214.14320332801</v>
      </c>
      <c r="AT89" s="21">
        <v>103296.651213259</v>
      </c>
      <c r="AU89" s="21">
        <v>328047.18290774</v>
      </c>
      <c r="AV89" s="21">
        <v>39109.106363253501</v>
      </c>
      <c r="AW89" s="21">
        <v>7352.8371631562204</v>
      </c>
      <c r="AX89" s="21">
        <v>100789.341613022</v>
      </c>
      <c r="AY89" s="21">
        <v>10502.340219706801</v>
      </c>
      <c r="AZ89" s="21">
        <v>57409.812853256699</v>
      </c>
      <c r="BA89" s="21">
        <v>0</v>
      </c>
      <c r="BB89" s="21">
        <v>0</v>
      </c>
      <c r="BC89" s="21">
        <v>0</v>
      </c>
      <c r="BD89" s="36"/>
      <c r="BE89" s="19" t="s">
        <v>271</v>
      </c>
      <c r="BF89" s="21">
        <v>29151652.192961499</v>
      </c>
      <c r="BG89" s="21">
        <v>609874.81173609802</v>
      </c>
      <c r="BH89" s="21">
        <v>1401731.60082655</v>
      </c>
      <c r="BI89" s="21">
        <v>0</v>
      </c>
      <c r="BJ89" s="21">
        <v>57121.788271067497</v>
      </c>
      <c r="BK89" s="21">
        <v>309131.03402931098</v>
      </c>
      <c r="BL89" s="21">
        <v>0</v>
      </c>
      <c r="BM89" s="21">
        <v>182111.618534446</v>
      </c>
      <c r="BN89" s="21">
        <v>110180.996538526</v>
      </c>
      <c r="BO89" s="21">
        <v>0</v>
      </c>
      <c r="BP89" s="21">
        <v>51985.555446726503</v>
      </c>
      <c r="BQ89" s="21">
        <v>29922.617391312499</v>
      </c>
      <c r="BR89" s="21">
        <v>0</v>
      </c>
      <c r="BS89" s="21">
        <v>23218.1428251172</v>
      </c>
      <c r="BT89" s="21">
        <v>77801.256121077793</v>
      </c>
      <c r="BU89" s="21">
        <v>43580.427631857499</v>
      </c>
      <c r="BV89" s="21">
        <v>294348.49547538802</v>
      </c>
      <c r="BW89" s="21">
        <v>756214.14320332801</v>
      </c>
      <c r="BX89" s="21">
        <v>103296.651213259</v>
      </c>
      <c r="BY89" s="21">
        <v>328047.18290774</v>
      </c>
      <c r="BZ89" s="21">
        <v>39109.106363253501</v>
      </c>
      <c r="CA89" s="21">
        <v>7352.8371631562204</v>
      </c>
      <c r="CB89" s="21">
        <v>100789.341613022</v>
      </c>
      <c r="CC89" s="21">
        <v>10502.340219706801</v>
      </c>
      <c r="CD89" s="21">
        <v>57409.812853256699</v>
      </c>
      <c r="CE89" s="21">
        <v>0</v>
      </c>
      <c r="CF89" s="21">
        <v>0</v>
      </c>
      <c r="CG89" s="23"/>
      <c r="CH89" s="23"/>
      <c r="CI89" s="23"/>
      <c r="CJ89" s="23"/>
      <c r="CK89" s="23"/>
    </row>
    <row r="90" spans="1:89">
      <c r="A90" s="10"/>
      <c r="B90" s="11"/>
      <c r="C90" s="17"/>
      <c r="D90" s="17"/>
      <c r="E90" s="17"/>
      <c r="F90" s="11"/>
      <c r="G90" s="11"/>
      <c r="R90" s="19" t="s">
        <v>272</v>
      </c>
      <c r="S90" s="21">
        <v>33953944</v>
      </c>
      <c r="T90" s="21">
        <v>33700654.5630785</v>
      </c>
      <c r="V90" s="19" t="s">
        <v>272</v>
      </c>
      <c r="W90" s="21">
        <v>253289.43692149999</v>
      </c>
      <c r="Y90" s="19" t="s">
        <v>272</v>
      </c>
      <c r="Z90" s="21">
        <v>29151652.192961499</v>
      </c>
      <c r="AA90" s="21">
        <v>592942.34186175303</v>
      </c>
      <c r="AB90" s="21">
        <v>1439953.6143992001</v>
      </c>
      <c r="AC90" s="21">
        <v>0</v>
      </c>
      <c r="AD90" s="21">
        <v>57614.852520939203</v>
      </c>
      <c r="AE90" s="21">
        <v>314717.68700329697</v>
      </c>
      <c r="AF90" s="21">
        <v>0</v>
      </c>
      <c r="AG90" s="21">
        <v>0</v>
      </c>
      <c r="AH90" s="21">
        <v>0</v>
      </c>
      <c r="AI90" s="21">
        <v>0</v>
      </c>
      <c r="AJ90" s="21">
        <v>122536.643327164</v>
      </c>
      <c r="AK90" s="21">
        <v>0</v>
      </c>
      <c r="AL90" s="21">
        <v>30052.357554908402</v>
      </c>
      <c r="AM90" s="21">
        <v>42085.5645972817</v>
      </c>
      <c r="AN90" s="21">
        <v>0</v>
      </c>
      <c r="AO90" s="21">
        <v>24980.326327534</v>
      </c>
      <c r="AP90" s="21">
        <v>81162.844602130994</v>
      </c>
      <c r="AQ90" s="21">
        <v>52523.3766322714</v>
      </c>
      <c r="AR90" s="21">
        <v>342695.73224133701</v>
      </c>
      <c r="AS90" s="21">
        <v>773113.78812386503</v>
      </c>
      <c r="AT90" s="21">
        <v>139946.63457570699</v>
      </c>
      <c r="AU90" s="21">
        <v>322959.91048652102</v>
      </c>
      <c r="AV90" s="21">
        <v>37988.539582026096</v>
      </c>
      <c r="AW90" s="21">
        <v>5901.4142151340202</v>
      </c>
      <c r="AX90" s="21">
        <v>91761.002473170403</v>
      </c>
      <c r="AY90" s="21">
        <v>11213.188496418101</v>
      </c>
      <c r="AZ90" s="21">
        <v>64852.551096342402</v>
      </c>
      <c r="BA90" s="21">
        <v>0</v>
      </c>
      <c r="BB90" s="21">
        <v>0</v>
      </c>
      <c r="BC90" s="21">
        <v>7.4505805969238298E-9</v>
      </c>
      <c r="BD90" s="36"/>
      <c r="BE90" s="19" t="s">
        <v>272</v>
      </c>
      <c r="BF90" s="21">
        <v>29151652.192961499</v>
      </c>
      <c r="BG90" s="21">
        <v>592942.34186175303</v>
      </c>
      <c r="BH90" s="21">
        <v>1439953.6143992001</v>
      </c>
      <c r="BI90" s="21">
        <v>0</v>
      </c>
      <c r="BJ90" s="21">
        <v>57614.852520939203</v>
      </c>
      <c r="BK90" s="21">
        <v>314717.68700329697</v>
      </c>
      <c r="BL90" s="21">
        <v>0</v>
      </c>
      <c r="BM90" s="21">
        <v>0</v>
      </c>
      <c r="BN90" s="21">
        <v>122536.643327164</v>
      </c>
      <c r="BO90" s="21">
        <v>0</v>
      </c>
      <c r="BP90" s="21">
        <v>30052.357554908402</v>
      </c>
      <c r="BQ90" s="21">
        <v>42085.5645972817</v>
      </c>
      <c r="BR90" s="21">
        <v>0</v>
      </c>
      <c r="BS90" s="21">
        <v>24980.326327534</v>
      </c>
      <c r="BT90" s="21">
        <v>81162.844602130994</v>
      </c>
      <c r="BU90" s="21">
        <v>52523.3766322714</v>
      </c>
      <c r="BV90" s="21">
        <v>342695.73224133701</v>
      </c>
      <c r="BW90" s="21">
        <v>773113.78812386503</v>
      </c>
      <c r="BX90" s="21">
        <v>139946.63457570699</v>
      </c>
      <c r="BY90" s="21">
        <v>322959.91048652102</v>
      </c>
      <c r="BZ90" s="21">
        <v>37988.539582026096</v>
      </c>
      <c r="CA90" s="21">
        <v>5901.4142151340202</v>
      </c>
      <c r="CB90" s="21">
        <v>91761.002473170403</v>
      </c>
      <c r="CC90" s="21">
        <v>11213.188496418101</v>
      </c>
      <c r="CD90" s="21">
        <v>64852.551096342402</v>
      </c>
      <c r="CE90" s="21">
        <v>0</v>
      </c>
      <c r="CF90" s="21">
        <v>7.4505805969238298E-9</v>
      </c>
      <c r="CG90" s="23"/>
      <c r="CH90" s="23"/>
      <c r="CI90" s="23"/>
      <c r="CJ90" s="23"/>
      <c r="CK90" s="23"/>
    </row>
    <row r="91" spans="1:89">
      <c r="A91" s="10" t="s">
        <v>127</v>
      </c>
      <c r="B91" s="11" t="s">
        <v>273</v>
      </c>
      <c r="C91" s="17" t="s">
        <v>129</v>
      </c>
      <c r="D91" s="17" t="s">
        <v>274</v>
      </c>
      <c r="E91" s="17"/>
      <c r="F91" s="11" t="s">
        <v>275</v>
      </c>
      <c r="R91" s="19" t="s">
        <v>276</v>
      </c>
      <c r="S91" s="21">
        <v>32905992</v>
      </c>
      <c r="T91" s="21">
        <v>33452808.898428001</v>
      </c>
      <c r="V91" s="19" t="s">
        <v>276</v>
      </c>
      <c r="W91" s="21">
        <v>-546816.89842800098</v>
      </c>
      <c r="Y91" s="19" t="s">
        <v>276</v>
      </c>
      <c r="Z91" s="21">
        <v>29151652.192961499</v>
      </c>
      <c r="AA91" s="21">
        <v>523423.79099533497</v>
      </c>
      <c r="AB91" s="21">
        <v>1659386.00068574</v>
      </c>
      <c r="AC91" s="21">
        <v>0</v>
      </c>
      <c r="AD91" s="21">
        <v>63275.791999167101</v>
      </c>
      <c r="AE91" s="21">
        <v>158137.39331434999</v>
      </c>
      <c r="AF91" s="21">
        <v>0</v>
      </c>
      <c r="AG91" s="21">
        <v>0</v>
      </c>
      <c r="AH91" s="21">
        <v>0</v>
      </c>
      <c r="AI91" s="21">
        <v>0</v>
      </c>
      <c r="AJ91" s="21">
        <v>14692.4835418204</v>
      </c>
      <c r="AK91" s="21">
        <v>0</v>
      </c>
      <c r="AL91" s="21">
        <v>37273.239463295802</v>
      </c>
      <c r="AM91" s="21">
        <v>38098.146932108997</v>
      </c>
      <c r="AN91" s="21">
        <v>0</v>
      </c>
      <c r="AO91" s="21">
        <v>0</v>
      </c>
      <c r="AP91" s="21">
        <v>81984.951660764506</v>
      </c>
      <c r="AQ91" s="21">
        <v>40055.521020052503</v>
      </c>
      <c r="AR91" s="21">
        <v>333918.29324804398</v>
      </c>
      <c r="AS91" s="21">
        <v>812243.14747885696</v>
      </c>
      <c r="AT91" s="21">
        <v>103811.67191903701</v>
      </c>
      <c r="AU91" s="21">
        <v>247635.68310213301</v>
      </c>
      <c r="AV91" s="21">
        <v>34510.309259988499</v>
      </c>
      <c r="AW91" s="21">
        <v>4087.5590781454398</v>
      </c>
      <c r="AX91" s="21">
        <v>87385.568269346593</v>
      </c>
      <c r="AY91" s="21">
        <v>12663.177325582499</v>
      </c>
      <c r="AZ91" s="21">
        <v>48573.976172730603</v>
      </c>
      <c r="BA91" s="21">
        <v>0</v>
      </c>
      <c r="BB91" s="21">
        <v>0</v>
      </c>
      <c r="BC91" s="21">
        <v>3.7252902984619099E-9</v>
      </c>
      <c r="BD91" s="36"/>
      <c r="BE91" s="19" t="s">
        <v>276</v>
      </c>
      <c r="BF91" s="21">
        <v>29151652.192961499</v>
      </c>
      <c r="BG91" s="21">
        <v>523423.79099533497</v>
      </c>
      <c r="BH91" s="21">
        <v>1659386.00068574</v>
      </c>
      <c r="BI91" s="21">
        <v>0</v>
      </c>
      <c r="BJ91" s="21">
        <v>63275.791999167101</v>
      </c>
      <c r="BK91" s="21">
        <v>158137.39331434999</v>
      </c>
      <c r="BL91" s="21">
        <v>0</v>
      </c>
      <c r="BM91" s="21">
        <v>0</v>
      </c>
      <c r="BN91" s="21">
        <v>14692.4835418204</v>
      </c>
      <c r="BO91" s="21">
        <v>0</v>
      </c>
      <c r="BP91" s="21">
        <v>37273.239463295802</v>
      </c>
      <c r="BQ91" s="21">
        <v>38098.146932108997</v>
      </c>
      <c r="BR91" s="21">
        <v>0</v>
      </c>
      <c r="BS91" s="21">
        <v>0</v>
      </c>
      <c r="BT91" s="21">
        <v>81984.951660764506</v>
      </c>
      <c r="BU91" s="21">
        <v>40055.521020052503</v>
      </c>
      <c r="BV91" s="21">
        <v>333918.29324804398</v>
      </c>
      <c r="BW91" s="21">
        <v>812243.14747885696</v>
      </c>
      <c r="BX91" s="21">
        <v>103811.67191903701</v>
      </c>
      <c r="BY91" s="21">
        <v>247635.68310213301</v>
      </c>
      <c r="BZ91" s="21">
        <v>34510.309259988499</v>
      </c>
      <c r="CA91" s="21">
        <v>4087.5590781454398</v>
      </c>
      <c r="CB91" s="21">
        <v>87385.568269346593</v>
      </c>
      <c r="CC91" s="21">
        <v>12663.177325582499</v>
      </c>
      <c r="CD91" s="21">
        <v>48573.976172730603</v>
      </c>
      <c r="CE91" s="21">
        <v>0</v>
      </c>
      <c r="CF91" s="21">
        <v>3.7252902984619099E-9</v>
      </c>
      <c r="CG91" s="23"/>
      <c r="CH91" s="23"/>
      <c r="CI91" s="23"/>
      <c r="CJ91" s="23"/>
      <c r="CK91" s="23"/>
    </row>
    <row r="92" spans="1:89">
      <c r="A92" s="10" t="s">
        <v>127</v>
      </c>
      <c r="B92" s="11" t="s">
        <v>277</v>
      </c>
      <c r="C92" s="17" t="s">
        <v>129</v>
      </c>
      <c r="D92" s="17" t="s">
        <v>274</v>
      </c>
      <c r="E92" s="17"/>
      <c r="F92" s="11" t="s">
        <v>278</v>
      </c>
      <c r="R92" s="19" t="s">
        <v>279</v>
      </c>
      <c r="S92" s="21">
        <v>34649232</v>
      </c>
      <c r="T92" s="21">
        <v>33967548.657656103</v>
      </c>
      <c r="V92" s="19" t="s">
        <v>279</v>
      </c>
      <c r="W92" s="21">
        <v>681683.34234389698</v>
      </c>
      <c r="Y92" s="19" t="s">
        <v>279</v>
      </c>
      <c r="Z92" s="21">
        <v>29151652.192961499</v>
      </c>
      <c r="AA92" s="21">
        <v>401055.33193116297</v>
      </c>
      <c r="AB92" s="21">
        <v>2180395.01168314</v>
      </c>
      <c r="AC92" s="21">
        <v>0</v>
      </c>
      <c r="AD92" s="21">
        <v>57963.496843557703</v>
      </c>
      <c r="AE92" s="21">
        <v>285038.96804235398</v>
      </c>
      <c r="AF92" s="21">
        <v>0</v>
      </c>
      <c r="AG92" s="21">
        <v>0</v>
      </c>
      <c r="AH92" s="21">
        <v>0</v>
      </c>
      <c r="AI92" s="21">
        <v>0</v>
      </c>
      <c r="AJ92" s="21">
        <v>164755.397113535</v>
      </c>
      <c r="AK92" s="21">
        <v>0</v>
      </c>
      <c r="AL92" s="21">
        <v>46894.711136681603</v>
      </c>
      <c r="AM92" s="21">
        <v>39371.228615474101</v>
      </c>
      <c r="AN92" s="21">
        <v>0</v>
      </c>
      <c r="AO92" s="21">
        <v>0</v>
      </c>
      <c r="AP92" s="21">
        <v>53622.788892915902</v>
      </c>
      <c r="AQ92" s="21">
        <v>52803.561086300397</v>
      </c>
      <c r="AR92" s="21">
        <v>347554.72614530602</v>
      </c>
      <c r="AS92" s="21">
        <v>662717.04140739294</v>
      </c>
      <c r="AT92" s="21">
        <v>108031.081630366</v>
      </c>
      <c r="AU92" s="21">
        <v>226551.92836754501</v>
      </c>
      <c r="AV92" s="21">
        <v>32524.437481152501</v>
      </c>
      <c r="AW92" s="21">
        <v>5592.0138339627501</v>
      </c>
      <c r="AX92" s="21">
        <v>74277.377644674605</v>
      </c>
      <c r="AY92" s="21">
        <v>9520.4904048205008</v>
      </c>
      <c r="AZ92" s="21">
        <v>67226.872434262201</v>
      </c>
      <c r="BA92" s="21">
        <v>0</v>
      </c>
      <c r="BB92" s="21">
        <v>0</v>
      </c>
      <c r="BC92" s="21">
        <v>7.4505805969238298E-9</v>
      </c>
      <c r="BD92" s="36"/>
      <c r="BE92" s="19" t="s">
        <v>279</v>
      </c>
      <c r="BF92" s="21">
        <v>29151652.192961499</v>
      </c>
      <c r="BG92" s="21">
        <v>401055.33193116297</v>
      </c>
      <c r="BH92" s="21">
        <v>2180395.01168314</v>
      </c>
      <c r="BI92" s="21">
        <v>0</v>
      </c>
      <c r="BJ92" s="21">
        <v>57963.496843557703</v>
      </c>
      <c r="BK92" s="21">
        <v>285038.96804235398</v>
      </c>
      <c r="BL92" s="21">
        <v>0</v>
      </c>
      <c r="BM92" s="21">
        <v>0</v>
      </c>
      <c r="BN92" s="21">
        <v>164755.397113535</v>
      </c>
      <c r="BO92" s="21">
        <v>0</v>
      </c>
      <c r="BP92" s="21">
        <v>46894.711136681603</v>
      </c>
      <c r="BQ92" s="21">
        <v>39371.228615474101</v>
      </c>
      <c r="BR92" s="21">
        <v>0</v>
      </c>
      <c r="BS92" s="21">
        <v>0</v>
      </c>
      <c r="BT92" s="21">
        <v>53622.788892915902</v>
      </c>
      <c r="BU92" s="21">
        <v>52803.561086300397</v>
      </c>
      <c r="BV92" s="21">
        <v>347554.72614530602</v>
      </c>
      <c r="BW92" s="21">
        <v>662717.04140739294</v>
      </c>
      <c r="BX92" s="21">
        <v>108031.081630366</v>
      </c>
      <c r="BY92" s="21">
        <v>226551.92836754501</v>
      </c>
      <c r="BZ92" s="21">
        <v>32524.437481152501</v>
      </c>
      <c r="CA92" s="21">
        <v>5592.0138339627501</v>
      </c>
      <c r="CB92" s="21">
        <v>74277.377644674605</v>
      </c>
      <c r="CC92" s="21">
        <v>9520.4904048205008</v>
      </c>
      <c r="CD92" s="21">
        <v>67226.872434262201</v>
      </c>
      <c r="CE92" s="21">
        <v>0</v>
      </c>
      <c r="CF92" s="21">
        <v>7.4505805969238298E-9</v>
      </c>
      <c r="CG92" s="23"/>
      <c r="CH92" s="23"/>
      <c r="CI92" s="23"/>
      <c r="CJ92" s="23"/>
      <c r="CK92" s="23"/>
    </row>
    <row r="93" spans="1:89">
      <c r="A93" s="10" t="s">
        <v>127</v>
      </c>
      <c r="B93" s="11" t="s">
        <v>280</v>
      </c>
      <c r="C93" s="17" t="s">
        <v>129</v>
      </c>
      <c r="D93" s="17" t="s">
        <v>274</v>
      </c>
      <c r="E93" s="17"/>
      <c r="F93" s="11" t="s">
        <v>281</v>
      </c>
      <c r="R93" s="19" t="s">
        <v>282</v>
      </c>
      <c r="S93" s="21">
        <v>35510212</v>
      </c>
      <c r="T93" s="21">
        <v>35222862.897564299</v>
      </c>
      <c r="V93" s="19" t="s">
        <v>282</v>
      </c>
      <c r="W93" s="21">
        <v>287349.102435701</v>
      </c>
      <c r="Y93" s="19" t="s">
        <v>282</v>
      </c>
      <c r="Z93" s="21">
        <v>29151652.192961499</v>
      </c>
      <c r="AA93" s="21">
        <v>220417.65788556001</v>
      </c>
      <c r="AB93" s="21">
        <v>2132828.6963303899</v>
      </c>
      <c r="AC93" s="21">
        <v>0</v>
      </c>
      <c r="AD93" s="21">
        <v>1312910.0387661599</v>
      </c>
      <c r="AE93" s="21">
        <v>1118579.4086354999</v>
      </c>
      <c r="AF93" s="21">
        <v>0</v>
      </c>
      <c r="AG93" s="21">
        <v>0</v>
      </c>
      <c r="AH93" s="21">
        <v>0</v>
      </c>
      <c r="AI93" s="21">
        <v>0</v>
      </c>
      <c r="AJ93" s="21">
        <v>385345.01415584201</v>
      </c>
      <c r="AK93" s="21">
        <v>0</v>
      </c>
      <c r="AL93" s="21">
        <v>62523.768112988</v>
      </c>
      <c r="AM93" s="21">
        <v>6167.2480198281201</v>
      </c>
      <c r="AN93" s="21">
        <v>0</v>
      </c>
      <c r="AO93" s="21">
        <v>0</v>
      </c>
      <c r="AP93" s="21">
        <v>39497.572789292499</v>
      </c>
      <c r="AQ93" s="21">
        <v>77207.878141041103</v>
      </c>
      <c r="AR93" s="21">
        <v>164685.05651993799</v>
      </c>
      <c r="AS93" s="21">
        <v>318840.09955719998</v>
      </c>
      <c r="AT93" s="21">
        <v>17422.2305030036</v>
      </c>
      <c r="AU93" s="21">
        <v>51274.386109363601</v>
      </c>
      <c r="AV93" s="21">
        <v>29410.611420651599</v>
      </c>
      <c r="AW93" s="21">
        <v>58735.528318351397</v>
      </c>
      <c r="AX93" s="21">
        <v>34454.993938202897</v>
      </c>
      <c r="AY93" s="21">
        <v>6485.8754364015504</v>
      </c>
      <c r="AZ93" s="21">
        <v>34424.639963091096</v>
      </c>
      <c r="BA93" s="21">
        <v>0</v>
      </c>
      <c r="BB93" s="21">
        <v>0</v>
      </c>
      <c r="BC93" s="21">
        <v>7.4505805969238298E-9</v>
      </c>
      <c r="BD93" s="36"/>
      <c r="BE93" s="19" t="s">
        <v>282</v>
      </c>
      <c r="BF93" s="21">
        <v>29151652.192961499</v>
      </c>
      <c r="BG93" s="21">
        <v>220417.65788556001</v>
      </c>
      <c r="BH93" s="21">
        <v>2132828.6963303899</v>
      </c>
      <c r="BI93" s="21">
        <v>0</v>
      </c>
      <c r="BJ93" s="21">
        <v>1312910.0387661599</v>
      </c>
      <c r="BK93" s="21">
        <v>1118579.4086354999</v>
      </c>
      <c r="BL93" s="21">
        <v>0</v>
      </c>
      <c r="BM93" s="21">
        <v>0</v>
      </c>
      <c r="BN93" s="21">
        <v>385345.01415584201</v>
      </c>
      <c r="BO93" s="21">
        <v>0</v>
      </c>
      <c r="BP93" s="21">
        <v>62523.768112988</v>
      </c>
      <c r="BQ93" s="21">
        <v>6167.2480198281201</v>
      </c>
      <c r="BR93" s="21">
        <v>0</v>
      </c>
      <c r="BS93" s="21">
        <v>0</v>
      </c>
      <c r="BT93" s="21">
        <v>39497.572789292499</v>
      </c>
      <c r="BU93" s="21">
        <v>77207.878141041103</v>
      </c>
      <c r="BV93" s="21">
        <v>164685.05651993799</v>
      </c>
      <c r="BW93" s="21">
        <v>318840.09955719998</v>
      </c>
      <c r="BX93" s="21">
        <v>17422.2305030036</v>
      </c>
      <c r="BY93" s="21">
        <v>51274.386109363601</v>
      </c>
      <c r="BZ93" s="21">
        <v>29410.611420651599</v>
      </c>
      <c r="CA93" s="21">
        <v>58735.528318351397</v>
      </c>
      <c r="CB93" s="21">
        <v>34454.993938202897</v>
      </c>
      <c r="CC93" s="21">
        <v>6485.8754364015504</v>
      </c>
      <c r="CD93" s="21">
        <v>34424.639963091096</v>
      </c>
      <c r="CE93" s="21">
        <v>0</v>
      </c>
      <c r="CF93" s="21">
        <v>7.4505805969238298E-9</v>
      </c>
      <c r="CG93" s="23"/>
      <c r="CH93" s="23"/>
      <c r="CI93" s="23"/>
      <c r="CJ93" s="23"/>
      <c r="CK93" s="23"/>
    </row>
    <row r="94" spans="1:89">
      <c r="A94" s="10" t="s">
        <v>92</v>
      </c>
      <c r="B94" s="11" t="s">
        <v>283</v>
      </c>
      <c r="C94" s="17">
        <v>8.1453781966297992E-3</v>
      </c>
      <c r="D94" s="17" t="s">
        <v>284</v>
      </c>
      <c r="E94" s="17">
        <v>0.476195126270544</v>
      </c>
      <c r="F94" s="11" t="s">
        <v>285</v>
      </c>
      <c r="R94" s="19" t="s">
        <v>286</v>
      </c>
      <c r="S94" s="21">
        <v>34749736</v>
      </c>
      <c r="T94" s="21">
        <v>35181017.448288999</v>
      </c>
      <c r="V94" s="19" t="s">
        <v>286</v>
      </c>
      <c r="W94" s="21">
        <v>-431281.44828899897</v>
      </c>
      <c r="Y94" s="19" t="s">
        <v>286</v>
      </c>
      <c r="Z94" s="21">
        <v>29151652.192961499</v>
      </c>
      <c r="AA94" s="21">
        <v>242557.455238731</v>
      </c>
      <c r="AB94" s="21">
        <v>2182272.5117351101</v>
      </c>
      <c r="AC94" s="21">
        <v>0</v>
      </c>
      <c r="AD94" s="21">
        <v>1299591.7186477</v>
      </c>
      <c r="AE94" s="21">
        <v>1027858.04647878</v>
      </c>
      <c r="AF94" s="21">
        <v>0</v>
      </c>
      <c r="AG94" s="21">
        <v>0</v>
      </c>
      <c r="AH94" s="21">
        <v>0</v>
      </c>
      <c r="AI94" s="21">
        <v>0</v>
      </c>
      <c r="AJ94" s="21">
        <v>398384.94080972701</v>
      </c>
      <c r="AK94" s="21">
        <v>0</v>
      </c>
      <c r="AL94" s="21">
        <v>86713.368543657707</v>
      </c>
      <c r="AM94" s="21">
        <v>20206.073853334699</v>
      </c>
      <c r="AN94" s="21">
        <v>0</v>
      </c>
      <c r="AO94" s="21">
        <v>0</v>
      </c>
      <c r="AP94" s="21">
        <v>23831.108948766101</v>
      </c>
      <c r="AQ94" s="21">
        <v>78338.4926158249</v>
      </c>
      <c r="AR94" s="21">
        <v>164990.30468679301</v>
      </c>
      <c r="AS94" s="21">
        <v>324301.72057726199</v>
      </c>
      <c r="AT94" s="21">
        <v>9001.2930179664309</v>
      </c>
      <c r="AU94" s="21">
        <v>64887.121835188897</v>
      </c>
      <c r="AV94" s="21">
        <v>30042.273621356198</v>
      </c>
      <c r="AW94" s="21">
        <v>17511.417844268999</v>
      </c>
      <c r="AX94" s="21">
        <v>23803.675170794999</v>
      </c>
      <c r="AY94" s="21">
        <v>3072.44152371469</v>
      </c>
      <c r="AZ94" s="21">
        <v>32001.290178526699</v>
      </c>
      <c r="BA94" s="21">
        <v>0</v>
      </c>
      <c r="BB94" s="21">
        <v>0</v>
      </c>
      <c r="BC94" s="21">
        <v>-7.4505805969238298E-9</v>
      </c>
      <c r="BD94" s="36"/>
      <c r="BE94" s="19" t="s">
        <v>286</v>
      </c>
      <c r="BF94" s="21">
        <v>29151652.192961499</v>
      </c>
      <c r="BG94" s="21">
        <v>242557.455238731</v>
      </c>
      <c r="BH94" s="21">
        <v>2182272.5117351101</v>
      </c>
      <c r="BI94" s="21">
        <v>0</v>
      </c>
      <c r="BJ94" s="21">
        <v>1299591.7186477</v>
      </c>
      <c r="BK94" s="21">
        <v>1027858.04647878</v>
      </c>
      <c r="BL94" s="21">
        <v>0</v>
      </c>
      <c r="BM94" s="21">
        <v>0</v>
      </c>
      <c r="BN94" s="21">
        <v>398384.94080972701</v>
      </c>
      <c r="BO94" s="21">
        <v>0</v>
      </c>
      <c r="BP94" s="21">
        <v>86713.368543657707</v>
      </c>
      <c r="BQ94" s="21">
        <v>20206.073853334699</v>
      </c>
      <c r="BR94" s="21">
        <v>0</v>
      </c>
      <c r="BS94" s="21">
        <v>0</v>
      </c>
      <c r="BT94" s="21">
        <v>23831.108948766101</v>
      </c>
      <c r="BU94" s="21">
        <v>78338.4926158249</v>
      </c>
      <c r="BV94" s="21">
        <v>164990.30468679301</v>
      </c>
      <c r="BW94" s="21">
        <v>324301.72057726199</v>
      </c>
      <c r="BX94" s="21">
        <v>9001.2930179664309</v>
      </c>
      <c r="BY94" s="21">
        <v>64887.121835188897</v>
      </c>
      <c r="BZ94" s="21">
        <v>30042.273621356198</v>
      </c>
      <c r="CA94" s="21">
        <v>17511.417844268999</v>
      </c>
      <c r="CB94" s="21">
        <v>23803.675170794999</v>
      </c>
      <c r="CC94" s="21">
        <v>3072.44152371469</v>
      </c>
      <c r="CD94" s="21">
        <v>32001.290178526699</v>
      </c>
      <c r="CE94" s="21">
        <v>0</v>
      </c>
      <c r="CF94" s="21">
        <v>-7.4505805969238298E-9</v>
      </c>
      <c r="CG94" s="23"/>
      <c r="CH94" s="23"/>
      <c r="CI94" s="23"/>
      <c r="CJ94" s="23"/>
      <c r="CK94" s="23"/>
    </row>
    <row r="95" spans="1:89">
      <c r="A95" s="10"/>
      <c r="B95" s="11"/>
      <c r="C95" s="11"/>
      <c r="D95" s="11"/>
      <c r="E95" s="11"/>
      <c r="F95" s="11"/>
      <c r="R95" s="19" t="s">
        <v>287</v>
      </c>
      <c r="S95" s="21">
        <v>35451320</v>
      </c>
      <c r="T95" s="21">
        <v>35434154.067777596</v>
      </c>
      <c r="V95" s="19" t="s">
        <v>287</v>
      </c>
      <c r="W95" s="21">
        <v>17165.9322224036</v>
      </c>
      <c r="Y95" s="19" t="s">
        <v>287</v>
      </c>
      <c r="Z95" s="21">
        <v>29151652.192961499</v>
      </c>
      <c r="AA95" s="21">
        <v>234023.01499891101</v>
      </c>
      <c r="AB95" s="21">
        <v>2398945.9540289198</v>
      </c>
      <c r="AC95" s="21">
        <v>0</v>
      </c>
      <c r="AD95" s="21">
        <v>1258820.7274714401</v>
      </c>
      <c r="AE95" s="21">
        <v>1079278.0147169</v>
      </c>
      <c r="AF95" s="21">
        <v>0</v>
      </c>
      <c r="AG95" s="21">
        <v>0</v>
      </c>
      <c r="AH95" s="21">
        <v>0</v>
      </c>
      <c r="AI95" s="21">
        <v>0</v>
      </c>
      <c r="AJ95" s="21">
        <v>429442.69374198403</v>
      </c>
      <c r="AK95" s="21">
        <v>0</v>
      </c>
      <c r="AL95" s="21">
        <v>72748.666359446404</v>
      </c>
      <c r="AM95" s="21">
        <v>15150.476969017</v>
      </c>
      <c r="AN95" s="21">
        <v>0</v>
      </c>
      <c r="AO95" s="21">
        <v>0</v>
      </c>
      <c r="AP95" s="21">
        <v>12925.360660894001</v>
      </c>
      <c r="AQ95" s="21">
        <v>77336.733556145002</v>
      </c>
      <c r="AR95" s="21">
        <v>144101.66995193099</v>
      </c>
      <c r="AS95" s="21">
        <v>276349.83581381303</v>
      </c>
      <c r="AT95" s="21">
        <v>7777.5567570528101</v>
      </c>
      <c r="AU95" s="21">
        <v>120801.499525762</v>
      </c>
      <c r="AV95" s="21">
        <v>90652.463165545007</v>
      </c>
      <c r="AW95" s="21">
        <v>8353.9991858608792</v>
      </c>
      <c r="AX95" s="21">
        <v>9710.6638895847409</v>
      </c>
      <c r="AY95" s="21">
        <v>1704.30514639023</v>
      </c>
      <c r="AZ95" s="21">
        <v>44378.238876499097</v>
      </c>
      <c r="BA95" s="21">
        <v>0</v>
      </c>
      <c r="BB95" s="21">
        <v>0</v>
      </c>
      <c r="BC95" s="21">
        <v>-7.4505805969238298E-9</v>
      </c>
      <c r="BD95" s="36"/>
      <c r="BE95" s="19" t="s">
        <v>287</v>
      </c>
      <c r="BF95" s="21">
        <v>29151652.192961499</v>
      </c>
      <c r="BG95" s="21">
        <v>234023.01499891101</v>
      </c>
      <c r="BH95" s="21">
        <v>2398945.9540289198</v>
      </c>
      <c r="BI95" s="21">
        <v>0</v>
      </c>
      <c r="BJ95" s="21">
        <v>1258820.7274714401</v>
      </c>
      <c r="BK95" s="21">
        <v>1079278.0147169</v>
      </c>
      <c r="BL95" s="21">
        <v>0</v>
      </c>
      <c r="BM95" s="21">
        <v>0</v>
      </c>
      <c r="BN95" s="21">
        <v>429442.69374198403</v>
      </c>
      <c r="BO95" s="21">
        <v>0</v>
      </c>
      <c r="BP95" s="21">
        <v>72748.666359446404</v>
      </c>
      <c r="BQ95" s="21">
        <v>15150.476969017</v>
      </c>
      <c r="BR95" s="21">
        <v>0</v>
      </c>
      <c r="BS95" s="21">
        <v>0</v>
      </c>
      <c r="BT95" s="21">
        <v>12925.360660894001</v>
      </c>
      <c r="BU95" s="21">
        <v>77336.733556145002</v>
      </c>
      <c r="BV95" s="21">
        <v>144101.66995193099</v>
      </c>
      <c r="BW95" s="21">
        <v>276349.83581381303</v>
      </c>
      <c r="BX95" s="21">
        <v>7777.5567570528101</v>
      </c>
      <c r="BY95" s="21">
        <v>120801.499525762</v>
      </c>
      <c r="BZ95" s="21">
        <v>90652.463165545007</v>
      </c>
      <c r="CA95" s="21">
        <v>8353.9991858608792</v>
      </c>
      <c r="CB95" s="21">
        <v>9710.6638895847409</v>
      </c>
      <c r="CC95" s="21">
        <v>1704.30514639023</v>
      </c>
      <c r="CD95" s="21">
        <v>44378.238876499097</v>
      </c>
      <c r="CE95" s="21">
        <v>0</v>
      </c>
      <c r="CF95" s="21">
        <v>-7.4505805969238298E-9</v>
      </c>
      <c r="CG95" s="23"/>
      <c r="CH95" s="23"/>
      <c r="CI95" s="23"/>
      <c r="CJ95" s="23"/>
      <c r="CK95" s="23"/>
    </row>
    <row r="96" spans="1:89">
      <c r="A96" s="10" t="s">
        <v>92</v>
      </c>
      <c r="B96" s="11" t="s">
        <v>288</v>
      </c>
      <c r="C96" s="17">
        <v>26.5851373354744</v>
      </c>
      <c r="D96" s="17" t="s">
        <v>289</v>
      </c>
      <c r="E96" s="17">
        <v>0.69881293325825</v>
      </c>
      <c r="F96" s="11" t="s">
        <v>290</v>
      </c>
      <c r="R96" s="19" t="s">
        <v>291</v>
      </c>
      <c r="S96" s="21">
        <v>36069412</v>
      </c>
      <c r="T96" s="21">
        <v>35960449.164362401</v>
      </c>
      <c r="V96" s="19" t="s">
        <v>291</v>
      </c>
      <c r="W96" s="21">
        <v>108962.835637599</v>
      </c>
      <c r="Y96" s="19" t="s">
        <v>291</v>
      </c>
      <c r="Z96" s="21">
        <v>29151652.192961499</v>
      </c>
      <c r="AA96" s="21">
        <v>240019.563394734</v>
      </c>
      <c r="AB96" s="21">
        <v>2722981.8105643801</v>
      </c>
      <c r="AC96" s="21">
        <v>0</v>
      </c>
      <c r="AD96" s="21">
        <v>1336229.5627858001</v>
      </c>
      <c r="AE96" s="21">
        <v>1135553.21570254</v>
      </c>
      <c r="AF96" s="21">
        <v>0</v>
      </c>
      <c r="AG96" s="21">
        <v>0</v>
      </c>
      <c r="AH96" s="21">
        <v>0</v>
      </c>
      <c r="AI96" s="21">
        <v>0</v>
      </c>
      <c r="AJ96" s="21">
        <v>477285.47740429302</v>
      </c>
      <c r="AK96" s="21">
        <v>0</v>
      </c>
      <c r="AL96" s="21">
        <v>9741.07267313378</v>
      </c>
      <c r="AM96" s="21">
        <v>16148.314992698601</v>
      </c>
      <c r="AN96" s="21">
        <v>0</v>
      </c>
      <c r="AO96" s="21">
        <v>0</v>
      </c>
      <c r="AP96" s="21">
        <v>11743.060602159099</v>
      </c>
      <c r="AQ96" s="21">
        <v>79035.9703788482</v>
      </c>
      <c r="AR96" s="21">
        <v>123525.6053173</v>
      </c>
      <c r="AS96" s="21">
        <v>262914.75716819399</v>
      </c>
      <c r="AT96" s="21">
        <v>6571.2740309744704</v>
      </c>
      <c r="AU96" s="21">
        <v>316790.91202140303</v>
      </c>
      <c r="AV96" s="21">
        <v>29529.8804961444</v>
      </c>
      <c r="AW96" s="21">
        <v>0</v>
      </c>
      <c r="AX96" s="21">
        <v>11528.217582761299</v>
      </c>
      <c r="AY96" s="21">
        <v>1922.7786918296999</v>
      </c>
      <c r="AZ96" s="21">
        <v>27275.497593710199</v>
      </c>
      <c r="BA96" s="21">
        <v>0</v>
      </c>
      <c r="BB96" s="21">
        <v>0</v>
      </c>
      <c r="BC96" s="21">
        <v>0</v>
      </c>
      <c r="BD96" s="36"/>
      <c r="BE96" s="19" t="s">
        <v>291</v>
      </c>
      <c r="BF96" s="21">
        <v>29151652.192961499</v>
      </c>
      <c r="BG96" s="21">
        <v>240019.563394734</v>
      </c>
      <c r="BH96" s="21">
        <v>2722981.8105643801</v>
      </c>
      <c r="BI96" s="21">
        <v>0</v>
      </c>
      <c r="BJ96" s="21">
        <v>1336229.5627858001</v>
      </c>
      <c r="BK96" s="21">
        <v>1135553.21570254</v>
      </c>
      <c r="BL96" s="21">
        <v>0</v>
      </c>
      <c r="BM96" s="21">
        <v>0</v>
      </c>
      <c r="BN96" s="21">
        <v>477285.47740429302</v>
      </c>
      <c r="BO96" s="21">
        <v>0</v>
      </c>
      <c r="BP96" s="21">
        <v>9741.07267313378</v>
      </c>
      <c r="BQ96" s="21">
        <v>16148.314992698601</v>
      </c>
      <c r="BR96" s="21">
        <v>0</v>
      </c>
      <c r="BS96" s="21">
        <v>0</v>
      </c>
      <c r="BT96" s="21">
        <v>11743.060602159099</v>
      </c>
      <c r="BU96" s="21">
        <v>79035.9703788482</v>
      </c>
      <c r="BV96" s="21">
        <v>123525.6053173</v>
      </c>
      <c r="BW96" s="21">
        <v>262914.75716819399</v>
      </c>
      <c r="BX96" s="21">
        <v>6571.2740309744704</v>
      </c>
      <c r="BY96" s="21">
        <v>316790.91202140303</v>
      </c>
      <c r="BZ96" s="21">
        <v>29529.8804961444</v>
      </c>
      <c r="CA96" s="21">
        <v>0</v>
      </c>
      <c r="CB96" s="21">
        <v>11528.217582761299</v>
      </c>
      <c r="CC96" s="21">
        <v>1922.7786918296999</v>
      </c>
      <c r="CD96" s="21">
        <v>27275.497593710199</v>
      </c>
      <c r="CE96" s="21">
        <v>0</v>
      </c>
      <c r="CF96" s="21">
        <v>0</v>
      </c>
      <c r="CG96" s="23"/>
      <c r="CH96" s="23"/>
      <c r="CI96" s="23"/>
      <c r="CJ96" s="23"/>
      <c r="CK96" s="23"/>
    </row>
    <row r="97" spans="1:89">
      <c r="A97" s="10"/>
      <c r="B97" s="11"/>
      <c r="C97" s="11"/>
      <c r="D97" s="11"/>
      <c r="E97" s="11"/>
      <c r="F97" s="11"/>
      <c r="R97" s="19" t="s">
        <v>292</v>
      </c>
      <c r="S97" s="21">
        <v>36930920</v>
      </c>
      <c r="T97" s="21">
        <v>36423122.882613897</v>
      </c>
      <c r="V97" s="19" t="s">
        <v>292</v>
      </c>
      <c r="W97" s="21">
        <v>507797.11738610303</v>
      </c>
      <c r="Y97" s="19" t="s">
        <v>292</v>
      </c>
      <c r="Z97" s="21">
        <v>29151652.192961499</v>
      </c>
      <c r="AA97" s="21">
        <v>252840.04317366201</v>
      </c>
      <c r="AB97" s="21">
        <v>2842495.34260053</v>
      </c>
      <c r="AC97" s="21">
        <v>282380.84578343801</v>
      </c>
      <c r="AD97" s="21">
        <v>1385303.39133812</v>
      </c>
      <c r="AE97" s="21">
        <v>1204142.4205521001</v>
      </c>
      <c r="AF97" s="21">
        <v>-799.49850148868802</v>
      </c>
      <c r="AG97" s="21">
        <v>-41294.043519336803</v>
      </c>
      <c r="AH97" s="21">
        <v>0</v>
      </c>
      <c r="AI97" s="21">
        <v>0</v>
      </c>
      <c r="AJ97" s="21">
        <v>482052.66085442301</v>
      </c>
      <c r="AK97" s="21">
        <v>0</v>
      </c>
      <c r="AL97" s="21">
        <v>-13460.017950254</v>
      </c>
      <c r="AM97" s="21">
        <v>46751.138986286896</v>
      </c>
      <c r="AN97" s="21">
        <v>0</v>
      </c>
      <c r="AO97" s="21">
        <v>0</v>
      </c>
      <c r="AP97" s="21">
        <v>7984.1031963368396</v>
      </c>
      <c r="AQ97" s="21">
        <v>72344.133906465693</v>
      </c>
      <c r="AR97" s="21">
        <v>92665.133781236102</v>
      </c>
      <c r="AS97" s="21">
        <v>260900.69066129701</v>
      </c>
      <c r="AT97" s="21">
        <v>10077.5123932756</v>
      </c>
      <c r="AU97" s="21">
        <v>346669.27181384602</v>
      </c>
      <c r="AV97" s="21">
        <v>8309.4979781436505</v>
      </c>
      <c r="AW97" s="21">
        <v>0</v>
      </c>
      <c r="AX97" s="21">
        <v>11340.038067392999</v>
      </c>
      <c r="AY97" s="21">
        <v>2583.0106119194902</v>
      </c>
      <c r="AZ97" s="21">
        <v>18185.013925012401</v>
      </c>
      <c r="BA97" s="21">
        <v>0</v>
      </c>
      <c r="BB97" s="21">
        <v>0</v>
      </c>
      <c r="BC97" s="21">
        <v>-1.4901161193847699E-8</v>
      </c>
      <c r="BD97" s="36"/>
      <c r="BE97" s="19" t="s">
        <v>292</v>
      </c>
      <c r="BF97" s="21">
        <v>29151652.192961499</v>
      </c>
      <c r="BG97" s="21">
        <v>252840.04317366201</v>
      </c>
      <c r="BH97" s="21">
        <v>2842495.34260053</v>
      </c>
      <c r="BI97" s="21">
        <v>282380.84578343801</v>
      </c>
      <c r="BJ97" s="21">
        <v>1385303.39133812</v>
      </c>
      <c r="BK97" s="21">
        <v>1204142.4205521001</v>
      </c>
      <c r="BL97" s="21">
        <v>-42093.542020825502</v>
      </c>
      <c r="BM97" s="21">
        <v>0</v>
      </c>
      <c r="BN97" s="21">
        <v>482052.66085442301</v>
      </c>
      <c r="BO97" s="21">
        <v>0</v>
      </c>
      <c r="BP97" s="21">
        <v>-13460.017950254</v>
      </c>
      <c r="BQ97" s="21">
        <v>46751.138986286896</v>
      </c>
      <c r="BR97" s="21">
        <v>0</v>
      </c>
      <c r="BS97" s="21">
        <v>0</v>
      </c>
      <c r="BT97" s="21">
        <v>7984.1031963368396</v>
      </c>
      <c r="BU97" s="21">
        <v>72344.133906465693</v>
      </c>
      <c r="BV97" s="21">
        <v>92665.133781236102</v>
      </c>
      <c r="BW97" s="21">
        <v>260900.69066129701</v>
      </c>
      <c r="BX97" s="21">
        <v>10077.5123932756</v>
      </c>
      <c r="BY97" s="21">
        <v>346669.27181384602</v>
      </c>
      <c r="BZ97" s="21">
        <v>8309.4979781436505</v>
      </c>
      <c r="CA97" s="21">
        <v>0</v>
      </c>
      <c r="CB97" s="21">
        <v>11340.038067392999</v>
      </c>
      <c r="CC97" s="21">
        <v>2583.0106119194902</v>
      </c>
      <c r="CD97" s="21">
        <v>18185.013925012401</v>
      </c>
      <c r="CE97" s="21">
        <v>0</v>
      </c>
      <c r="CF97" s="21">
        <v>-1.4901161193847699E-8</v>
      </c>
      <c r="CG97" s="23"/>
      <c r="CH97" s="23"/>
      <c r="CI97" s="23"/>
      <c r="CJ97" s="23"/>
      <c r="CK97" s="23"/>
    </row>
    <row r="98" spans="1:89">
      <c r="A98" s="10" t="s">
        <v>127</v>
      </c>
      <c r="B98" s="11" t="s">
        <v>293</v>
      </c>
      <c r="C98" s="17" t="s">
        <v>158</v>
      </c>
      <c r="D98" s="17" t="s">
        <v>254</v>
      </c>
      <c r="E98" s="17"/>
      <c r="F98" s="11" t="s">
        <v>294</v>
      </c>
      <c r="R98" s="19" t="s">
        <v>295</v>
      </c>
      <c r="S98" s="21">
        <v>36647060</v>
      </c>
      <c r="T98" s="21">
        <v>36433831.412053399</v>
      </c>
      <c r="V98" s="19" t="s">
        <v>295</v>
      </c>
      <c r="W98" s="21">
        <v>213228.58794660101</v>
      </c>
      <c r="Y98" s="19" t="s">
        <v>295</v>
      </c>
      <c r="Z98" s="21">
        <v>29151652.192961499</v>
      </c>
      <c r="AA98" s="21">
        <v>258131.00607589399</v>
      </c>
      <c r="AB98" s="21">
        <v>2855032.0063841101</v>
      </c>
      <c r="AC98" s="21">
        <v>313420.44765306701</v>
      </c>
      <c r="AD98" s="21">
        <v>1391680.84554526</v>
      </c>
      <c r="AE98" s="21">
        <v>1172506.14755113</v>
      </c>
      <c r="AF98" s="21">
        <v>-15.726882679157701</v>
      </c>
      <c r="AG98" s="21">
        <v>-23475.841296505499</v>
      </c>
      <c r="AH98" s="21">
        <v>37156.465681677902</v>
      </c>
      <c r="AI98" s="21">
        <v>0</v>
      </c>
      <c r="AJ98" s="21">
        <v>468757.26228246099</v>
      </c>
      <c r="AK98" s="21">
        <v>0</v>
      </c>
      <c r="AL98" s="21">
        <v>-10329.964498142401</v>
      </c>
      <c r="AM98" s="21">
        <v>9607.8643401352801</v>
      </c>
      <c r="AN98" s="21">
        <v>0</v>
      </c>
      <c r="AO98" s="21">
        <v>0</v>
      </c>
      <c r="AP98" s="21">
        <v>12813.382327158501</v>
      </c>
      <c r="AQ98" s="21">
        <v>71999.344292966198</v>
      </c>
      <c r="AR98" s="21">
        <v>76325.142382333404</v>
      </c>
      <c r="AS98" s="21">
        <v>270299.06698989199</v>
      </c>
      <c r="AT98" s="21">
        <v>11537.482973575001</v>
      </c>
      <c r="AU98" s="21">
        <v>329182.046083975</v>
      </c>
      <c r="AV98" s="21">
        <v>7710.3847889230901</v>
      </c>
      <c r="AW98" s="21">
        <v>0</v>
      </c>
      <c r="AX98" s="21">
        <v>13105.7534967552</v>
      </c>
      <c r="AY98" s="21">
        <v>2539.4531172419602</v>
      </c>
      <c r="AZ98" s="21">
        <v>14196.649802661799</v>
      </c>
      <c r="BA98" s="21">
        <v>0</v>
      </c>
      <c r="BB98" s="21">
        <v>0</v>
      </c>
      <c r="BC98" s="21">
        <v>0</v>
      </c>
      <c r="BD98" s="36"/>
      <c r="BE98" s="19" t="s">
        <v>295</v>
      </c>
      <c r="BF98" s="21">
        <v>29151652.192961499</v>
      </c>
      <c r="BG98" s="21">
        <v>258131.00607589399</v>
      </c>
      <c r="BH98" s="21">
        <v>2855032.0063841101</v>
      </c>
      <c r="BI98" s="21">
        <v>313420.44765306701</v>
      </c>
      <c r="BJ98" s="21">
        <v>1391680.84554526</v>
      </c>
      <c r="BK98" s="21">
        <v>1172506.14755113</v>
      </c>
      <c r="BL98" s="21">
        <v>-23491.568179184698</v>
      </c>
      <c r="BM98" s="21">
        <v>37156.465681677902</v>
      </c>
      <c r="BN98" s="21">
        <v>468757.26228246099</v>
      </c>
      <c r="BO98" s="21">
        <v>0</v>
      </c>
      <c r="BP98" s="21">
        <v>-10329.964498142401</v>
      </c>
      <c r="BQ98" s="21">
        <v>9607.8643401352801</v>
      </c>
      <c r="BR98" s="21">
        <v>0</v>
      </c>
      <c r="BS98" s="21">
        <v>0</v>
      </c>
      <c r="BT98" s="21">
        <v>12813.382327158501</v>
      </c>
      <c r="BU98" s="21">
        <v>71999.344292966198</v>
      </c>
      <c r="BV98" s="21">
        <v>76325.142382333404</v>
      </c>
      <c r="BW98" s="21">
        <v>270299.06698989199</v>
      </c>
      <c r="BX98" s="21">
        <v>11537.482973575001</v>
      </c>
      <c r="BY98" s="21">
        <v>329182.046083975</v>
      </c>
      <c r="BZ98" s="21">
        <v>7710.3847889230901</v>
      </c>
      <c r="CA98" s="21">
        <v>0</v>
      </c>
      <c r="CB98" s="21">
        <v>13105.7534967552</v>
      </c>
      <c r="CC98" s="21">
        <v>2539.4531172419602</v>
      </c>
      <c r="CD98" s="21">
        <v>14196.649802661799</v>
      </c>
      <c r="CE98" s="21">
        <v>0</v>
      </c>
      <c r="CF98" s="21">
        <v>0</v>
      </c>
      <c r="CG98" s="23"/>
      <c r="CH98" s="23"/>
      <c r="CI98" s="23"/>
      <c r="CJ98" s="23"/>
      <c r="CK98" s="23"/>
    </row>
    <row r="99" spans="1:89">
      <c r="A99" s="10" t="s">
        <v>92</v>
      </c>
      <c r="B99" s="11" t="s">
        <v>296</v>
      </c>
      <c r="C99" s="17">
        <v>1.11283681917558E-2</v>
      </c>
      <c r="D99" s="17" t="s">
        <v>297</v>
      </c>
      <c r="E99" s="17">
        <v>0.92125875415259895</v>
      </c>
      <c r="F99" s="11" t="s">
        <v>298</v>
      </c>
      <c r="H99" s="11"/>
      <c r="R99" s="19" t="s">
        <v>299</v>
      </c>
      <c r="S99" s="21">
        <v>36229612</v>
      </c>
      <c r="T99" s="21">
        <v>36267145.626580402</v>
      </c>
      <c r="V99" s="19" t="s">
        <v>299</v>
      </c>
      <c r="W99" s="21">
        <v>-37533.626580402299</v>
      </c>
      <c r="Y99" s="19" t="s">
        <v>299</v>
      </c>
      <c r="Z99" s="21">
        <v>29151652.192961499</v>
      </c>
      <c r="AA99" s="21">
        <v>196690.78234579801</v>
      </c>
      <c r="AB99" s="21">
        <v>2968034.8652158501</v>
      </c>
      <c r="AC99" s="21">
        <v>0</v>
      </c>
      <c r="AD99" s="21">
        <v>1450808.14560205</v>
      </c>
      <c r="AE99" s="21">
        <v>1181747.84035443</v>
      </c>
      <c r="AF99" s="21">
        <v>0</v>
      </c>
      <c r="AG99" s="21">
        <v>0</v>
      </c>
      <c r="AH99" s="21">
        <v>38936.568239984103</v>
      </c>
      <c r="AI99" s="21">
        <v>4520.9130093367303</v>
      </c>
      <c r="AJ99" s="21">
        <v>495772.35596440098</v>
      </c>
      <c r="AK99" s="21">
        <v>0</v>
      </c>
      <c r="AL99" s="21">
        <v>3272.1485592110698</v>
      </c>
      <c r="AM99" s="21">
        <v>19506.5300278791</v>
      </c>
      <c r="AN99" s="21">
        <v>0</v>
      </c>
      <c r="AO99" s="21">
        <v>0</v>
      </c>
      <c r="AP99" s="21">
        <v>13982.962832270199</v>
      </c>
      <c r="AQ99" s="21">
        <v>75147.155597940495</v>
      </c>
      <c r="AR99" s="21">
        <v>81426.302597174406</v>
      </c>
      <c r="AS99" s="21">
        <v>243122.26598378099</v>
      </c>
      <c r="AT99" s="21">
        <v>2149.2704794064998</v>
      </c>
      <c r="AU99" s="21">
        <v>304660.81741554203</v>
      </c>
      <c r="AV99" s="21">
        <v>7659.6267497099898</v>
      </c>
      <c r="AW99" s="21">
        <v>0</v>
      </c>
      <c r="AX99" s="21">
        <v>13830.476632403401</v>
      </c>
      <c r="AY99" s="21">
        <v>1802.82766935878</v>
      </c>
      <c r="AZ99" s="21">
        <v>12421.5783423794</v>
      </c>
      <c r="BA99" s="21">
        <v>0</v>
      </c>
      <c r="BB99" s="21">
        <v>0</v>
      </c>
      <c r="BC99" s="21">
        <v>0</v>
      </c>
      <c r="BD99" s="36"/>
      <c r="BE99" s="19" t="s">
        <v>299</v>
      </c>
      <c r="BF99" s="21">
        <v>29151652.192961499</v>
      </c>
      <c r="BG99" s="21">
        <v>196690.78234579801</v>
      </c>
      <c r="BH99" s="21">
        <v>2968034.8652158501</v>
      </c>
      <c r="BI99" s="21">
        <v>0</v>
      </c>
      <c r="BJ99" s="21">
        <v>1450808.14560205</v>
      </c>
      <c r="BK99" s="21">
        <v>1181747.84035443</v>
      </c>
      <c r="BL99" s="21">
        <v>0</v>
      </c>
      <c r="BM99" s="21">
        <v>43457.481249320801</v>
      </c>
      <c r="BN99" s="21">
        <v>495772.35596440098</v>
      </c>
      <c r="BO99" s="21">
        <v>0</v>
      </c>
      <c r="BP99" s="21">
        <v>3272.1485592110698</v>
      </c>
      <c r="BQ99" s="21">
        <v>19506.5300278791</v>
      </c>
      <c r="BR99" s="21">
        <v>0</v>
      </c>
      <c r="BS99" s="21">
        <v>0</v>
      </c>
      <c r="BT99" s="21">
        <v>13982.962832270199</v>
      </c>
      <c r="BU99" s="21">
        <v>75147.155597940495</v>
      </c>
      <c r="BV99" s="21">
        <v>81426.302597174406</v>
      </c>
      <c r="BW99" s="21">
        <v>243122.26598378099</v>
      </c>
      <c r="BX99" s="21">
        <v>2149.2704794064998</v>
      </c>
      <c r="BY99" s="21">
        <v>304660.81741554203</v>
      </c>
      <c r="BZ99" s="21">
        <v>7659.6267497099898</v>
      </c>
      <c r="CA99" s="21">
        <v>0</v>
      </c>
      <c r="CB99" s="21">
        <v>13830.476632403401</v>
      </c>
      <c r="CC99" s="21">
        <v>1802.82766935878</v>
      </c>
      <c r="CD99" s="21">
        <v>12421.5783423794</v>
      </c>
      <c r="CE99" s="21">
        <v>0</v>
      </c>
      <c r="CF99" s="21">
        <v>0</v>
      </c>
      <c r="CG99" s="23"/>
      <c r="CH99" s="23"/>
      <c r="CI99" s="23"/>
      <c r="CJ99" s="23"/>
      <c r="CK99" s="23"/>
    </row>
    <row r="100" spans="1:89">
      <c r="A100" s="10"/>
      <c r="B100" s="11"/>
      <c r="C100" s="11"/>
      <c r="D100" s="11"/>
      <c r="E100" s="11"/>
      <c r="F100" s="11"/>
      <c r="G100" s="11"/>
      <c r="H100" s="11"/>
      <c r="R100" s="19" t="s">
        <v>300</v>
      </c>
      <c r="S100" s="21">
        <v>35928048</v>
      </c>
      <c r="T100" s="21">
        <v>36059205.4576113</v>
      </c>
      <c r="V100" s="19" t="s">
        <v>300</v>
      </c>
      <c r="W100" s="21">
        <v>-131157.45761129999</v>
      </c>
      <c r="Y100" s="19" t="s">
        <v>300</v>
      </c>
      <c r="Z100" s="21">
        <v>29151652.192961499</v>
      </c>
      <c r="AA100" s="21">
        <v>165222.97970655101</v>
      </c>
      <c r="AB100" s="21">
        <v>3045716.5056969598</v>
      </c>
      <c r="AC100" s="21">
        <v>0</v>
      </c>
      <c r="AD100" s="21">
        <v>1466396.0044927499</v>
      </c>
      <c r="AE100" s="21">
        <v>1173047.46170668</v>
      </c>
      <c r="AF100" s="21">
        <v>0</v>
      </c>
      <c r="AG100" s="21">
        <v>0</v>
      </c>
      <c r="AH100" s="21">
        <v>0</v>
      </c>
      <c r="AI100" s="21">
        <v>16446.954308384498</v>
      </c>
      <c r="AJ100" s="21">
        <v>510366.545965561</v>
      </c>
      <c r="AK100" s="21">
        <v>0</v>
      </c>
      <c r="AL100" s="21">
        <v>18059.907804972401</v>
      </c>
      <c r="AM100" s="21">
        <v>11139.60360997</v>
      </c>
      <c r="AN100" s="21">
        <v>0</v>
      </c>
      <c r="AO100" s="21">
        <v>0</v>
      </c>
      <c r="AP100" s="21">
        <v>13541.7998336523</v>
      </c>
      <c r="AQ100" s="21">
        <v>76903.249823133607</v>
      </c>
      <c r="AR100" s="21">
        <v>87834.043112610903</v>
      </c>
      <c r="AS100" s="21">
        <v>236715.14858351901</v>
      </c>
      <c r="AT100" s="21">
        <v>0</v>
      </c>
      <c r="AU100" s="21">
        <v>33134.489475942202</v>
      </c>
      <c r="AV100" s="21">
        <v>35930.032375754003</v>
      </c>
      <c r="AW100" s="21">
        <v>0</v>
      </c>
      <c r="AX100" s="21">
        <v>0</v>
      </c>
      <c r="AY100" s="21">
        <v>370.94978846126997</v>
      </c>
      <c r="AZ100" s="21">
        <v>16727.5883648954</v>
      </c>
      <c r="BA100" s="21">
        <v>0</v>
      </c>
      <c r="BB100" s="21">
        <v>0</v>
      </c>
      <c r="BC100" s="21">
        <v>7.4505805969238298E-9</v>
      </c>
      <c r="BD100" s="36"/>
      <c r="BE100" s="19" t="s">
        <v>300</v>
      </c>
      <c r="BF100" s="21">
        <v>29151652.192961499</v>
      </c>
      <c r="BG100" s="21">
        <v>165222.97970655101</v>
      </c>
      <c r="BH100" s="21">
        <v>3045716.5056969598</v>
      </c>
      <c r="BI100" s="21">
        <v>0</v>
      </c>
      <c r="BJ100" s="21">
        <v>1466396.0044927499</v>
      </c>
      <c r="BK100" s="21">
        <v>1173047.46170668</v>
      </c>
      <c r="BL100" s="21">
        <v>0</v>
      </c>
      <c r="BM100" s="21">
        <v>16446.954308384498</v>
      </c>
      <c r="BN100" s="21">
        <v>510366.545965561</v>
      </c>
      <c r="BO100" s="21">
        <v>0</v>
      </c>
      <c r="BP100" s="21">
        <v>18059.907804972401</v>
      </c>
      <c r="BQ100" s="21">
        <v>11139.60360997</v>
      </c>
      <c r="BR100" s="21">
        <v>0</v>
      </c>
      <c r="BS100" s="21">
        <v>0</v>
      </c>
      <c r="BT100" s="21">
        <v>13541.7998336523</v>
      </c>
      <c r="BU100" s="21">
        <v>76903.249823133607</v>
      </c>
      <c r="BV100" s="21">
        <v>87834.043112610903</v>
      </c>
      <c r="BW100" s="21">
        <v>236715.14858351901</v>
      </c>
      <c r="BX100" s="21">
        <v>0</v>
      </c>
      <c r="BY100" s="21">
        <v>33134.489475942202</v>
      </c>
      <c r="BZ100" s="21">
        <v>35930.032375754003</v>
      </c>
      <c r="CA100" s="21">
        <v>0</v>
      </c>
      <c r="CB100" s="21">
        <v>0</v>
      </c>
      <c r="CC100" s="21">
        <v>370.94978846126997</v>
      </c>
      <c r="CD100" s="21">
        <v>16727.5883648954</v>
      </c>
      <c r="CE100" s="21">
        <v>0</v>
      </c>
      <c r="CF100" s="21">
        <v>7.4505805969238298E-9</v>
      </c>
      <c r="CG100" s="23"/>
      <c r="CH100" s="23"/>
      <c r="CI100" s="23"/>
      <c r="CJ100" s="23"/>
      <c r="CK100" s="23"/>
    </row>
    <row r="101" spans="1:89">
      <c r="A101" s="10" t="s">
        <v>127</v>
      </c>
      <c r="B101" s="11" t="s">
        <v>301</v>
      </c>
      <c r="C101" s="17" t="s">
        <v>302</v>
      </c>
      <c r="D101" s="17" t="s">
        <v>289</v>
      </c>
      <c r="E101" s="17"/>
      <c r="F101" s="11" t="s">
        <v>303</v>
      </c>
      <c r="H101" s="11"/>
      <c r="R101" s="19" t="s">
        <v>304</v>
      </c>
      <c r="S101" s="21">
        <v>36314484</v>
      </c>
      <c r="T101" s="21">
        <v>36236234.689656697</v>
      </c>
      <c r="V101" s="19" t="s">
        <v>304</v>
      </c>
      <c r="W101" s="21">
        <v>78249.310343302801</v>
      </c>
      <c r="Y101" s="19" t="s">
        <v>304</v>
      </c>
      <c r="Z101" s="21">
        <v>29151652.192961499</v>
      </c>
      <c r="AA101" s="21">
        <v>178392.46709113501</v>
      </c>
      <c r="AB101" s="21">
        <v>3009986.5604542401</v>
      </c>
      <c r="AC101" s="21">
        <v>0</v>
      </c>
      <c r="AD101" s="21">
        <v>1465402.8318666399</v>
      </c>
      <c r="AE101" s="21">
        <v>1234501.10131252</v>
      </c>
      <c r="AF101" s="21">
        <v>0</v>
      </c>
      <c r="AG101" s="21">
        <v>0</v>
      </c>
      <c r="AH101" s="21">
        <v>0</v>
      </c>
      <c r="AI101" s="21">
        <v>0</v>
      </c>
      <c r="AJ101" s="21">
        <v>503305.78630447102</v>
      </c>
      <c r="AK101" s="21">
        <v>0</v>
      </c>
      <c r="AL101" s="21">
        <v>1177.1564529463999</v>
      </c>
      <c r="AM101" s="21">
        <v>33418.612742056903</v>
      </c>
      <c r="AN101" s="21">
        <v>0</v>
      </c>
      <c r="AO101" s="21">
        <v>0</v>
      </c>
      <c r="AP101" s="21">
        <v>18511.399683214499</v>
      </c>
      <c r="AQ101" s="21">
        <v>75177.255199274499</v>
      </c>
      <c r="AR101" s="21">
        <v>82065.764347570293</v>
      </c>
      <c r="AS101" s="21">
        <v>224924.924546125</v>
      </c>
      <c r="AT101" s="21">
        <v>0</v>
      </c>
      <c r="AU101" s="21">
        <v>233212.47359880499</v>
      </c>
      <c r="AV101" s="21">
        <v>9769.5915856926295</v>
      </c>
      <c r="AW101" s="21">
        <v>0</v>
      </c>
      <c r="AX101" s="21">
        <v>13450.3913527882</v>
      </c>
      <c r="AY101" s="21">
        <v>188.22816832688</v>
      </c>
      <c r="AZ101" s="21">
        <v>1097.95198938816</v>
      </c>
      <c r="BA101" s="21">
        <v>0</v>
      </c>
      <c r="BB101" s="21">
        <v>0</v>
      </c>
      <c r="BC101" s="21">
        <v>-7.4505805969238298E-9</v>
      </c>
      <c r="BD101" s="36"/>
      <c r="BE101" s="19" t="s">
        <v>304</v>
      </c>
      <c r="BF101" s="21">
        <v>29151652.192961499</v>
      </c>
      <c r="BG101" s="21">
        <v>178392.46709113501</v>
      </c>
      <c r="BH101" s="21">
        <v>3009986.5604542401</v>
      </c>
      <c r="BI101" s="21">
        <v>0</v>
      </c>
      <c r="BJ101" s="21">
        <v>1465402.8318666399</v>
      </c>
      <c r="BK101" s="21">
        <v>1234501.10131252</v>
      </c>
      <c r="BL101" s="21">
        <v>0</v>
      </c>
      <c r="BM101" s="21">
        <v>0</v>
      </c>
      <c r="BN101" s="21">
        <v>503305.78630447102</v>
      </c>
      <c r="BO101" s="21">
        <v>0</v>
      </c>
      <c r="BP101" s="21">
        <v>1177.1564529463999</v>
      </c>
      <c r="BQ101" s="21">
        <v>33418.612742056903</v>
      </c>
      <c r="BR101" s="21">
        <v>0</v>
      </c>
      <c r="BS101" s="21">
        <v>0</v>
      </c>
      <c r="BT101" s="21">
        <v>18511.399683214499</v>
      </c>
      <c r="BU101" s="21">
        <v>75177.255199274499</v>
      </c>
      <c r="BV101" s="21">
        <v>82065.764347570293</v>
      </c>
      <c r="BW101" s="21">
        <v>224924.924546125</v>
      </c>
      <c r="BX101" s="21">
        <v>0</v>
      </c>
      <c r="BY101" s="21">
        <v>233212.47359880499</v>
      </c>
      <c r="BZ101" s="21">
        <v>9769.5915856926295</v>
      </c>
      <c r="CA101" s="21">
        <v>0</v>
      </c>
      <c r="CB101" s="21">
        <v>13450.3913527882</v>
      </c>
      <c r="CC101" s="21">
        <v>188.22816832688</v>
      </c>
      <c r="CD101" s="21">
        <v>1097.95198938816</v>
      </c>
      <c r="CE101" s="21">
        <v>0</v>
      </c>
      <c r="CF101" s="21">
        <v>-7.4505805969238298E-9</v>
      </c>
      <c r="CG101" s="23"/>
      <c r="CH101" s="23"/>
      <c r="CI101" s="23"/>
      <c r="CJ101" s="23"/>
      <c r="CK101" s="23"/>
    </row>
    <row r="102" spans="1:89">
      <c r="A102" s="10" t="s">
        <v>127</v>
      </c>
      <c r="B102" s="11" t="s">
        <v>305</v>
      </c>
      <c r="C102" s="17" t="s">
        <v>302</v>
      </c>
      <c r="D102" s="17" t="s">
        <v>262</v>
      </c>
      <c r="E102" s="17"/>
      <c r="F102" s="11" t="s">
        <v>306</v>
      </c>
      <c r="H102" s="11"/>
      <c r="R102" s="19" t="s">
        <v>307</v>
      </c>
      <c r="S102" s="21">
        <v>36414628</v>
      </c>
      <c r="T102" s="21">
        <v>36298234.630662598</v>
      </c>
      <c r="V102" s="19" t="s">
        <v>307</v>
      </c>
      <c r="W102" s="21">
        <v>116393.36933740199</v>
      </c>
      <c r="Y102" s="19" t="s">
        <v>307</v>
      </c>
      <c r="Z102" s="21">
        <v>29151652.192961499</v>
      </c>
      <c r="AA102" s="21">
        <v>173157.80752138299</v>
      </c>
      <c r="AB102" s="21">
        <v>3008886.69540072</v>
      </c>
      <c r="AC102" s="21">
        <v>0</v>
      </c>
      <c r="AD102" s="21">
        <v>1486336.2976117099</v>
      </c>
      <c r="AE102" s="21">
        <v>1232726.85529266</v>
      </c>
      <c r="AF102" s="21">
        <v>-416.69440048585801</v>
      </c>
      <c r="AG102" s="21">
        <v>-6553.2858640615896</v>
      </c>
      <c r="AH102" s="21">
        <v>0</v>
      </c>
      <c r="AI102" s="21">
        <v>0</v>
      </c>
      <c r="AJ102" s="21">
        <v>507939.37892834801</v>
      </c>
      <c r="AK102" s="21">
        <v>0</v>
      </c>
      <c r="AL102" s="21">
        <v>-3967.2676835974898</v>
      </c>
      <c r="AM102" s="21">
        <v>37826.887105800997</v>
      </c>
      <c r="AN102" s="21">
        <v>0</v>
      </c>
      <c r="AO102" s="21">
        <v>0</v>
      </c>
      <c r="AP102" s="21">
        <v>19719.861210315201</v>
      </c>
      <c r="AQ102" s="21">
        <v>81211.372889759907</v>
      </c>
      <c r="AR102" s="21">
        <v>83607.694659227898</v>
      </c>
      <c r="AS102" s="21">
        <v>219638.833155072</v>
      </c>
      <c r="AT102" s="21">
        <v>0</v>
      </c>
      <c r="AU102" s="21">
        <v>284663.113241821</v>
      </c>
      <c r="AV102" s="21">
        <v>8541.4786840188699</v>
      </c>
      <c r="AW102" s="21">
        <v>0</v>
      </c>
      <c r="AX102" s="21">
        <v>12848.918097609399</v>
      </c>
      <c r="AY102" s="21">
        <v>0</v>
      </c>
      <c r="AZ102" s="21">
        <v>414.49185079958602</v>
      </c>
      <c r="BA102" s="21">
        <v>0</v>
      </c>
      <c r="BB102" s="21">
        <v>0</v>
      </c>
      <c r="BC102" s="21">
        <v>7.4505805969238298E-9</v>
      </c>
      <c r="BD102" s="36"/>
      <c r="BE102" s="19" t="s">
        <v>307</v>
      </c>
      <c r="BF102" s="21">
        <v>29151652.192961499</v>
      </c>
      <c r="BG102" s="21">
        <v>173157.80752138299</v>
      </c>
      <c r="BH102" s="21">
        <v>3008886.69540072</v>
      </c>
      <c r="BI102" s="21">
        <v>0</v>
      </c>
      <c r="BJ102" s="21">
        <v>1486336.2976117099</v>
      </c>
      <c r="BK102" s="21">
        <v>1232726.85529266</v>
      </c>
      <c r="BL102" s="21">
        <v>-6969.9802645474501</v>
      </c>
      <c r="BM102" s="21">
        <v>0</v>
      </c>
      <c r="BN102" s="21">
        <v>507939.37892834801</v>
      </c>
      <c r="BO102" s="21">
        <v>0</v>
      </c>
      <c r="BP102" s="21">
        <v>-3967.2676835974898</v>
      </c>
      <c r="BQ102" s="21">
        <v>37826.887105800997</v>
      </c>
      <c r="BR102" s="21">
        <v>0</v>
      </c>
      <c r="BS102" s="21">
        <v>0</v>
      </c>
      <c r="BT102" s="21">
        <v>19719.861210315201</v>
      </c>
      <c r="BU102" s="21">
        <v>81211.372889759907</v>
      </c>
      <c r="BV102" s="21">
        <v>83607.694659227898</v>
      </c>
      <c r="BW102" s="21">
        <v>219638.833155072</v>
      </c>
      <c r="BX102" s="21">
        <v>0</v>
      </c>
      <c r="BY102" s="21">
        <v>284663.113241821</v>
      </c>
      <c r="BZ102" s="21">
        <v>8541.4786840188699</v>
      </c>
      <c r="CA102" s="21">
        <v>0</v>
      </c>
      <c r="CB102" s="21">
        <v>12848.918097609399</v>
      </c>
      <c r="CC102" s="21">
        <v>0</v>
      </c>
      <c r="CD102" s="21">
        <v>414.49185079958602</v>
      </c>
      <c r="CE102" s="21">
        <v>0</v>
      </c>
      <c r="CF102" s="21">
        <v>7.4505805969238298E-9</v>
      </c>
      <c r="CG102" s="23"/>
      <c r="CH102" s="23"/>
      <c r="CI102" s="23"/>
      <c r="CJ102" s="23"/>
      <c r="CK102" s="23"/>
    </row>
    <row r="103" spans="1:89">
      <c r="A103" s="10" t="s">
        <v>92</v>
      </c>
      <c r="B103" s="11" t="s">
        <v>308</v>
      </c>
      <c r="C103" s="17">
        <v>2.7922360171024101E-2</v>
      </c>
      <c r="D103" s="17" t="s">
        <v>309</v>
      </c>
      <c r="E103" s="17">
        <v>1.00076417379134</v>
      </c>
      <c r="F103" s="11" t="s">
        <v>310</v>
      </c>
      <c r="H103" s="11"/>
      <c r="R103" s="19" t="s">
        <v>311</v>
      </c>
      <c r="S103" s="21">
        <v>36381312</v>
      </c>
      <c r="T103" s="21">
        <v>36281078.662923999</v>
      </c>
      <c r="V103" s="19" t="s">
        <v>311</v>
      </c>
      <c r="W103" s="21">
        <v>100233.337076001</v>
      </c>
      <c r="Y103" s="19" t="s">
        <v>311</v>
      </c>
      <c r="Z103" s="21">
        <v>29151652.192961499</v>
      </c>
      <c r="AA103" s="21">
        <v>173951.09829596299</v>
      </c>
      <c r="AB103" s="21">
        <v>3019602.7317207102</v>
      </c>
      <c r="AC103" s="21">
        <v>0</v>
      </c>
      <c r="AD103" s="21">
        <v>1479577.9677506101</v>
      </c>
      <c r="AE103" s="21">
        <v>1202719.6619472699</v>
      </c>
      <c r="AF103" s="21">
        <v>0</v>
      </c>
      <c r="AG103" s="21">
        <v>0</v>
      </c>
      <c r="AH103" s="21">
        <v>0</v>
      </c>
      <c r="AI103" s="21">
        <v>0</v>
      </c>
      <c r="AJ103" s="21">
        <v>505583.36363339802</v>
      </c>
      <c r="AK103" s="21">
        <v>0</v>
      </c>
      <c r="AL103" s="21">
        <v>1052.6819222506599</v>
      </c>
      <c r="AM103" s="21">
        <v>21786.354125303002</v>
      </c>
      <c r="AN103" s="21">
        <v>0</v>
      </c>
      <c r="AO103" s="21">
        <v>0</v>
      </c>
      <c r="AP103" s="21">
        <v>25233.331559073398</v>
      </c>
      <c r="AQ103" s="21">
        <v>80618.186646317801</v>
      </c>
      <c r="AR103" s="21">
        <v>84229.282497591106</v>
      </c>
      <c r="AS103" s="21">
        <v>215206.39248437001</v>
      </c>
      <c r="AT103" s="21">
        <v>0</v>
      </c>
      <c r="AU103" s="21">
        <v>291953.983654582</v>
      </c>
      <c r="AV103" s="21">
        <v>7582.6995334345102</v>
      </c>
      <c r="AW103" s="21">
        <v>0</v>
      </c>
      <c r="AX103" s="21">
        <v>13446.956216275399</v>
      </c>
      <c r="AY103" s="21">
        <v>1379.1183199091699</v>
      </c>
      <c r="AZ103" s="21">
        <v>5502.6596554438902</v>
      </c>
      <c r="BA103" s="21">
        <v>0</v>
      </c>
      <c r="BB103" s="21">
        <v>0</v>
      </c>
      <c r="BC103" s="21">
        <v>-7.4505805969238298E-9</v>
      </c>
      <c r="BD103" s="36"/>
      <c r="BE103" s="19" t="s">
        <v>311</v>
      </c>
      <c r="BF103" s="21">
        <v>29151652.192961499</v>
      </c>
      <c r="BG103" s="21">
        <v>173951.09829596299</v>
      </c>
      <c r="BH103" s="21">
        <v>3019602.7317207102</v>
      </c>
      <c r="BI103" s="21">
        <v>0</v>
      </c>
      <c r="BJ103" s="21">
        <v>1479577.9677506101</v>
      </c>
      <c r="BK103" s="21">
        <v>1202719.6619472699</v>
      </c>
      <c r="BL103" s="21">
        <v>0</v>
      </c>
      <c r="BM103" s="21">
        <v>0</v>
      </c>
      <c r="BN103" s="21">
        <v>505583.36363339802</v>
      </c>
      <c r="BO103" s="21">
        <v>0</v>
      </c>
      <c r="BP103" s="21">
        <v>1052.6819222506599</v>
      </c>
      <c r="BQ103" s="21">
        <v>21786.354125303002</v>
      </c>
      <c r="BR103" s="21">
        <v>0</v>
      </c>
      <c r="BS103" s="21">
        <v>0</v>
      </c>
      <c r="BT103" s="21">
        <v>25233.331559073398</v>
      </c>
      <c r="BU103" s="21">
        <v>80618.186646317801</v>
      </c>
      <c r="BV103" s="21">
        <v>84229.282497591106</v>
      </c>
      <c r="BW103" s="21">
        <v>215206.39248437001</v>
      </c>
      <c r="BX103" s="21">
        <v>0</v>
      </c>
      <c r="BY103" s="21">
        <v>291953.983654582</v>
      </c>
      <c r="BZ103" s="21">
        <v>7582.6995334345102</v>
      </c>
      <c r="CA103" s="21">
        <v>0</v>
      </c>
      <c r="CB103" s="21">
        <v>13446.956216275399</v>
      </c>
      <c r="CC103" s="21">
        <v>1379.1183199091699</v>
      </c>
      <c r="CD103" s="21">
        <v>5502.6596554438902</v>
      </c>
      <c r="CE103" s="21">
        <v>0</v>
      </c>
      <c r="CF103" s="21">
        <v>-7.4505805969238298E-9</v>
      </c>
      <c r="CG103" s="23"/>
      <c r="CH103" s="23"/>
      <c r="CI103" s="23"/>
      <c r="CJ103" s="23"/>
      <c r="CK103" s="23"/>
    </row>
    <row r="104" spans="1:89">
      <c r="A104" s="10"/>
      <c r="B104" s="11"/>
      <c r="C104" s="11"/>
      <c r="D104" s="11"/>
      <c r="E104" s="11"/>
      <c r="F104" s="11"/>
      <c r="H104" s="11"/>
      <c r="R104" s="19" t="s">
        <v>312</v>
      </c>
      <c r="S104" s="21">
        <v>35939192</v>
      </c>
      <c r="T104" s="21">
        <v>36243184.608220503</v>
      </c>
      <c r="V104" s="19" t="s">
        <v>312</v>
      </c>
      <c r="W104" s="21">
        <v>-303992.60822050303</v>
      </c>
      <c r="Y104" s="19" t="s">
        <v>312</v>
      </c>
      <c r="Z104" s="21">
        <v>29151652.192961499</v>
      </c>
      <c r="AA104" s="21">
        <v>152269.19437643301</v>
      </c>
      <c r="AB104" s="21">
        <v>3229827.3773954599</v>
      </c>
      <c r="AC104" s="21">
        <v>0</v>
      </c>
      <c r="AD104" s="21">
        <v>1641672.2628454</v>
      </c>
      <c r="AE104" s="21">
        <v>616429.59115858399</v>
      </c>
      <c r="AF104" s="21">
        <v>0</v>
      </c>
      <c r="AG104" s="21">
        <v>0</v>
      </c>
      <c r="AH104" s="21">
        <v>0</v>
      </c>
      <c r="AI104" s="21">
        <v>0</v>
      </c>
      <c r="AJ104" s="21">
        <v>546035.59965376998</v>
      </c>
      <c r="AK104" s="21">
        <v>0</v>
      </c>
      <c r="AL104" s="21">
        <v>16038.539496625999</v>
      </c>
      <c r="AM104" s="21">
        <v>15503.5712422828</v>
      </c>
      <c r="AN104" s="21">
        <v>0</v>
      </c>
      <c r="AO104" s="21">
        <v>0</v>
      </c>
      <c r="AP104" s="21">
        <v>30497.995185972501</v>
      </c>
      <c r="AQ104" s="21">
        <v>90119.552209719594</v>
      </c>
      <c r="AR104" s="21">
        <v>123387.211125184</v>
      </c>
      <c r="AS104" s="21">
        <v>179010.843430384</v>
      </c>
      <c r="AT104" s="21">
        <v>0</v>
      </c>
      <c r="AU104" s="21">
        <v>150194.91862520701</v>
      </c>
      <c r="AV104" s="21">
        <v>119805.595173162</v>
      </c>
      <c r="AW104" s="21">
        <v>96937.633618696404</v>
      </c>
      <c r="AX104" s="21">
        <v>50258.678533461498</v>
      </c>
      <c r="AY104" s="21">
        <v>7180.0584093423904</v>
      </c>
      <c r="AZ104" s="21">
        <v>26363.792779316602</v>
      </c>
      <c r="BA104" s="21">
        <v>0</v>
      </c>
      <c r="BB104" s="21">
        <v>0</v>
      </c>
      <c r="BC104" s="21">
        <v>-7.4505805969238298E-9</v>
      </c>
      <c r="BD104" s="36"/>
      <c r="BE104" s="19" t="s">
        <v>312</v>
      </c>
      <c r="BF104" s="21">
        <v>29151652.192961499</v>
      </c>
      <c r="BG104" s="21">
        <v>152269.19437643301</v>
      </c>
      <c r="BH104" s="21">
        <v>3229827.3773954599</v>
      </c>
      <c r="BI104" s="21">
        <v>0</v>
      </c>
      <c r="BJ104" s="21">
        <v>1641672.2628454</v>
      </c>
      <c r="BK104" s="21">
        <v>616429.59115858399</v>
      </c>
      <c r="BL104" s="21">
        <v>0</v>
      </c>
      <c r="BM104" s="21">
        <v>0</v>
      </c>
      <c r="BN104" s="21">
        <v>546035.59965376998</v>
      </c>
      <c r="BO104" s="21">
        <v>0</v>
      </c>
      <c r="BP104" s="21">
        <v>16038.539496625999</v>
      </c>
      <c r="BQ104" s="21">
        <v>15503.5712422828</v>
      </c>
      <c r="BR104" s="21">
        <v>0</v>
      </c>
      <c r="BS104" s="21">
        <v>0</v>
      </c>
      <c r="BT104" s="21">
        <v>30497.995185972501</v>
      </c>
      <c r="BU104" s="21">
        <v>90119.552209719594</v>
      </c>
      <c r="BV104" s="21">
        <v>123387.211125184</v>
      </c>
      <c r="BW104" s="21">
        <v>179010.843430384</v>
      </c>
      <c r="BX104" s="21">
        <v>0</v>
      </c>
      <c r="BY104" s="21">
        <v>150194.91862520701</v>
      </c>
      <c r="BZ104" s="21">
        <v>119805.595173162</v>
      </c>
      <c r="CA104" s="21">
        <v>96937.633618696404</v>
      </c>
      <c r="CB104" s="21">
        <v>50258.678533461498</v>
      </c>
      <c r="CC104" s="21">
        <v>7180.0584093423904</v>
      </c>
      <c r="CD104" s="21">
        <v>26363.792779316602</v>
      </c>
      <c r="CE104" s="21">
        <v>0</v>
      </c>
      <c r="CF104" s="21">
        <v>-7.4505805969238298E-9</v>
      </c>
      <c r="CG104" s="23"/>
      <c r="CH104" s="23"/>
      <c r="CI104" s="23"/>
      <c r="CJ104" s="23"/>
      <c r="CK104" s="23"/>
    </row>
    <row r="105" spans="1:89">
      <c r="A105" s="10" t="s">
        <v>92</v>
      </c>
      <c r="B105" s="11" t="s">
        <v>313</v>
      </c>
      <c r="C105" s="17">
        <v>9.2112914252912795E-3</v>
      </c>
      <c r="D105" s="17" t="s">
        <v>314</v>
      </c>
      <c r="E105" s="17">
        <v>0.19843349904344901</v>
      </c>
      <c r="F105" s="11" t="s">
        <v>315</v>
      </c>
      <c r="H105" s="11"/>
      <c r="R105" s="19" t="s">
        <v>316</v>
      </c>
      <c r="S105" s="21">
        <v>38466148</v>
      </c>
      <c r="T105" s="21">
        <v>37570292.385282204</v>
      </c>
      <c r="V105" s="19" t="s">
        <v>316</v>
      </c>
      <c r="W105" s="21">
        <v>895855.61471779598</v>
      </c>
      <c r="Y105" s="19" t="s">
        <v>316</v>
      </c>
      <c r="Z105" s="21">
        <v>29151652.192961499</v>
      </c>
      <c r="AA105" s="21">
        <v>153257.92139437201</v>
      </c>
      <c r="AB105" s="21">
        <v>3390750.2821684401</v>
      </c>
      <c r="AC105" s="21">
        <v>0</v>
      </c>
      <c r="AD105" s="21">
        <v>1689708.7462190499</v>
      </c>
      <c r="AE105" s="21">
        <v>1300762.8566209499</v>
      </c>
      <c r="AF105" s="21">
        <v>-98.156005668874499</v>
      </c>
      <c r="AG105" s="21">
        <v>-436.99055651976801</v>
      </c>
      <c r="AH105" s="21">
        <v>0</v>
      </c>
      <c r="AI105" s="21">
        <v>0</v>
      </c>
      <c r="AJ105" s="21">
        <v>563393.67809123802</v>
      </c>
      <c r="AK105" s="21">
        <v>0</v>
      </c>
      <c r="AL105" s="21">
        <v>22167.573503618401</v>
      </c>
      <c r="AM105" s="21">
        <v>17882.395675052299</v>
      </c>
      <c r="AN105" s="21">
        <v>0</v>
      </c>
      <c r="AO105" s="21">
        <v>0</v>
      </c>
      <c r="AP105" s="21">
        <v>20687.5490788975</v>
      </c>
      <c r="AQ105" s="21">
        <v>89988.378443349502</v>
      </c>
      <c r="AR105" s="21">
        <v>88134.576492178297</v>
      </c>
      <c r="AS105" s="21">
        <v>155807.149049122</v>
      </c>
      <c r="AT105" s="21">
        <v>0</v>
      </c>
      <c r="AU105" s="21">
        <v>9568.9487240429298</v>
      </c>
      <c r="AV105" s="21">
        <v>404884.47913126799</v>
      </c>
      <c r="AW105" s="21">
        <v>328103.954427702</v>
      </c>
      <c r="AX105" s="21">
        <v>107102.495824881</v>
      </c>
      <c r="AY105" s="21">
        <v>26493.550565043301</v>
      </c>
      <c r="AZ105" s="21">
        <v>50480.803473681903</v>
      </c>
      <c r="BA105" s="21">
        <v>0</v>
      </c>
      <c r="BB105" s="21">
        <v>0</v>
      </c>
      <c r="BC105" s="21">
        <v>0</v>
      </c>
      <c r="BD105" s="36"/>
      <c r="BE105" s="19" t="s">
        <v>316</v>
      </c>
      <c r="BF105" s="21">
        <v>29151652.192961499</v>
      </c>
      <c r="BG105" s="21">
        <v>153257.92139437201</v>
      </c>
      <c r="BH105" s="21">
        <v>3390750.2821684401</v>
      </c>
      <c r="BI105" s="21">
        <v>0</v>
      </c>
      <c r="BJ105" s="21">
        <v>1689708.7462190499</v>
      </c>
      <c r="BK105" s="21">
        <v>1300762.8566209499</v>
      </c>
      <c r="BL105" s="21">
        <v>-535.14656218864297</v>
      </c>
      <c r="BM105" s="21">
        <v>0</v>
      </c>
      <c r="BN105" s="21">
        <v>563393.67809123802</v>
      </c>
      <c r="BO105" s="21">
        <v>0</v>
      </c>
      <c r="BP105" s="21">
        <v>22167.573503618401</v>
      </c>
      <c r="BQ105" s="21">
        <v>17882.395675052299</v>
      </c>
      <c r="BR105" s="21">
        <v>0</v>
      </c>
      <c r="BS105" s="21">
        <v>0</v>
      </c>
      <c r="BT105" s="21">
        <v>20687.5490788975</v>
      </c>
      <c r="BU105" s="21">
        <v>89988.378443349502</v>
      </c>
      <c r="BV105" s="21">
        <v>88134.576492178297</v>
      </c>
      <c r="BW105" s="21">
        <v>155807.149049122</v>
      </c>
      <c r="BX105" s="21">
        <v>0</v>
      </c>
      <c r="BY105" s="21">
        <v>9568.9487240429298</v>
      </c>
      <c r="BZ105" s="21">
        <v>404884.47913126799</v>
      </c>
      <c r="CA105" s="21">
        <v>328103.954427702</v>
      </c>
      <c r="CB105" s="21">
        <v>107102.495824881</v>
      </c>
      <c r="CC105" s="21">
        <v>26493.550565043301</v>
      </c>
      <c r="CD105" s="21">
        <v>50480.803473681903</v>
      </c>
      <c r="CE105" s="21">
        <v>0</v>
      </c>
      <c r="CF105" s="21">
        <v>0</v>
      </c>
      <c r="CG105" s="23"/>
      <c r="CH105" s="23"/>
      <c r="CI105" s="23"/>
      <c r="CJ105" s="23"/>
      <c r="CK105" s="23"/>
    </row>
    <row r="106" spans="1:89">
      <c r="A106" s="10"/>
      <c r="B106" s="11"/>
      <c r="C106" s="11"/>
      <c r="D106" s="11"/>
      <c r="E106" s="11"/>
      <c r="F106" s="11"/>
      <c r="H106" s="11"/>
    </row>
    <row r="107" spans="1:89">
      <c r="A107" s="10" t="s">
        <v>92</v>
      </c>
      <c r="B107" s="11" t="s">
        <v>317</v>
      </c>
      <c r="C107" s="17">
        <v>1.84913742147986E-2</v>
      </c>
      <c r="D107" s="17" t="s">
        <v>314</v>
      </c>
      <c r="E107" s="17">
        <v>0.79426234812851204</v>
      </c>
      <c r="F107" s="11" t="s">
        <v>318</v>
      </c>
    </row>
    <row r="108" spans="1:89">
      <c r="A108" s="10"/>
      <c r="B108" s="11"/>
      <c r="C108" s="11"/>
      <c r="D108" s="11"/>
      <c r="E108" s="11"/>
      <c r="F108" s="11"/>
    </row>
    <row r="109" spans="1:89">
      <c r="A109" s="10" t="s">
        <v>127</v>
      </c>
      <c r="B109" s="11" t="s">
        <v>319</v>
      </c>
      <c r="C109" s="17" t="s">
        <v>158</v>
      </c>
      <c r="D109" s="17" t="s">
        <v>320</v>
      </c>
      <c r="E109" s="17"/>
      <c r="F109" s="11" t="s">
        <v>321</v>
      </c>
    </row>
    <row r="110" spans="1:89">
      <c r="A110" s="10" t="s">
        <v>127</v>
      </c>
      <c r="B110" s="11" t="s">
        <v>322</v>
      </c>
      <c r="C110" s="17" t="s">
        <v>129</v>
      </c>
      <c r="D110" s="17" t="s">
        <v>289</v>
      </c>
      <c r="E110" s="17"/>
      <c r="F110" s="11" t="s">
        <v>323</v>
      </c>
    </row>
    <row r="111" spans="1:89">
      <c r="A111" s="10" t="s">
        <v>127</v>
      </c>
      <c r="B111" s="11" t="s">
        <v>324</v>
      </c>
      <c r="C111" s="17" t="s">
        <v>158</v>
      </c>
      <c r="D111" s="17" t="s">
        <v>320</v>
      </c>
      <c r="E111" s="17"/>
      <c r="F111" s="11" t="s">
        <v>325</v>
      </c>
    </row>
    <row r="112" spans="1:89">
      <c r="A112" s="10"/>
      <c r="B112" s="11"/>
      <c r="C112" s="11"/>
      <c r="D112" s="11"/>
      <c r="E112" s="11"/>
      <c r="F112" s="11"/>
    </row>
    <row r="113" spans="1:7">
      <c r="A113" s="10" t="s">
        <v>127</v>
      </c>
      <c r="B113" s="11" t="s">
        <v>326</v>
      </c>
      <c r="C113" s="17" t="s">
        <v>302</v>
      </c>
      <c r="D113" s="17" t="s">
        <v>262</v>
      </c>
      <c r="E113" s="17"/>
      <c r="F113" s="11" t="s">
        <v>327</v>
      </c>
      <c r="G113" s="11"/>
    </row>
    <row r="114" spans="1:7">
      <c r="A114" s="10" t="s">
        <v>127</v>
      </c>
      <c r="B114" s="11" t="s">
        <v>328</v>
      </c>
      <c r="C114" s="17" t="s">
        <v>158</v>
      </c>
      <c r="D114" s="17" t="s">
        <v>274</v>
      </c>
      <c r="E114" s="17"/>
      <c r="F114" s="11" t="s">
        <v>329</v>
      </c>
    </row>
    <row r="115" spans="1:7">
      <c r="A115" s="10"/>
      <c r="B115" s="11"/>
      <c r="C115" s="11"/>
      <c r="D115" s="11"/>
      <c r="E115" s="11"/>
      <c r="F115" s="11"/>
      <c r="G115" s="11"/>
    </row>
    <row r="116" spans="1:7">
      <c r="A116" s="10" t="s">
        <v>127</v>
      </c>
      <c r="B116" s="11" t="s">
        <v>330</v>
      </c>
      <c r="C116" s="17" t="s">
        <v>129</v>
      </c>
      <c r="D116" s="17" t="s">
        <v>331</v>
      </c>
      <c r="E116" s="17"/>
      <c r="F116" s="11" t="s">
        <v>332</v>
      </c>
      <c r="G116" s="11"/>
    </row>
    <row r="117" spans="1:7">
      <c r="A117" s="10" t="s">
        <v>127</v>
      </c>
      <c r="B117" s="11" t="s">
        <v>333</v>
      </c>
      <c r="C117" s="17" t="s">
        <v>129</v>
      </c>
      <c r="D117" s="17" t="s">
        <v>331</v>
      </c>
      <c r="E117" s="17"/>
      <c r="F117" s="11" t="s">
        <v>334</v>
      </c>
    </row>
    <row r="118" spans="1:7">
      <c r="A118" s="10" t="s">
        <v>127</v>
      </c>
      <c r="B118" s="11" t="s">
        <v>335</v>
      </c>
      <c r="C118" s="17" t="s">
        <v>129</v>
      </c>
      <c r="D118" s="17" t="s">
        <v>289</v>
      </c>
      <c r="E118" s="17"/>
      <c r="F118" s="11" t="s">
        <v>336</v>
      </c>
    </row>
    <row r="119" spans="1:7">
      <c r="A119" s="10" t="s">
        <v>127</v>
      </c>
      <c r="B119" s="11" t="s">
        <v>337</v>
      </c>
      <c r="C119" s="17" t="s">
        <v>129</v>
      </c>
      <c r="D119" s="17" t="s">
        <v>320</v>
      </c>
      <c r="E119" s="17"/>
      <c r="F119" s="11" t="s">
        <v>338</v>
      </c>
      <c r="G119" s="11"/>
    </row>
    <row r="120" spans="1:7">
      <c r="A120" s="10" t="s">
        <v>92</v>
      </c>
      <c r="B120" s="11" t="s">
        <v>339</v>
      </c>
      <c r="C120" s="17">
        <v>1.07524056413652E-2</v>
      </c>
      <c r="D120" s="17" t="s">
        <v>320</v>
      </c>
      <c r="E120" s="17">
        <v>8.3855327891983098</v>
      </c>
      <c r="F120" s="11" t="s">
        <v>340</v>
      </c>
      <c r="G120" s="11"/>
    </row>
    <row r="121" spans="1:7">
      <c r="A121" s="10"/>
      <c r="B121" s="11"/>
      <c r="C121" s="17"/>
      <c r="D121" s="17"/>
      <c r="E121" s="17"/>
      <c r="F121" s="11"/>
      <c r="G121" s="11"/>
    </row>
    <row r="122" spans="1:7">
      <c r="A122" s="10" t="s">
        <v>92</v>
      </c>
      <c r="B122" s="11" t="s">
        <v>341</v>
      </c>
      <c r="C122" s="17">
        <v>1.6649907052647701E-2</v>
      </c>
      <c r="D122" s="17" t="s">
        <v>262</v>
      </c>
      <c r="E122" s="17">
        <v>4.4814754996576802</v>
      </c>
      <c r="F122" s="11" t="s">
        <v>342</v>
      </c>
      <c r="G122" s="11"/>
    </row>
    <row r="123" spans="1:7">
      <c r="A123" s="10"/>
      <c r="B123" s="11"/>
      <c r="C123" s="11"/>
      <c r="D123" s="11"/>
      <c r="E123" s="11"/>
      <c r="F123" s="11"/>
      <c r="G123" s="11"/>
    </row>
    <row r="124" spans="1:7">
      <c r="A124" s="10" t="s">
        <v>92</v>
      </c>
      <c r="B124" s="11" t="s">
        <v>343</v>
      </c>
      <c r="C124" s="17">
        <v>0.102986892582692</v>
      </c>
      <c r="D124" s="17" t="s">
        <v>344</v>
      </c>
      <c r="E124" s="17">
        <v>0.73482210714307294</v>
      </c>
      <c r="F124" s="11" t="s">
        <v>345</v>
      </c>
      <c r="G124" s="11"/>
    </row>
    <row r="125" spans="1:7">
      <c r="A125" s="10" t="s">
        <v>92</v>
      </c>
      <c r="B125" s="11" t="s">
        <v>346</v>
      </c>
      <c r="C125" s="17">
        <v>1.0172474417162001E-3</v>
      </c>
      <c r="D125" s="17" t="s">
        <v>347</v>
      </c>
      <c r="E125" s="17">
        <v>1.13300023444007</v>
      </c>
      <c r="F125" s="11" t="s">
        <v>348</v>
      </c>
    </row>
    <row r="126" spans="1:7">
      <c r="A126" s="10" t="s">
        <v>92</v>
      </c>
      <c r="B126" s="11" t="s">
        <v>349</v>
      </c>
      <c r="C126" s="17">
        <v>2.94564322563151E-3</v>
      </c>
      <c r="D126" s="17" t="s">
        <v>350</v>
      </c>
      <c r="E126" s="17">
        <v>0.81143137253900399</v>
      </c>
      <c r="F126" s="11" t="s">
        <v>351</v>
      </c>
    </row>
    <row r="127" spans="1:7">
      <c r="A127" s="10" t="s">
        <v>127</v>
      </c>
      <c r="B127" s="11" t="s">
        <v>352</v>
      </c>
      <c r="C127" s="17" t="s">
        <v>302</v>
      </c>
      <c r="D127" s="17" t="s">
        <v>353</v>
      </c>
      <c r="E127" s="17"/>
      <c r="F127" s="11" t="s">
        <v>354</v>
      </c>
    </row>
    <row r="128" spans="1:7">
      <c r="A128" s="10" t="s">
        <v>92</v>
      </c>
      <c r="B128" s="11" t="s">
        <v>355</v>
      </c>
      <c r="C128" s="17">
        <v>1.7362277855669999E-2</v>
      </c>
      <c r="D128" s="17" t="s">
        <v>297</v>
      </c>
      <c r="E128" s="17">
        <v>0.734140611146606</v>
      </c>
      <c r="F128" s="11" t="s">
        <v>356</v>
      </c>
    </row>
    <row r="129" spans="1:6">
      <c r="A129" s="10" t="s">
        <v>92</v>
      </c>
      <c r="B129" s="11" t="s">
        <v>357</v>
      </c>
      <c r="C129" s="17">
        <v>2.80088520261353E-2</v>
      </c>
      <c r="D129" s="17" t="s">
        <v>358</v>
      </c>
      <c r="E129" s="17">
        <v>0.16617627253887801</v>
      </c>
      <c r="F129" s="11" t="s">
        <v>359</v>
      </c>
    </row>
    <row r="130" spans="1:6">
      <c r="A130" s="10" t="s">
        <v>92</v>
      </c>
      <c r="B130" s="11" t="s">
        <v>360</v>
      </c>
      <c r="C130" s="17">
        <v>4.1743500032464902E-3</v>
      </c>
      <c r="D130" s="17" t="s">
        <v>258</v>
      </c>
      <c r="E130" s="17">
        <v>0.49937983681661702</v>
      </c>
      <c r="F130" s="11" t="s">
        <v>361</v>
      </c>
    </row>
    <row r="131" spans="1:6">
      <c r="A131" s="10" t="s">
        <v>127</v>
      </c>
      <c r="B131" s="11" t="s">
        <v>362</v>
      </c>
      <c r="C131" s="17" t="s">
        <v>302</v>
      </c>
      <c r="D131" s="17" t="s">
        <v>344</v>
      </c>
      <c r="E131" s="17"/>
      <c r="F131" s="11" t="s">
        <v>363</v>
      </c>
    </row>
    <row r="132" spans="1:6">
      <c r="A132" s="10" t="s">
        <v>127</v>
      </c>
      <c r="B132" s="11" t="s">
        <v>364</v>
      </c>
      <c r="C132" s="17" t="s">
        <v>302</v>
      </c>
      <c r="D132" s="17" t="s">
        <v>262</v>
      </c>
      <c r="E132" s="17"/>
      <c r="F132" s="11" t="s">
        <v>365</v>
      </c>
    </row>
    <row r="133" spans="1:6">
      <c r="A133" s="10"/>
      <c r="B133" s="11"/>
      <c r="C133" s="11"/>
      <c r="D133" s="11"/>
      <c r="E133" s="11"/>
      <c r="F133" s="11"/>
    </row>
    <row r="134" spans="1:6">
      <c r="A134" s="10" t="s">
        <v>105</v>
      </c>
      <c r="B134" s="11" t="s">
        <v>52</v>
      </c>
      <c r="C134" s="11"/>
      <c r="D134" s="11"/>
      <c r="E134" s="11"/>
      <c r="F134" s="11"/>
    </row>
    <row r="135" spans="1:6">
      <c r="A135" s="10" t="s">
        <v>127</v>
      </c>
      <c r="B135" s="11" t="s">
        <v>366</v>
      </c>
      <c r="C135" s="17" t="s">
        <v>129</v>
      </c>
      <c r="D135" s="17"/>
      <c r="E135" s="17"/>
      <c r="F135" s="11"/>
    </row>
    <row r="136" spans="1:6">
      <c r="A136" s="10" t="s">
        <v>127</v>
      </c>
      <c r="B136" s="11" t="s">
        <v>367</v>
      </c>
      <c r="C136" s="17" t="s">
        <v>129</v>
      </c>
      <c r="D136" s="17"/>
      <c r="E136" s="17"/>
      <c r="F136" s="11"/>
    </row>
    <row r="137" spans="1:6">
      <c r="A137" s="10" t="s">
        <v>92</v>
      </c>
      <c r="B137" s="11" t="s">
        <v>368</v>
      </c>
      <c r="C137" s="17">
        <v>0.19901443309476499</v>
      </c>
      <c r="D137" s="17"/>
      <c r="E137" s="17">
        <v>0.74718048469710396</v>
      </c>
      <c r="F137" s="11" t="s">
        <v>369</v>
      </c>
    </row>
    <row r="138" spans="1:6">
      <c r="A138" s="10" t="s">
        <v>92</v>
      </c>
      <c r="B138" s="11" t="s">
        <v>370</v>
      </c>
      <c r="C138" s="17">
        <v>141.605937606737</v>
      </c>
      <c r="D138" s="17"/>
      <c r="E138" s="17">
        <v>2.7749931693706902</v>
      </c>
      <c r="F138" s="11" t="s">
        <v>369</v>
      </c>
    </row>
    <row r="139" spans="1:6">
      <c r="A139" s="10"/>
      <c r="B139" s="11"/>
      <c r="C139" s="11"/>
      <c r="D139" s="11"/>
      <c r="E139" s="11"/>
      <c r="F139" s="11"/>
    </row>
    <row r="140" spans="1:6">
      <c r="A140" s="10" t="s">
        <v>105</v>
      </c>
      <c r="B140" s="11" t="s">
        <v>371</v>
      </c>
      <c r="C140" s="11"/>
      <c r="D140" s="11"/>
      <c r="E140" s="11"/>
      <c r="F140" s="11"/>
    </row>
    <row r="141" spans="1:6">
      <c r="A141" s="10" t="s">
        <v>372</v>
      </c>
      <c r="B141" s="11" t="s">
        <v>373</v>
      </c>
      <c r="C141" s="11" t="s">
        <v>374</v>
      </c>
      <c r="D141" s="11" t="s">
        <v>375</v>
      </c>
      <c r="E141" s="11" t="s">
        <v>376</v>
      </c>
      <c r="F141" s="11" t="s">
        <v>377</v>
      </c>
    </row>
    <row r="142" spans="1:6">
      <c r="A142" s="10" t="s">
        <v>372</v>
      </c>
      <c r="B142" s="11" t="s">
        <v>378</v>
      </c>
      <c r="C142" s="11" t="s">
        <v>379</v>
      </c>
      <c r="D142" s="11" t="s">
        <v>380</v>
      </c>
      <c r="E142" s="11" t="s">
        <v>381</v>
      </c>
      <c r="F142" s="11" t="s">
        <v>382</v>
      </c>
    </row>
    <row r="143" spans="1:6">
      <c r="A143" s="10" t="s">
        <v>372</v>
      </c>
      <c r="B143" s="11" t="s">
        <v>383</v>
      </c>
      <c r="C143" s="11" t="s">
        <v>384</v>
      </c>
      <c r="D143" s="11" t="s">
        <v>385</v>
      </c>
      <c r="E143" s="11" t="s">
        <v>386</v>
      </c>
      <c r="F143" s="11" t="s">
        <v>387</v>
      </c>
    </row>
    <row r="144" spans="1:6">
      <c r="A144" s="10" t="s">
        <v>372</v>
      </c>
      <c r="B144" s="11" t="s">
        <v>388</v>
      </c>
      <c r="C144" s="11" t="s">
        <v>389</v>
      </c>
      <c r="D144" s="11" t="s">
        <v>390</v>
      </c>
      <c r="E144" s="11" t="s">
        <v>391</v>
      </c>
      <c r="F144" s="11"/>
    </row>
    <row r="145" spans="1:6">
      <c r="A145" s="10" t="s">
        <v>372</v>
      </c>
      <c r="B145" s="11" t="s">
        <v>392</v>
      </c>
      <c r="C145" s="11" t="s">
        <v>393</v>
      </c>
      <c r="D145" s="11" t="s">
        <v>394</v>
      </c>
      <c r="E145" s="11"/>
      <c r="F145" s="11"/>
    </row>
    <row r="146" spans="1:6">
      <c r="A146" s="10"/>
      <c r="B146" s="11"/>
      <c r="C146" s="11"/>
      <c r="D146" s="11"/>
      <c r="E146" s="11"/>
      <c r="F146" s="11"/>
    </row>
    <row r="147" spans="1:6">
      <c r="A147" s="10"/>
      <c r="B147" s="11"/>
      <c r="C147" s="11"/>
      <c r="D147" s="11"/>
      <c r="E147" s="11"/>
      <c r="F147" s="11"/>
    </row>
    <row r="148" spans="1:6">
      <c r="A148" s="10"/>
      <c r="B148" s="11"/>
      <c r="C148" s="11"/>
      <c r="D148" s="11"/>
      <c r="E148" s="11"/>
      <c r="F148" s="11"/>
    </row>
    <row r="149" spans="1:6">
      <c r="A149" s="10"/>
      <c r="B149" s="11"/>
      <c r="C149" s="11"/>
      <c r="D149" s="11"/>
      <c r="E149" s="11"/>
      <c r="F149" s="11"/>
    </row>
    <row r="150" spans="1:6">
      <c r="A150" s="10"/>
      <c r="B150" s="11"/>
      <c r="C150" s="11"/>
      <c r="D150" s="11"/>
      <c r="E150" s="11"/>
      <c r="F150" s="11"/>
    </row>
    <row r="151" spans="1:6">
      <c r="A151" s="10"/>
      <c r="B151" s="11"/>
      <c r="C151" s="11"/>
      <c r="D151" s="11"/>
      <c r="E151" s="11"/>
      <c r="F151" s="11"/>
    </row>
    <row r="152" spans="1:6">
      <c r="A152" s="10"/>
      <c r="B152" s="11"/>
      <c r="C152" s="11"/>
      <c r="D152" s="11"/>
      <c r="E152" s="11"/>
      <c r="F152" s="11"/>
    </row>
    <row r="153" spans="1:6">
      <c r="A153" s="10"/>
      <c r="B153" s="11"/>
      <c r="C153" s="11"/>
      <c r="D153" s="11"/>
      <c r="E153" s="11"/>
      <c r="F153" s="11"/>
    </row>
    <row r="154" spans="1:6">
      <c r="A154" s="10"/>
      <c r="B154" s="11"/>
      <c r="C154" s="11"/>
      <c r="D154" s="11"/>
      <c r="E154" s="11"/>
      <c r="F154" s="11"/>
    </row>
    <row r="155" spans="1:6">
      <c r="A155" s="10"/>
      <c r="B155" s="11"/>
      <c r="C155" s="11"/>
      <c r="D155" s="11"/>
      <c r="E155" s="11"/>
      <c r="F155" s="11"/>
    </row>
    <row r="156" spans="1:6">
      <c r="A156" s="10"/>
      <c r="B156" s="11"/>
      <c r="C156" s="11"/>
      <c r="D156" s="11"/>
      <c r="E156" s="11"/>
      <c r="F156" s="11"/>
    </row>
    <row r="157" spans="1:6">
      <c r="A157" s="10"/>
      <c r="B157" s="11"/>
      <c r="C157" s="11"/>
      <c r="D157" s="11"/>
      <c r="E157" s="11"/>
      <c r="F157" s="11"/>
    </row>
    <row r="158" spans="1:6">
      <c r="A158" s="10"/>
      <c r="B158" s="11"/>
      <c r="C158" s="11"/>
      <c r="D158" s="11"/>
      <c r="E158" s="11"/>
      <c r="F158" s="11"/>
    </row>
    <row r="159" spans="1:6">
      <c r="A159" s="10"/>
      <c r="B159" s="11"/>
      <c r="C159" s="11"/>
      <c r="D159" s="11"/>
      <c r="E159" s="11"/>
      <c r="F159" s="11"/>
    </row>
    <row r="160" spans="1:6">
      <c r="A160" s="10"/>
      <c r="B160" s="11"/>
      <c r="C160" s="11"/>
      <c r="D160" s="11"/>
      <c r="E160" s="11"/>
      <c r="F160" s="11"/>
    </row>
    <row r="161" spans="1:6">
      <c r="A161" s="10"/>
      <c r="B161" s="11"/>
      <c r="C161" s="11"/>
      <c r="D161" s="11"/>
      <c r="E161" s="11"/>
      <c r="F161" s="11"/>
    </row>
    <row r="162" spans="1:6">
      <c r="A162" s="10"/>
      <c r="B162" s="11"/>
      <c r="C162" s="11"/>
      <c r="D162" s="11"/>
      <c r="E162" s="11"/>
      <c r="F162" s="11"/>
    </row>
    <row r="163" spans="1:6">
      <c r="A163" s="10"/>
      <c r="B163" s="11"/>
      <c r="C163" s="11"/>
      <c r="D163" s="11"/>
      <c r="E163" s="11"/>
      <c r="F163" s="11"/>
    </row>
    <row r="164" spans="1:6">
      <c r="A164" s="10"/>
      <c r="B164" s="11"/>
      <c r="C164" s="11"/>
      <c r="D164" s="11"/>
      <c r="E164" s="11"/>
      <c r="F164" s="11"/>
    </row>
    <row r="165" spans="1:6">
      <c r="A165" s="10"/>
      <c r="B165" s="11"/>
      <c r="C165" s="11"/>
      <c r="D165" s="11"/>
      <c r="E165" s="11"/>
      <c r="F165" s="11"/>
    </row>
    <row r="166" spans="1:6">
      <c r="A166" s="10"/>
      <c r="B166" s="11"/>
      <c r="C166" s="11"/>
      <c r="D166" s="11"/>
      <c r="E166" s="11"/>
      <c r="F166" s="11"/>
    </row>
    <row r="167" spans="1:6">
      <c r="A167" s="10"/>
      <c r="B167" s="11"/>
      <c r="C167" s="11"/>
      <c r="D167" s="11"/>
      <c r="E167" s="11"/>
      <c r="F167" s="11"/>
    </row>
    <row r="168" spans="1:6">
      <c r="A168" s="10"/>
      <c r="B168" s="11"/>
      <c r="C168" s="11"/>
      <c r="D168" s="11"/>
      <c r="E168" s="11"/>
      <c r="F168" s="11"/>
    </row>
    <row r="169" spans="1:6">
      <c r="A169" s="10"/>
      <c r="B169" s="11"/>
      <c r="C169" s="11"/>
      <c r="D169" s="11"/>
      <c r="E169" s="11"/>
      <c r="F169" s="11"/>
    </row>
    <row r="170" spans="1:6">
      <c r="A170" s="10"/>
      <c r="B170" s="11"/>
      <c r="C170" s="11"/>
      <c r="D170" s="11"/>
      <c r="E170" s="11"/>
      <c r="F170" s="11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2324-21A1-4022-B55F-211BEE691F21}">
  <dimension ref="A1:F32"/>
  <sheetViews>
    <sheetView topLeftCell="B1" workbookViewId="0">
      <selection activeCell="C4" sqref="C4"/>
    </sheetView>
  </sheetViews>
  <sheetFormatPr defaultRowHeight="13.5"/>
  <cols>
    <col min="1" max="4" width="43.125" customWidth="1"/>
    <col min="5" max="5" width="25.5" customWidth="1"/>
  </cols>
  <sheetData>
    <row r="1" spans="1:6" ht="14.45">
      <c r="A1" s="67" t="s">
        <v>395</v>
      </c>
      <c r="B1" s="67" t="s">
        <v>396</v>
      </c>
      <c r="C1" s="67" t="s">
        <v>397</v>
      </c>
      <c r="D1" s="67" t="s">
        <v>398</v>
      </c>
      <c r="E1" s="68" t="s">
        <v>399</v>
      </c>
    </row>
    <row r="2" spans="1:6" ht="14.45">
      <c r="A2" s="69" t="s">
        <v>9</v>
      </c>
      <c r="B2" s="69" t="s">
        <v>400</v>
      </c>
      <c r="C2" s="69" t="s">
        <v>9</v>
      </c>
      <c r="D2" s="92" t="s">
        <v>401</v>
      </c>
      <c r="E2" s="69"/>
    </row>
    <row r="3" spans="1:6" ht="14.45">
      <c r="A3" s="92" t="s">
        <v>402</v>
      </c>
      <c r="B3" s="69" t="s">
        <v>400</v>
      </c>
      <c r="C3" s="32" t="s">
        <v>115</v>
      </c>
      <c r="D3" s="92" t="s">
        <v>403</v>
      </c>
      <c r="E3" s="69"/>
      <c r="F3" s="11"/>
    </row>
    <row r="4" spans="1:6" ht="14.45">
      <c r="A4" s="92" t="s">
        <v>404</v>
      </c>
      <c r="B4" s="69" t="s">
        <v>400</v>
      </c>
      <c r="C4" s="11" t="s">
        <v>405</v>
      </c>
      <c r="D4" s="70" t="s">
        <v>406</v>
      </c>
      <c r="E4" s="69"/>
      <c r="F4" s="11"/>
    </row>
    <row r="5" spans="1:6" ht="14.45">
      <c r="A5" s="69" t="s">
        <v>407</v>
      </c>
      <c r="B5" s="69" t="s">
        <v>400</v>
      </c>
      <c r="C5" s="11" t="s">
        <v>118</v>
      </c>
      <c r="D5" s="71" t="s">
        <v>408</v>
      </c>
      <c r="E5" s="69"/>
      <c r="F5" s="11"/>
    </row>
    <row r="6" spans="1:6" ht="14.45">
      <c r="A6" s="71" t="s">
        <v>409</v>
      </c>
      <c r="B6" s="69" t="s">
        <v>400</v>
      </c>
      <c r="C6" s="11" t="s">
        <v>124</v>
      </c>
      <c r="D6" s="71" t="s">
        <v>409</v>
      </c>
      <c r="E6" s="69"/>
      <c r="F6" s="11"/>
    </row>
    <row r="7" spans="1:6" ht="14.45">
      <c r="A7" s="69" t="s">
        <v>410</v>
      </c>
      <c r="B7" s="69" t="s">
        <v>400</v>
      </c>
      <c r="C7" s="11" t="s">
        <v>135</v>
      </c>
      <c r="D7" s="71" t="s">
        <v>411</v>
      </c>
      <c r="E7" s="69"/>
      <c r="F7" s="11"/>
    </row>
    <row r="8" spans="1:6" ht="14.45">
      <c r="A8" s="69" t="s">
        <v>412</v>
      </c>
      <c r="B8" s="69" t="s">
        <v>400</v>
      </c>
      <c r="C8" s="11" t="s">
        <v>138</v>
      </c>
      <c r="D8" s="71" t="s">
        <v>413</v>
      </c>
      <c r="E8" s="69"/>
      <c r="F8" s="11"/>
    </row>
    <row r="9" spans="1:6" ht="14.45">
      <c r="A9" s="69" t="s">
        <v>412</v>
      </c>
      <c r="B9" s="69" t="s">
        <v>400</v>
      </c>
      <c r="C9" s="11" t="s">
        <v>141</v>
      </c>
      <c r="D9" s="72" t="s">
        <v>413</v>
      </c>
      <c r="E9" s="69"/>
      <c r="F9" s="11"/>
    </row>
    <row r="10" spans="1:6" ht="14.45">
      <c r="A10" s="92" t="s">
        <v>414</v>
      </c>
      <c r="B10" s="69" t="s">
        <v>400</v>
      </c>
      <c r="C10" s="11" t="s">
        <v>415</v>
      </c>
      <c r="D10" s="72" t="s">
        <v>416</v>
      </c>
      <c r="E10" s="69"/>
      <c r="F10" s="11"/>
    </row>
    <row r="11" spans="1:6" ht="14.45">
      <c r="A11" s="92" t="s">
        <v>414</v>
      </c>
      <c r="B11" s="69" t="s">
        <v>400</v>
      </c>
      <c r="C11" s="11" t="s">
        <v>417</v>
      </c>
      <c r="D11" s="72" t="s">
        <v>416</v>
      </c>
      <c r="E11" s="69"/>
      <c r="F11" s="11"/>
    </row>
    <row r="12" spans="1:6" ht="14.45">
      <c r="A12" s="92" t="s">
        <v>46</v>
      </c>
      <c r="B12" s="69" t="s">
        <v>400</v>
      </c>
      <c r="C12" s="11" t="s">
        <v>418</v>
      </c>
      <c r="D12" s="72" t="s">
        <v>419</v>
      </c>
      <c r="F12" s="11"/>
    </row>
    <row r="13" spans="1:6" ht="14.45">
      <c r="A13" s="92" t="s">
        <v>47</v>
      </c>
      <c r="B13" s="69" t="s">
        <v>400</v>
      </c>
      <c r="C13" s="11" t="s">
        <v>420</v>
      </c>
      <c r="D13" s="72" t="s">
        <v>419</v>
      </c>
      <c r="F13" s="11"/>
    </row>
    <row r="14" spans="1:6" ht="14.45">
      <c r="A14" s="92" t="s">
        <v>193</v>
      </c>
      <c r="B14" s="69" t="s">
        <v>400</v>
      </c>
      <c r="C14" s="11" t="s">
        <v>242</v>
      </c>
      <c r="D14" s="72" t="s">
        <v>193</v>
      </c>
      <c r="F14" s="11"/>
    </row>
    <row r="15" spans="1:6" ht="14.45">
      <c r="A15" s="92" t="s">
        <v>421</v>
      </c>
      <c r="B15" s="69" t="str">
        <f t="shared" ref="B15:B20" si="0">E15</f>
        <v>general</v>
      </c>
      <c r="C15" s="11" t="s">
        <v>283</v>
      </c>
      <c r="D15" s="72" t="s">
        <v>422</v>
      </c>
      <c r="E15" s="69" t="s">
        <v>423</v>
      </c>
      <c r="F15" s="11"/>
    </row>
    <row r="16" spans="1:6" ht="14.45">
      <c r="A16" s="69" t="s">
        <v>424</v>
      </c>
      <c r="B16" s="69" t="str">
        <f t="shared" si="0"/>
        <v>general</v>
      </c>
      <c r="C16" s="11" t="s">
        <v>288</v>
      </c>
      <c r="D16" s="72" t="s">
        <v>422</v>
      </c>
      <c r="E16" s="69" t="s">
        <v>423</v>
      </c>
      <c r="F16" s="11"/>
    </row>
    <row r="17" spans="1:6" ht="14.45">
      <c r="A17" s="92" t="s">
        <v>425</v>
      </c>
      <c r="B17" s="69" t="str">
        <f t="shared" si="0"/>
        <v>general</v>
      </c>
      <c r="C17" s="11" t="s">
        <v>296</v>
      </c>
      <c r="D17" s="72" t="s">
        <v>422</v>
      </c>
      <c r="E17" s="69" t="s">
        <v>423</v>
      </c>
      <c r="F17" s="11"/>
    </row>
    <row r="18" spans="1:6" ht="14.45">
      <c r="A18" s="69" t="s">
        <v>426</v>
      </c>
      <c r="B18" s="69" t="str">
        <f t="shared" si="0"/>
        <v>general</v>
      </c>
      <c r="C18" s="11" t="s">
        <v>308</v>
      </c>
      <c r="D18" s="72" t="s">
        <v>422</v>
      </c>
      <c r="E18" s="69" t="s">
        <v>423</v>
      </c>
      <c r="F18" s="11"/>
    </row>
    <row r="19" spans="1:6" ht="14.45">
      <c r="A19" s="92" t="s">
        <v>427</v>
      </c>
      <c r="B19" s="69" t="str">
        <f t="shared" si="0"/>
        <v>general</v>
      </c>
      <c r="C19" s="11" t="s">
        <v>313</v>
      </c>
      <c r="D19" s="72" t="s">
        <v>422</v>
      </c>
      <c r="E19" s="69" t="s">
        <v>423</v>
      </c>
      <c r="F19" s="11"/>
    </row>
    <row r="20" spans="1:6" ht="14.45">
      <c r="A20" s="69" t="s">
        <v>27</v>
      </c>
      <c r="B20" s="69" t="str">
        <f t="shared" si="0"/>
        <v>general</v>
      </c>
      <c r="C20" s="11" t="s">
        <v>317</v>
      </c>
      <c r="D20" s="72" t="s">
        <v>422</v>
      </c>
      <c r="E20" s="69" t="s">
        <v>423</v>
      </c>
      <c r="F20" s="11"/>
    </row>
    <row r="21" spans="1:6" ht="14.45">
      <c r="A21" s="69" t="s">
        <v>428</v>
      </c>
      <c r="B21" s="92" t="s">
        <v>429</v>
      </c>
      <c r="C21" s="11" t="s">
        <v>339</v>
      </c>
      <c r="D21" s="72" t="s">
        <v>422</v>
      </c>
      <c r="E21" s="92" t="s">
        <v>429</v>
      </c>
      <c r="F21" s="11"/>
    </row>
    <row r="22" spans="1:6" ht="14.45">
      <c r="A22" s="92" t="s">
        <v>29</v>
      </c>
      <c r="B22" s="69" t="str">
        <f t="shared" ref="B22" si="1">E22</f>
        <v>general</v>
      </c>
      <c r="C22" s="11" t="s">
        <v>341</v>
      </c>
      <c r="D22" s="72" t="s">
        <v>422</v>
      </c>
      <c r="E22" s="69" t="s">
        <v>423</v>
      </c>
      <c r="F22" s="11"/>
    </row>
    <row r="23" spans="1:6" ht="14.45">
      <c r="A23" s="92" t="s">
        <v>430</v>
      </c>
      <c r="B23" s="69" t="str">
        <f>E24</f>
        <v>general</v>
      </c>
      <c r="C23" s="11" t="s">
        <v>343</v>
      </c>
      <c r="D23" s="72" t="s">
        <v>422</v>
      </c>
      <c r="E23" s="69" t="s">
        <v>423</v>
      </c>
      <c r="F23" s="11"/>
    </row>
    <row r="24" spans="1:6" ht="14.45">
      <c r="A24" s="92" t="s">
        <v>431</v>
      </c>
      <c r="B24" s="69" t="str">
        <f>E25</f>
        <v>general</v>
      </c>
      <c r="C24" s="11" t="s">
        <v>346</v>
      </c>
      <c r="D24" s="72" t="s">
        <v>422</v>
      </c>
      <c r="E24" s="69" t="s">
        <v>423</v>
      </c>
      <c r="F24" s="11"/>
    </row>
    <row r="25" spans="1:6" ht="14.45">
      <c r="A25" s="92" t="s">
        <v>432</v>
      </c>
      <c r="B25" s="69" t="str">
        <f>E26</f>
        <v>general</v>
      </c>
      <c r="C25" s="11" t="s">
        <v>349</v>
      </c>
      <c r="D25" s="72" t="s">
        <v>422</v>
      </c>
      <c r="E25" s="69" t="s">
        <v>423</v>
      </c>
      <c r="F25" s="11"/>
    </row>
    <row r="26" spans="1:6" ht="14.45">
      <c r="A26" s="69" t="s">
        <v>433</v>
      </c>
      <c r="B26" s="69" t="str">
        <f>E26</f>
        <v>general</v>
      </c>
      <c r="C26" s="11" t="s">
        <v>355</v>
      </c>
      <c r="D26" s="72" t="s">
        <v>422</v>
      </c>
      <c r="E26" s="69" t="s">
        <v>423</v>
      </c>
      <c r="F26" s="11"/>
    </row>
    <row r="27" spans="1:6" ht="14.45">
      <c r="A27" s="92" t="s">
        <v>434</v>
      </c>
      <c r="B27" s="69" t="str">
        <f>E27</f>
        <v>general</v>
      </c>
      <c r="C27" s="11" t="s">
        <v>357</v>
      </c>
      <c r="D27" s="72" t="s">
        <v>422</v>
      </c>
      <c r="E27" s="69" t="s">
        <v>423</v>
      </c>
      <c r="F27" s="11"/>
    </row>
    <row r="28" spans="1:6" ht="14.45">
      <c r="A28" s="92" t="s">
        <v>435</v>
      </c>
      <c r="B28" s="69" t="str">
        <f>E28</f>
        <v>general</v>
      </c>
      <c r="C28" s="11" t="s">
        <v>360</v>
      </c>
      <c r="D28" s="72" t="s">
        <v>422</v>
      </c>
      <c r="E28" s="69" t="s">
        <v>423</v>
      </c>
      <c r="F28" s="11"/>
    </row>
    <row r="29" spans="1:6" ht="14.45">
      <c r="A29" s="92" t="s">
        <v>436</v>
      </c>
      <c r="B29" s="69" t="s">
        <v>400</v>
      </c>
      <c r="C29" s="11" t="s">
        <v>368</v>
      </c>
      <c r="D29" s="92" t="s">
        <v>437</v>
      </c>
    </row>
    <row r="30" spans="1:6" ht="14.45">
      <c r="A30" s="92" t="s">
        <v>436</v>
      </c>
      <c r="B30" s="69" t="s">
        <v>400</v>
      </c>
      <c r="C30" s="11" t="s">
        <v>370</v>
      </c>
      <c r="D30" s="92" t="s">
        <v>437</v>
      </c>
    </row>
    <row r="31" spans="1:6">
      <c r="C31" s="11"/>
    </row>
    <row r="32" spans="1:6">
      <c r="C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F18A-135C-4BD1-AB47-0697399CFFE2}">
  <dimension ref="A1:DW167"/>
  <sheetViews>
    <sheetView showGridLines="0" topLeftCell="CX1" zoomScaleNormal="100" workbookViewId="0">
      <pane ySplit="1" topLeftCell="A2" activePane="bottomLeft" state="frozen"/>
      <selection pane="bottomLeft" activeCell="DO28" sqref="DO28"/>
      <selection activeCell="F127" sqref="F127"/>
    </sheetView>
  </sheetViews>
  <sheetFormatPr defaultRowHeight="13.5"/>
  <cols>
    <col min="1" max="1" width="9.875" bestFit="1" customWidth="1"/>
    <col min="2" max="2" width="31.875" bestFit="1" customWidth="1"/>
    <col min="3" max="3" width="28.5" bestFit="1" customWidth="1"/>
    <col min="4" max="4" width="20.25" bestFit="1" customWidth="1"/>
    <col min="5" max="5" width="25.875" bestFit="1" customWidth="1"/>
    <col min="6" max="6" width="33.5" bestFit="1" customWidth="1"/>
    <col min="7" max="7" width="40.25" customWidth="1"/>
    <col min="8" max="8" width="7.875" customWidth="1"/>
    <col min="18" max="18" width="9.875" bestFit="1" customWidth="1"/>
    <col min="19" max="19" width="6.25" bestFit="1" customWidth="1"/>
    <col min="20" max="20" width="6" bestFit="1" customWidth="1"/>
    <col min="21" max="22" width="9.875" bestFit="1" customWidth="1"/>
    <col min="23" max="23" width="6.75" bestFit="1" customWidth="1"/>
    <col min="24" max="25" width="12.5" bestFit="1" customWidth="1"/>
    <col min="26" max="26" width="5.125" bestFit="1" customWidth="1"/>
    <col min="27" max="27" width="36" bestFit="1" customWidth="1"/>
    <col min="28" max="28" width="34.5" bestFit="1" customWidth="1"/>
    <col min="29" max="29" width="34.25" bestFit="1" customWidth="1"/>
    <col min="30" max="30" width="34.75" bestFit="1" customWidth="1"/>
    <col min="31" max="35" width="17.875" bestFit="1" customWidth="1"/>
    <col min="36" max="37" width="28.5" bestFit="1" customWidth="1"/>
    <col min="38" max="38" width="8.5" bestFit="1" customWidth="1"/>
    <col min="39" max="39" width="8.125" bestFit="1" customWidth="1"/>
    <col min="40" max="40" width="6" bestFit="1" customWidth="1"/>
    <col min="41" max="41" width="7.5" bestFit="1" customWidth="1"/>
    <col min="42" max="42" width="9.125" bestFit="1" customWidth="1"/>
    <col min="43" max="43" width="12.75" bestFit="1" customWidth="1"/>
    <col min="44" max="44" width="11.25" bestFit="1" customWidth="1"/>
    <col min="45" max="45" width="11.125" bestFit="1" customWidth="1"/>
    <col min="46" max="46" width="9.625" bestFit="1" customWidth="1"/>
    <col min="47" max="47" width="5.75" bestFit="1" customWidth="1"/>
    <col min="48" max="48" width="11.125" bestFit="1" customWidth="1"/>
    <col min="49" max="49" width="12.5" customWidth="1"/>
    <col min="50" max="50" width="12.5" bestFit="1" customWidth="1"/>
    <col min="51" max="51" width="5.125" bestFit="1" customWidth="1"/>
    <col min="52" max="52" width="7.5" bestFit="1" customWidth="1"/>
    <col min="53" max="53" width="6.125" bestFit="1" customWidth="1"/>
    <col min="54" max="54" width="11.125" bestFit="1" customWidth="1"/>
    <col min="55" max="55" width="14.25" bestFit="1" customWidth="1"/>
    <col min="56" max="56" width="14.125" bestFit="1" customWidth="1"/>
    <col min="57" max="57" width="4.125" bestFit="1" customWidth="1"/>
    <col min="58" max="58" width="4.75" bestFit="1" customWidth="1"/>
    <col min="59" max="59" width="6" bestFit="1" customWidth="1"/>
    <col min="60" max="60" width="7.5" bestFit="1" customWidth="1"/>
    <col min="61" max="61" width="4.875" bestFit="1" customWidth="1"/>
    <col min="62" max="62" width="12.75" bestFit="1" customWidth="1"/>
    <col min="63" max="63" width="11.25" bestFit="1" customWidth="1"/>
    <col min="64" max="64" width="11.125" bestFit="1" customWidth="1"/>
    <col min="65" max="65" width="9.625" bestFit="1" customWidth="1"/>
    <col min="66" max="68" width="5.75" bestFit="1" customWidth="1"/>
    <col min="69" max="71" width="6.25" bestFit="1" customWidth="1"/>
    <col min="72" max="72" width="10.25" bestFit="1" customWidth="1"/>
    <col min="73" max="73" width="13" bestFit="1" customWidth="1"/>
    <col min="74" max="74" width="11.5" bestFit="1" customWidth="1"/>
    <col min="75" max="75" width="15.125" bestFit="1" customWidth="1"/>
    <col min="76" max="78" width="6.25" bestFit="1" customWidth="1"/>
    <col min="83" max="83" width="11.25" bestFit="1" customWidth="1"/>
    <col min="84" max="84" width="13" bestFit="1" customWidth="1"/>
    <col min="85" max="85" width="9.875" bestFit="1" customWidth="1"/>
    <col min="86" max="86" width="16.375" bestFit="1" customWidth="1"/>
    <col min="87" max="87" width="16.5" bestFit="1" customWidth="1"/>
    <col min="88" max="88" width="11.875" bestFit="1" customWidth="1"/>
    <col min="89" max="89" width="9.875" bestFit="1" customWidth="1"/>
    <col min="90" max="90" width="6.125" bestFit="1" customWidth="1"/>
    <col min="91" max="91" width="6.375" bestFit="1" customWidth="1"/>
    <col min="92" max="92" width="13" bestFit="1" customWidth="1"/>
    <col min="93" max="93" width="14.125" bestFit="1" customWidth="1"/>
    <col min="94" max="94" width="9.5" bestFit="1" customWidth="1"/>
    <col min="95" max="95" width="12.125" bestFit="1" customWidth="1"/>
    <col min="96" max="96" width="12.25" bestFit="1" customWidth="1"/>
    <col min="97" max="97" width="5.125" bestFit="1" customWidth="1"/>
    <col min="98" max="106" width="8.375" bestFit="1" customWidth="1"/>
    <col min="107" max="107" width="9.5" bestFit="1" customWidth="1"/>
    <col min="108" max="109" width="18.875" bestFit="1" customWidth="1"/>
    <col min="110" max="110" width="8.5" bestFit="1" customWidth="1"/>
    <col min="111" max="111" width="8.125" bestFit="1" customWidth="1"/>
    <col min="112" max="113" width="7.875" bestFit="1" customWidth="1"/>
    <col min="114" max="114" width="12.75" bestFit="1" customWidth="1"/>
    <col min="115" max="115" width="11.25" bestFit="1" customWidth="1"/>
    <col min="116" max="116" width="11.125" bestFit="1" customWidth="1"/>
    <col min="117" max="122" width="6.125" customWidth="1"/>
    <col min="123" max="124" width="2.875" bestFit="1" customWidth="1"/>
    <col min="125" max="125" width="16.25" customWidth="1"/>
  </cols>
  <sheetData>
    <row r="1" spans="1:124">
      <c r="A1" s="10" t="s">
        <v>0</v>
      </c>
      <c r="B1" s="11" t="s">
        <v>438</v>
      </c>
      <c r="C1" s="12">
        <v>45446.599108796298</v>
      </c>
      <c r="D1" s="34">
        <v>45446.599108796298</v>
      </c>
      <c r="E1" s="11" t="s">
        <v>2</v>
      </c>
      <c r="F1" s="11" t="s">
        <v>3</v>
      </c>
      <c r="G1" s="11"/>
      <c r="H1" s="11"/>
      <c r="R1" s="18" t="s">
        <v>4</v>
      </c>
      <c r="S1" s="20" t="s">
        <v>5</v>
      </c>
      <c r="T1" s="20" t="s">
        <v>0</v>
      </c>
      <c r="V1" s="18" t="s">
        <v>6</v>
      </c>
      <c r="W1" s="20" t="s">
        <v>7</v>
      </c>
      <c r="Y1" s="18" t="s">
        <v>8</v>
      </c>
      <c r="Z1" s="20" t="s">
        <v>9</v>
      </c>
      <c r="AA1" s="20" t="s">
        <v>439</v>
      </c>
      <c r="AB1" s="20" t="s">
        <v>440</v>
      </c>
      <c r="AC1" s="20" t="s">
        <v>441</v>
      </c>
      <c r="AD1" s="20" t="s">
        <v>442</v>
      </c>
      <c r="AE1" s="20" t="s">
        <v>443</v>
      </c>
      <c r="AF1" s="20" t="s">
        <v>444</v>
      </c>
      <c r="AG1" s="20" t="s">
        <v>445</v>
      </c>
      <c r="AH1" s="20" t="s">
        <v>446</v>
      </c>
      <c r="AI1" s="20" t="s">
        <v>447</v>
      </c>
      <c r="AJ1" s="20" t="s">
        <v>19</v>
      </c>
      <c r="AK1" s="20" t="s">
        <v>20</v>
      </c>
      <c r="AL1" s="20" t="s">
        <v>23</v>
      </c>
      <c r="AM1" s="20" t="s">
        <v>25</v>
      </c>
      <c r="AN1" s="20" t="s">
        <v>27</v>
      </c>
      <c r="AO1" s="20" t="s">
        <v>448</v>
      </c>
      <c r="AP1" s="20" t="s">
        <v>28</v>
      </c>
      <c r="AQ1" s="20" t="s">
        <v>31</v>
      </c>
      <c r="AR1" s="20" t="s">
        <v>32</v>
      </c>
      <c r="AS1" s="20" t="s">
        <v>33</v>
      </c>
      <c r="AT1" s="20" t="s">
        <v>34</v>
      </c>
      <c r="AU1" s="20" t="s">
        <v>38</v>
      </c>
      <c r="AV1" s="22"/>
      <c r="AW1" s="36"/>
      <c r="AX1" s="18" t="s">
        <v>8</v>
      </c>
      <c r="AY1" s="20" t="s">
        <v>9</v>
      </c>
      <c r="AZ1" s="20" t="s">
        <v>41</v>
      </c>
      <c r="BA1" s="20" t="s">
        <v>43</v>
      </c>
      <c r="BB1" s="20" t="s">
        <v>449</v>
      </c>
      <c r="BC1" s="20" t="s">
        <v>46</v>
      </c>
      <c r="BD1" s="20" t="s">
        <v>47</v>
      </c>
      <c r="BE1" s="20">
        <v>121</v>
      </c>
      <c r="BF1" s="20" t="s">
        <v>50</v>
      </c>
      <c r="BG1" s="20" t="s">
        <v>27</v>
      </c>
      <c r="BH1" s="20" t="s">
        <v>448</v>
      </c>
      <c r="BI1" s="20" t="s">
        <v>51</v>
      </c>
      <c r="BJ1" s="20" t="s">
        <v>31</v>
      </c>
      <c r="BK1" s="20" t="s">
        <v>32</v>
      </c>
      <c r="BL1" s="20" t="s">
        <v>33</v>
      </c>
      <c r="BM1" s="20" t="s">
        <v>34</v>
      </c>
      <c r="BN1" s="20" t="s">
        <v>38</v>
      </c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F1" s="18" t="s">
        <v>53</v>
      </c>
      <c r="CG1" s="20" t="s">
        <v>54</v>
      </c>
      <c r="CI1" s="18" t="s">
        <v>55</v>
      </c>
      <c r="CJ1" s="29" t="s">
        <v>56</v>
      </c>
      <c r="CK1" s="20" t="s">
        <v>57</v>
      </c>
      <c r="CL1" s="20" t="s">
        <v>58</v>
      </c>
      <c r="CM1" s="30" t="s">
        <v>59</v>
      </c>
      <c r="CN1" s="20" t="s">
        <v>60</v>
      </c>
      <c r="CO1" s="20" t="s">
        <v>61</v>
      </c>
      <c r="CP1" s="29" t="s">
        <v>62</v>
      </c>
      <c r="CR1" s="31" t="s">
        <v>63</v>
      </c>
      <c r="CS1" s="20">
        <v>0</v>
      </c>
      <c r="CT1" s="20">
        <v>1000000</v>
      </c>
      <c r="CU1" s="20">
        <v>2000000</v>
      </c>
      <c r="CV1" s="20">
        <v>3000000</v>
      </c>
      <c r="CW1" s="20">
        <v>4000000</v>
      </c>
      <c r="CX1" s="20">
        <v>5000000</v>
      </c>
      <c r="CY1" s="20">
        <v>6000000</v>
      </c>
      <c r="CZ1" s="20">
        <v>7000000</v>
      </c>
      <c r="DA1" s="20">
        <v>8000000</v>
      </c>
      <c r="DB1" s="20">
        <v>9000000</v>
      </c>
      <c r="DC1" s="20">
        <v>10000000</v>
      </c>
      <c r="DE1" s="18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</row>
    <row r="2" spans="1:124">
      <c r="A2" s="10" t="s">
        <v>65</v>
      </c>
      <c r="B2" s="13">
        <v>104</v>
      </c>
      <c r="C2" s="11" t="s">
        <v>66</v>
      </c>
      <c r="D2" s="13">
        <v>8</v>
      </c>
      <c r="E2" s="11"/>
      <c r="F2" s="11"/>
      <c r="G2" s="11"/>
      <c r="H2" s="11"/>
      <c r="R2" s="19" t="s">
        <v>67</v>
      </c>
      <c r="S2" s="21">
        <v>9143</v>
      </c>
      <c r="T2" s="21">
        <v>7665.9545761813997</v>
      </c>
      <c r="V2" s="19" t="s">
        <v>67</v>
      </c>
      <c r="W2" s="21">
        <v>1477.0454238186001</v>
      </c>
      <c r="Y2" s="19" t="s">
        <v>67</v>
      </c>
      <c r="Z2" s="21">
        <v>5111.73274578772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1">
        <v>0</v>
      </c>
      <c r="AN2" s="21">
        <v>30.901710087312001</v>
      </c>
      <c r="AO2" s="21">
        <v>0</v>
      </c>
      <c r="AP2" s="21">
        <v>2036.2681659966699</v>
      </c>
      <c r="AQ2" s="21">
        <v>237.96876526997301</v>
      </c>
      <c r="AR2" s="21">
        <v>0</v>
      </c>
      <c r="AS2" s="21">
        <v>249.08318903972</v>
      </c>
      <c r="AT2" s="21">
        <v>0</v>
      </c>
      <c r="AU2" s="21">
        <v>9.0949470177292804E-13</v>
      </c>
      <c r="AV2" s="23"/>
      <c r="AW2" s="36"/>
      <c r="AX2" s="19" t="s">
        <v>67</v>
      </c>
      <c r="AY2" s="21">
        <v>5111.73274578772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  <c r="BE2" s="21">
        <v>0</v>
      </c>
      <c r="BF2" s="21">
        <v>0</v>
      </c>
      <c r="BG2" s="21">
        <v>30.901710087312001</v>
      </c>
      <c r="BH2" s="21">
        <v>0</v>
      </c>
      <c r="BI2" s="21">
        <v>2036.2681659966699</v>
      </c>
      <c r="BJ2" s="21">
        <v>237.96876526997301</v>
      </c>
      <c r="BK2" s="21">
        <v>0</v>
      </c>
      <c r="BL2" s="21">
        <v>249.08318903972</v>
      </c>
      <c r="BM2" s="21">
        <v>0</v>
      </c>
      <c r="BN2" s="21">
        <v>9.0949470177292804E-13</v>
      </c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F2" s="19" t="s">
        <v>68</v>
      </c>
      <c r="CG2" s="21">
        <v>585466.85271586396</v>
      </c>
      <c r="CI2" s="19" t="s">
        <v>23</v>
      </c>
      <c r="CJ2" s="25">
        <v>6.7908326628913301E-2</v>
      </c>
      <c r="CK2" s="21">
        <v>17181.000219427799</v>
      </c>
      <c r="CL2" s="21">
        <v>0</v>
      </c>
      <c r="CM2" s="26">
        <v>1</v>
      </c>
      <c r="CN2" s="21">
        <v>746.99013805152197</v>
      </c>
      <c r="CO2" s="21">
        <v>1</v>
      </c>
      <c r="CP2" s="25">
        <v>3.7999999999999999E-2</v>
      </c>
      <c r="CR2" s="27" t="s">
        <v>23</v>
      </c>
      <c r="CS2" s="28">
        <v>0</v>
      </c>
      <c r="CT2" s="28">
        <v>6.7908326628913301E-2</v>
      </c>
      <c r="CU2" s="28">
        <v>6.7908326628913301E-2</v>
      </c>
      <c r="CV2" s="28">
        <v>6.7908326628913301E-2</v>
      </c>
      <c r="CW2" s="28">
        <v>6.7908326628913301E-2</v>
      </c>
      <c r="CX2" s="28">
        <v>6.7908326628913301E-2</v>
      </c>
      <c r="CY2" s="28">
        <v>6.7908326628913301E-2</v>
      </c>
      <c r="CZ2" s="28">
        <v>6.7908326628913301E-2</v>
      </c>
      <c r="DA2" s="28">
        <v>6.7908326628913301E-2</v>
      </c>
      <c r="DB2" s="28">
        <v>6.7908326628913301E-2</v>
      </c>
      <c r="DC2" s="28">
        <v>6.7908326628913301E-2</v>
      </c>
      <c r="DE2" s="18" t="s">
        <v>64</v>
      </c>
      <c r="DF2" s="20" t="s">
        <v>23</v>
      </c>
      <c r="DG2" s="20" t="s">
        <v>25</v>
      </c>
      <c r="DH2" s="20" t="s">
        <v>27</v>
      </c>
      <c r="DI2" s="20" t="s">
        <v>448</v>
      </c>
      <c r="DJ2" s="20" t="s">
        <v>31</v>
      </c>
      <c r="DK2" s="20" t="s">
        <v>32</v>
      </c>
      <c r="DL2" s="20" t="s">
        <v>33</v>
      </c>
      <c r="DM2" s="20" t="s">
        <v>34</v>
      </c>
      <c r="DN2" s="20"/>
      <c r="DO2" s="20"/>
      <c r="DP2" s="20"/>
      <c r="DQ2" s="20"/>
      <c r="DR2" s="20"/>
      <c r="DS2" s="20"/>
      <c r="DT2" s="20"/>
    </row>
    <row r="3" spans="1:124">
      <c r="A3" s="10" t="s">
        <v>70</v>
      </c>
      <c r="B3" s="13">
        <v>20</v>
      </c>
      <c r="C3" s="11" t="s">
        <v>71</v>
      </c>
      <c r="D3" s="13">
        <v>5000</v>
      </c>
      <c r="E3" s="11"/>
      <c r="F3" s="11"/>
      <c r="G3" s="11"/>
      <c r="H3" s="11"/>
      <c r="R3" s="19" t="s">
        <v>72</v>
      </c>
      <c r="S3" s="21">
        <v>8210</v>
      </c>
      <c r="T3" s="21">
        <v>7857.86378147901</v>
      </c>
      <c r="V3" s="19" t="s">
        <v>72</v>
      </c>
      <c r="W3" s="21">
        <v>352.13621852098998</v>
      </c>
      <c r="Y3" s="19" t="s">
        <v>72</v>
      </c>
      <c r="Z3" s="21">
        <v>5111.73274578772</v>
      </c>
      <c r="AA3" s="21">
        <v>0</v>
      </c>
      <c r="AB3" s="21">
        <v>130.29196819098399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13.129970445031001</v>
      </c>
      <c r="AN3" s="21">
        <v>33.614216648280198</v>
      </c>
      <c r="AO3" s="21">
        <v>0</v>
      </c>
      <c r="AP3" s="21">
        <v>2048.0770608839298</v>
      </c>
      <c r="AQ3" s="21">
        <v>250.59981171520599</v>
      </c>
      <c r="AR3" s="21">
        <v>0</v>
      </c>
      <c r="AS3" s="21">
        <v>251.311043464844</v>
      </c>
      <c r="AT3" s="21">
        <v>19.106964343015299</v>
      </c>
      <c r="AU3" s="21">
        <v>-9.0949470177292804E-13</v>
      </c>
      <c r="AV3" s="23"/>
      <c r="AW3" s="36"/>
      <c r="AX3" s="19" t="s">
        <v>72</v>
      </c>
      <c r="AY3" s="21">
        <v>5111.73274578772</v>
      </c>
      <c r="AZ3" s="21">
        <v>0</v>
      </c>
      <c r="BA3" s="21">
        <v>130.29196819098399</v>
      </c>
      <c r="BB3" s="21">
        <v>0</v>
      </c>
      <c r="BC3" s="21">
        <v>0</v>
      </c>
      <c r="BD3" s="21">
        <v>0</v>
      </c>
      <c r="BE3" s="21">
        <v>0</v>
      </c>
      <c r="BF3" s="21">
        <v>13.129970445031001</v>
      </c>
      <c r="BG3" s="21">
        <v>33.614216648280198</v>
      </c>
      <c r="BH3" s="21">
        <v>0</v>
      </c>
      <c r="BI3" s="21">
        <v>2048.0770608839298</v>
      </c>
      <c r="BJ3" s="21">
        <v>250.59981171520599</v>
      </c>
      <c r="BK3" s="21">
        <v>0</v>
      </c>
      <c r="BL3" s="21">
        <v>251.311043464844</v>
      </c>
      <c r="BM3" s="21">
        <v>19.106964343015299</v>
      </c>
      <c r="BN3" s="21">
        <v>-9.0949470177292804E-13</v>
      </c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F3" s="19" t="s">
        <v>41</v>
      </c>
      <c r="CG3" s="21">
        <v>7946.8864552839696</v>
      </c>
      <c r="CI3" s="19" t="s">
        <v>25</v>
      </c>
      <c r="CJ3" s="25">
        <v>2.14641322225873E-2</v>
      </c>
      <c r="CK3" s="21">
        <v>17119723.153590702</v>
      </c>
      <c r="CL3" s="21">
        <v>0</v>
      </c>
      <c r="CM3" s="26">
        <v>1</v>
      </c>
      <c r="CN3" s="21">
        <v>223.26277037333301</v>
      </c>
      <c r="CO3" s="21">
        <v>1</v>
      </c>
      <c r="CP3" s="25">
        <v>0.16900000000000001</v>
      </c>
      <c r="CR3" s="27" t="s">
        <v>25</v>
      </c>
      <c r="CS3" s="28">
        <v>0</v>
      </c>
      <c r="CT3" s="28">
        <v>1.45693908190118E-3</v>
      </c>
      <c r="CU3" s="28">
        <v>2.81498427578683E-3</v>
      </c>
      <c r="CV3" s="28">
        <v>4.0808482858518801E-3</v>
      </c>
      <c r="CW3" s="28">
        <v>5.2607881723832897E-3</v>
      </c>
      <c r="CX3" s="28">
        <v>6.3606362798875197E-3</v>
      </c>
      <c r="CY3" s="28">
        <v>7.3858290658832598E-3</v>
      </c>
      <c r="CZ3" s="28">
        <v>8.3414339728578001E-3</v>
      </c>
      <c r="DA3" s="28">
        <v>9.2321744762128705E-3</v>
      </c>
      <c r="DB3" s="28">
        <v>1.00624534320098E-2</v>
      </c>
      <c r="DC3" s="28">
        <v>1.0836374839919999E-2</v>
      </c>
      <c r="DE3" s="19" t="s">
        <v>68</v>
      </c>
      <c r="DF3" s="21">
        <v>94826</v>
      </c>
      <c r="DG3" s="21">
        <v>166549238</v>
      </c>
      <c r="DH3" s="21">
        <v>333496199.824175</v>
      </c>
      <c r="DI3" s="21" t="s">
        <v>69</v>
      </c>
      <c r="DJ3" s="21">
        <v>8304612589</v>
      </c>
      <c r="DK3" s="21">
        <v>85689785</v>
      </c>
      <c r="DL3" s="21">
        <v>303336477</v>
      </c>
      <c r="DM3" s="21">
        <v>8400060</v>
      </c>
      <c r="DN3" s="21" t="s">
        <v>69</v>
      </c>
      <c r="DO3" s="21" t="s">
        <v>69</v>
      </c>
      <c r="DP3" s="21" t="s">
        <v>69</v>
      </c>
      <c r="DQ3" s="21" t="s">
        <v>69</v>
      </c>
      <c r="DR3" s="21" t="s">
        <v>69</v>
      </c>
      <c r="DS3" s="21" t="s">
        <v>69</v>
      </c>
      <c r="DT3" s="21" t="s">
        <v>69</v>
      </c>
    </row>
    <row r="4" spans="1:124">
      <c r="A4" s="10" t="s">
        <v>74</v>
      </c>
      <c r="B4" s="13">
        <v>84</v>
      </c>
      <c r="C4" s="11" t="s">
        <v>75</v>
      </c>
      <c r="D4" s="13">
        <v>352280</v>
      </c>
      <c r="E4" s="11"/>
      <c r="F4" s="11"/>
      <c r="G4" s="11"/>
      <c r="H4" s="11"/>
      <c r="R4" s="19" t="s">
        <v>76</v>
      </c>
      <c r="S4" s="21">
        <v>7905</v>
      </c>
      <c r="T4" s="21">
        <v>8128.7758099683697</v>
      </c>
      <c r="V4" s="19" t="s">
        <v>76</v>
      </c>
      <c r="W4" s="21">
        <v>-223.77580996837</v>
      </c>
      <c r="Y4" s="19" t="s">
        <v>76</v>
      </c>
      <c r="Z4" s="21">
        <v>5111.73274578772</v>
      </c>
      <c r="AA4" s="21">
        <v>0</v>
      </c>
      <c r="AB4" s="21">
        <v>691.15342853740594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43.976543017812503</v>
      </c>
      <c r="AN4" s="21">
        <v>68.6365370318412</v>
      </c>
      <c r="AO4" s="21">
        <v>0</v>
      </c>
      <c r="AP4" s="21">
        <v>1723.8254738952</v>
      </c>
      <c r="AQ4" s="21">
        <v>229.64789627283201</v>
      </c>
      <c r="AR4" s="21">
        <v>0</v>
      </c>
      <c r="AS4" s="21">
        <v>236.16142095006199</v>
      </c>
      <c r="AT4" s="21">
        <v>23.641764475493598</v>
      </c>
      <c r="AU4" s="21">
        <v>9.0949470177292804E-13</v>
      </c>
      <c r="AV4" s="23"/>
      <c r="AW4" s="36"/>
      <c r="AX4" s="19" t="s">
        <v>76</v>
      </c>
      <c r="AY4" s="21">
        <v>5111.73274578772</v>
      </c>
      <c r="AZ4" s="21">
        <v>0</v>
      </c>
      <c r="BA4" s="21">
        <v>691.15342853740594</v>
      </c>
      <c r="BB4" s="21">
        <v>0</v>
      </c>
      <c r="BC4" s="21">
        <v>0</v>
      </c>
      <c r="BD4" s="21">
        <v>0</v>
      </c>
      <c r="BE4" s="21">
        <v>0</v>
      </c>
      <c r="BF4" s="21">
        <v>43.976543017812503</v>
      </c>
      <c r="BG4" s="21">
        <v>68.6365370318412</v>
      </c>
      <c r="BH4" s="21">
        <v>0</v>
      </c>
      <c r="BI4" s="21">
        <v>1723.8254738952</v>
      </c>
      <c r="BJ4" s="21">
        <v>229.64789627283201</v>
      </c>
      <c r="BK4" s="21">
        <v>0</v>
      </c>
      <c r="BL4" s="21">
        <v>236.16142095006199</v>
      </c>
      <c r="BM4" s="21">
        <v>23.641764475493598</v>
      </c>
      <c r="BN4" s="21">
        <v>9.0949470177292804E-13</v>
      </c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F4" s="19" t="s">
        <v>46</v>
      </c>
      <c r="CG4" s="21">
        <v>3116.9687541794401</v>
      </c>
      <c r="CI4" s="19" t="s">
        <v>27</v>
      </c>
      <c r="CJ4" s="25">
        <v>3.2213068745097898E-2</v>
      </c>
      <c r="CK4" s="21">
        <v>19182400.849744301</v>
      </c>
      <c r="CL4" s="21">
        <v>0</v>
      </c>
      <c r="CM4" s="26">
        <v>1</v>
      </c>
      <c r="CN4" s="21">
        <v>334.00183286768299</v>
      </c>
      <c r="CO4" s="21">
        <v>1</v>
      </c>
      <c r="CP4" s="25">
        <v>0.14499999999999999</v>
      </c>
      <c r="CR4" s="27" t="s">
        <v>27</v>
      </c>
      <c r="CS4" s="28">
        <v>0</v>
      </c>
      <c r="CT4" s="28">
        <v>1.9054184946764099E-3</v>
      </c>
      <c r="CU4" s="28">
        <v>3.6981305698376801E-3</v>
      </c>
      <c r="CV4" s="28">
        <v>5.3848028643536496E-3</v>
      </c>
      <c r="CW4" s="28">
        <v>6.9717076822017002E-3</v>
      </c>
      <c r="CX4" s="28">
        <v>8.4647463175650597E-3</v>
      </c>
      <c r="CY4" s="28">
        <v>9.8694710002404894E-3</v>
      </c>
      <c r="CZ4" s="28">
        <v>1.1191105542964401E-2</v>
      </c>
      <c r="DA4" s="28">
        <v>1.24345647674398E-2</v>
      </c>
      <c r="DB4" s="28">
        <v>1.3604472781304401E-2</v>
      </c>
      <c r="DC4" s="28">
        <v>1.4705180174007199E-2</v>
      </c>
      <c r="DE4" s="19" t="s">
        <v>73</v>
      </c>
      <c r="DF4" s="21">
        <v>60194</v>
      </c>
      <c r="DG4" s="21">
        <v>55626955</v>
      </c>
      <c r="DH4" s="21">
        <v>225001504.17582399</v>
      </c>
      <c r="DI4" s="21">
        <v>101157892</v>
      </c>
      <c r="DJ4" s="21">
        <v>4163329790</v>
      </c>
      <c r="DK4" s="21">
        <v>308182503</v>
      </c>
      <c r="DL4" s="21">
        <v>58681954</v>
      </c>
      <c r="DM4" s="21">
        <v>12059263</v>
      </c>
      <c r="DN4" s="21" t="s">
        <v>69</v>
      </c>
      <c r="DO4" s="21" t="s">
        <v>69</v>
      </c>
      <c r="DP4" s="21" t="s">
        <v>69</v>
      </c>
      <c r="DQ4" s="21" t="s">
        <v>69</v>
      </c>
      <c r="DR4" s="21" t="s">
        <v>69</v>
      </c>
      <c r="DS4" s="21" t="s">
        <v>69</v>
      </c>
      <c r="DT4" s="21" t="s">
        <v>69</v>
      </c>
    </row>
    <row r="5" spans="1:124">
      <c r="A5" s="10" t="s">
        <v>77</v>
      </c>
      <c r="B5" s="14">
        <v>1346.08951368725</v>
      </c>
      <c r="C5" s="11"/>
      <c r="D5" s="11"/>
      <c r="E5" s="11"/>
      <c r="F5" s="11"/>
      <c r="G5" s="11"/>
      <c r="H5" s="11"/>
      <c r="R5" s="19" t="s">
        <v>78</v>
      </c>
      <c r="S5" s="21">
        <v>7805</v>
      </c>
      <c r="T5" s="21">
        <v>8042.8970666318301</v>
      </c>
      <c r="V5" s="19" t="s">
        <v>78</v>
      </c>
      <c r="W5" s="21">
        <v>-237.89706663183</v>
      </c>
      <c r="Y5" s="19" t="s">
        <v>78</v>
      </c>
      <c r="Z5" s="21">
        <v>5111.73274578772</v>
      </c>
      <c r="AA5" s="21">
        <v>0</v>
      </c>
      <c r="AB5" s="21">
        <v>480.315279795744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34.135720042518003</v>
      </c>
      <c r="AN5" s="21">
        <v>71.201093194631895</v>
      </c>
      <c r="AO5" s="21">
        <v>0</v>
      </c>
      <c r="AP5" s="21">
        <v>1876.6402721396</v>
      </c>
      <c r="AQ5" s="21">
        <v>221.96678621117201</v>
      </c>
      <c r="AR5" s="21">
        <v>0</v>
      </c>
      <c r="AS5" s="21">
        <v>215.32783440866601</v>
      </c>
      <c r="AT5" s="21">
        <v>31.5773350517713</v>
      </c>
      <c r="AU5" s="21">
        <v>0</v>
      </c>
      <c r="AV5" s="23"/>
      <c r="AW5" s="36"/>
      <c r="AX5" s="19" t="s">
        <v>78</v>
      </c>
      <c r="AY5" s="21">
        <v>5111.73274578772</v>
      </c>
      <c r="AZ5" s="21">
        <v>0</v>
      </c>
      <c r="BA5" s="21">
        <v>480.315279795744</v>
      </c>
      <c r="BB5" s="21">
        <v>0</v>
      </c>
      <c r="BC5" s="21">
        <v>0</v>
      </c>
      <c r="BD5" s="21">
        <v>0</v>
      </c>
      <c r="BE5" s="21">
        <v>0</v>
      </c>
      <c r="BF5" s="21">
        <v>34.135720042518003</v>
      </c>
      <c r="BG5" s="21">
        <v>71.201093194631895</v>
      </c>
      <c r="BH5" s="21">
        <v>0</v>
      </c>
      <c r="BI5" s="21">
        <v>1876.6402721396</v>
      </c>
      <c r="BJ5" s="21">
        <v>221.96678621117201</v>
      </c>
      <c r="BK5" s="21">
        <v>0</v>
      </c>
      <c r="BL5" s="21">
        <v>215.32783440866601</v>
      </c>
      <c r="BM5" s="21">
        <v>31.5773350517713</v>
      </c>
      <c r="BN5" s="21">
        <v>0</v>
      </c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F5" s="19" t="s">
        <v>448</v>
      </c>
      <c r="CG5" s="21">
        <v>1218.6940784999899</v>
      </c>
      <c r="CI5" s="19" t="s">
        <v>448</v>
      </c>
      <c r="CJ5" s="25">
        <v>1.0680840806954899E-2</v>
      </c>
      <c r="CK5" s="21">
        <v>6457615.3772078799</v>
      </c>
      <c r="CL5" s="21">
        <v>0</v>
      </c>
      <c r="CM5" s="26">
        <v>1</v>
      </c>
      <c r="CN5" s="21">
        <v>105.54568358176699</v>
      </c>
      <c r="CO5" s="21">
        <v>1</v>
      </c>
      <c r="CP5" s="25">
        <v>3.7999999999999999E-2</v>
      </c>
      <c r="CR5" s="27" t="s">
        <v>448</v>
      </c>
      <c r="CS5" s="28">
        <v>0</v>
      </c>
      <c r="CT5" s="28">
        <v>1.58807925566367E-3</v>
      </c>
      <c r="CU5" s="28">
        <v>2.9400351791055001E-3</v>
      </c>
      <c r="CV5" s="28">
        <v>4.0909757334958996E-3</v>
      </c>
      <c r="CW5" s="28">
        <v>5.0707888596280897E-3</v>
      </c>
      <c r="CX5" s="28">
        <v>5.9049186141829999E-3</v>
      </c>
      <c r="CY5" s="28">
        <v>6.6150259079894996E-3</v>
      </c>
      <c r="CZ5" s="28">
        <v>7.2195510025130404E-3</v>
      </c>
      <c r="DA5" s="28">
        <v>7.7341923716358696E-3</v>
      </c>
      <c r="DB5" s="28">
        <v>8.1723143639435194E-3</v>
      </c>
      <c r="DC5" s="28">
        <v>8.5452942518036701E-3</v>
      </c>
      <c r="DE5" s="18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>
      <c r="A6" s="10" t="s">
        <v>80</v>
      </c>
      <c r="B6" s="15">
        <v>0.980493244603036</v>
      </c>
      <c r="C6" s="11"/>
      <c r="D6" s="11"/>
      <c r="E6" s="11"/>
      <c r="F6" s="11"/>
      <c r="G6" s="11"/>
      <c r="H6" s="11"/>
      <c r="R6" s="19" t="s">
        <v>81</v>
      </c>
      <c r="S6" s="21">
        <v>7247</v>
      </c>
      <c r="T6" s="21">
        <v>7836.0730167532502</v>
      </c>
      <c r="V6" s="19" t="s">
        <v>81</v>
      </c>
      <c r="W6" s="21">
        <v>-589.07301675325004</v>
      </c>
      <c r="Y6" s="19" t="s">
        <v>81</v>
      </c>
      <c r="Z6" s="21">
        <v>5111.73274578772</v>
      </c>
      <c r="AA6" s="21">
        <v>0</v>
      </c>
      <c r="AB6" s="21">
        <v>366.93426350365701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35.720333222269701</v>
      </c>
      <c r="AN6" s="21">
        <v>20.357407976076399</v>
      </c>
      <c r="AO6" s="21">
        <v>0</v>
      </c>
      <c r="AP6" s="21">
        <v>1869.37464978209</v>
      </c>
      <c r="AQ6" s="21">
        <v>203.69203289242401</v>
      </c>
      <c r="AR6" s="21">
        <v>0</v>
      </c>
      <c r="AS6" s="21">
        <v>207.210781780936</v>
      </c>
      <c r="AT6" s="21">
        <v>21.050801808075899</v>
      </c>
      <c r="AU6" s="21">
        <v>0</v>
      </c>
      <c r="AV6" s="23"/>
      <c r="AW6" s="36"/>
      <c r="AX6" s="19" t="s">
        <v>81</v>
      </c>
      <c r="AY6" s="21">
        <v>5111.73274578772</v>
      </c>
      <c r="AZ6" s="21">
        <v>0</v>
      </c>
      <c r="BA6" s="21">
        <v>366.93426350365701</v>
      </c>
      <c r="BB6" s="21">
        <v>0</v>
      </c>
      <c r="BC6" s="21">
        <v>0</v>
      </c>
      <c r="BD6" s="21">
        <v>0</v>
      </c>
      <c r="BE6" s="21">
        <v>0</v>
      </c>
      <c r="BF6" s="21">
        <v>35.720333222269701</v>
      </c>
      <c r="BG6" s="21">
        <v>20.357407976076399</v>
      </c>
      <c r="BH6" s="21">
        <v>0</v>
      </c>
      <c r="BI6" s="21">
        <v>1869.37464978209</v>
      </c>
      <c r="BJ6" s="21">
        <v>203.69203289242401</v>
      </c>
      <c r="BK6" s="21">
        <v>0</v>
      </c>
      <c r="BL6" s="21">
        <v>207.210781780936</v>
      </c>
      <c r="BM6" s="21">
        <v>21.050801808075899</v>
      </c>
      <c r="BN6" s="21">
        <v>0</v>
      </c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F6" s="19" t="s">
        <v>34</v>
      </c>
      <c r="CG6" s="21">
        <v>92.188169965017096</v>
      </c>
      <c r="CI6" s="19" t="s">
        <v>31</v>
      </c>
      <c r="CJ6" s="25">
        <v>4.9123119998569102E-2</v>
      </c>
      <c r="CK6" s="21">
        <v>774445155.49944198</v>
      </c>
      <c r="CL6" s="21">
        <v>0</v>
      </c>
      <c r="CM6" s="26">
        <v>1</v>
      </c>
      <c r="CN6" s="21">
        <v>507.67008884965202</v>
      </c>
      <c r="CO6" s="21">
        <v>1</v>
      </c>
      <c r="CP6" s="25">
        <v>0.29499999999999998</v>
      </c>
      <c r="CR6" s="27" t="s">
        <v>31</v>
      </c>
      <c r="CS6" s="28">
        <v>0</v>
      </c>
      <c r="CT6" s="28">
        <v>8.9889404161970905E-5</v>
      </c>
      <c r="CU6" s="28">
        <v>1.79614321520562E-4</v>
      </c>
      <c r="CV6" s="28">
        <v>2.6917505306685101E-4</v>
      </c>
      <c r="CW6" s="28">
        <v>3.5857189924113199E-4</v>
      </c>
      <c r="CX6" s="28">
        <v>4.47805159933941E-4</v>
      </c>
      <c r="CY6" s="28">
        <v>5.3687513448703503E-4</v>
      </c>
      <c r="CZ6" s="28">
        <v>6.2578212169443E-4</v>
      </c>
      <c r="DA6" s="28">
        <v>7.1452641980336703E-4</v>
      </c>
      <c r="DB6" s="28">
        <v>8.03108326515336E-4</v>
      </c>
      <c r="DC6" s="28">
        <v>8.9152813898707699E-4</v>
      </c>
      <c r="DE6" s="18" t="s">
        <v>79</v>
      </c>
      <c r="DF6" s="20" t="s">
        <v>23</v>
      </c>
      <c r="DG6" s="20" t="s">
        <v>25</v>
      </c>
      <c r="DH6" s="20" t="s">
        <v>27</v>
      </c>
      <c r="DI6" s="20" t="s">
        <v>448</v>
      </c>
      <c r="DJ6" s="20" t="s">
        <v>31</v>
      </c>
      <c r="DK6" s="20" t="s">
        <v>32</v>
      </c>
      <c r="DL6" s="20" t="s">
        <v>33</v>
      </c>
      <c r="DM6" s="20" t="s">
        <v>34</v>
      </c>
      <c r="DN6" s="20"/>
      <c r="DO6" s="20"/>
      <c r="DP6" s="20"/>
      <c r="DQ6" s="20"/>
      <c r="DR6" s="20"/>
      <c r="DS6" s="20"/>
      <c r="DT6" s="20"/>
    </row>
    <row r="7" spans="1:124">
      <c r="A7" s="10" t="s">
        <v>82</v>
      </c>
      <c r="B7" s="15">
        <v>0.97579282161581504</v>
      </c>
      <c r="C7" s="11"/>
      <c r="D7" s="11"/>
      <c r="E7" s="11"/>
      <c r="F7" s="11"/>
      <c r="G7" s="11"/>
      <c r="H7" s="11"/>
      <c r="R7" s="19" t="s">
        <v>83</v>
      </c>
      <c r="S7" s="21">
        <v>11838</v>
      </c>
      <c r="T7" s="21">
        <v>12028.868179801</v>
      </c>
      <c r="V7" s="19" t="s">
        <v>83</v>
      </c>
      <c r="W7" s="21">
        <v>-190.868179801</v>
      </c>
      <c r="Y7" s="19" t="s">
        <v>83</v>
      </c>
      <c r="Z7" s="21">
        <v>5111.73274578772</v>
      </c>
      <c r="AA7" s="21">
        <v>5631.4591833391596</v>
      </c>
      <c r="AB7" s="21">
        <v>444.16929654153603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24.6652638110615</v>
      </c>
      <c r="AN7" s="21">
        <v>12.931343336321801</v>
      </c>
      <c r="AO7" s="21">
        <v>0</v>
      </c>
      <c r="AP7" s="21">
        <v>678.50840349280099</v>
      </c>
      <c r="AQ7" s="21">
        <v>69.496987996678598</v>
      </c>
      <c r="AR7" s="21">
        <v>0</v>
      </c>
      <c r="AS7" s="21">
        <v>51.1830758237192</v>
      </c>
      <c r="AT7" s="21">
        <v>4.72187967199865</v>
      </c>
      <c r="AU7" s="21">
        <v>0</v>
      </c>
      <c r="AV7" s="23"/>
      <c r="AW7" s="36"/>
      <c r="AX7" s="19" t="s">
        <v>83</v>
      </c>
      <c r="AY7" s="21">
        <v>5111.73274578772</v>
      </c>
      <c r="AZ7" s="21">
        <v>5631.4591833391596</v>
      </c>
      <c r="BA7" s="21">
        <v>444.16929654153603</v>
      </c>
      <c r="BB7" s="21">
        <v>0</v>
      </c>
      <c r="BC7" s="21">
        <v>0</v>
      </c>
      <c r="BD7" s="21">
        <v>0</v>
      </c>
      <c r="BE7" s="21">
        <v>0</v>
      </c>
      <c r="BF7" s="21">
        <v>24.6652638110615</v>
      </c>
      <c r="BG7" s="21">
        <v>12.931343336321801</v>
      </c>
      <c r="BH7" s="21">
        <v>0</v>
      </c>
      <c r="BI7" s="21">
        <v>678.50840349280099</v>
      </c>
      <c r="BJ7" s="21">
        <v>69.496987996678598</v>
      </c>
      <c r="BK7" s="21">
        <v>0</v>
      </c>
      <c r="BL7" s="21">
        <v>51.1830758237192</v>
      </c>
      <c r="BM7" s="21">
        <v>4.72187967199865</v>
      </c>
      <c r="BN7" s="21">
        <v>0</v>
      </c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F7" s="19" t="s">
        <v>9</v>
      </c>
      <c r="CG7" s="21">
        <v>0</v>
      </c>
      <c r="CI7" s="19" t="s">
        <v>32</v>
      </c>
      <c r="CJ7" s="25">
        <v>1.6975359986395998E-2</v>
      </c>
      <c r="CK7" s="21">
        <v>50938808.8511604</v>
      </c>
      <c r="CL7" s="21">
        <v>0</v>
      </c>
      <c r="CM7" s="26">
        <v>1</v>
      </c>
      <c r="CN7" s="21">
        <v>203.545795620392</v>
      </c>
      <c r="CO7" s="21">
        <v>1</v>
      </c>
      <c r="CP7" s="25">
        <v>0.37</v>
      </c>
      <c r="CR7" s="27" t="s">
        <v>32</v>
      </c>
      <c r="CS7" s="28">
        <v>0</v>
      </c>
      <c r="CT7" s="28">
        <v>5.2081167955100101E-4</v>
      </c>
      <c r="CU7" s="28">
        <v>1.02564462252298E-3</v>
      </c>
      <c r="CV7" s="28">
        <v>1.5149890637410799E-3</v>
      </c>
      <c r="CW7" s="28">
        <v>1.98932019740553E-3</v>
      </c>
      <c r="CX7" s="28">
        <v>2.4490986385447499E-3</v>
      </c>
      <c r="CY7" s="28">
        <v>2.8947708703109202E-3</v>
      </c>
      <c r="CZ7" s="28">
        <v>3.3267696775522802E-3</v>
      </c>
      <c r="DA7" s="28">
        <v>3.7455145670832902E-3</v>
      </c>
      <c r="DB7" s="28">
        <v>4.1514121750606198E-3</v>
      </c>
      <c r="DC7" s="28">
        <v>4.54485666186081E-3</v>
      </c>
      <c r="DE7" s="19" t="s">
        <v>68</v>
      </c>
      <c r="DF7" s="21">
        <v>4545432.0076300995</v>
      </c>
      <c r="DG7" s="21">
        <v>2345769.1899835598</v>
      </c>
      <c r="DH7" s="21">
        <v>7608807.2877134299</v>
      </c>
      <c r="DI7" s="21" t="s">
        <v>69</v>
      </c>
      <c r="DJ7" s="21">
        <v>7537194.7235678602</v>
      </c>
      <c r="DK7" s="21">
        <v>1252713.14021544</v>
      </c>
      <c r="DL7" s="21">
        <v>9342959.8798807301</v>
      </c>
      <c r="DM7" s="21">
        <v>1301833.5909849999</v>
      </c>
      <c r="DN7" s="21" t="s">
        <v>69</v>
      </c>
      <c r="DO7" s="21" t="s">
        <v>69</v>
      </c>
      <c r="DP7" s="21" t="s">
        <v>69</v>
      </c>
      <c r="DQ7" s="21" t="s">
        <v>69</v>
      </c>
      <c r="DR7" s="21" t="s">
        <v>69</v>
      </c>
      <c r="DS7" s="21" t="s">
        <v>69</v>
      </c>
      <c r="DT7" s="21" t="s">
        <v>69</v>
      </c>
    </row>
    <row r="8" spans="1:124">
      <c r="A8" s="10" t="s">
        <v>84</v>
      </c>
      <c r="B8" s="14">
        <v>3339.7894573357398</v>
      </c>
      <c r="C8" s="11"/>
      <c r="D8" s="11"/>
      <c r="E8" s="11"/>
      <c r="F8" s="11"/>
      <c r="G8" s="11"/>
      <c r="H8" s="11"/>
      <c r="R8" s="19" t="s">
        <v>85</v>
      </c>
      <c r="S8" s="21">
        <v>8809</v>
      </c>
      <c r="T8" s="21">
        <v>9519.1593753185698</v>
      </c>
      <c r="V8" s="19" t="s">
        <v>85</v>
      </c>
      <c r="W8" s="21">
        <v>-710.15937531857003</v>
      </c>
      <c r="Y8" s="19" t="s">
        <v>85</v>
      </c>
      <c r="Z8" s="21">
        <v>5111.73274578772</v>
      </c>
      <c r="AA8" s="21">
        <v>1612.2315755222501</v>
      </c>
      <c r="AB8" s="21">
        <v>958.354904691407</v>
      </c>
      <c r="AC8" s="21">
        <v>-8.5529730863181008</v>
      </c>
      <c r="AD8" s="21">
        <v>-3.1036453270614501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15.989828926947</v>
      </c>
      <c r="AN8" s="21">
        <v>17.597104536542201</v>
      </c>
      <c r="AO8" s="21">
        <v>0</v>
      </c>
      <c r="AP8" s="21">
        <v>1630.20334477458</v>
      </c>
      <c r="AQ8" s="21">
        <v>100.376185788957</v>
      </c>
      <c r="AR8" s="21">
        <v>0</v>
      </c>
      <c r="AS8" s="21">
        <v>77.0998911601759</v>
      </c>
      <c r="AT8" s="21">
        <v>7.2304125433637996</v>
      </c>
      <c r="AU8" s="21">
        <v>0</v>
      </c>
      <c r="AV8" s="23"/>
      <c r="AW8" s="36"/>
      <c r="AX8" s="19" t="s">
        <v>85</v>
      </c>
      <c r="AY8" s="21">
        <v>5111.73274578772</v>
      </c>
      <c r="AZ8" s="21">
        <v>1612.2315755222501</v>
      </c>
      <c r="BA8" s="21">
        <v>958.354904691407</v>
      </c>
      <c r="BB8" s="21">
        <v>-11.656618413379601</v>
      </c>
      <c r="BC8" s="21">
        <v>0</v>
      </c>
      <c r="BD8" s="21">
        <v>0</v>
      </c>
      <c r="BE8" s="21">
        <v>0</v>
      </c>
      <c r="BF8" s="21">
        <v>15.989828926947</v>
      </c>
      <c r="BG8" s="21">
        <v>17.597104536542201</v>
      </c>
      <c r="BH8" s="21">
        <v>0</v>
      </c>
      <c r="BI8" s="21">
        <v>1630.20334477458</v>
      </c>
      <c r="BJ8" s="21">
        <v>100.376185788957</v>
      </c>
      <c r="BK8" s="21">
        <v>0</v>
      </c>
      <c r="BL8" s="21">
        <v>77.0998911601759</v>
      </c>
      <c r="BM8" s="21">
        <v>7.2304125433637996</v>
      </c>
      <c r="BN8" s="21">
        <v>0</v>
      </c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F8" s="19" t="s">
        <v>38</v>
      </c>
      <c r="CG8" s="21">
        <v>-1.45519152283668E-11</v>
      </c>
      <c r="CI8" s="19" t="s">
        <v>33</v>
      </c>
      <c r="CJ8" s="25">
        <v>4.51353577877011E-2</v>
      </c>
      <c r="CK8" s="21">
        <v>12025767.495672399</v>
      </c>
      <c r="CL8" s="21">
        <v>0</v>
      </c>
      <c r="CM8" s="26">
        <v>1</v>
      </c>
      <c r="CN8" s="21">
        <v>466.66589202774003</v>
      </c>
      <c r="CO8" s="21">
        <v>1</v>
      </c>
      <c r="CP8" s="25">
        <v>3.7999999999999999E-2</v>
      </c>
      <c r="CR8" s="27" t="s">
        <v>33</v>
      </c>
      <c r="CS8" s="28">
        <v>0</v>
      </c>
      <c r="CT8" s="28">
        <v>3.73761116753595E-3</v>
      </c>
      <c r="CU8" s="28">
        <v>7.1657147134552204E-3</v>
      </c>
      <c r="CV8" s="28">
        <v>1.03099406360495E-2</v>
      </c>
      <c r="CW8" s="28">
        <v>1.3193796540601099E-2</v>
      </c>
      <c r="CX8" s="28">
        <v>1.58388433925001E-2</v>
      </c>
      <c r="CY8" s="28">
        <v>1.8264856716431601E-2</v>
      </c>
      <c r="CZ8" s="28">
        <v>2.0489974446829502E-2</v>
      </c>
      <c r="DA8" s="28">
        <v>2.25308325349899E-2</v>
      </c>
      <c r="DB8" s="28">
        <v>2.44026893267047E-2</v>
      </c>
      <c r="DC8" s="28">
        <v>2.6119539640313001E-2</v>
      </c>
      <c r="DE8" s="19" t="s">
        <v>73</v>
      </c>
      <c r="DF8" s="21">
        <v>2419307.5719935801</v>
      </c>
      <c r="DG8" s="21">
        <v>1219469.7189835401</v>
      </c>
      <c r="DH8" s="21">
        <v>3650684.34942425</v>
      </c>
      <c r="DI8" s="21">
        <v>1876468.47621476</v>
      </c>
      <c r="DJ8" s="21">
        <v>3876594.1289669098</v>
      </c>
      <c r="DK8" s="21">
        <v>1158079.5773285001</v>
      </c>
      <c r="DL8" s="21">
        <v>3836687.0798686799</v>
      </c>
      <c r="DM8" s="21">
        <v>1882274.9319553501</v>
      </c>
      <c r="DN8" s="21" t="s">
        <v>69</v>
      </c>
      <c r="DO8" s="21" t="s">
        <v>69</v>
      </c>
      <c r="DP8" s="21" t="s">
        <v>69</v>
      </c>
      <c r="DQ8" s="21" t="s">
        <v>69</v>
      </c>
      <c r="DR8" s="21" t="s">
        <v>69</v>
      </c>
      <c r="DS8" s="21" t="s">
        <v>69</v>
      </c>
      <c r="DT8" s="21" t="s">
        <v>69</v>
      </c>
    </row>
    <row r="9" spans="1:124">
      <c r="A9" s="10" t="s">
        <v>86</v>
      </c>
      <c r="B9" s="16">
        <v>1.7576889107334699</v>
      </c>
      <c r="C9" s="11"/>
      <c r="D9" s="11"/>
      <c r="E9" s="11"/>
      <c r="F9" s="11"/>
      <c r="G9" s="11"/>
      <c r="H9" s="11"/>
      <c r="R9" s="19" t="s">
        <v>87</v>
      </c>
      <c r="S9" s="21">
        <v>7139</v>
      </c>
      <c r="T9" s="21">
        <v>8205.7821025680005</v>
      </c>
      <c r="V9" s="19" t="s">
        <v>87</v>
      </c>
      <c r="W9" s="21">
        <v>-1066.782102568</v>
      </c>
      <c r="Y9" s="19" t="s">
        <v>87</v>
      </c>
      <c r="Z9" s="21">
        <v>5111.73274578772</v>
      </c>
      <c r="AA9" s="21">
        <v>0</v>
      </c>
      <c r="AB9" s="21">
        <v>1581.99863023683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23.2196356306154</v>
      </c>
      <c r="AM9" s="21">
        <v>12.742481476820499</v>
      </c>
      <c r="AN9" s="21">
        <v>0</v>
      </c>
      <c r="AO9" s="21">
        <v>0</v>
      </c>
      <c r="AP9" s="21">
        <v>1058.6451639191901</v>
      </c>
      <c r="AQ9" s="21">
        <v>227.68528826297501</v>
      </c>
      <c r="AR9" s="21">
        <v>0</v>
      </c>
      <c r="AS9" s="21">
        <v>184.01281718252</v>
      </c>
      <c r="AT9" s="21">
        <v>5.7453400713246099</v>
      </c>
      <c r="AU9" s="21">
        <v>0</v>
      </c>
      <c r="AV9" s="23"/>
      <c r="AW9" s="36"/>
      <c r="AX9" s="19" t="s">
        <v>87</v>
      </c>
      <c r="AY9" s="21">
        <v>5111.73274578772</v>
      </c>
      <c r="AZ9" s="21">
        <v>0</v>
      </c>
      <c r="BA9" s="21">
        <v>1581.99863023683</v>
      </c>
      <c r="BB9" s="21">
        <v>0</v>
      </c>
      <c r="BC9" s="21">
        <v>0</v>
      </c>
      <c r="BD9" s="21">
        <v>0</v>
      </c>
      <c r="BE9" s="21">
        <v>23.2196356306154</v>
      </c>
      <c r="BF9" s="21">
        <v>12.742481476820499</v>
      </c>
      <c r="BG9" s="21">
        <v>0</v>
      </c>
      <c r="BH9" s="21">
        <v>0</v>
      </c>
      <c r="BI9" s="21">
        <v>1058.6451639191901</v>
      </c>
      <c r="BJ9" s="21">
        <v>227.68528826297501</v>
      </c>
      <c r="BK9" s="21">
        <v>0</v>
      </c>
      <c r="BL9" s="21">
        <v>184.01281718252</v>
      </c>
      <c r="BM9" s="21">
        <v>5.7453400713246099</v>
      </c>
      <c r="BN9" s="21">
        <v>0</v>
      </c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F9" s="19" t="s">
        <v>47</v>
      </c>
      <c r="CG9" s="21">
        <v>-338.791751130416</v>
      </c>
      <c r="CI9" s="19" t="s">
        <v>34</v>
      </c>
      <c r="CJ9" s="25">
        <v>1.9551212484931701E-2</v>
      </c>
      <c r="CK9" s="21">
        <v>2398822.6607702002</v>
      </c>
      <c r="CL9" s="21">
        <v>0</v>
      </c>
      <c r="CM9" s="26">
        <v>1</v>
      </c>
      <c r="CN9" s="21">
        <v>207.01494202026899</v>
      </c>
      <c r="CO9" s="21">
        <v>1</v>
      </c>
      <c r="CP9" s="25">
        <v>0.37</v>
      </c>
      <c r="CR9" s="27" t="s">
        <v>34</v>
      </c>
      <c r="CS9" s="28">
        <v>0</v>
      </c>
      <c r="CT9" s="28">
        <v>9.4633089076594894E-3</v>
      </c>
      <c r="CU9" s="28">
        <v>1.43461236106344E-2</v>
      </c>
      <c r="CV9" s="28">
        <v>1.68655256143341E-2</v>
      </c>
      <c r="CW9" s="28">
        <v>1.81654697740786E-2</v>
      </c>
      <c r="CX9" s="28">
        <v>1.8836206248834201E-2</v>
      </c>
      <c r="CY9" s="28">
        <v>1.9182288359511902E-2</v>
      </c>
      <c r="CZ9" s="28">
        <v>1.9360857487387001E-2</v>
      </c>
      <c r="DA9" s="28">
        <v>1.9452994389140301E-2</v>
      </c>
      <c r="DB9" s="28">
        <v>1.9500534570165502E-2</v>
      </c>
      <c r="DC9" s="28">
        <v>1.9525064034136001E-2</v>
      </c>
      <c r="DE9" s="18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>
      <c r="A10" s="10"/>
      <c r="B10" s="11"/>
      <c r="C10" s="11"/>
      <c r="D10" s="11"/>
      <c r="E10" s="11"/>
      <c r="F10" s="11"/>
      <c r="G10" s="11"/>
      <c r="H10" s="11"/>
      <c r="R10" s="19" t="s">
        <v>88</v>
      </c>
      <c r="S10" s="21">
        <v>7655</v>
      </c>
      <c r="T10" s="21">
        <v>7759.6248234495397</v>
      </c>
      <c r="V10" s="19" t="s">
        <v>88</v>
      </c>
      <c r="W10" s="21">
        <v>-104.62482344954</v>
      </c>
      <c r="Y10" s="19" t="s">
        <v>88</v>
      </c>
      <c r="Z10" s="21">
        <v>5111.73274578772</v>
      </c>
      <c r="AA10" s="21">
        <v>0</v>
      </c>
      <c r="AB10" s="21">
        <v>795.30698468388903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16.390854401789099</v>
      </c>
      <c r="AM10" s="21">
        <v>52.720282278275697</v>
      </c>
      <c r="AN10" s="21">
        <v>118.177850673986</v>
      </c>
      <c r="AO10" s="21">
        <v>0</v>
      </c>
      <c r="AP10" s="21">
        <v>1170.22191735771</v>
      </c>
      <c r="AQ10" s="21">
        <v>261.291615882256</v>
      </c>
      <c r="AR10" s="21">
        <v>0</v>
      </c>
      <c r="AS10" s="21">
        <v>222.229386202618</v>
      </c>
      <c r="AT10" s="21">
        <v>11.5531861812917</v>
      </c>
      <c r="AU10" s="21">
        <v>-1.8189894035458601E-12</v>
      </c>
      <c r="AV10" s="23"/>
      <c r="AW10" s="36"/>
      <c r="AX10" s="19" t="s">
        <v>88</v>
      </c>
      <c r="AY10" s="21">
        <v>5111.73274578772</v>
      </c>
      <c r="AZ10" s="21">
        <v>0</v>
      </c>
      <c r="BA10" s="21">
        <v>795.30698468388903</v>
      </c>
      <c r="BB10" s="21">
        <v>0</v>
      </c>
      <c r="BC10" s="21">
        <v>0</v>
      </c>
      <c r="BD10" s="21">
        <v>0</v>
      </c>
      <c r="BE10" s="21">
        <v>16.390854401789099</v>
      </c>
      <c r="BF10" s="21">
        <v>52.720282278275697</v>
      </c>
      <c r="BG10" s="21">
        <v>118.177850673986</v>
      </c>
      <c r="BH10" s="21">
        <v>0</v>
      </c>
      <c r="BI10" s="21">
        <v>1170.22191735771</v>
      </c>
      <c r="BJ10" s="21">
        <v>261.291615882256</v>
      </c>
      <c r="BK10" s="21">
        <v>0</v>
      </c>
      <c r="BL10" s="21">
        <v>222.229386202618</v>
      </c>
      <c r="BM10" s="21">
        <v>11.5531861812917</v>
      </c>
      <c r="BN10" s="21">
        <v>-1.8189894035458601E-12</v>
      </c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F10" s="19" t="s">
        <v>32</v>
      </c>
      <c r="CG10" s="21">
        <v>-394.44332130000998</v>
      </c>
      <c r="CI10" s="19"/>
      <c r="CJ10" s="25"/>
      <c r="CK10" s="21"/>
      <c r="CL10" s="21"/>
      <c r="CM10" s="26"/>
      <c r="CN10" s="21"/>
      <c r="CO10" s="21"/>
      <c r="CP10" s="25"/>
      <c r="CR10" s="27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E10" s="18" t="s">
        <v>64</v>
      </c>
      <c r="DF10" s="20" t="s">
        <v>23</v>
      </c>
      <c r="DG10" s="20" t="s">
        <v>25</v>
      </c>
      <c r="DH10" s="20" t="s">
        <v>27</v>
      </c>
      <c r="DI10" s="20" t="s">
        <v>448</v>
      </c>
      <c r="DJ10" s="20" t="s">
        <v>31</v>
      </c>
      <c r="DK10" s="20" t="s">
        <v>32</v>
      </c>
      <c r="DL10" s="20" t="s">
        <v>33</v>
      </c>
      <c r="DM10" s="20" t="s">
        <v>34</v>
      </c>
      <c r="DN10" s="20"/>
      <c r="DO10" s="20"/>
      <c r="DP10" s="20"/>
      <c r="DQ10" s="20"/>
      <c r="DR10" s="20"/>
      <c r="DS10" s="20"/>
      <c r="DT10" s="20"/>
    </row>
    <row r="11" spans="1:124">
      <c r="A11" s="10"/>
      <c r="B11" s="11"/>
      <c r="C11" s="11"/>
      <c r="D11" s="11"/>
      <c r="E11" s="11"/>
      <c r="F11" s="11"/>
      <c r="G11" s="11"/>
      <c r="H11" s="11"/>
      <c r="R11" s="19" t="s">
        <v>90</v>
      </c>
      <c r="S11" s="21">
        <v>7342</v>
      </c>
      <c r="T11" s="21">
        <v>7977.27320847387</v>
      </c>
      <c r="V11" s="19" t="s">
        <v>90</v>
      </c>
      <c r="W11" s="21">
        <v>-635.27320847387</v>
      </c>
      <c r="Y11" s="19" t="s">
        <v>90</v>
      </c>
      <c r="Z11" s="21">
        <v>5111.73274578772</v>
      </c>
      <c r="AA11" s="21">
        <v>0</v>
      </c>
      <c r="AB11" s="21">
        <v>502.09398115181301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15.628418840222199</v>
      </c>
      <c r="AM11" s="21">
        <v>6.1632226284592999</v>
      </c>
      <c r="AN11" s="21">
        <v>47.866692998674203</v>
      </c>
      <c r="AO11" s="21">
        <v>0</v>
      </c>
      <c r="AP11" s="21">
        <v>1947.2584226746401</v>
      </c>
      <c r="AQ11" s="21">
        <v>179.58020768735801</v>
      </c>
      <c r="AR11" s="21">
        <v>0</v>
      </c>
      <c r="AS11" s="21">
        <v>161.874449498828</v>
      </c>
      <c r="AT11" s="21">
        <v>5.0750672061500604</v>
      </c>
      <c r="AU11" s="21">
        <v>9.0949470177292804E-13</v>
      </c>
      <c r="AV11" s="23"/>
      <c r="AW11" s="36"/>
      <c r="AX11" s="19" t="s">
        <v>90</v>
      </c>
      <c r="AY11" s="21">
        <v>5111.73274578772</v>
      </c>
      <c r="AZ11" s="21">
        <v>0</v>
      </c>
      <c r="BA11" s="21">
        <v>502.09398115181301</v>
      </c>
      <c r="BB11" s="21">
        <v>0</v>
      </c>
      <c r="BC11" s="21">
        <v>0</v>
      </c>
      <c r="BD11" s="21">
        <v>0</v>
      </c>
      <c r="BE11" s="21">
        <v>15.628418840222199</v>
      </c>
      <c r="BF11" s="21">
        <v>6.1632226284592999</v>
      </c>
      <c r="BG11" s="21">
        <v>47.866692998674203</v>
      </c>
      <c r="BH11" s="21">
        <v>0</v>
      </c>
      <c r="BI11" s="21">
        <v>1947.2584226746401</v>
      </c>
      <c r="BJ11" s="21">
        <v>179.58020768735801</v>
      </c>
      <c r="BK11" s="21">
        <v>0</v>
      </c>
      <c r="BL11" s="21">
        <v>161.874449498828</v>
      </c>
      <c r="BM11" s="21">
        <v>5.0750672061500604</v>
      </c>
      <c r="BN11" s="21">
        <v>9.0949470177292804E-13</v>
      </c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F11" s="19" t="s">
        <v>50</v>
      </c>
      <c r="CG11" s="21">
        <v>-1137.7258704384401</v>
      </c>
      <c r="CI11" s="19"/>
      <c r="CJ11" s="25"/>
      <c r="CK11" s="21"/>
      <c r="CL11" s="21"/>
      <c r="CM11" s="26"/>
      <c r="CN11" s="21"/>
      <c r="CO11" s="21"/>
      <c r="CP11" s="25"/>
      <c r="CR11" s="27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E11" s="19" t="s">
        <v>89</v>
      </c>
      <c r="DF11" s="21">
        <v>155020</v>
      </c>
      <c r="DG11" s="21">
        <v>222176193</v>
      </c>
      <c r="DH11" s="21">
        <v>558497703.99999905</v>
      </c>
      <c r="DI11" s="21">
        <v>101157892</v>
      </c>
      <c r="DJ11" s="21">
        <v>12467942379</v>
      </c>
      <c r="DK11" s="21">
        <v>393872288</v>
      </c>
      <c r="DL11" s="21">
        <v>362018431</v>
      </c>
      <c r="DM11" s="21">
        <v>20459323</v>
      </c>
      <c r="DN11" s="21" t="s">
        <v>69</v>
      </c>
      <c r="DO11" s="21" t="s">
        <v>69</v>
      </c>
      <c r="DP11" s="21" t="s">
        <v>69</v>
      </c>
      <c r="DQ11" s="21" t="s">
        <v>69</v>
      </c>
      <c r="DR11" s="21" t="s">
        <v>69</v>
      </c>
      <c r="DS11" s="21" t="s">
        <v>69</v>
      </c>
      <c r="DT11" s="21" t="s">
        <v>69</v>
      </c>
    </row>
    <row r="12" spans="1:124">
      <c r="A12" s="10" t="s">
        <v>91</v>
      </c>
      <c r="B12" s="11" t="s">
        <v>92</v>
      </c>
      <c r="C12" s="11" t="s">
        <v>93</v>
      </c>
      <c r="D12" s="11" t="s">
        <v>94</v>
      </c>
      <c r="E12" s="11" t="s">
        <v>95</v>
      </c>
      <c r="F12" s="11" t="s">
        <v>96</v>
      </c>
      <c r="G12" s="11"/>
      <c r="H12" s="11"/>
      <c r="R12" s="19" t="s">
        <v>97</v>
      </c>
      <c r="S12" s="21">
        <v>7030</v>
      </c>
      <c r="T12" s="21">
        <v>8007.7971345945498</v>
      </c>
      <c r="V12" s="19" t="s">
        <v>97</v>
      </c>
      <c r="W12" s="21">
        <v>-977.79713459455002</v>
      </c>
      <c r="Y12" s="19" t="s">
        <v>97</v>
      </c>
      <c r="Z12" s="21">
        <v>5111.73274578772</v>
      </c>
      <c r="AA12" s="21">
        <v>0</v>
      </c>
      <c r="AB12" s="21">
        <v>382.708942759622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9.4471271487519495</v>
      </c>
      <c r="AM12" s="21">
        <v>6.1108629750459604</v>
      </c>
      <c r="AN12" s="21">
        <v>51.677554516241898</v>
      </c>
      <c r="AO12" s="21">
        <v>0</v>
      </c>
      <c r="AP12" s="21">
        <v>2140.5673730787398</v>
      </c>
      <c r="AQ12" s="21">
        <v>156.54726542895801</v>
      </c>
      <c r="AR12" s="21">
        <v>0</v>
      </c>
      <c r="AS12" s="21">
        <v>149.00526289946899</v>
      </c>
      <c r="AT12" s="21">
        <v>0</v>
      </c>
      <c r="AU12" s="21">
        <v>9.0949470177292804E-13</v>
      </c>
      <c r="AV12" s="23"/>
      <c r="AW12" s="36"/>
      <c r="AX12" s="19" t="s">
        <v>97</v>
      </c>
      <c r="AY12" s="21">
        <v>5111.73274578772</v>
      </c>
      <c r="AZ12" s="21">
        <v>0</v>
      </c>
      <c r="BA12" s="21">
        <v>382.708942759622</v>
      </c>
      <c r="BB12" s="21">
        <v>0</v>
      </c>
      <c r="BC12" s="21">
        <v>0</v>
      </c>
      <c r="BD12" s="21">
        <v>0</v>
      </c>
      <c r="BE12" s="21">
        <v>9.4471271487519495</v>
      </c>
      <c r="BF12" s="21">
        <v>6.1108629750459604</v>
      </c>
      <c r="BG12" s="21">
        <v>51.677554516241898</v>
      </c>
      <c r="BH12" s="21">
        <v>0</v>
      </c>
      <c r="BI12" s="21">
        <v>2140.5673730787398</v>
      </c>
      <c r="BJ12" s="21">
        <v>156.54726542895801</v>
      </c>
      <c r="BK12" s="21">
        <v>0</v>
      </c>
      <c r="BL12" s="21">
        <v>149.00526289946899</v>
      </c>
      <c r="BM12" s="21">
        <v>0</v>
      </c>
      <c r="BN12" s="21">
        <v>9.0949470177292804E-13</v>
      </c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F12" s="19">
        <v>121</v>
      </c>
      <c r="CG12" s="21">
        <v>-1906.11890358147</v>
      </c>
      <c r="CI12" s="19"/>
      <c r="CJ12" s="25"/>
      <c r="CK12" s="21"/>
      <c r="CL12" s="21"/>
      <c r="CM12" s="26"/>
      <c r="CN12" s="21"/>
      <c r="CO12" s="21"/>
      <c r="CP12" s="25"/>
      <c r="CR12" s="27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E12" s="18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</row>
    <row r="13" spans="1:124">
      <c r="A13" s="10"/>
      <c r="B13" s="11"/>
      <c r="C13" s="11"/>
      <c r="D13" s="11"/>
      <c r="E13" s="11"/>
      <c r="F13" s="11"/>
      <c r="G13" s="11"/>
      <c r="H13" s="11"/>
      <c r="R13" s="19" t="s">
        <v>98</v>
      </c>
      <c r="S13" s="21">
        <v>6507</v>
      </c>
      <c r="T13" s="21">
        <v>6895.1203310888905</v>
      </c>
      <c r="V13" s="19" t="s">
        <v>98</v>
      </c>
      <c r="W13" s="21">
        <v>-388.12033108889</v>
      </c>
      <c r="Y13" s="19" t="s">
        <v>98</v>
      </c>
      <c r="Z13" s="21">
        <v>5111.73274578772</v>
      </c>
      <c r="AA13" s="21">
        <v>0</v>
      </c>
      <c r="AB13" s="21">
        <v>544.756007156799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20.329173328603101</v>
      </c>
      <c r="AM13" s="21">
        <v>16.637916192701901</v>
      </c>
      <c r="AN13" s="21">
        <v>2.8377751593621898</v>
      </c>
      <c r="AO13" s="21">
        <v>0</v>
      </c>
      <c r="AP13" s="21">
        <v>853.861289299173</v>
      </c>
      <c r="AQ13" s="21">
        <v>157.23485478442299</v>
      </c>
      <c r="AR13" s="21">
        <v>0</v>
      </c>
      <c r="AS13" s="21">
        <v>187.73056938010501</v>
      </c>
      <c r="AT13" s="21">
        <v>0</v>
      </c>
      <c r="AU13" s="21">
        <v>-9.0949470177292804E-13</v>
      </c>
      <c r="AV13" s="23"/>
      <c r="AW13" s="36"/>
      <c r="AX13" s="19" t="s">
        <v>98</v>
      </c>
      <c r="AY13" s="21">
        <v>5111.73274578772</v>
      </c>
      <c r="AZ13" s="21">
        <v>0</v>
      </c>
      <c r="BA13" s="21">
        <v>544.756007156799</v>
      </c>
      <c r="BB13" s="21">
        <v>0</v>
      </c>
      <c r="BC13" s="21">
        <v>0</v>
      </c>
      <c r="BD13" s="21">
        <v>0</v>
      </c>
      <c r="BE13" s="21">
        <v>20.329173328603101</v>
      </c>
      <c r="BF13" s="21">
        <v>16.637916192701901</v>
      </c>
      <c r="BG13" s="21">
        <v>2.8377751593621898</v>
      </c>
      <c r="BH13" s="21">
        <v>0</v>
      </c>
      <c r="BI13" s="21">
        <v>853.861289299173</v>
      </c>
      <c r="BJ13" s="21">
        <v>157.23485478442299</v>
      </c>
      <c r="BK13" s="21">
        <v>0</v>
      </c>
      <c r="BL13" s="21">
        <v>187.73056938010501</v>
      </c>
      <c r="BM13" s="21">
        <v>0</v>
      </c>
      <c r="BN13" s="21">
        <v>-9.0949470177292804E-13</v>
      </c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F13" s="19" t="s">
        <v>31</v>
      </c>
      <c r="CG13" s="21">
        <v>-3607.71906571418</v>
      </c>
      <c r="CI13" s="19"/>
      <c r="CJ13" s="25"/>
      <c r="CK13" s="21"/>
      <c r="CL13" s="21"/>
      <c r="CM13" s="26"/>
      <c r="CN13" s="21"/>
      <c r="CO13" s="21"/>
      <c r="CP13" s="25"/>
      <c r="CR13" s="27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E13" s="18" t="s">
        <v>79</v>
      </c>
      <c r="DF13" s="20" t="s">
        <v>23</v>
      </c>
      <c r="DG13" s="20" t="s">
        <v>25</v>
      </c>
      <c r="DH13" s="20" t="s">
        <v>27</v>
      </c>
      <c r="DI13" s="20" t="s">
        <v>448</v>
      </c>
      <c r="DJ13" s="20" t="s">
        <v>31</v>
      </c>
      <c r="DK13" s="20" t="s">
        <v>32</v>
      </c>
      <c r="DL13" s="20" t="s">
        <v>33</v>
      </c>
      <c r="DM13" s="20" t="s">
        <v>34</v>
      </c>
      <c r="DN13" s="20"/>
      <c r="DO13" s="20"/>
      <c r="DP13" s="20"/>
      <c r="DQ13" s="20"/>
      <c r="DR13" s="20"/>
      <c r="DS13" s="20"/>
      <c r="DT13" s="20"/>
    </row>
    <row r="14" spans="1:124">
      <c r="A14" s="10" t="s">
        <v>99</v>
      </c>
      <c r="B14" s="11" t="s">
        <v>108</v>
      </c>
      <c r="C14" s="11"/>
      <c r="D14" s="11"/>
      <c r="E14" s="11"/>
      <c r="F14" s="11" t="s">
        <v>450</v>
      </c>
      <c r="G14" s="11"/>
      <c r="H14" s="11"/>
      <c r="R14" s="19" t="s">
        <v>102</v>
      </c>
      <c r="S14" s="21">
        <v>6656</v>
      </c>
      <c r="T14" s="21">
        <v>6761.6820004208503</v>
      </c>
      <c r="V14" s="19" t="s">
        <v>102</v>
      </c>
      <c r="W14" s="21">
        <v>-105.68200042085</v>
      </c>
      <c r="Y14" s="19" t="s">
        <v>102</v>
      </c>
      <c r="Z14" s="21">
        <v>5111.73274578772</v>
      </c>
      <c r="AA14" s="21">
        <v>0</v>
      </c>
      <c r="AB14" s="21">
        <v>626.20907217345098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25.1241276981591</v>
      </c>
      <c r="AM14" s="21">
        <v>1.8715750415200001</v>
      </c>
      <c r="AN14" s="21">
        <v>14.316831643281599</v>
      </c>
      <c r="AO14" s="21">
        <v>0</v>
      </c>
      <c r="AP14" s="21">
        <v>664.59738781842702</v>
      </c>
      <c r="AQ14" s="21">
        <v>136.621292007205</v>
      </c>
      <c r="AR14" s="21">
        <v>0</v>
      </c>
      <c r="AS14" s="21">
        <v>181.20896825108201</v>
      </c>
      <c r="AT14" s="21">
        <v>0</v>
      </c>
      <c r="AU14" s="21">
        <v>0</v>
      </c>
      <c r="AV14" s="23"/>
      <c r="AW14" s="36"/>
      <c r="AX14" s="19" t="s">
        <v>102</v>
      </c>
      <c r="AY14" s="21">
        <v>5111.73274578772</v>
      </c>
      <c r="AZ14" s="21">
        <v>0</v>
      </c>
      <c r="BA14" s="21">
        <v>626.20907217345098</v>
      </c>
      <c r="BB14" s="21">
        <v>0</v>
      </c>
      <c r="BC14" s="21">
        <v>0</v>
      </c>
      <c r="BD14" s="21">
        <v>0</v>
      </c>
      <c r="BE14" s="21">
        <v>25.1241276981591</v>
      </c>
      <c r="BF14" s="21">
        <v>1.8715750415200001</v>
      </c>
      <c r="BG14" s="21">
        <v>14.316831643281599</v>
      </c>
      <c r="BH14" s="21">
        <v>0</v>
      </c>
      <c r="BI14" s="21">
        <v>664.59738781842702</v>
      </c>
      <c r="BJ14" s="21">
        <v>136.621292007205</v>
      </c>
      <c r="BK14" s="21">
        <v>0</v>
      </c>
      <c r="BL14" s="21">
        <v>181.20896825108201</v>
      </c>
      <c r="BM14" s="21">
        <v>0</v>
      </c>
      <c r="BN14" s="21">
        <v>0</v>
      </c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F14" s="19" t="s">
        <v>27</v>
      </c>
      <c r="CG14" s="21">
        <v>-3925.2799954653601</v>
      </c>
      <c r="CI14" s="19"/>
      <c r="CJ14" s="25"/>
      <c r="CK14" s="21"/>
      <c r="CL14" s="21"/>
      <c r="CM14" s="26"/>
      <c r="CN14" s="21"/>
      <c r="CO14" s="21"/>
      <c r="CP14" s="25"/>
      <c r="CR14" s="27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E14" s="19" t="s">
        <v>89</v>
      </c>
      <c r="DF14" s="21">
        <v>6964739.5796236796</v>
      </c>
      <c r="DG14" s="21">
        <v>3565238.9089671001</v>
      </c>
      <c r="DH14" s="21">
        <v>11259491.6371377</v>
      </c>
      <c r="DI14" s="21">
        <v>1876468.47621476</v>
      </c>
      <c r="DJ14" s="21">
        <v>11413788.852534801</v>
      </c>
      <c r="DK14" s="21">
        <v>2410792.7175439401</v>
      </c>
      <c r="DL14" s="21">
        <v>13179646.959749401</v>
      </c>
      <c r="DM14" s="21">
        <v>3184108.5229403502</v>
      </c>
      <c r="DN14" s="21" t="s">
        <v>69</v>
      </c>
      <c r="DO14" s="21" t="s">
        <v>69</v>
      </c>
      <c r="DP14" s="21" t="s">
        <v>69</v>
      </c>
      <c r="DQ14" s="21" t="s">
        <v>69</v>
      </c>
      <c r="DR14" s="21" t="s">
        <v>69</v>
      </c>
      <c r="DS14" s="21" t="s">
        <v>69</v>
      </c>
      <c r="DT14" s="21" t="s">
        <v>69</v>
      </c>
    </row>
    <row r="15" spans="1:124">
      <c r="A15" s="10"/>
      <c r="B15" s="11"/>
      <c r="C15" s="11"/>
      <c r="D15" s="11"/>
      <c r="E15" s="11"/>
      <c r="F15" s="11"/>
      <c r="G15" s="11"/>
      <c r="H15" s="11"/>
      <c r="R15" s="19" t="s">
        <v>103</v>
      </c>
      <c r="S15" s="21">
        <v>6450</v>
      </c>
      <c r="T15" s="21">
        <v>6747.9939973332202</v>
      </c>
      <c r="V15" s="19" t="s">
        <v>103</v>
      </c>
      <c r="W15" s="21">
        <v>-297.99399733322002</v>
      </c>
      <c r="Y15" s="19" t="s">
        <v>103</v>
      </c>
      <c r="Z15" s="21">
        <v>5111.73274578772</v>
      </c>
      <c r="AA15" s="21">
        <v>0</v>
      </c>
      <c r="AB15" s="21">
        <v>739.45098409159095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28.343987033809299</v>
      </c>
      <c r="AM15" s="21">
        <v>5.8732663835773398</v>
      </c>
      <c r="AN15" s="21">
        <v>48.617107212816997</v>
      </c>
      <c r="AO15" s="21">
        <v>0</v>
      </c>
      <c r="AP15" s="21">
        <v>483.832273592832</v>
      </c>
      <c r="AQ15" s="21">
        <v>126.743400164321</v>
      </c>
      <c r="AR15" s="21">
        <v>0</v>
      </c>
      <c r="AS15" s="21">
        <v>203.40023306654899</v>
      </c>
      <c r="AT15" s="21">
        <v>0</v>
      </c>
      <c r="AU15" s="21">
        <v>-9.0949470177292804E-13</v>
      </c>
      <c r="AV15" s="23"/>
      <c r="AW15" s="36"/>
      <c r="AX15" s="19" t="s">
        <v>103</v>
      </c>
      <c r="AY15" s="21">
        <v>5111.73274578772</v>
      </c>
      <c r="AZ15" s="21">
        <v>0</v>
      </c>
      <c r="BA15" s="21">
        <v>739.45098409159095</v>
      </c>
      <c r="BB15" s="21">
        <v>0</v>
      </c>
      <c r="BC15" s="21">
        <v>0</v>
      </c>
      <c r="BD15" s="21">
        <v>0</v>
      </c>
      <c r="BE15" s="21">
        <v>28.343987033809299</v>
      </c>
      <c r="BF15" s="21">
        <v>5.8732663835773398</v>
      </c>
      <c r="BG15" s="21">
        <v>48.617107212816997</v>
      </c>
      <c r="BH15" s="21">
        <v>0</v>
      </c>
      <c r="BI15" s="21">
        <v>483.832273592832</v>
      </c>
      <c r="BJ15" s="21">
        <v>126.743400164321</v>
      </c>
      <c r="BK15" s="21">
        <v>0</v>
      </c>
      <c r="BL15" s="21">
        <v>203.40023306654899</v>
      </c>
      <c r="BM15" s="21">
        <v>0</v>
      </c>
      <c r="BN15" s="21">
        <v>-9.0949470177292804E-13</v>
      </c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F15" s="19" t="s">
        <v>449</v>
      </c>
      <c r="CG15" s="21">
        <v>-5055.3524485051903</v>
      </c>
      <c r="CI15" s="19"/>
      <c r="CJ15" s="25"/>
      <c r="CK15" s="21"/>
      <c r="CL15" s="21"/>
      <c r="CM15" s="26"/>
      <c r="CN15" s="21"/>
      <c r="CO15" s="21"/>
      <c r="CP15" s="25"/>
      <c r="CR15" s="27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E15" s="18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</row>
    <row r="16" spans="1:124">
      <c r="A16" s="10" t="s">
        <v>105</v>
      </c>
      <c r="B16" s="11" t="s">
        <v>106</v>
      </c>
      <c r="C16" s="11"/>
      <c r="D16" s="11"/>
      <c r="E16" s="11"/>
      <c r="F16" s="11"/>
      <c r="G16" s="11"/>
      <c r="H16" s="11"/>
      <c r="R16" s="19" t="s">
        <v>107</v>
      </c>
      <c r="S16" s="21">
        <v>6692</v>
      </c>
      <c r="T16" s="21">
        <v>6866.9165019778802</v>
      </c>
      <c r="V16" s="19" t="s">
        <v>107</v>
      </c>
      <c r="W16" s="21">
        <v>-174.91650197787999</v>
      </c>
      <c r="Y16" s="19" t="s">
        <v>107</v>
      </c>
      <c r="Z16" s="21">
        <v>5111.73274578772</v>
      </c>
      <c r="AA16" s="21">
        <v>0</v>
      </c>
      <c r="AB16" s="21">
        <v>852.95583552826895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33.2318928594255</v>
      </c>
      <c r="AM16" s="21">
        <v>0.50798436843474803</v>
      </c>
      <c r="AN16" s="21">
        <v>124.690371179458</v>
      </c>
      <c r="AO16" s="21">
        <v>0</v>
      </c>
      <c r="AP16" s="21">
        <v>222.075356973911</v>
      </c>
      <c r="AQ16" s="21">
        <v>225.71873652157899</v>
      </c>
      <c r="AR16" s="21">
        <v>0</v>
      </c>
      <c r="AS16" s="21">
        <v>296.00357875907798</v>
      </c>
      <c r="AT16" s="21">
        <v>0</v>
      </c>
      <c r="AU16" s="21">
        <v>-9.0949470177292804E-13</v>
      </c>
      <c r="AV16" s="23"/>
      <c r="AW16" s="36"/>
      <c r="AX16" s="19" t="s">
        <v>107</v>
      </c>
      <c r="AY16" s="21">
        <v>5111.73274578772</v>
      </c>
      <c r="AZ16" s="21">
        <v>0</v>
      </c>
      <c r="BA16" s="21">
        <v>852.95583552826895</v>
      </c>
      <c r="BB16" s="21">
        <v>0</v>
      </c>
      <c r="BC16" s="21">
        <v>0</v>
      </c>
      <c r="BD16" s="21">
        <v>0</v>
      </c>
      <c r="BE16" s="21">
        <v>33.2318928594255</v>
      </c>
      <c r="BF16" s="21">
        <v>0.50798436843474803</v>
      </c>
      <c r="BG16" s="21">
        <v>124.690371179458</v>
      </c>
      <c r="BH16" s="21">
        <v>0</v>
      </c>
      <c r="BI16" s="21">
        <v>222.075356973911</v>
      </c>
      <c r="BJ16" s="21">
        <v>225.71873652157899</v>
      </c>
      <c r="BK16" s="21">
        <v>0</v>
      </c>
      <c r="BL16" s="21">
        <v>296.00357875907798</v>
      </c>
      <c r="BM16" s="21">
        <v>0</v>
      </c>
      <c r="BN16" s="21">
        <v>-9.0949470177292804E-13</v>
      </c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F16" s="19" t="s">
        <v>33</v>
      </c>
      <c r="CG16" s="21">
        <v>-5163.4764051714901</v>
      </c>
      <c r="CI16" s="19"/>
      <c r="CJ16" s="25"/>
      <c r="CK16" s="21"/>
      <c r="CL16" s="21"/>
      <c r="CM16" s="26"/>
      <c r="CN16" s="21"/>
      <c r="CO16" s="21"/>
      <c r="CP16" s="25"/>
      <c r="CR16" s="27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E16" s="18" t="s">
        <v>104</v>
      </c>
      <c r="DF16" s="29" t="s">
        <v>23</v>
      </c>
      <c r="DG16" s="29" t="s">
        <v>25</v>
      </c>
      <c r="DH16" s="29" t="s">
        <v>27</v>
      </c>
      <c r="DI16" s="29" t="s">
        <v>448</v>
      </c>
      <c r="DJ16" s="29" t="s">
        <v>31</v>
      </c>
      <c r="DK16" s="29" t="s">
        <v>32</v>
      </c>
      <c r="DL16" s="29" t="s">
        <v>33</v>
      </c>
      <c r="DM16" s="29" t="s">
        <v>34</v>
      </c>
      <c r="DN16" s="29"/>
      <c r="DO16" s="29"/>
      <c r="DP16" s="29"/>
      <c r="DQ16" s="29"/>
      <c r="DR16" s="29"/>
      <c r="DS16" s="29"/>
      <c r="DT16" s="29"/>
    </row>
    <row r="17" spans="1:127">
      <c r="A17" s="10" t="s">
        <v>127</v>
      </c>
      <c r="B17" s="11" t="s">
        <v>108</v>
      </c>
      <c r="C17" s="17" t="s">
        <v>253</v>
      </c>
      <c r="D17" s="17" t="s">
        <v>451</v>
      </c>
      <c r="E17" s="17"/>
      <c r="F17" s="11" t="s">
        <v>452</v>
      </c>
      <c r="G17" s="33"/>
      <c r="H17" s="11"/>
      <c r="R17" s="19" t="s">
        <v>111</v>
      </c>
      <c r="S17" s="21">
        <v>13697</v>
      </c>
      <c r="T17" s="21">
        <v>10441.303299646799</v>
      </c>
      <c r="V17" s="19" t="s">
        <v>111</v>
      </c>
      <c r="W17" s="21">
        <v>3255.6967003532</v>
      </c>
      <c r="Y17" s="19" t="s">
        <v>111</v>
      </c>
      <c r="Z17" s="21">
        <v>5111.73274578772</v>
      </c>
      <c r="AA17" s="21">
        <v>0</v>
      </c>
      <c r="AB17" s="21">
        <v>1867.9785907703599</v>
      </c>
      <c r="AC17" s="21">
        <v>-18.1309023720802</v>
      </c>
      <c r="AD17" s="21">
        <v>-40.695228264114903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30.591537543188199</v>
      </c>
      <c r="AM17" s="21">
        <v>5.3896060672300896</v>
      </c>
      <c r="AN17" s="21">
        <v>248.39244695876701</v>
      </c>
      <c r="AO17" s="21">
        <v>0</v>
      </c>
      <c r="AP17" s="21">
        <v>2943.8915471904602</v>
      </c>
      <c r="AQ17" s="21">
        <v>169.956039894003</v>
      </c>
      <c r="AR17" s="21">
        <v>0</v>
      </c>
      <c r="AS17" s="21">
        <v>122.196916071262</v>
      </c>
      <c r="AT17" s="21">
        <v>0</v>
      </c>
      <c r="AU17" s="21">
        <v>1.8189894035458601E-12</v>
      </c>
      <c r="AV17" s="23"/>
      <c r="AW17" s="36"/>
      <c r="AX17" s="19" t="s">
        <v>111</v>
      </c>
      <c r="AY17" s="21">
        <v>5111.73274578772</v>
      </c>
      <c r="AZ17" s="21">
        <v>0</v>
      </c>
      <c r="BA17" s="21">
        <v>1867.9785907703599</v>
      </c>
      <c r="BB17" s="21">
        <v>-58.826130636195103</v>
      </c>
      <c r="BC17" s="21">
        <v>0</v>
      </c>
      <c r="BD17" s="21">
        <v>0</v>
      </c>
      <c r="BE17" s="21">
        <v>30.591537543188199</v>
      </c>
      <c r="BF17" s="21">
        <v>5.3896060672300896</v>
      </c>
      <c r="BG17" s="21">
        <v>248.39244695876701</v>
      </c>
      <c r="BH17" s="21">
        <v>0</v>
      </c>
      <c r="BI17" s="21">
        <v>2943.8915471904602</v>
      </c>
      <c r="BJ17" s="21">
        <v>169.956039894003</v>
      </c>
      <c r="BK17" s="21">
        <v>0</v>
      </c>
      <c r="BL17" s="21">
        <v>122.196916071262</v>
      </c>
      <c r="BM17" s="21">
        <v>0</v>
      </c>
      <c r="BN17" s="21">
        <v>1.8189894035458601E-12</v>
      </c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F17" s="19" t="s">
        <v>43</v>
      </c>
      <c r="CG17" s="21">
        <v>-22736.5161836242</v>
      </c>
      <c r="CI17" s="19"/>
      <c r="CJ17" s="25"/>
      <c r="CK17" s="21"/>
      <c r="CL17" s="21"/>
      <c r="CM17" s="26"/>
      <c r="CN17" s="21"/>
      <c r="CO17" s="21"/>
      <c r="CP17" s="25"/>
      <c r="CR17" s="27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E17" s="19" t="s">
        <v>68</v>
      </c>
      <c r="DF17" s="25">
        <v>47.934448438509399</v>
      </c>
      <c r="DG17" s="25">
        <v>1.40845387115104E-2</v>
      </c>
      <c r="DH17" s="25">
        <v>2.28152743321361E-2</v>
      </c>
      <c r="DI17" s="25" t="s">
        <v>69</v>
      </c>
      <c r="DJ17" s="25">
        <v>9.07591370794511E-4</v>
      </c>
      <c r="DK17" s="25">
        <v>1.4619165402450699E-2</v>
      </c>
      <c r="DL17" s="25">
        <v>3.08006474271828E-2</v>
      </c>
      <c r="DM17" s="25">
        <v>0.15497908240953001</v>
      </c>
      <c r="DN17" s="25" t="s">
        <v>69</v>
      </c>
      <c r="DO17" s="25" t="s">
        <v>69</v>
      </c>
      <c r="DP17" s="25" t="s">
        <v>69</v>
      </c>
      <c r="DQ17" s="25" t="s">
        <v>69</v>
      </c>
      <c r="DR17" s="25" t="s">
        <v>69</v>
      </c>
      <c r="DS17" s="25" t="s">
        <v>69</v>
      </c>
      <c r="DT17" s="25" t="s">
        <v>69</v>
      </c>
    </row>
    <row r="18" spans="1:127">
      <c r="A18" s="10"/>
      <c r="B18" s="11"/>
      <c r="C18" s="17"/>
      <c r="D18" s="17"/>
      <c r="E18" s="17"/>
      <c r="F18" s="11"/>
      <c r="G18" s="32"/>
      <c r="H18" s="11"/>
      <c r="R18" s="19" t="s">
        <v>112</v>
      </c>
      <c r="S18" s="21">
        <v>11720</v>
      </c>
      <c r="T18" s="21">
        <v>11128.2808234071</v>
      </c>
      <c r="V18" s="19" t="s">
        <v>112</v>
      </c>
      <c r="W18" s="21">
        <v>591.7191765929</v>
      </c>
      <c r="Y18" s="19" t="s">
        <v>112</v>
      </c>
      <c r="Z18" s="21">
        <v>5111.73274578772</v>
      </c>
      <c r="AA18" s="21">
        <v>0</v>
      </c>
      <c r="AB18" s="21">
        <v>2453.26589235754</v>
      </c>
      <c r="AC18" s="21">
        <v>-25.6973001848683</v>
      </c>
      <c r="AD18" s="21">
        <v>-8.48713949955056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0.42985880099019402</v>
      </c>
      <c r="AN18" s="21">
        <v>285.53495036805703</v>
      </c>
      <c r="AO18" s="21">
        <v>0</v>
      </c>
      <c r="AP18" s="21">
        <v>3024.4749598325998</v>
      </c>
      <c r="AQ18" s="21">
        <v>159.60301860059801</v>
      </c>
      <c r="AR18" s="21">
        <v>0</v>
      </c>
      <c r="AS18" s="21">
        <v>127.423837344012</v>
      </c>
      <c r="AT18" s="21">
        <v>0</v>
      </c>
      <c r="AU18" s="21">
        <v>0</v>
      </c>
      <c r="AV18" s="23"/>
      <c r="AW18" s="36"/>
      <c r="AX18" s="19" t="s">
        <v>112</v>
      </c>
      <c r="AY18" s="21">
        <v>5111.73274578772</v>
      </c>
      <c r="AZ18" s="21">
        <v>0</v>
      </c>
      <c r="BA18" s="21">
        <v>2453.26589235754</v>
      </c>
      <c r="BB18" s="21">
        <v>-34.184439684418898</v>
      </c>
      <c r="BC18" s="21">
        <v>0</v>
      </c>
      <c r="BD18" s="21">
        <v>0</v>
      </c>
      <c r="BE18" s="21">
        <v>0</v>
      </c>
      <c r="BF18" s="21">
        <v>0.42985880099019402</v>
      </c>
      <c r="BG18" s="21">
        <v>285.53495036805703</v>
      </c>
      <c r="BH18" s="21">
        <v>0</v>
      </c>
      <c r="BI18" s="21">
        <v>3024.4749598325998</v>
      </c>
      <c r="BJ18" s="21">
        <v>159.60301860059801</v>
      </c>
      <c r="BK18" s="21">
        <v>0</v>
      </c>
      <c r="BL18" s="21">
        <v>127.423837344012</v>
      </c>
      <c r="BM18" s="21">
        <v>0</v>
      </c>
      <c r="BN18" s="21">
        <v>0</v>
      </c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F18" s="19" t="s">
        <v>51</v>
      </c>
      <c r="CG18" s="21">
        <v>-25898.516261967601</v>
      </c>
      <c r="CI18" s="19"/>
      <c r="CJ18" s="25"/>
      <c r="CK18" s="21"/>
      <c r="CL18" s="21"/>
      <c r="CM18" s="26"/>
      <c r="CN18" s="21"/>
      <c r="CO18" s="21"/>
      <c r="CP18" s="25"/>
      <c r="CR18" s="27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E18" s="19" t="s">
        <v>73</v>
      </c>
      <c r="DF18" s="25">
        <v>40.1918392529751</v>
      </c>
      <c r="DG18" s="25">
        <v>2.1922280645840401E-2</v>
      </c>
      <c r="DH18" s="25">
        <v>1.6225155306390598E-2</v>
      </c>
      <c r="DI18" s="25">
        <v>1.8549896988904899E-2</v>
      </c>
      <c r="DJ18" s="25">
        <v>9.3112828541188199E-4</v>
      </c>
      <c r="DK18" s="25">
        <v>3.7577719891790798E-3</v>
      </c>
      <c r="DL18" s="25">
        <v>6.5381038263802205E-2</v>
      </c>
      <c r="DM18" s="25">
        <v>0.15608540355702999</v>
      </c>
      <c r="DN18" s="25" t="s">
        <v>69</v>
      </c>
      <c r="DO18" s="25" t="s">
        <v>69</v>
      </c>
      <c r="DP18" s="25" t="s">
        <v>69</v>
      </c>
      <c r="DQ18" s="25" t="s">
        <v>69</v>
      </c>
      <c r="DR18" s="25" t="s">
        <v>69</v>
      </c>
      <c r="DS18" s="25" t="s">
        <v>69</v>
      </c>
      <c r="DT18" s="25" t="s">
        <v>69</v>
      </c>
    </row>
    <row r="19" spans="1:127">
      <c r="A19" s="10" t="s">
        <v>105</v>
      </c>
      <c r="B19" s="11" t="s">
        <v>113</v>
      </c>
      <c r="C19" s="11"/>
      <c r="D19" s="11"/>
      <c r="E19" s="11"/>
      <c r="F19" s="11"/>
      <c r="G19" s="32"/>
      <c r="H19" s="11"/>
      <c r="R19" s="19" t="s">
        <v>114</v>
      </c>
      <c r="S19" s="21">
        <v>9319</v>
      </c>
      <c r="T19" s="21">
        <v>9841.9928192802508</v>
      </c>
      <c r="V19" s="19" t="s">
        <v>114</v>
      </c>
      <c r="W19" s="21">
        <v>-522.99281928025096</v>
      </c>
      <c r="Y19" s="19" t="s">
        <v>114</v>
      </c>
      <c r="Z19" s="21">
        <v>5111.73274578772</v>
      </c>
      <c r="AA19" s="21">
        <v>0</v>
      </c>
      <c r="AB19" s="21">
        <v>2928.0598856603401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2.1377940633513499</v>
      </c>
      <c r="AN19" s="21">
        <v>391.59055312287302</v>
      </c>
      <c r="AO19" s="21">
        <v>0</v>
      </c>
      <c r="AP19" s="21">
        <v>1077.40502414158</v>
      </c>
      <c r="AQ19" s="21">
        <v>155.42792601797899</v>
      </c>
      <c r="AR19" s="21">
        <v>0</v>
      </c>
      <c r="AS19" s="21">
        <v>175.63889048639899</v>
      </c>
      <c r="AT19" s="21">
        <v>0</v>
      </c>
      <c r="AU19" s="21">
        <v>1.8189894035458601E-12</v>
      </c>
      <c r="AV19" s="23"/>
      <c r="AW19" s="36"/>
      <c r="AX19" s="19" t="s">
        <v>114</v>
      </c>
      <c r="AY19" s="21">
        <v>5111.73274578772</v>
      </c>
      <c r="AZ19" s="21">
        <v>0</v>
      </c>
      <c r="BA19" s="21">
        <v>2928.0598856603401</v>
      </c>
      <c r="BB19" s="21">
        <v>0</v>
      </c>
      <c r="BC19" s="21">
        <v>0</v>
      </c>
      <c r="BD19" s="21">
        <v>0</v>
      </c>
      <c r="BE19" s="21">
        <v>0</v>
      </c>
      <c r="BF19" s="21">
        <v>2.1377940633513499</v>
      </c>
      <c r="BG19" s="21">
        <v>391.59055312287302</v>
      </c>
      <c r="BH19" s="21">
        <v>0</v>
      </c>
      <c r="BI19" s="21">
        <v>1077.40502414158</v>
      </c>
      <c r="BJ19" s="21">
        <v>155.42792601797899</v>
      </c>
      <c r="BK19" s="21">
        <v>0</v>
      </c>
      <c r="BL19" s="21">
        <v>175.63889048639899</v>
      </c>
      <c r="BM19" s="21">
        <v>0</v>
      </c>
      <c r="BN19" s="21">
        <v>1.8189894035458601E-12</v>
      </c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F19" s="19" t="s">
        <v>73</v>
      </c>
      <c r="CG19" s="21">
        <v>527677.64996689395</v>
      </c>
      <c r="CI19" s="19"/>
      <c r="CJ19" s="25"/>
      <c r="CK19" s="21"/>
      <c r="CL19" s="21"/>
      <c r="CM19" s="26"/>
      <c r="CN19" s="21"/>
      <c r="CO19" s="21"/>
      <c r="CP19" s="25"/>
      <c r="CR19" s="27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E19" s="18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</row>
    <row r="20" spans="1:127">
      <c r="A20" s="10" t="s">
        <v>127</v>
      </c>
      <c r="B20" s="32" t="s">
        <v>453</v>
      </c>
      <c r="C20" s="17" t="s">
        <v>253</v>
      </c>
      <c r="D20" s="11"/>
      <c r="E20" s="11"/>
      <c r="F20" s="11" t="s">
        <v>454</v>
      </c>
      <c r="G20" s="32"/>
      <c r="H20" s="11"/>
      <c r="R20" s="19" t="s">
        <v>117</v>
      </c>
      <c r="S20" s="21">
        <v>27407</v>
      </c>
      <c r="T20" s="21">
        <v>26926.434389875099</v>
      </c>
      <c r="V20" s="19" t="s">
        <v>117</v>
      </c>
      <c r="W20" s="21">
        <v>480.56561012490101</v>
      </c>
      <c r="Y20" s="19" t="s">
        <v>117</v>
      </c>
      <c r="Z20" s="21">
        <v>5111.73274578772</v>
      </c>
      <c r="AA20" s="21">
        <v>7886.9872692889503</v>
      </c>
      <c r="AB20" s="21">
        <v>1226.42735292312</v>
      </c>
      <c r="AC20" s="21">
        <v>-43.2401377765079</v>
      </c>
      <c r="AD20" s="21">
        <v>-0.20537631834893499</v>
      </c>
      <c r="AE20" s="21">
        <v>0</v>
      </c>
      <c r="AF20" s="21">
        <v>0</v>
      </c>
      <c r="AG20" s="21">
        <v>12000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0.32286115785145802</v>
      </c>
      <c r="AN20" s="21">
        <v>160.18668735800699</v>
      </c>
      <c r="AO20" s="21">
        <v>0</v>
      </c>
      <c r="AP20" s="21">
        <v>422.03034647598099</v>
      </c>
      <c r="AQ20" s="21">
        <v>80.790413348859801</v>
      </c>
      <c r="AR20" s="21">
        <v>0</v>
      </c>
      <c r="AS20" s="21">
        <v>81.402227629463198</v>
      </c>
      <c r="AT20" s="21">
        <v>0</v>
      </c>
      <c r="AU20" s="21">
        <v>-3.6379788070917101E-12</v>
      </c>
      <c r="AV20" s="23"/>
      <c r="AW20" s="36"/>
      <c r="AX20" s="19" t="s">
        <v>117</v>
      </c>
      <c r="AY20" s="21">
        <v>5111.73274578772</v>
      </c>
      <c r="AZ20" s="21">
        <v>19886.987269288999</v>
      </c>
      <c r="BA20" s="21">
        <v>1226.42735292312</v>
      </c>
      <c r="BB20" s="21">
        <v>-43.445514094856797</v>
      </c>
      <c r="BC20" s="21">
        <v>0</v>
      </c>
      <c r="BD20" s="21">
        <v>0</v>
      </c>
      <c r="BE20" s="21">
        <v>0</v>
      </c>
      <c r="BF20" s="21">
        <v>0.32286115785145802</v>
      </c>
      <c r="BG20" s="21">
        <v>160.18668735800699</v>
      </c>
      <c r="BH20" s="21">
        <v>0</v>
      </c>
      <c r="BI20" s="21">
        <v>422.03034647598099</v>
      </c>
      <c r="BJ20" s="21">
        <v>80.790413348859801</v>
      </c>
      <c r="BK20" s="21">
        <v>0</v>
      </c>
      <c r="BL20" s="21">
        <v>81.402227629463198</v>
      </c>
      <c r="BM20" s="21">
        <v>0</v>
      </c>
      <c r="BN20" s="21">
        <v>-3.6379788070917101E-12</v>
      </c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F20" s="19"/>
      <c r="CG20" s="21"/>
      <c r="CI20" s="19"/>
      <c r="CJ20" s="25"/>
      <c r="CK20" s="21"/>
      <c r="CL20" s="21"/>
      <c r="CM20" s="26"/>
      <c r="CN20" s="21"/>
      <c r="CO20" s="21"/>
      <c r="CP20" s="25"/>
      <c r="CR20" s="27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E20" s="18" t="s">
        <v>104</v>
      </c>
      <c r="DF20" s="29" t="s">
        <v>23</v>
      </c>
      <c r="DG20" s="29" t="s">
        <v>25</v>
      </c>
      <c r="DH20" s="29" t="s">
        <v>27</v>
      </c>
      <c r="DI20" s="29" t="s">
        <v>448</v>
      </c>
      <c r="DJ20" s="29" t="s">
        <v>31</v>
      </c>
      <c r="DK20" s="29" t="s">
        <v>32</v>
      </c>
      <c r="DL20" s="29" t="s">
        <v>33</v>
      </c>
      <c r="DM20" s="29" t="s">
        <v>34</v>
      </c>
      <c r="DN20" s="29"/>
      <c r="DO20" s="29"/>
      <c r="DP20" s="29"/>
      <c r="DQ20" s="29"/>
      <c r="DR20" s="29"/>
      <c r="DS20" s="29"/>
      <c r="DT20" s="29"/>
    </row>
    <row r="21" spans="1:127">
      <c r="A21" s="10" t="s">
        <v>92</v>
      </c>
      <c r="B21" s="33" t="s">
        <v>455</v>
      </c>
      <c r="C21" s="17">
        <v>17778.499268258602</v>
      </c>
      <c r="D21" s="17"/>
      <c r="E21" s="17">
        <v>17.6410895136279</v>
      </c>
      <c r="F21" s="11" t="s">
        <v>456</v>
      </c>
      <c r="G21" s="11"/>
      <c r="H21" s="11"/>
      <c r="R21" s="19" t="s">
        <v>120</v>
      </c>
      <c r="S21" s="21">
        <v>14197</v>
      </c>
      <c r="T21" s="21">
        <v>14305.509036964901</v>
      </c>
      <c r="V21" s="19" t="s">
        <v>120</v>
      </c>
      <c r="W21" s="21">
        <v>-108.509036964901</v>
      </c>
      <c r="Y21" s="19" t="s">
        <v>120</v>
      </c>
      <c r="Z21" s="21">
        <v>5111.73274578772</v>
      </c>
      <c r="AA21" s="21">
        <v>7525.2368605765996</v>
      </c>
      <c r="AB21" s="21">
        <v>1047.83112803779</v>
      </c>
      <c r="AC21" s="21">
        <v>0</v>
      </c>
      <c r="AD21" s="21">
        <v>-28.311993871525502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31.284432414298699</v>
      </c>
      <c r="AN21" s="21">
        <v>150.16871145241001</v>
      </c>
      <c r="AO21" s="21">
        <v>0</v>
      </c>
      <c r="AP21" s="21">
        <v>343.29490621903602</v>
      </c>
      <c r="AQ21" s="21">
        <v>57.301026809405499</v>
      </c>
      <c r="AR21" s="21">
        <v>0</v>
      </c>
      <c r="AS21" s="21">
        <v>66.971219539162703</v>
      </c>
      <c r="AT21" s="21">
        <v>0</v>
      </c>
      <c r="AU21" s="21">
        <v>0</v>
      </c>
      <c r="AV21" s="23"/>
      <c r="AW21" s="36"/>
      <c r="AX21" s="19" t="s">
        <v>120</v>
      </c>
      <c r="AY21" s="21">
        <v>5111.73274578772</v>
      </c>
      <c r="AZ21" s="21">
        <v>7525.2368605765996</v>
      </c>
      <c r="BA21" s="21">
        <v>1047.83112803779</v>
      </c>
      <c r="BB21" s="21">
        <v>-28.311993871525502</v>
      </c>
      <c r="BC21" s="21">
        <v>0</v>
      </c>
      <c r="BD21" s="21">
        <v>0</v>
      </c>
      <c r="BE21" s="21">
        <v>0</v>
      </c>
      <c r="BF21" s="21">
        <v>31.284432414298699</v>
      </c>
      <c r="BG21" s="21">
        <v>150.16871145241001</v>
      </c>
      <c r="BH21" s="21">
        <v>0</v>
      </c>
      <c r="BI21" s="21">
        <v>343.29490621903602</v>
      </c>
      <c r="BJ21" s="21">
        <v>57.301026809405499</v>
      </c>
      <c r="BK21" s="21">
        <v>0</v>
      </c>
      <c r="BL21" s="21">
        <v>66.971219539162703</v>
      </c>
      <c r="BM21" s="21">
        <v>0</v>
      </c>
      <c r="BN21" s="21">
        <v>0</v>
      </c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F21" s="19"/>
      <c r="CG21" s="21"/>
      <c r="CI21" s="19"/>
      <c r="CJ21" s="25"/>
      <c r="CK21" s="21"/>
      <c r="CL21" s="21"/>
      <c r="CM21" s="26"/>
      <c r="CN21" s="21"/>
      <c r="CO21" s="21"/>
      <c r="CP21" s="25"/>
      <c r="CR21" s="27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E21" s="19" t="s">
        <v>89</v>
      </c>
      <c r="DF21" s="25">
        <v>44.928006577368599</v>
      </c>
      <c r="DG21" s="25">
        <v>1.6046898908593201E-2</v>
      </c>
      <c r="DH21" s="25">
        <v>2.0160318576954599E-2</v>
      </c>
      <c r="DI21" s="25">
        <v>1.8549896988904899E-2</v>
      </c>
      <c r="DJ21" s="25">
        <v>9.1545088239734296E-4</v>
      </c>
      <c r="DK21" s="25">
        <v>6.1207472345552296E-3</v>
      </c>
      <c r="DL21" s="25">
        <v>3.6406010940778298E-2</v>
      </c>
      <c r="DM21" s="25">
        <v>0.15563117718706301</v>
      </c>
      <c r="DN21" s="25" t="s">
        <v>69</v>
      </c>
      <c r="DO21" s="25" t="s">
        <v>69</v>
      </c>
      <c r="DP21" s="25" t="s">
        <v>69</v>
      </c>
      <c r="DQ21" s="25" t="s">
        <v>69</v>
      </c>
      <c r="DR21" s="25" t="s">
        <v>69</v>
      </c>
      <c r="DS21" s="25" t="s">
        <v>69</v>
      </c>
      <c r="DT21" s="25" t="s">
        <v>69</v>
      </c>
    </row>
    <row r="22" spans="1:127">
      <c r="A22" s="10"/>
      <c r="B22" s="11"/>
      <c r="C22" s="11"/>
      <c r="D22" s="11"/>
      <c r="E22" s="11"/>
      <c r="F22" s="11"/>
      <c r="G22" s="11"/>
      <c r="H22" s="11"/>
      <c r="R22" s="19" t="s">
        <v>121</v>
      </c>
      <c r="S22" s="21">
        <v>10588</v>
      </c>
      <c r="T22" s="21">
        <v>11499.1524272798</v>
      </c>
      <c r="V22" s="19" t="s">
        <v>121</v>
      </c>
      <c r="W22" s="21">
        <v>-911.15242727980001</v>
      </c>
      <c r="Y22" s="19" t="s">
        <v>121</v>
      </c>
      <c r="Z22" s="21">
        <v>5111.73274578772</v>
      </c>
      <c r="AA22" s="21">
        <v>5149.3052518873701</v>
      </c>
      <c r="AB22" s="21">
        <v>956.61346501270202</v>
      </c>
      <c r="AC22" s="21">
        <v>-4.7291324278733198</v>
      </c>
      <c r="AD22" s="21">
        <v>-0.80824206577796298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3.3742128781297001</v>
      </c>
      <c r="AN22" s="21">
        <v>125.78060980273099</v>
      </c>
      <c r="AO22" s="21">
        <v>0</v>
      </c>
      <c r="AP22" s="21">
        <v>82.142114878853604</v>
      </c>
      <c r="AQ22" s="21">
        <v>19.563528559773399</v>
      </c>
      <c r="AR22" s="21">
        <v>0</v>
      </c>
      <c r="AS22" s="21">
        <v>56.177872966164202</v>
      </c>
      <c r="AT22" s="21">
        <v>0</v>
      </c>
      <c r="AU22" s="21">
        <v>1.8189894035458601E-12</v>
      </c>
      <c r="AV22" s="23"/>
      <c r="AW22" s="36"/>
      <c r="AX22" s="19" t="s">
        <v>121</v>
      </c>
      <c r="AY22" s="21">
        <v>5111.73274578772</v>
      </c>
      <c r="AZ22" s="21">
        <v>5149.3052518873701</v>
      </c>
      <c r="BA22" s="21">
        <v>956.61346501270202</v>
      </c>
      <c r="BB22" s="21">
        <v>-5.5373744936512796</v>
      </c>
      <c r="BC22" s="21">
        <v>0</v>
      </c>
      <c r="BD22" s="21">
        <v>0</v>
      </c>
      <c r="BE22" s="21">
        <v>0</v>
      </c>
      <c r="BF22" s="21">
        <v>3.3742128781297001</v>
      </c>
      <c r="BG22" s="21">
        <v>125.78060980273099</v>
      </c>
      <c r="BH22" s="21">
        <v>0</v>
      </c>
      <c r="BI22" s="21">
        <v>82.142114878853604</v>
      </c>
      <c r="BJ22" s="21">
        <v>19.563528559773399</v>
      </c>
      <c r="BK22" s="21">
        <v>0</v>
      </c>
      <c r="BL22" s="21">
        <v>56.177872966164202</v>
      </c>
      <c r="BM22" s="21">
        <v>0</v>
      </c>
      <c r="BN22" s="21">
        <v>1.8189894035458601E-12</v>
      </c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F22" s="19"/>
      <c r="CG22" s="21"/>
      <c r="CI22" s="19"/>
      <c r="CJ22" s="25"/>
      <c r="CK22" s="21"/>
      <c r="CL22" s="21"/>
      <c r="CM22" s="26"/>
      <c r="CN22" s="21"/>
      <c r="CO22" s="21"/>
      <c r="CP22" s="25"/>
      <c r="CR22" s="27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E22" s="18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</row>
    <row r="23" spans="1:127">
      <c r="A23" s="10" t="s">
        <v>105</v>
      </c>
      <c r="B23" s="11" t="s">
        <v>133</v>
      </c>
      <c r="C23" s="11"/>
      <c r="D23" s="11"/>
      <c r="E23" s="11"/>
      <c r="F23" s="11"/>
      <c r="G23" s="11"/>
      <c r="H23" s="11"/>
      <c r="R23" s="19" t="s">
        <v>123</v>
      </c>
      <c r="S23" s="21">
        <v>13369</v>
      </c>
      <c r="T23" s="21">
        <v>12019.853853516999</v>
      </c>
      <c r="V23" s="19" t="s">
        <v>123</v>
      </c>
      <c r="W23" s="21">
        <v>1349.1461464829999</v>
      </c>
      <c r="Y23" s="19" t="s">
        <v>123</v>
      </c>
      <c r="Z23" s="21">
        <v>5111.73274578772</v>
      </c>
      <c r="AA23" s="21">
        <v>0</v>
      </c>
      <c r="AB23" s="21">
        <v>3141.9063672647399</v>
      </c>
      <c r="AC23" s="21">
        <v>-10.5251293241094</v>
      </c>
      <c r="AD23" s="21">
        <v>-0.27068298075886899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80.706463372490404</v>
      </c>
      <c r="AM23" s="21">
        <v>90.384312022011301</v>
      </c>
      <c r="AN23" s="21">
        <v>380.101339696016</v>
      </c>
      <c r="AO23" s="21">
        <v>0</v>
      </c>
      <c r="AP23" s="21">
        <v>2909.8992795115901</v>
      </c>
      <c r="AQ23" s="21">
        <v>137.58526004309701</v>
      </c>
      <c r="AR23" s="21">
        <v>0</v>
      </c>
      <c r="AS23" s="21">
        <v>178.33389812418901</v>
      </c>
      <c r="AT23" s="21">
        <v>0</v>
      </c>
      <c r="AU23" s="21">
        <v>-1.8189894035458601E-12</v>
      </c>
      <c r="AV23" s="23"/>
      <c r="AW23" s="36"/>
      <c r="AX23" s="19" t="s">
        <v>123</v>
      </c>
      <c r="AY23" s="21">
        <v>5111.73274578772</v>
      </c>
      <c r="AZ23" s="21">
        <v>0</v>
      </c>
      <c r="BA23" s="21">
        <v>3141.9063672647399</v>
      </c>
      <c r="BB23" s="21">
        <v>-10.795812304868299</v>
      </c>
      <c r="BC23" s="21">
        <v>0</v>
      </c>
      <c r="BD23" s="21">
        <v>0</v>
      </c>
      <c r="BE23" s="21">
        <v>80.706463372490404</v>
      </c>
      <c r="BF23" s="21">
        <v>90.384312022011301</v>
      </c>
      <c r="BG23" s="21">
        <v>380.101339696016</v>
      </c>
      <c r="BH23" s="21">
        <v>0</v>
      </c>
      <c r="BI23" s="21">
        <v>2909.8992795115901</v>
      </c>
      <c r="BJ23" s="21">
        <v>137.58526004309701</v>
      </c>
      <c r="BK23" s="21">
        <v>0</v>
      </c>
      <c r="BL23" s="21">
        <v>178.33389812418901</v>
      </c>
      <c r="BM23" s="21">
        <v>0</v>
      </c>
      <c r="BN23" s="21">
        <v>-1.8189894035458601E-12</v>
      </c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F23" s="19"/>
      <c r="CG23" s="21"/>
      <c r="CI23" s="19"/>
      <c r="CJ23" s="25"/>
      <c r="CK23" s="21"/>
      <c r="CL23" s="21"/>
      <c r="CM23" s="26"/>
      <c r="CN23" s="21"/>
      <c r="CO23" s="21"/>
      <c r="CP23" s="25"/>
      <c r="CR23" s="27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E23" s="18" t="s">
        <v>8</v>
      </c>
      <c r="DF23" s="20" t="s">
        <v>9</v>
      </c>
      <c r="DG23" s="20" t="s">
        <v>41</v>
      </c>
      <c r="DH23" s="20" t="s">
        <v>43</v>
      </c>
      <c r="DI23" s="20" t="s">
        <v>449</v>
      </c>
      <c r="DJ23" s="20" t="s">
        <v>46</v>
      </c>
      <c r="DK23" s="20" t="s">
        <v>47</v>
      </c>
      <c r="DL23" s="20">
        <v>121</v>
      </c>
      <c r="DM23" s="20" t="s">
        <v>50</v>
      </c>
      <c r="DN23" s="20" t="s">
        <v>27</v>
      </c>
      <c r="DO23" s="20" t="s">
        <v>448</v>
      </c>
      <c r="DP23" s="20" t="s">
        <v>51</v>
      </c>
      <c r="DQ23" s="20" t="s">
        <v>31</v>
      </c>
      <c r="DR23" s="20" t="s">
        <v>32</v>
      </c>
      <c r="DS23" s="20" t="s">
        <v>33</v>
      </c>
      <c r="DT23" s="20" t="s">
        <v>34</v>
      </c>
      <c r="DU23" s="36"/>
      <c r="DV23" s="36"/>
      <c r="DW23" s="36"/>
    </row>
    <row r="24" spans="1:127">
      <c r="A24" s="10" t="s">
        <v>92</v>
      </c>
      <c r="B24" s="32" t="s">
        <v>457</v>
      </c>
      <c r="C24" s="17">
        <v>3279.1685440136998</v>
      </c>
      <c r="D24" s="17"/>
      <c r="E24" s="17">
        <v>1.2705464979691501</v>
      </c>
      <c r="F24" s="11" t="s">
        <v>458</v>
      </c>
      <c r="H24" s="11"/>
      <c r="R24" s="19" t="s">
        <v>126</v>
      </c>
      <c r="S24" s="21">
        <v>11861</v>
      </c>
      <c r="T24" s="21">
        <v>11993.477252865399</v>
      </c>
      <c r="V24" s="19" t="s">
        <v>126</v>
      </c>
      <c r="W24" s="21">
        <v>-132.47725286539901</v>
      </c>
      <c r="Y24" s="19" t="s">
        <v>126</v>
      </c>
      <c r="Z24" s="21">
        <v>5111.73274578772</v>
      </c>
      <c r="AA24" s="21">
        <v>1398.0437584031599</v>
      </c>
      <c r="AB24" s="21">
        <v>2514.68831322401</v>
      </c>
      <c r="AC24" s="21">
        <v>-30.225148288879801</v>
      </c>
      <c r="AD24" s="21">
        <v>-23.388968972212801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40.2507689829079</v>
      </c>
      <c r="AM24" s="21">
        <v>63.881425177114103</v>
      </c>
      <c r="AN24" s="21">
        <v>318.18826288830201</v>
      </c>
      <c r="AO24" s="21">
        <v>0</v>
      </c>
      <c r="AP24" s="21">
        <v>2340.5234538291902</v>
      </c>
      <c r="AQ24" s="21">
        <v>117.860818152191</v>
      </c>
      <c r="AR24" s="21">
        <v>0</v>
      </c>
      <c r="AS24" s="21">
        <v>141.92182368189401</v>
      </c>
      <c r="AT24" s="21">
        <v>0</v>
      </c>
      <c r="AU24" s="21">
        <v>3.6379788070917101E-12</v>
      </c>
      <c r="AV24" s="23"/>
      <c r="AW24" s="36"/>
      <c r="AX24" s="19" t="s">
        <v>126</v>
      </c>
      <c r="AY24" s="21">
        <v>5111.73274578772</v>
      </c>
      <c r="AZ24" s="21">
        <v>1398.0437584031599</v>
      </c>
      <c r="BA24" s="21">
        <v>2514.68831322401</v>
      </c>
      <c r="BB24" s="21">
        <v>-53.614117261092602</v>
      </c>
      <c r="BC24" s="21">
        <v>0</v>
      </c>
      <c r="BD24" s="21">
        <v>0</v>
      </c>
      <c r="BE24" s="21">
        <v>40.2507689829079</v>
      </c>
      <c r="BF24" s="21">
        <v>63.881425177114103</v>
      </c>
      <c r="BG24" s="21">
        <v>318.18826288830201</v>
      </c>
      <c r="BH24" s="21">
        <v>0</v>
      </c>
      <c r="BI24" s="21">
        <v>2340.5234538291902</v>
      </c>
      <c r="BJ24" s="21">
        <v>117.860818152191</v>
      </c>
      <c r="BK24" s="21">
        <v>0</v>
      </c>
      <c r="BL24" s="21">
        <v>141.92182368189401</v>
      </c>
      <c r="BM24" s="21">
        <v>0</v>
      </c>
      <c r="BN24" s="21">
        <v>3.6379788070917101E-12</v>
      </c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F24" s="19"/>
      <c r="CG24" s="21"/>
      <c r="CI24" s="19"/>
      <c r="CJ24" s="25"/>
      <c r="CK24" s="21"/>
      <c r="CL24" s="21"/>
      <c r="CM24" s="26"/>
      <c r="CN24" s="21"/>
      <c r="CO24" s="21"/>
      <c r="CP24" s="25"/>
      <c r="CR24" s="27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E24" s="19" t="s">
        <v>68</v>
      </c>
      <c r="DF24" s="21">
        <v>265810.10278096102</v>
      </c>
      <c r="DG24" s="21">
        <v>179742.98415478101</v>
      </c>
      <c r="DH24" s="21">
        <v>62728.650956560297</v>
      </c>
      <c r="DI24" s="21">
        <v>-4669.8237042463097</v>
      </c>
      <c r="DJ24" s="21">
        <v>0</v>
      </c>
      <c r="DK24" s="21">
        <v>338.791751130416</v>
      </c>
      <c r="DL24" s="21">
        <v>3812.3493707806301</v>
      </c>
      <c r="DM24" s="21">
        <v>2035.9274855416099</v>
      </c>
      <c r="DN24" s="21">
        <v>6741.2149405269802</v>
      </c>
      <c r="DO24" s="21">
        <v>0</v>
      </c>
      <c r="DP24" s="21">
        <v>52867.002724190803</v>
      </c>
      <c r="DQ24" s="21">
        <v>6126.2167979793703</v>
      </c>
      <c r="DR24" s="21">
        <v>1129.7702234301601</v>
      </c>
      <c r="DS24" s="21">
        <v>7601.1598662218603</v>
      </c>
      <c r="DT24" s="21">
        <v>1202.50536800648</v>
      </c>
      <c r="DU24" s="36"/>
      <c r="DV24" s="36"/>
      <c r="DW24" s="36"/>
    </row>
    <row r="25" spans="1:127">
      <c r="A25" s="10" t="s">
        <v>127</v>
      </c>
      <c r="B25" s="32" t="s">
        <v>459</v>
      </c>
      <c r="C25" s="17" t="s">
        <v>129</v>
      </c>
      <c r="D25" s="17"/>
      <c r="E25" s="17"/>
      <c r="F25" s="11" t="s">
        <v>460</v>
      </c>
      <c r="H25" s="11"/>
      <c r="R25" s="19" t="s">
        <v>131</v>
      </c>
      <c r="S25" s="21">
        <v>9071</v>
      </c>
      <c r="T25" s="21">
        <v>10160.358314241201</v>
      </c>
      <c r="V25" s="19" t="s">
        <v>131</v>
      </c>
      <c r="W25" s="21">
        <v>-1089.3583142412001</v>
      </c>
      <c r="Y25" s="19" t="s">
        <v>131</v>
      </c>
      <c r="Z25" s="21">
        <v>5111.73274578772</v>
      </c>
      <c r="AA25" s="21">
        <v>961.95918826979403</v>
      </c>
      <c r="AB25" s="21">
        <v>2528.1903883575801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31.230221401325199</v>
      </c>
      <c r="AM25" s="21">
        <v>36.833995448284902</v>
      </c>
      <c r="AN25" s="21">
        <v>246.60110654372599</v>
      </c>
      <c r="AO25" s="21">
        <v>0</v>
      </c>
      <c r="AP25" s="21">
        <v>1000.07919349063</v>
      </c>
      <c r="AQ25" s="21">
        <v>89.274835796959707</v>
      </c>
      <c r="AR25" s="21">
        <v>0</v>
      </c>
      <c r="AS25" s="21">
        <v>151.91978051201599</v>
      </c>
      <c r="AT25" s="21">
        <v>2.5368586331611702</v>
      </c>
      <c r="AU25" s="21">
        <v>1.8189894035458601E-12</v>
      </c>
      <c r="AV25" s="23"/>
      <c r="AW25" s="36"/>
      <c r="AX25" s="19" t="s">
        <v>131</v>
      </c>
      <c r="AY25" s="21">
        <v>5111.73274578772</v>
      </c>
      <c r="AZ25" s="21">
        <v>961.95918826979403</v>
      </c>
      <c r="BA25" s="21">
        <v>2528.1903883575801</v>
      </c>
      <c r="BB25" s="21">
        <v>0</v>
      </c>
      <c r="BC25" s="21">
        <v>0</v>
      </c>
      <c r="BD25" s="21">
        <v>0</v>
      </c>
      <c r="BE25" s="21">
        <v>31.230221401325199</v>
      </c>
      <c r="BF25" s="21">
        <v>36.833995448284902</v>
      </c>
      <c r="BG25" s="21">
        <v>246.60110654372599</v>
      </c>
      <c r="BH25" s="21">
        <v>0</v>
      </c>
      <c r="BI25" s="21">
        <v>1000.07919349063</v>
      </c>
      <c r="BJ25" s="21">
        <v>89.274835796959707</v>
      </c>
      <c r="BK25" s="21">
        <v>0</v>
      </c>
      <c r="BL25" s="21">
        <v>151.91978051201599</v>
      </c>
      <c r="BM25" s="21">
        <v>2.5368586331611702</v>
      </c>
      <c r="BN25" s="21">
        <v>1.8189894035458601E-12</v>
      </c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F25" s="19"/>
      <c r="CG25" s="21"/>
      <c r="CI25" s="19"/>
      <c r="CJ25" s="25"/>
      <c r="CK25" s="21"/>
      <c r="CL25" s="21"/>
      <c r="CM25" s="26"/>
      <c r="CN25" s="21"/>
      <c r="CO25" s="21"/>
      <c r="CP25" s="25"/>
      <c r="CR25" s="27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E25" s="19" t="s">
        <v>73</v>
      </c>
      <c r="DF25" s="21">
        <v>265810.10278096102</v>
      </c>
      <c r="DG25" s="21">
        <v>187689.870610065</v>
      </c>
      <c r="DH25" s="21">
        <v>39992.1347729361</v>
      </c>
      <c r="DI25" s="21">
        <v>-9725.1761527514991</v>
      </c>
      <c r="DJ25" s="21">
        <v>3116.9687541794401</v>
      </c>
      <c r="DK25" s="21">
        <v>0</v>
      </c>
      <c r="DL25" s="21">
        <v>1906.2304671991701</v>
      </c>
      <c r="DM25" s="21">
        <v>898.20161510317598</v>
      </c>
      <c r="DN25" s="21">
        <v>2815.9349450616101</v>
      </c>
      <c r="DO25" s="21">
        <v>1218.6940784999899</v>
      </c>
      <c r="DP25" s="21">
        <v>26968.486462223202</v>
      </c>
      <c r="DQ25" s="21">
        <v>2518.4977322651898</v>
      </c>
      <c r="DR25" s="21">
        <v>735.32690213015098</v>
      </c>
      <c r="DS25" s="21">
        <v>2437.6834610503702</v>
      </c>
      <c r="DT25" s="21">
        <v>1294.6935379715001</v>
      </c>
      <c r="DU25" s="36"/>
      <c r="DV25" s="36"/>
      <c r="DW25" s="36"/>
    </row>
    <row r="26" spans="1:127">
      <c r="A26" s="10" t="s">
        <v>127</v>
      </c>
      <c r="B26" s="32" t="s">
        <v>461</v>
      </c>
      <c r="C26" s="17" t="s">
        <v>129</v>
      </c>
      <c r="D26" s="17"/>
      <c r="E26" s="17"/>
      <c r="F26" s="11" t="s">
        <v>139</v>
      </c>
      <c r="H26" s="11"/>
      <c r="R26" s="19" t="s">
        <v>132</v>
      </c>
      <c r="S26" s="21">
        <v>9049</v>
      </c>
      <c r="T26" s="21">
        <v>9286.5954202098801</v>
      </c>
      <c r="V26" s="19" t="s">
        <v>132</v>
      </c>
      <c r="W26" s="21">
        <v>-237.59542020987999</v>
      </c>
      <c r="Y26" s="19" t="s">
        <v>132</v>
      </c>
      <c r="Z26" s="21">
        <v>5111.73274578772</v>
      </c>
      <c r="AA26" s="21">
        <v>0</v>
      </c>
      <c r="AB26" s="21">
        <v>2521.65355676028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69.890103545349206</v>
      </c>
      <c r="AM26" s="21">
        <v>81.160443283720596</v>
      </c>
      <c r="AN26" s="21">
        <v>239.87643780440601</v>
      </c>
      <c r="AO26" s="21">
        <v>0</v>
      </c>
      <c r="AP26" s="21">
        <v>880.49509778985703</v>
      </c>
      <c r="AQ26" s="21">
        <v>182.07499209333699</v>
      </c>
      <c r="AR26" s="21">
        <v>0</v>
      </c>
      <c r="AS26" s="21">
        <v>195.07508969682701</v>
      </c>
      <c r="AT26" s="21">
        <v>4.6369534483785202</v>
      </c>
      <c r="AU26" s="21">
        <v>1.8189894035458601E-12</v>
      </c>
      <c r="AV26" s="23"/>
      <c r="AW26" s="36"/>
      <c r="AX26" s="19" t="s">
        <v>132</v>
      </c>
      <c r="AY26" s="21">
        <v>5111.73274578772</v>
      </c>
      <c r="AZ26" s="21">
        <v>0</v>
      </c>
      <c r="BA26" s="21">
        <v>2521.65355676028</v>
      </c>
      <c r="BB26" s="21">
        <v>0</v>
      </c>
      <c r="BC26" s="21">
        <v>0</v>
      </c>
      <c r="BD26" s="21">
        <v>0</v>
      </c>
      <c r="BE26" s="21">
        <v>69.890103545349206</v>
      </c>
      <c r="BF26" s="21">
        <v>81.160443283720596</v>
      </c>
      <c r="BG26" s="21">
        <v>239.87643780440601</v>
      </c>
      <c r="BH26" s="21">
        <v>0</v>
      </c>
      <c r="BI26" s="21">
        <v>880.49509778985703</v>
      </c>
      <c r="BJ26" s="21">
        <v>182.07499209333699</v>
      </c>
      <c r="BK26" s="21">
        <v>0</v>
      </c>
      <c r="BL26" s="21">
        <v>195.07508969682701</v>
      </c>
      <c r="BM26" s="21">
        <v>4.6369534483785202</v>
      </c>
      <c r="BN26" s="21">
        <v>1.8189894035458601E-12</v>
      </c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F26" s="19"/>
      <c r="CG26" s="21"/>
      <c r="CI26" s="19"/>
      <c r="CJ26" s="25"/>
      <c r="CK26" s="21"/>
      <c r="CL26" s="21"/>
      <c r="CM26" s="26"/>
      <c r="CN26" s="21"/>
      <c r="CO26" s="21"/>
      <c r="CP26" s="25"/>
      <c r="CR26" s="27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</row>
    <row r="27" spans="1:127">
      <c r="A27" s="10"/>
      <c r="B27" s="32"/>
      <c r="C27" s="17"/>
      <c r="D27" s="17"/>
      <c r="E27" s="17"/>
      <c r="F27" s="11"/>
      <c r="H27" s="11"/>
      <c r="R27" s="19" t="s">
        <v>134</v>
      </c>
      <c r="S27" s="21">
        <v>8346</v>
      </c>
      <c r="T27" s="21">
        <v>8804.5327014256509</v>
      </c>
      <c r="V27" s="19" t="s">
        <v>134</v>
      </c>
      <c r="W27" s="21">
        <v>-458.532701425651</v>
      </c>
      <c r="Y27" s="19" t="s">
        <v>134</v>
      </c>
      <c r="Z27" s="21">
        <v>5111.73274578772</v>
      </c>
      <c r="AA27" s="21">
        <v>0</v>
      </c>
      <c r="AB27" s="21">
        <v>2346.07605197363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33.2752706952963</v>
      </c>
      <c r="AM27" s="21">
        <v>116.754825601256</v>
      </c>
      <c r="AN27" s="21">
        <v>291.66902603649697</v>
      </c>
      <c r="AO27" s="21">
        <v>0</v>
      </c>
      <c r="AP27" s="21">
        <v>565.57176084620903</v>
      </c>
      <c r="AQ27" s="21">
        <v>117.55429362756099</v>
      </c>
      <c r="AR27" s="21">
        <v>0</v>
      </c>
      <c r="AS27" s="21">
        <v>211.330595815382</v>
      </c>
      <c r="AT27" s="21">
        <v>10.568131042094301</v>
      </c>
      <c r="AU27" s="21">
        <v>-1.8189894035458601E-12</v>
      </c>
      <c r="AV27" s="23"/>
      <c r="AW27" s="36"/>
      <c r="AX27" s="19" t="s">
        <v>134</v>
      </c>
      <c r="AY27" s="21">
        <v>5111.73274578772</v>
      </c>
      <c r="AZ27" s="21">
        <v>0</v>
      </c>
      <c r="BA27" s="21">
        <v>2346.07605197363</v>
      </c>
      <c r="BB27" s="21">
        <v>0</v>
      </c>
      <c r="BC27" s="21">
        <v>0</v>
      </c>
      <c r="BD27" s="21">
        <v>0</v>
      </c>
      <c r="BE27" s="21">
        <v>33.2752706952963</v>
      </c>
      <c r="BF27" s="21">
        <v>116.754825601256</v>
      </c>
      <c r="BG27" s="21">
        <v>291.66902603649697</v>
      </c>
      <c r="BH27" s="21">
        <v>0</v>
      </c>
      <c r="BI27" s="21">
        <v>565.57176084620903</v>
      </c>
      <c r="BJ27" s="21">
        <v>117.55429362756099</v>
      </c>
      <c r="BK27" s="21">
        <v>0</v>
      </c>
      <c r="BL27" s="21">
        <v>211.330595815382</v>
      </c>
      <c r="BM27" s="21">
        <v>10.568131042094301</v>
      </c>
      <c r="BN27" s="21">
        <v>-1.8189894035458601E-12</v>
      </c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F27" s="19"/>
      <c r="CG27" s="21"/>
      <c r="CI27" s="19"/>
      <c r="CJ27" s="25"/>
      <c r="CK27" s="21"/>
      <c r="CL27" s="21"/>
      <c r="CM27" s="26"/>
      <c r="CN27" s="21"/>
      <c r="CO27" s="21"/>
      <c r="CP27" s="25"/>
      <c r="CR27" s="27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</row>
    <row r="28" spans="1:127">
      <c r="A28" s="10"/>
      <c r="B28" s="11"/>
      <c r="C28" s="11"/>
      <c r="D28" s="11"/>
      <c r="E28" s="11"/>
      <c r="F28" s="11"/>
      <c r="H28" s="11"/>
      <c r="R28" s="19" t="s">
        <v>137</v>
      </c>
      <c r="S28" s="21">
        <v>7182</v>
      </c>
      <c r="T28" s="21">
        <v>7021.1884823188002</v>
      </c>
      <c r="V28" s="19" t="s">
        <v>137</v>
      </c>
      <c r="W28" s="21">
        <v>160.8115176812</v>
      </c>
      <c r="Y28" s="19" t="s">
        <v>137</v>
      </c>
      <c r="Z28" s="21">
        <v>5111.73274578772</v>
      </c>
      <c r="AA28" s="21">
        <v>0</v>
      </c>
      <c r="AB28" s="21">
        <v>1356.8638224661199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40.7474488294406</v>
      </c>
      <c r="AM28" s="21">
        <v>101.796070763548</v>
      </c>
      <c r="AN28" s="21">
        <v>82.721538362915794</v>
      </c>
      <c r="AO28" s="21">
        <v>0</v>
      </c>
      <c r="AP28" s="21">
        <v>169.39715158811501</v>
      </c>
      <c r="AQ28" s="21">
        <v>13.1295126299571</v>
      </c>
      <c r="AR28" s="21">
        <v>0</v>
      </c>
      <c r="AS28" s="21">
        <v>111.538333088987</v>
      </c>
      <c r="AT28" s="21">
        <v>33.261858801995501</v>
      </c>
      <c r="AU28" s="21">
        <v>-9.0949470177292804E-13</v>
      </c>
      <c r="AV28" s="23"/>
      <c r="AW28" s="36"/>
      <c r="AX28" s="19" t="s">
        <v>137</v>
      </c>
      <c r="AY28" s="21">
        <v>5111.73274578772</v>
      </c>
      <c r="AZ28" s="21">
        <v>0</v>
      </c>
      <c r="BA28" s="21">
        <v>1356.8638224661199</v>
      </c>
      <c r="BB28" s="21">
        <v>0</v>
      </c>
      <c r="BC28" s="21">
        <v>0</v>
      </c>
      <c r="BD28" s="21">
        <v>0</v>
      </c>
      <c r="BE28" s="21">
        <v>40.7474488294406</v>
      </c>
      <c r="BF28" s="21">
        <v>101.796070763548</v>
      </c>
      <c r="BG28" s="21">
        <v>82.721538362915794</v>
      </c>
      <c r="BH28" s="21">
        <v>0</v>
      </c>
      <c r="BI28" s="21">
        <v>169.39715158811501</v>
      </c>
      <c r="BJ28" s="21">
        <v>13.1295126299571</v>
      </c>
      <c r="BK28" s="21">
        <v>0</v>
      </c>
      <c r="BL28" s="21">
        <v>111.538333088987</v>
      </c>
      <c r="BM28" s="21">
        <v>33.261858801995501</v>
      </c>
      <c r="BN28" s="21">
        <v>-9.0949470177292804E-13</v>
      </c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F28" s="19"/>
      <c r="CG28" s="21"/>
      <c r="CI28" s="19"/>
      <c r="CJ28" s="25"/>
      <c r="CK28" s="21"/>
      <c r="CL28" s="21"/>
      <c r="CM28" s="26"/>
      <c r="CN28" s="21"/>
      <c r="CO28" s="21"/>
      <c r="CP28" s="25"/>
      <c r="CR28" s="27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</row>
    <row r="29" spans="1:127">
      <c r="A29" s="10" t="s">
        <v>105</v>
      </c>
      <c r="B29" s="11" t="s">
        <v>155</v>
      </c>
      <c r="C29" s="11"/>
      <c r="D29" s="11"/>
      <c r="E29" s="11"/>
      <c r="F29" s="11"/>
      <c r="H29" s="11"/>
      <c r="R29" s="19" t="s">
        <v>140</v>
      </c>
      <c r="S29" s="21">
        <v>6734</v>
      </c>
      <c r="T29" s="21">
        <v>6669.9764905120901</v>
      </c>
      <c r="V29" s="19" t="s">
        <v>140</v>
      </c>
      <c r="W29" s="21">
        <v>64.023509487909905</v>
      </c>
      <c r="Y29" s="19" t="s">
        <v>140</v>
      </c>
      <c r="Z29" s="21">
        <v>5111.73274578772</v>
      </c>
      <c r="AA29" s="21">
        <v>0</v>
      </c>
      <c r="AB29" s="21">
        <v>1108.6932186429899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29.617501641483301</v>
      </c>
      <c r="AM29" s="21">
        <v>89.616934582095297</v>
      </c>
      <c r="AN29" s="21">
        <v>43.556959217402401</v>
      </c>
      <c r="AO29" s="21">
        <v>0</v>
      </c>
      <c r="AP29" s="21">
        <v>162.917433625787</v>
      </c>
      <c r="AQ29" s="21">
        <v>6.4275271224421404</v>
      </c>
      <c r="AR29" s="21">
        <v>0</v>
      </c>
      <c r="AS29" s="21">
        <v>87.787330242533898</v>
      </c>
      <c r="AT29" s="21">
        <v>29.6268396496321</v>
      </c>
      <c r="AU29" s="21">
        <v>-9.0949470177292804E-13</v>
      </c>
      <c r="AV29" s="23"/>
      <c r="AW29" s="36"/>
      <c r="AX29" s="19" t="s">
        <v>140</v>
      </c>
      <c r="AY29" s="21">
        <v>5111.73274578772</v>
      </c>
      <c r="AZ29" s="21">
        <v>0</v>
      </c>
      <c r="BA29" s="21">
        <v>1108.6932186429899</v>
      </c>
      <c r="BB29" s="21">
        <v>0</v>
      </c>
      <c r="BC29" s="21">
        <v>0</v>
      </c>
      <c r="BD29" s="21">
        <v>0</v>
      </c>
      <c r="BE29" s="21">
        <v>29.617501641483301</v>
      </c>
      <c r="BF29" s="21">
        <v>89.616934582095297</v>
      </c>
      <c r="BG29" s="21">
        <v>43.556959217402401</v>
      </c>
      <c r="BH29" s="21">
        <v>0</v>
      </c>
      <c r="BI29" s="21">
        <v>162.917433625787</v>
      </c>
      <c r="BJ29" s="21">
        <v>6.4275271224421404</v>
      </c>
      <c r="BK29" s="21">
        <v>0</v>
      </c>
      <c r="BL29" s="21">
        <v>87.787330242533898</v>
      </c>
      <c r="BM29" s="21">
        <v>29.6268396496321</v>
      </c>
      <c r="BN29" s="21">
        <v>-9.0949470177292804E-13</v>
      </c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F29" s="19"/>
      <c r="CG29" s="21"/>
      <c r="CI29" s="19"/>
      <c r="CJ29" s="25"/>
      <c r="CK29" s="21"/>
      <c r="CL29" s="21"/>
      <c r="CM29" s="26"/>
      <c r="CN29" s="21"/>
      <c r="CO29" s="21"/>
      <c r="CP29" s="25"/>
      <c r="CR29" s="27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E29" t="s">
        <v>143</v>
      </c>
      <c r="DF29" s="36">
        <f>DF22</f>
        <v>0</v>
      </c>
      <c r="DG29" s="36">
        <f t="shared" ref="DG29:DT29" si="0">DG22</f>
        <v>0</v>
      </c>
      <c r="DH29" s="36">
        <f t="shared" si="0"/>
        <v>0</v>
      </c>
      <c r="DI29" s="36">
        <f t="shared" si="0"/>
        <v>0</v>
      </c>
      <c r="DJ29" s="36">
        <f t="shared" si="0"/>
        <v>0</v>
      </c>
      <c r="DK29" s="36">
        <f t="shared" si="0"/>
        <v>0</v>
      </c>
      <c r="DL29" s="36">
        <f t="shared" si="0"/>
        <v>0</v>
      </c>
      <c r="DM29" s="36">
        <f t="shared" si="0"/>
        <v>0</v>
      </c>
      <c r="DN29" s="36">
        <f t="shared" si="0"/>
        <v>0</v>
      </c>
      <c r="DO29" s="36">
        <f t="shared" si="0"/>
        <v>0</v>
      </c>
      <c r="DP29" s="36">
        <f t="shared" si="0"/>
        <v>0</v>
      </c>
      <c r="DQ29" s="36">
        <f t="shared" si="0"/>
        <v>0</v>
      </c>
      <c r="DR29" s="36">
        <f t="shared" si="0"/>
        <v>0</v>
      </c>
      <c r="DS29" s="36">
        <f t="shared" si="0"/>
        <v>0</v>
      </c>
      <c r="DT29" s="36">
        <f t="shared" si="0"/>
        <v>0</v>
      </c>
    </row>
    <row r="30" spans="1:127">
      <c r="A30" s="10" t="s">
        <v>127</v>
      </c>
      <c r="B30" s="11" t="s">
        <v>462</v>
      </c>
      <c r="C30" s="17" t="s">
        <v>129</v>
      </c>
      <c r="D30" s="17"/>
      <c r="E30" s="17"/>
      <c r="F30" s="11" t="s">
        <v>463</v>
      </c>
      <c r="H30" s="11"/>
      <c r="R30" s="19" t="s">
        <v>142</v>
      </c>
      <c r="S30" s="21">
        <v>6239</v>
      </c>
      <c r="T30" s="21">
        <v>6597.5793953904604</v>
      </c>
      <c r="V30" s="19" t="s">
        <v>142</v>
      </c>
      <c r="W30" s="21">
        <v>-358.57939539045998</v>
      </c>
      <c r="Y30" s="19" t="s">
        <v>142</v>
      </c>
      <c r="Z30" s="21">
        <v>5111.73274578772</v>
      </c>
      <c r="AA30" s="21">
        <v>0</v>
      </c>
      <c r="AB30" s="21">
        <v>907.89447052181595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19.379468446463601</v>
      </c>
      <c r="AM30" s="21">
        <v>71.641344808542996</v>
      </c>
      <c r="AN30" s="21">
        <v>45.669402616442497</v>
      </c>
      <c r="AO30" s="21">
        <v>0</v>
      </c>
      <c r="AP30" s="21">
        <v>205.34057479736799</v>
      </c>
      <c r="AQ30" s="21">
        <v>15.124424393328701</v>
      </c>
      <c r="AR30" s="21">
        <v>32.139590502905001</v>
      </c>
      <c r="AS30" s="21">
        <v>166.76620805681301</v>
      </c>
      <c r="AT30" s="21">
        <v>21.891165459055902</v>
      </c>
      <c r="AU30" s="21">
        <v>0</v>
      </c>
      <c r="AV30" s="23"/>
      <c r="AW30" s="36"/>
      <c r="AX30" s="19" t="s">
        <v>142</v>
      </c>
      <c r="AY30" s="21">
        <v>5111.73274578772</v>
      </c>
      <c r="AZ30" s="21">
        <v>0</v>
      </c>
      <c r="BA30" s="21">
        <v>907.89447052181595</v>
      </c>
      <c r="BB30" s="21">
        <v>0</v>
      </c>
      <c r="BC30" s="21">
        <v>0</v>
      </c>
      <c r="BD30" s="21">
        <v>0</v>
      </c>
      <c r="BE30" s="21">
        <v>19.379468446463601</v>
      </c>
      <c r="BF30" s="21">
        <v>71.641344808542996</v>
      </c>
      <c r="BG30" s="21">
        <v>45.669402616442497</v>
      </c>
      <c r="BH30" s="21">
        <v>0</v>
      </c>
      <c r="BI30" s="21">
        <v>205.34057479736799</v>
      </c>
      <c r="BJ30" s="21">
        <v>15.124424393328701</v>
      </c>
      <c r="BK30" s="21">
        <v>32.139590502905001</v>
      </c>
      <c r="BL30" s="21">
        <v>166.76620805681301</v>
      </c>
      <c r="BM30" s="21">
        <v>21.891165459055902</v>
      </c>
      <c r="BN30" s="21">
        <v>0</v>
      </c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F30" s="19"/>
      <c r="CG30" s="21"/>
      <c r="CI30" s="19"/>
      <c r="CJ30" s="25"/>
      <c r="CK30" s="21"/>
      <c r="CL30" s="21"/>
      <c r="CM30" s="26"/>
      <c r="CN30" s="21"/>
      <c r="CO30" s="21"/>
      <c r="CP30" s="25"/>
      <c r="CR30" s="27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E30" t="str">
        <f>DE23</f>
        <v>Contributions</v>
      </c>
      <c r="DF30" t="str">
        <f t="shared" ref="DF30:DT30" si="1">DF23</f>
        <v>Base</v>
      </c>
      <c r="DG30" t="str">
        <f t="shared" si="1"/>
        <v>Promos</v>
      </c>
      <c r="DH30" t="str">
        <f t="shared" si="1"/>
        <v>Distrn</v>
      </c>
      <c r="DI30" t="str">
        <f t="shared" si="1"/>
        <v>Comp_price</v>
      </c>
      <c r="DJ30" t="str">
        <f t="shared" si="1"/>
        <v>Launchhyperair</v>
      </c>
      <c r="DK30" t="str">
        <f t="shared" si="1"/>
        <v>Launchhyperx2</v>
      </c>
      <c r="DL30">
        <f t="shared" si="1"/>
        <v>121</v>
      </c>
      <c r="DM30" t="str">
        <f t="shared" si="1"/>
        <v>Edm</v>
      </c>
      <c r="DN30" t="str">
        <f t="shared" si="1"/>
        <v>Social</v>
      </c>
      <c r="DO30" t="str">
        <f t="shared" si="1"/>
        <v>Own-ec</v>
      </c>
      <c r="DP30" t="str">
        <f t="shared" si="1"/>
        <v>Cvs</v>
      </c>
      <c r="DQ30" t="str">
        <f t="shared" si="1"/>
        <v>Digitaldisplay</v>
      </c>
      <c r="DR30" t="str">
        <f t="shared" si="1"/>
        <v>Digitalvideo</v>
      </c>
      <c r="DS30" t="str">
        <f t="shared" si="1"/>
        <v>Progdisplay</v>
      </c>
      <c r="DT30" t="str">
        <f t="shared" si="1"/>
        <v>Progvideo</v>
      </c>
    </row>
    <row r="31" spans="1:127">
      <c r="A31" s="10" t="s">
        <v>127</v>
      </c>
      <c r="B31" s="11" t="s">
        <v>464</v>
      </c>
      <c r="C31" s="17" t="s">
        <v>129</v>
      </c>
      <c r="D31" s="17"/>
      <c r="E31" s="17"/>
      <c r="F31" s="11" t="s">
        <v>159</v>
      </c>
      <c r="H31" s="11"/>
      <c r="R31" s="19" t="s">
        <v>144</v>
      </c>
      <c r="S31" s="21">
        <v>6251</v>
      </c>
      <c r="T31" s="21">
        <v>6512.07459519859</v>
      </c>
      <c r="V31" s="19" t="s">
        <v>144</v>
      </c>
      <c r="W31" s="21">
        <v>-261.07459519858998</v>
      </c>
      <c r="Y31" s="19" t="s">
        <v>144</v>
      </c>
      <c r="Z31" s="21">
        <v>5111.73274578772</v>
      </c>
      <c r="AA31" s="21">
        <v>0</v>
      </c>
      <c r="AB31" s="21">
        <v>830.06559990022799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30.753486377045501</v>
      </c>
      <c r="AN31" s="21">
        <v>45.419796288210698</v>
      </c>
      <c r="AO31" s="21">
        <v>0</v>
      </c>
      <c r="AP31" s="21">
        <v>181.34418114761201</v>
      </c>
      <c r="AQ31" s="21">
        <v>43.521279889497599</v>
      </c>
      <c r="AR31" s="21">
        <v>41.839840809969502</v>
      </c>
      <c r="AS31" s="21">
        <v>192.38079172824999</v>
      </c>
      <c r="AT31" s="21">
        <v>35.016873270051398</v>
      </c>
      <c r="AU31" s="21">
        <v>9.0949470177292804E-13</v>
      </c>
      <c r="AV31" s="23"/>
      <c r="AW31" s="36"/>
      <c r="AX31" s="19" t="s">
        <v>144</v>
      </c>
      <c r="AY31" s="21">
        <v>5111.73274578772</v>
      </c>
      <c r="AZ31" s="21">
        <v>0</v>
      </c>
      <c r="BA31" s="21">
        <v>830.06559990022799</v>
      </c>
      <c r="BB31" s="21">
        <v>0</v>
      </c>
      <c r="BC31" s="21">
        <v>0</v>
      </c>
      <c r="BD31" s="21">
        <v>0</v>
      </c>
      <c r="BE31" s="21">
        <v>0</v>
      </c>
      <c r="BF31" s="21">
        <v>30.753486377045501</v>
      </c>
      <c r="BG31" s="21">
        <v>45.419796288210698</v>
      </c>
      <c r="BH31" s="21">
        <v>0</v>
      </c>
      <c r="BI31" s="21">
        <v>181.34418114761201</v>
      </c>
      <c r="BJ31" s="21">
        <v>43.521279889497599</v>
      </c>
      <c r="BK31" s="21">
        <v>41.839840809969502</v>
      </c>
      <c r="BL31" s="21">
        <v>192.38079172824999</v>
      </c>
      <c r="BM31" s="21">
        <v>35.016873270051398</v>
      </c>
      <c r="BN31" s="21">
        <v>9.0949470177292804E-13</v>
      </c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I31" s="19"/>
      <c r="CJ31" s="25"/>
      <c r="CK31" s="21"/>
      <c r="CL31" s="21"/>
      <c r="CM31" s="26"/>
      <c r="CN31" s="21"/>
      <c r="CO31" s="21"/>
      <c r="CP31" s="25"/>
      <c r="CR31" s="27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E31" t="str">
        <f t="shared" ref="DE31:DE32" si="2">DE24</f>
        <v>Year_2022</v>
      </c>
      <c r="DF31" s="39">
        <f>DF24/SUM($DF24:$DT24)</f>
        <v>0.45401392332959722</v>
      </c>
      <c r="DG31" s="39">
        <f t="shared" ref="DG31:DS32" si="3">DG24/SUM($DF24:$DT24)</f>
        <v>0.30700796009370818</v>
      </c>
      <c r="DH31" s="39">
        <f t="shared" si="3"/>
        <v>0.10714295893196098</v>
      </c>
      <c r="DI31" s="39">
        <f t="shared" si="3"/>
        <v>-7.9762392739809711E-3</v>
      </c>
      <c r="DJ31" s="39">
        <f t="shared" si="3"/>
        <v>0</v>
      </c>
      <c r="DK31" s="39">
        <f t="shared" si="3"/>
        <v>5.7866939786399248E-4</v>
      </c>
      <c r="DL31" s="39">
        <f t="shared" si="3"/>
        <v>6.5116399896866907E-3</v>
      </c>
      <c r="DM31" s="39">
        <f t="shared" si="3"/>
        <v>3.477442789625659E-3</v>
      </c>
      <c r="DN31" s="39">
        <f t="shared" si="3"/>
        <v>1.1514255519771657E-2</v>
      </c>
      <c r="DO31" s="39">
        <f t="shared" si="3"/>
        <v>0</v>
      </c>
      <c r="DP31" s="39">
        <f t="shared" si="3"/>
        <v>9.0298882812837808E-2</v>
      </c>
      <c r="DQ31" s="39">
        <f>DQ24/SUM($DF24:$DT24)</f>
        <v>1.0463814935996921E-2</v>
      </c>
      <c r="DR31" s="39">
        <f t="shared" si="3"/>
        <v>1.9296911826679523E-3</v>
      </c>
      <c r="DS31" s="39">
        <f t="shared" si="3"/>
        <v>1.2983074671028071E-2</v>
      </c>
      <c r="DT31" s="39">
        <f>DT24/SUM($DF24:$DT24)</f>
        <v>2.0539256192358231E-3</v>
      </c>
    </row>
    <row r="32" spans="1:127">
      <c r="A32" s="10"/>
      <c r="B32" s="11"/>
      <c r="C32" s="17"/>
      <c r="D32" s="17"/>
      <c r="E32" s="17"/>
      <c r="F32" s="11"/>
      <c r="H32" s="11"/>
      <c r="R32" s="19" t="s">
        <v>146</v>
      </c>
      <c r="S32" s="21">
        <v>6049</v>
      </c>
      <c r="T32" s="21">
        <v>6456.6960431597499</v>
      </c>
      <c r="V32" s="19" t="s">
        <v>146</v>
      </c>
      <c r="W32" s="21">
        <v>-407.69604315974999</v>
      </c>
      <c r="Y32" s="19" t="s">
        <v>146</v>
      </c>
      <c r="Z32" s="21">
        <v>5111.73274578772</v>
      </c>
      <c r="AA32" s="21">
        <v>0</v>
      </c>
      <c r="AB32" s="21">
        <v>704.59745858905706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47.735379049248102</v>
      </c>
      <c r="AM32" s="21">
        <v>8.33683606171215</v>
      </c>
      <c r="AN32" s="21">
        <v>165.15698991208799</v>
      </c>
      <c r="AO32" s="21">
        <v>0</v>
      </c>
      <c r="AP32" s="21">
        <v>118.85734282980999</v>
      </c>
      <c r="AQ32" s="21">
        <v>10.658795566331399</v>
      </c>
      <c r="AR32" s="21">
        <v>134.33592693414201</v>
      </c>
      <c r="AS32" s="21">
        <v>121.402789101919</v>
      </c>
      <c r="AT32" s="21">
        <v>33.881779327718803</v>
      </c>
      <c r="AU32" s="21">
        <v>0</v>
      </c>
      <c r="AV32" s="23"/>
      <c r="AW32" s="36"/>
      <c r="AX32" s="19" t="s">
        <v>146</v>
      </c>
      <c r="AY32" s="21">
        <v>5111.73274578772</v>
      </c>
      <c r="AZ32" s="21">
        <v>0</v>
      </c>
      <c r="BA32" s="21">
        <v>704.59745858905706</v>
      </c>
      <c r="BB32" s="21">
        <v>0</v>
      </c>
      <c r="BC32" s="21">
        <v>0</v>
      </c>
      <c r="BD32" s="21">
        <v>0</v>
      </c>
      <c r="BE32" s="21">
        <v>47.735379049248102</v>
      </c>
      <c r="BF32" s="21">
        <v>8.33683606171215</v>
      </c>
      <c r="BG32" s="21">
        <v>165.15698991208799</v>
      </c>
      <c r="BH32" s="21">
        <v>0</v>
      </c>
      <c r="BI32" s="21">
        <v>118.85734282980999</v>
      </c>
      <c r="BJ32" s="21">
        <v>10.658795566331399</v>
      </c>
      <c r="BK32" s="21">
        <v>134.33592693414201</v>
      </c>
      <c r="BL32" s="21">
        <v>121.402789101919</v>
      </c>
      <c r="BM32" s="21">
        <v>33.881779327718803</v>
      </c>
      <c r="BN32" s="21">
        <v>0</v>
      </c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I32" s="19"/>
      <c r="CJ32" s="25"/>
      <c r="CK32" s="21"/>
      <c r="CL32" s="21"/>
      <c r="CM32" s="26"/>
      <c r="CN32" s="21"/>
      <c r="CO32" s="21"/>
      <c r="CP32" s="25"/>
      <c r="CR32" s="27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E32" t="str">
        <f t="shared" si="2"/>
        <v>Year_2023</v>
      </c>
      <c r="DF32" s="39">
        <f>DF25/SUM($DF25:$DT25)</f>
        <v>0.50373576140213161</v>
      </c>
      <c r="DG32" s="39">
        <f t="shared" si="3"/>
        <v>0.35569039284085718</v>
      </c>
      <c r="DH32" s="39">
        <f t="shared" si="3"/>
        <v>7.5788949513865403E-2</v>
      </c>
      <c r="DI32" s="39">
        <f t="shared" si="3"/>
        <v>-1.843014604344459E-2</v>
      </c>
      <c r="DJ32" s="39">
        <f t="shared" si="3"/>
        <v>5.9069561774598442E-3</v>
      </c>
      <c r="DK32" s="39">
        <f t="shared" si="3"/>
        <v>0</v>
      </c>
      <c r="DL32" s="39">
        <f t="shared" si="3"/>
        <v>3.6124904424486497E-3</v>
      </c>
      <c r="DM32" s="39">
        <f t="shared" si="3"/>
        <v>1.7021786220423162E-3</v>
      </c>
      <c r="DN32" s="39">
        <f t="shared" si="3"/>
        <v>5.3364680979728378E-3</v>
      </c>
      <c r="DO32" s="39">
        <f t="shared" si="3"/>
        <v>2.3095427266560348E-3</v>
      </c>
      <c r="DP32" s="39">
        <f t="shared" si="3"/>
        <v>5.1107880850961108E-2</v>
      </c>
      <c r="DQ32" s="39">
        <f>DQ25/SUM($DF25:$DT25)</f>
        <v>4.7727959151258274E-3</v>
      </c>
      <c r="DR32" s="39">
        <f t="shared" si="3"/>
        <v>1.3935153444082464E-3</v>
      </c>
      <c r="DS32" s="39">
        <f t="shared" si="3"/>
        <v>4.6196450829465796E-3</v>
      </c>
      <c r="DT32" s="39">
        <f>DT25/SUM($DF25:$DT25)</f>
        <v>2.4535690265690179E-3</v>
      </c>
    </row>
    <row r="33" spans="1:119">
      <c r="A33" s="10" t="s">
        <v>105</v>
      </c>
      <c r="B33" s="11" t="s">
        <v>465</v>
      </c>
      <c r="C33" s="11"/>
      <c r="D33" s="11"/>
      <c r="E33" s="11"/>
      <c r="F33" s="11"/>
      <c r="G33" s="11"/>
      <c r="H33" s="11"/>
      <c r="R33" s="19" t="s">
        <v>150</v>
      </c>
      <c r="S33" s="21">
        <v>6160</v>
      </c>
      <c r="T33" s="21">
        <v>6528.4590544416596</v>
      </c>
      <c r="V33" s="19" t="s">
        <v>150</v>
      </c>
      <c r="W33" s="21">
        <v>-368.45905444165999</v>
      </c>
      <c r="Y33" s="19" t="s">
        <v>150</v>
      </c>
      <c r="Z33" s="21">
        <v>5111.73274578772</v>
      </c>
      <c r="AA33" s="21">
        <v>0</v>
      </c>
      <c r="AB33" s="21">
        <v>662.43224815183805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444.632231381255</v>
      </c>
      <c r="AM33" s="21">
        <v>0</v>
      </c>
      <c r="AN33" s="21">
        <v>38.997764016486798</v>
      </c>
      <c r="AO33" s="21">
        <v>0</v>
      </c>
      <c r="AP33" s="21">
        <v>124.82163829713301</v>
      </c>
      <c r="AQ33" s="21">
        <v>2.8724707849254298</v>
      </c>
      <c r="AR33" s="21">
        <v>30.611278637874499</v>
      </c>
      <c r="AS33" s="21">
        <v>99.172995361355902</v>
      </c>
      <c r="AT33" s="21">
        <v>13.1856820230671</v>
      </c>
      <c r="AU33" s="21">
        <v>0</v>
      </c>
      <c r="AV33" s="23"/>
      <c r="AW33" s="36"/>
      <c r="AX33" s="19" t="s">
        <v>150</v>
      </c>
      <c r="AY33" s="21">
        <v>5111.73274578772</v>
      </c>
      <c r="AZ33" s="21">
        <v>0</v>
      </c>
      <c r="BA33" s="21">
        <v>662.43224815183805</v>
      </c>
      <c r="BB33" s="21">
        <v>0</v>
      </c>
      <c r="BC33" s="21">
        <v>0</v>
      </c>
      <c r="BD33" s="21">
        <v>0</v>
      </c>
      <c r="BE33" s="21">
        <v>444.632231381255</v>
      </c>
      <c r="BF33" s="21">
        <v>0</v>
      </c>
      <c r="BG33" s="21">
        <v>38.997764016486798</v>
      </c>
      <c r="BH33" s="21">
        <v>0</v>
      </c>
      <c r="BI33" s="21">
        <v>124.82163829713301</v>
      </c>
      <c r="BJ33" s="21">
        <v>2.8724707849254298</v>
      </c>
      <c r="BK33" s="21">
        <v>30.611278637874499</v>
      </c>
      <c r="BL33" s="21">
        <v>99.172995361355902</v>
      </c>
      <c r="BM33" s="21">
        <v>13.1856820230671</v>
      </c>
      <c r="BN33" s="21">
        <v>0</v>
      </c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I33" s="19"/>
      <c r="CJ33" s="25"/>
      <c r="CK33" s="21"/>
      <c r="CL33" s="21"/>
      <c r="CM33" s="26"/>
      <c r="CN33" s="21"/>
      <c r="CO33" s="21"/>
      <c r="CP33" s="25"/>
      <c r="CR33" s="27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</row>
    <row r="34" spans="1:119">
      <c r="A34" s="10" t="s">
        <v>92</v>
      </c>
      <c r="B34" s="11" t="s">
        <v>466</v>
      </c>
      <c r="C34" s="17">
        <v>2.4771806353453399E-2</v>
      </c>
      <c r="D34" s="17"/>
      <c r="E34" s="17">
        <v>0.12952759961174401</v>
      </c>
      <c r="F34" s="11" t="s">
        <v>467</v>
      </c>
      <c r="G34" s="11"/>
      <c r="H34" s="11"/>
      <c r="R34" s="19" t="s">
        <v>152</v>
      </c>
      <c r="S34" s="21">
        <v>6211</v>
      </c>
      <c r="T34" s="21">
        <v>6223.71994876595</v>
      </c>
      <c r="V34" s="19" t="s">
        <v>152</v>
      </c>
      <c r="W34" s="21">
        <v>-12.719948765950001</v>
      </c>
      <c r="Y34" s="19" t="s">
        <v>152</v>
      </c>
      <c r="Z34" s="21">
        <v>5111.73274578772</v>
      </c>
      <c r="AA34" s="21">
        <v>0</v>
      </c>
      <c r="AB34" s="21">
        <v>632.98854652663897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42.8787910929262</v>
      </c>
      <c r="AM34" s="21">
        <v>2.9193093229976501</v>
      </c>
      <c r="AN34" s="21">
        <v>130.496125298224</v>
      </c>
      <c r="AO34" s="21">
        <v>0</v>
      </c>
      <c r="AP34" s="21">
        <v>138.82683431372101</v>
      </c>
      <c r="AQ34" s="21">
        <v>2.5281237738029301</v>
      </c>
      <c r="AR34" s="21">
        <v>5.8623795786017103</v>
      </c>
      <c r="AS34" s="21">
        <v>119.934472484248</v>
      </c>
      <c r="AT34" s="21">
        <v>35.552620587065697</v>
      </c>
      <c r="AU34" s="21">
        <v>0</v>
      </c>
      <c r="AV34" s="23"/>
      <c r="AW34" s="36"/>
      <c r="AX34" s="19" t="s">
        <v>152</v>
      </c>
      <c r="AY34" s="21">
        <v>5111.73274578772</v>
      </c>
      <c r="AZ34" s="21">
        <v>0</v>
      </c>
      <c r="BA34" s="21">
        <v>632.98854652663897</v>
      </c>
      <c r="BB34" s="21">
        <v>0</v>
      </c>
      <c r="BC34" s="21">
        <v>0</v>
      </c>
      <c r="BD34" s="21">
        <v>0</v>
      </c>
      <c r="BE34" s="21">
        <v>42.8787910929262</v>
      </c>
      <c r="BF34" s="21">
        <v>2.9193093229976501</v>
      </c>
      <c r="BG34" s="21">
        <v>130.496125298224</v>
      </c>
      <c r="BH34" s="21">
        <v>0</v>
      </c>
      <c r="BI34" s="21">
        <v>138.82683431372101</v>
      </c>
      <c r="BJ34" s="21">
        <v>2.5281237738029301</v>
      </c>
      <c r="BK34" s="21">
        <v>5.8623795786017103</v>
      </c>
      <c r="BL34" s="21">
        <v>119.934472484248</v>
      </c>
      <c r="BM34" s="21">
        <v>35.552620587065697</v>
      </c>
      <c r="BN34" s="21">
        <v>0</v>
      </c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I34" s="19"/>
      <c r="CJ34" s="25"/>
      <c r="CK34" s="21"/>
      <c r="CL34" s="21"/>
      <c r="CM34" s="26"/>
      <c r="CN34" s="21"/>
      <c r="CO34" s="21"/>
      <c r="CP34" s="25"/>
      <c r="CR34" s="27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</row>
    <row r="35" spans="1:119">
      <c r="A35" s="10" t="s">
        <v>92</v>
      </c>
      <c r="B35" s="11" t="s">
        <v>468</v>
      </c>
      <c r="C35" s="17">
        <v>0.121662111088296</v>
      </c>
      <c r="D35" s="17"/>
      <c r="E35" s="17">
        <v>0.26878527304849098</v>
      </c>
      <c r="F35" s="11" t="s">
        <v>469</v>
      </c>
      <c r="G35" s="11"/>
      <c r="H35" s="11"/>
      <c r="R35" s="19" t="s">
        <v>154</v>
      </c>
      <c r="S35" s="21">
        <v>6374</v>
      </c>
      <c r="T35" s="21">
        <v>6374.4581279924696</v>
      </c>
      <c r="V35" s="19" t="s">
        <v>154</v>
      </c>
      <c r="W35" s="21">
        <v>-0.45812799246959901</v>
      </c>
      <c r="Y35" s="19" t="s">
        <v>154</v>
      </c>
      <c r="Z35" s="21">
        <v>5111.73274578772</v>
      </c>
      <c r="AA35" s="21">
        <v>0</v>
      </c>
      <c r="AB35" s="21">
        <v>391.92876597429103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13.8983096498478</v>
      </c>
      <c r="AM35" s="21">
        <v>1.27593198189344</v>
      </c>
      <c r="AN35" s="21">
        <v>84.935831016829198</v>
      </c>
      <c r="AO35" s="21">
        <v>0</v>
      </c>
      <c r="AP35" s="21">
        <v>697.82666381162505</v>
      </c>
      <c r="AQ35" s="21">
        <v>0</v>
      </c>
      <c r="AR35" s="21">
        <v>0</v>
      </c>
      <c r="AS35" s="21">
        <v>52.388986001321797</v>
      </c>
      <c r="AT35" s="21">
        <v>20.4708937689376</v>
      </c>
      <c r="AU35" s="21">
        <v>9.0949470177292804E-13</v>
      </c>
      <c r="AV35" s="23"/>
      <c r="AW35" s="36"/>
      <c r="AX35" s="19" t="s">
        <v>154</v>
      </c>
      <c r="AY35" s="21">
        <v>5111.73274578772</v>
      </c>
      <c r="AZ35" s="21">
        <v>0</v>
      </c>
      <c r="BA35" s="21">
        <v>391.92876597429103</v>
      </c>
      <c r="BB35" s="21">
        <v>0</v>
      </c>
      <c r="BC35" s="21">
        <v>0</v>
      </c>
      <c r="BD35" s="21">
        <v>0</v>
      </c>
      <c r="BE35" s="21">
        <v>13.8983096498478</v>
      </c>
      <c r="BF35" s="21">
        <v>1.27593198189344</v>
      </c>
      <c r="BG35" s="21">
        <v>84.935831016829198</v>
      </c>
      <c r="BH35" s="21">
        <v>0</v>
      </c>
      <c r="BI35" s="21">
        <v>697.82666381162505</v>
      </c>
      <c r="BJ35" s="21">
        <v>0</v>
      </c>
      <c r="BK35" s="21">
        <v>0</v>
      </c>
      <c r="BL35" s="21">
        <v>52.388986001321797</v>
      </c>
      <c r="BM35" s="21">
        <v>20.4708937689376</v>
      </c>
      <c r="BN35" s="21">
        <v>9.0949470177292804E-13</v>
      </c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I35" s="19"/>
      <c r="CJ35" s="25"/>
      <c r="CK35" s="21"/>
      <c r="CL35" s="21"/>
      <c r="CM35" s="26"/>
      <c r="CN35" s="21"/>
      <c r="CO35" s="21"/>
      <c r="CP35" s="25"/>
      <c r="CR35" s="27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E35" s="18" t="s">
        <v>153</v>
      </c>
      <c r="DF35" s="29" t="s">
        <v>23</v>
      </c>
      <c r="DG35" s="29" t="s">
        <v>25</v>
      </c>
      <c r="DH35" s="29" t="s">
        <v>27</v>
      </c>
      <c r="DI35" s="29" t="s">
        <v>448</v>
      </c>
      <c r="DJ35" s="29" t="s">
        <v>28</v>
      </c>
      <c r="DK35" s="29" t="s">
        <v>31</v>
      </c>
      <c r="DL35" s="29" t="s">
        <v>32</v>
      </c>
      <c r="DM35" s="29" t="s">
        <v>33</v>
      </c>
      <c r="DN35" s="29" t="s">
        <v>34</v>
      </c>
    </row>
    <row r="36" spans="1:119" ht="14.45">
      <c r="A36" s="10"/>
      <c r="B36" s="11"/>
      <c r="C36" s="11"/>
      <c r="D36" s="11"/>
      <c r="E36" s="11"/>
      <c r="F36" s="11"/>
      <c r="G36" s="11"/>
      <c r="H36" s="11"/>
      <c r="R36" s="19" t="s">
        <v>156</v>
      </c>
      <c r="S36" s="21">
        <v>6666</v>
      </c>
      <c r="T36" s="21">
        <v>6719.1967773199704</v>
      </c>
      <c r="V36" s="19" t="s">
        <v>156</v>
      </c>
      <c r="W36" s="21">
        <v>-53.196777319970401</v>
      </c>
      <c r="Y36" s="19" t="s">
        <v>156</v>
      </c>
      <c r="Z36" s="21">
        <v>5111.73274578772</v>
      </c>
      <c r="AA36" s="21">
        <v>0</v>
      </c>
      <c r="AB36" s="21">
        <v>324.13488265613398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11.7158182036939</v>
      </c>
      <c r="AM36" s="21">
        <v>35.947097950690598</v>
      </c>
      <c r="AN36" s="21">
        <v>99.213187543120398</v>
      </c>
      <c r="AO36" s="21">
        <v>0</v>
      </c>
      <c r="AP36" s="21">
        <v>1079.5378208985801</v>
      </c>
      <c r="AQ36" s="21">
        <v>0.57934491483721395</v>
      </c>
      <c r="AR36" s="21">
        <v>0</v>
      </c>
      <c r="AS36" s="21">
        <v>40.676811840116002</v>
      </c>
      <c r="AT36" s="21">
        <v>15.6590675250758</v>
      </c>
      <c r="AU36" s="21">
        <v>0</v>
      </c>
      <c r="AV36" s="23"/>
      <c r="AW36" s="36"/>
      <c r="AX36" s="19" t="s">
        <v>156</v>
      </c>
      <c r="AY36" s="21">
        <v>5111.73274578772</v>
      </c>
      <c r="AZ36" s="21">
        <v>0</v>
      </c>
      <c r="BA36" s="21">
        <v>324.13488265613398</v>
      </c>
      <c r="BB36" s="21">
        <v>0</v>
      </c>
      <c r="BC36" s="21">
        <v>0</v>
      </c>
      <c r="BD36" s="21">
        <v>0</v>
      </c>
      <c r="BE36" s="21">
        <v>11.7158182036939</v>
      </c>
      <c r="BF36" s="21">
        <v>35.947097950690598</v>
      </c>
      <c r="BG36" s="21">
        <v>99.213187543120398</v>
      </c>
      <c r="BH36" s="21">
        <v>0</v>
      </c>
      <c r="BI36" s="21">
        <v>1079.5378208985801</v>
      </c>
      <c r="BJ36" s="21">
        <v>0.57934491483721395</v>
      </c>
      <c r="BK36" s="21">
        <v>0</v>
      </c>
      <c r="BL36" s="21">
        <v>40.676811840116002</v>
      </c>
      <c r="BM36" s="21">
        <v>15.6590675250758</v>
      </c>
      <c r="BN36" s="21">
        <v>0</v>
      </c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I36" s="19"/>
      <c r="CJ36" s="25"/>
      <c r="CK36" s="21"/>
      <c r="CL36" s="21"/>
      <c r="CM36" s="26"/>
      <c r="CN36" s="21"/>
      <c r="CO36" s="21"/>
      <c r="CP36" s="25"/>
      <c r="CR36" s="27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M36" s="90">
        <v>335086013.31130004</v>
      </c>
      <c r="DN36" s="90">
        <v>35330196.560599998</v>
      </c>
    </row>
    <row r="37" spans="1:119">
      <c r="A37" s="10" t="s">
        <v>105</v>
      </c>
      <c r="B37" s="11" t="s">
        <v>164</v>
      </c>
      <c r="C37" s="11"/>
      <c r="D37" s="11"/>
      <c r="E37" s="11"/>
      <c r="F37" s="11"/>
      <c r="G37" s="11"/>
      <c r="H37" s="11"/>
      <c r="R37" s="19" t="s">
        <v>160</v>
      </c>
      <c r="S37" s="21">
        <v>6092</v>
      </c>
      <c r="T37" s="21">
        <v>6320.7866031082804</v>
      </c>
      <c r="V37" s="19" t="s">
        <v>160</v>
      </c>
      <c r="W37" s="21">
        <v>-228.78660310827999</v>
      </c>
      <c r="Y37" s="19" t="s">
        <v>160</v>
      </c>
      <c r="Z37" s="21">
        <v>5111.73274578772</v>
      </c>
      <c r="AA37" s="21">
        <v>0</v>
      </c>
      <c r="AB37" s="21">
        <v>522.61024483181905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0.83407059174748399</v>
      </c>
      <c r="AN37" s="21">
        <v>56.623132307941297</v>
      </c>
      <c r="AO37" s="21">
        <v>0</v>
      </c>
      <c r="AP37" s="21">
        <v>522.22810076275698</v>
      </c>
      <c r="AQ37" s="21">
        <v>4.8380488217803999</v>
      </c>
      <c r="AR37" s="21">
        <v>0</v>
      </c>
      <c r="AS37" s="21">
        <v>78.705562333855099</v>
      </c>
      <c r="AT37" s="21">
        <v>23.2146976706556</v>
      </c>
      <c r="AU37" s="21">
        <v>0</v>
      </c>
      <c r="AV37" s="23"/>
      <c r="AW37" s="36"/>
      <c r="AX37" s="19" t="s">
        <v>160</v>
      </c>
      <c r="AY37" s="21">
        <v>5111.73274578772</v>
      </c>
      <c r="AZ37" s="21">
        <v>0</v>
      </c>
      <c r="BA37" s="21">
        <v>522.61024483181905</v>
      </c>
      <c r="BB37" s="21">
        <v>0</v>
      </c>
      <c r="BC37" s="21">
        <v>0</v>
      </c>
      <c r="BD37" s="21">
        <v>0</v>
      </c>
      <c r="BE37" s="21">
        <v>0</v>
      </c>
      <c r="BF37" s="21">
        <v>0.83407059174748399</v>
      </c>
      <c r="BG37" s="21">
        <v>56.623132307941297</v>
      </c>
      <c r="BH37" s="21">
        <v>0</v>
      </c>
      <c r="BI37" s="21">
        <v>522.22810076275698</v>
      </c>
      <c r="BJ37" s="21">
        <v>4.8380488217803999</v>
      </c>
      <c r="BK37" s="21">
        <v>0</v>
      </c>
      <c r="BL37" s="21">
        <v>78.705562333855099</v>
      </c>
      <c r="BM37" s="21">
        <v>23.2146976706556</v>
      </c>
      <c r="BN37" s="21">
        <v>0</v>
      </c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I37" s="19"/>
      <c r="CJ37" s="25"/>
      <c r="CK37" s="21"/>
      <c r="CL37" s="21"/>
      <c r="CM37" s="26"/>
      <c r="CN37" s="21"/>
      <c r="CO37" s="21"/>
      <c r="CP37" s="25"/>
      <c r="CR37" s="27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</row>
    <row r="38" spans="1:119">
      <c r="A38" s="10" t="s">
        <v>127</v>
      </c>
      <c r="B38" s="11" t="s">
        <v>166</v>
      </c>
      <c r="C38" s="17" t="s">
        <v>158</v>
      </c>
      <c r="D38" s="17"/>
      <c r="E38" s="17"/>
      <c r="F38" s="11" t="s">
        <v>167</v>
      </c>
      <c r="G38" s="11"/>
      <c r="H38" s="11"/>
      <c r="R38" s="19" t="s">
        <v>162</v>
      </c>
      <c r="S38" s="21">
        <v>5978</v>
      </c>
      <c r="T38" s="21">
        <v>6370.1537242315298</v>
      </c>
      <c r="V38" s="19" t="s">
        <v>162</v>
      </c>
      <c r="W38" s="21">
        <v>-392.15372423153002</v>
      </c>
      <c r="Y38" s="19" t="s">
        <v>162</v>
      </c>
      <c r="Z38" s="21">
        <v>5111.73274578772</v>
      </c>
      <c r="AA38" s="21">
        <v>0</v>
      </c>
      <c r="AB38" s="21">
        <v>536.98229592270604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66.334678749700899</v>
      </c>
      <c r="AM38" s="21">
        <v>53.323689521745003</v>
      </c>
      <c r="AN38" s="21">
        <v>77.342266740757097</v>
      </c>
      <c r="AO38" s="21">
        <v>0</v>
      </c>
      <c r="AP38" s="21">
        <v>392.18241919445398</v>
      </c>
      <c r="AQ38" s="21">
        <v>1.1487999599236201</v>
      </c>
      <c r="AR38" s="21">
        <v>0</v>
      </c>
      <c r="AS38" s="21">
        <v>110.566545705743</v>
      </c>
      <c r="AT38" s="21">
        <v>20.540282648776198</v>
      </c>
      <c r="AU38" s="21">
        <v>-9.0949470177292804E-13</v>
      </c>
      <c r="AV38" s="23"/>
      <c r="AW38" s="36"/>
      <c r="AX38" s="19" t="s">
        <v>162</v>
      </c>
      <c r="AY38" s="21">
        <v>5111.73274578772</v>
      </c>
      <c r="AZ38" s="21">
        <v>0</v>
      </c>
      <c r="BA38" s="21">
        <v>536.98229592270604</v>
      </c>
      <c r="BB38" s="21">
        <v>0</v>
      </c>
      <c r="BC38" s="21">
        <v>0</v>
      </c>
      <c r="BD38" s="21">
        <v>0</v>
      </c>
      <c r="BE38" s="21">
        <v>66.334678749700899</v>
      </c>
      <c r="BF38" s="21">
        <v>53.323689521745003</v>
      </c>
      <c r="BG38" s="21">
        <v>77.342266740757097</v>
      </c>
      <c r="BH38" s="21">
        <v>0</v>
      </c>
      <c r="BI38" s="21">
        <v>392.18241919445398</v>
      </c>
      <c r="BJ38" s="21">
        <v>1.1487999599236201</v>
      </c>
      <c r="BK38" s="21">
        <v>0</v>
      </c>
      <c r="BL38" s="21">
        <v>110.566545705743</v>
      </c>
      <c r="BM38" s="21">
        <v>20.540282648776198</v>
      </c>
      <c r="BN38" s="21">
        <v>-9.0949470177292804E-13</v>
      </c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I38" s="19"/>
      <c r="CJ38" s="25"/>
      <c r="CK38" s="21"/>
      <c r="CL38" s="21"/>
      <c r="CM38" s="26"/>
      <c r="CN38" s="21"/>
      <c r="CO38" s="21"/>
      <c r="CP38" s="25"/>
      <c r="CR38" s="27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</row>
    <row r="39" spans="1:119">
      <c r="A39" s="10" t="s">
        <v>127</v>
      </c>
      <c r="B39" s="11" t="s">
        <v>169</v>
      </c>
      <c r="C39" s="17" t="s">
        <v>158</v>
      </c>
      <c r="D39" s="17"/>
      <c r="E39" s="17"/>
      <c r="F39" s="11" t="s">
        <v>167</v>
      </c>
      <c r="G39" s="11"/>
      <c r="H39" s="11"/>
      <c r="R39" s="19" t="s">
        <v>163</v>
      </c>
      <c r="S39" s="21">
        <v>6694</v>
      </c>
      <c r="T39" s="21">
        <v>7644.3753163710498</v>
      </c>
      <c r="V39" s="19" t="s">
        <v>163</v>
      </c>
      <c r="W39" s="21">
        <v>-950.37531637104996</v>
      </c>
      <c r="Y39" s="19" t="s">
        <v>163</v>
      </c>
      <c r="Z39" s="21">
        <v>5111.73274578772</v>
      </c>
      <c r="AA39" s="21">
        <v>0</v>
      </c>
      <c r="AB39" s="21">
        <v>153.76853029869901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21.651198289846999</v>
      </c>
      <c r="AM39" s="21">
        <v>5.9428148901812302E-3</v>
      </c>
      <c r="AN39" s="21">
        <v>42.4843864053028</v>
      </c>
      <c r="AO39" s="21">
        <v>0</v>
      </c>
      <c r="AP39" s="21">
        <v>2034.8961641818701</v>
      </c>
      <c r="AQ39" s="21">
        <v>99.9636809296493</v>
      </c>
      <c r="AR39" s="21">
        <v>3.3565387836691301</v>
      </c>
      <c r="AS39" s="21">
        <v>172.22018207481099</v>
      </c>
      <c r="AT39" s="21">
        <v>4.2959468045886702</v>
      </c>
      <c r="AU39" s="21">
        <v>9.0949470177292804E-13</v>
      </c>
      <c r="AV39" s="23"/>
      <c r="AW39" s="36"/>
      <c r="AX39" s="19" t="s">
        <v>163</v>
      </c>
      <c r="AY39" s="21">
        <v>5111.73274578772</v>
      </c>
      <c r="AZ39" s="21">
        <v>0</v>
      </c>
      <c r="BA39" s="21">
        <v>153.76853029869901</v>
      </c>
      <c r="BB39" s="21">
        <v>0</v>
      </c>
      <c r="BC39" s="21">
        <v>0</v>
      </c>
      <c r="BD39" s="21">
        <v>0</v>
      </c>
      <c r="BE39" s="21">
        <v>21.651198289846999</v>
      </c>
      <c r="BF39" s="21">
        <v>5.9428148901812302E-3</v>
      </c>
      <c r="BG39" s="21">
        <v>42.4843864053028</v>
      </c>
      <c r="BH39" s="21">
        <v>0</v>
      </c>
      <c r="BI39" s="21">
        <v>2034.8961641818701</v>
      </c>
      <c r="BJ39" s="21">
        <v>99.9636809296493</v>
      </c>
      <c r="BK39" s="21">
        <v>3.3565387836691301</v>
      </c>
      <c r="BL39" s="21">
        <v>172.22018207481099</v>
      </c>
      <c r="BM39" s="21">
        <v>4.2959468045886702</v>
      </c>
      <c r="BN39" s="21">
        <v>9.0949470177292804E-13</v>
      </c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I39" s="19"/>
      <c r="CJ39" s="25"/>
      <c r="CK39" s="21"/>
      <c r="CL39" s="21"/>
      <c r="CM39" s="26"/>
      <c r="CN39" s="21"/>
      <c r="CO39" s="21"/>
      <c r="CP39" s="25"/>
      <c r="CR39" s="27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</row>
    <row r="40" spans="1:119">
      <c r="A40" s="10" t="s">
        <v>127</v>
      </c>
      <c r="B40" s="11" t="s">
        <v>171</v>
      </c>
      <c r="C40" s="17" t="s">
        <v>158</v>
      </c>
      <c r="D40" s="17"/>
      <c r="E40" s="17"/>
      <c r="F40" s="11" t="s">
        <v>167</v>
      </c>
      <c r="G40" s="11"/>
      <c r="H40" s="11"/>
      <c r="R40" s="19" t="s">
        <v>165</v>
      </c>
      <c r="S40" s="21">
        <v>8373</v>
      </c>
      <c r="T40" s="21">
        <v>8689.7495097002393</v>
      </c>
      <c r="V40" s="19" t="s">
        <v>165</v>
      </c>
      <c r="W40" s="21">
        <v>-316.749509700239</v>
      </c>
      <c r="Y40" s="19" t="s">
        <v>165</v>
      </c>
      <c r="Z40" s="21">
        <v>5111.73274578772</v>
      </c>
      <c r="AA40" s="21">
        <v>0</v>
      </c>
      <c r="AB40" s="21">
        <v>513.40353823959299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562.98744531408499</v>
      </c>
      <c r="AL40" s="21">
        <v>40.246067690311499</v>
      </c>
      <c r="AM40" s="21">
        <v>34.790078779724098</v>
      </c>
      <c r="AN40" s="21">
        <v>109.917637587781</v>
      </c>
      <c r="AO40" s="21">
        <v>0</v>
      </c>
      <c r="AP40" s="21">
        <v>1986.6348831555399</v>
      </c>
      <c r="AQ40" s="21">
        <v>135.42279194793099</v>
      </c>
      <c r="AR40" s="21">
        <v>17.660192565855599</v>
      </c>
      <c r="AS40" s="21">
        <v>155.989160676469</v>
      </c>
      <c r="AT40" s="21">
        <v>20.964967955226701</v>
      </c>
      <c r="AU40" s="21">
        <v>0</v>
      </c>
      <c r="AV40" s="23"/>
      <c r="AW40" s="36"/>
      <c r="AX40" s="19" t="s">
        <v>165</v>
      </c>
      <c r="AY40" s="21">
        <v>5111.73274578772</v>
      </c>
      <c r="AZ40" s="21">
        <v>0</v>
      </c>
      <c r="BA40" s="21">
        <v>513.40353823959299</v>
      </c>
      <c r="BB40" s="21">
        <v>0</v>
      </c>
      <c r="BC40" s="21">
        <v>0</v>
      </c>
      <c r="BD40" s="21">
        <v>562.98744531408499</v>
      </c>
      <c r="BE40" s="21">
        <v>40.246067690311499</v>
      </c>
      <c r="BF40" s="21">
        <v>34.790078779724098</v>
      </c>
      <c r="BG40" s="21">
        <v>109.917637587781</v>
      </c>
      <c r="BH40" s="21">
        <v>0</v>
      </c>
      <c r="BI40" s="21">
        <v>1986.6348831555399</v>
      </c>
      <c r="BJ40" s="21">
        <v>135.42279194793099</v>
      </c>
      <c r="BK40" s="21">
        <v>17.660192565855599</v>
      </c>
      <c r="BL40" s="21">
        <v>155.989160676469</v>
      </c>
      <c r="BM40" s="21">
        <v>20.964967955226701</v>
      </c>
      <c r="BN40" s="21">
        <v>0</v>
      </c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I40" s="19"/>
      <c r="CJ40" s="25"/>
      <c r="CK40" s="21"/>
      <c r="CL40" s="21"/>
      <c r="CM40" s="26"/>
      <c r="CN40" s="21"/>
      <c r="CO40" s="21"/>
      <c r="CP40" s="25"/>
      <c r="CR40" s="27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E40" s="18" t="s">
        <v>104</v>
      </c>
      <c r="DF40" s="29" t="s">
        <v>23</v>
      </c>
      <c r="DG40" s="29" t="s">
        <v>25</v>
      </c>
      <c r="DH40" s="29" t="s">
        <v>27</v>
      </c>
      <c r="DI40" s="29" t="s">
        <v>448</v>
      </c>
      <c r="DJ40" s="29" t="s">
        <v>28</v>
      </c>
      <c r="DK40" s="29" t="s">
        <v>31</v>
      </c>
      <c r="DL40" s="29" t="s">
        <v>32</v>
      </c>
      <c r="DM40" s="29" t="s">
        <v>33</v>
      </c>
      <c r="DN40" s="29" t="s">
        <v>34</v>
      </c>
    </row>
    <row r="41" spans="1:119">
      <c r="A41" s="10" t="s">
        <v>127</v>
      </c>
      <c r="B41" s="11" t="s">
        <v>174</v>
      </c>
      <c r="C41" s="17" t="s">
        <v>158</v>
      </c>
      <c r="D41" s="17"/>
      <c r="E41" s="17"/>
      <c r="F41" s="11" t="s">
        <v>167</v>
      </c>
      <c r="G41" s="11"/>
      <c r="H41" s="11"/>
      <c r="R41" s="19" t="s">
        <v>168</v>
      </c>
      <c r="S41" s="21">
        <v>29727</v>
      </c>
      <c r="T41" s="21">
        <v>29887.8579215596</v>
      </c>
      <c r="V41" s="19" t="s">
        <v>168</v>
      </c>
      <c r="W41" s="21">
        <v>-160.85792155959999</v>
      </c>
      <c r="Y41" s="19" t="s">
        <v>168</v>
      </c>
      <c r="Z41" s="21">
        <v>5111.73274578772</v>
      </c>
      <c r="AA41" s="21">
        <v>10266.853404633401</v>
      </c>
      <c r="AB41" s="21">
        <v>1360.3554229854601</v>
      </c>
      <c r="AC41" s="21">
        <v>-176.23873854310099</v>
      </c>
      <c r="AD41" s="21">
        <v>-353.37403693279703</v>
      </c>
      <c r="AE41" s="21">
        <v>0</v>
      </c>
      <c r="AF41" s="21">
        <v>0</v>
      </c>
      <c r="AG41" s="21">
        <v>0</v>
      </c>
      <c r="AH41" s="21">
        <v>12000</v>
      </c>
      <c r="AI41" s="21">
        <v>0</v>
      </c>
      <c r="AJ41" s="21">
        <v>0</v>
      </c>
      <c r="AK41" s="21">
        <v>63.998392993162902</v>
      </c>
      <c r="AL41" s="21">
        <v>57.014400263775002</v>
      </c>
      <c r="AM41" s="21">
        <v>72.866643968725697</v>
      </c>
      <c r="AN41" s="21">
        <v>171.15606917840299</v>
      </c>
      <c r="AO41" s="21">
        <v>0</v>
      </c>
      <c r="AP41" s="21">
        <v>955.59216850199005</v>
      </c>
      <c r="AQ41" s="21">
        <v>79.604699430340204</v>
      </c>
      <c r="AR41" s="21">
        <v>100.782689069496</v>
      </c>
      <c r="AS41" s="21">
        <v>99.946563385559699</v>
      </c>
      <c r="AT41" s="21">
        <v>77.567496837443201</v>
      </c>
      <c r="AU41" s="21">
        <v>0</v>
      </c>
      <c r="AV41" s="23"/>
      <c r="AW41" s="36"/>
      <c r="AX41" s="19" t="s">
        <v>168</v>
      </c>
      <c r="AY41" s="21">
        <v>5111.73274578772</v>
      </c>
      <c r="AZ41" s="21">
        <v>22266.853404633399</v>
      </c>
      <c r="BA41" s="21">
        <v>1360.3554229854601</v>
      </c>
      <c r="BB41" s="21">
        <v>-529.61277547589805</v>
      </c>
      <c r="BC41" s="21">
        <v>0</v>
      </c>
      <c r="BD41" s="21">
        <v>63.998392993162902</v>
      </c>
      <c r="BE41" s="21">
        <v>57.014400263775002</v>
      </c>
      <c r="BF41" s="21">
        <v>72.866643968725697</v>
      </c>
      <c r="BG41" s="21">
        <v>171.15606917840299</v>
      </c>
      <c r="BH41" s="21">
        <v>0</v>
      </c>
      <c r="BI41" s="21">
        <v>955.59216850199005</v>
      </c>
      <c r="BJ41" s="21">
        <v>79.604699430340204</v>
      </c>
      <c r="BK41" s="21">
        <v>100.782689069496</v>
      </c>
      <c r="BL41" s="21">
        <v>99.946563385559699</v>
      </c>
      <c r="BM41" s="21">
        <v>77.567496837443201</v>
      </c>
      <c r="BN41" s="21">
        <v>0</v>
      </c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I41" s="19"/>
      <c r="CJ41" s="25"/>
      <c r="CK41" s="21"/>
      <c r="CL41" s="21"/>
      <c r="CM41" s="26"/>
      <c r="CN41" s="21"/>
      <c r="CO41" s="21"/>
      <c r="CP41" s="25"/>
      <c r="CR41" s="27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M41" s="81">
        <f>DM14/DM36</f>
        <v>9.5023617711619147E-3</v>
      </c>
      <c r="DN41" s="81" t="e">
        <f t="shared" ref="DN41" si="4">DN14/DN36</f>
        <v>#VALUE!</v>
      </c>
      <c r="DO41" s="81"/>
    </row>
    <row r="42" spans="1:119">
      <c r="A42" s="10" t="s">
        <v>127</v>
      </c>
      <c r="B42" s="11" t="s">
        <v>176</v>
      </c>
      <c r="C42" s="17" t="s">
        <v>158</v>
      </c>
      <c r="D42" s="17"/>
      <c r="E42" s="17"/>
      <c r="F42" s="11" t="s">
        <v>167</v>
      </c>
      <c r="G42" s="11"/>
      <c r="H42" s="11"/>
      <c r="R42" s="19" t="s">
        <v>170</v>
      </c>
      <c r="S42" s="21">
        <v>22546</v>
      </c>
      <c r="T42" s="21">
        <v>21403.425149799699</v>
      </c>
      <c r="V42" s="19" t="s">
        <v>170</v>
      </c>
      <c r="W42" s="21">
        <v>1142.5748502003</v>
      </c>
      <c r="Y42" s="19" t="s">
        <v>170</v>
      </c>
      <c r="Z42" s="21">
        <v>5111.73274578772</v>
      </c>
      <c r="AA42" s="21">
        <v>12709.772518908499</v>
      </c>
      <c r="AB42" s="21">
        <v>1850.2351000143101</v>
      </c>
      <c r="AC42" s="21">
        <v>-134.18145373572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-136.848567092515</v>
      </c>
      <c r="AL42" s="21">
        <v>224.34069189652601</v>
      </c>
      <c r="AM42" s="21">
        <v>97.879003944133004</v>
      </c>
      <c r="AN42" s="21">
        <v>229.950379880838</v>
      </c>
      <c r="AO42" s="21">
        <v>0</v>
      </c>
      <c r="AP42" s="21">
        <v>1033.9853333369899</v>
      </c>
      <c r="AQ42" s="21">
        <v>92.905638807363204</v>
      </c>
      <c r="AR42" s="21">
        <v>100.577881870019</v>
      </c>
      <c r="AS42" s="21">
        <v>128.954024945691</v>
      </c>
      <c r="AT42" s="21">
        <v>94.121851235795503</v>
      </c>
      <c r="AU42" s="21">
        <v>-3.6379788070917101E-12</v>
      </c>
      <c r="AV42" s="23"/>
      <c r="AW42" s="36"/>
      <c r="AX42" s="19" t="s">
        <v>170</v>
      </c>
      <c r="AY42" s="21">
        <v>5111.73274578772</v>
      </c>
      <c r="AZ42" s="21">
        <v>12709.772518908499</v>
      </c>
      <c r="BA42" s="21">
        <v>1850.2351000143101</v>
      </c>
      <c r="BB42" s="21">
        <v>-134.18145373572</v>
      </c>
      <c r="BC42" s="21">
        <v>0</v>
      </c>
      <c r="BD42" s="21">
        <v>-136.848567092515</v>
      </c>
      <c r="BE42" s="21">
        <v>224.34069189652601</v>
      </c>
      <c r="BF42" s="21">
        <v>97.879003944133004</v>
      </c>
      <c r="BG42" s="21">
        <v>229.950379880838</v>
      </c>
      <c r="BH42" s="21">
        <v>0</v>
      </c>
      <c r="BI42" s="21">
        <v>1033.9853333369899</v>
      </c>
      <c r="BJ42" s="21">
        <v>92.905638807363204</v>
      </c>
      <c r="BK42" s="21">
        <v>100.577881870019</v>
      </c>
      <c r="BL42" s="21">
        <v>128.954024945691</v>
      </c>
      <c r="BM42" s="21">
        <v>94.121851235795503</v>
      </c>
      <c r="BN42" s="21">
        <v>-3.6379788070917101E-12</v>
      </c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I42" s="19"/>
      <c r="CJ42" s="25"/>
      <c r="CK42" s="21"/>
      <c r="CL42" s="21"/>
      <c r="CM42" s="26"/>
      <c r="CN42" s="21"/>
      <c r="CO42" s="21"/>
      <c r="CP42" s="25"/>
      <c r="CR42" s="27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</row>
    <row r="43" spans="1:119">
      <c r="A43" s="10" t="s">
        <v>127</v>
      </c>
      <c r="B43" s="11" t="s">
        <v>178</v>
      </c>
      <c r="C43" s="17" t="s">
        <v>158</v>
      </c>
      <c r="D43" s="17"/>
      <c r="E43" s="17"/>
      <c r="F43" s="11" t="s">
        <v>167</v>
      </c>
      <c r="H43" s="11"/>
      <c r="R43" s="19" t="s">
        <v>172</v>
      </c>
      <c r="S43" s="21">
        <v>15156</v>
      </c>
      <c r="T43" s="21">
        <v>17281.898869410401</v>
      </c>
      <c r="V43" s="19" t="s">
        <v>172</v>
      </c>
      <c r="W43" s="21">
        <v>-2125.8988694104</v>
      </c>
      <c r="Y43" s="19" t="s">
        <v>172</v>
      </c>
      <c r="Z43" s="21">
        <v>5111.73274578772</v>
      </c>
      <c r="AA43" s="21">
        <v>9812.6369148989197</v>
      </c>
      <c r="AB43" s="21">
        <v>1549.9531537093101</v>
      </c>
      <c r="AC43" s="21">
        <v>-236.63548599793401</v>
      </c>
      <c r="AD43" s="21">
        <v>-151.06389539689499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-151.345520084317</v>
      </c>
      <c r="AL43" s="21">
        <v>131.7922371498</v>
      </c>
      <c r="AM43" s="21">
        <v>68.477498550038206</v>
      </c>
      <c r="AN43" s="21">
        <v>153.53480057841301</v>
      </c>
      <c r="AO43" s="21">
        <v>0</v>
      </c>
      <c r="AP43" s="21">
        <v>721.32090775716495</v>
      </c>
      <c r="AQ43" s="21">
        <v>45.545874106515697</v>
      </c>
      <c r="AR43" s="21">
        <v>66.1799948006216</v>
      </c>
      <c r="AS43" s="21">
        <v>93.844463855542699</v>
      </c>
      <c r="AT43" s="21">
        <v>65.925179695499907</v>
      </c>
      <c r="AU43" s="21">
        <v>-3.6379788070917101E-12</v>
      </c>
      <c r="AV43" s="23"/>
      <c r="AW43" s="36"/>
      <c r="AX43" s="19" t="s">
        <v>172</v>
      </c>
      <c r="AY43" s="21">
        <v>5111.73274578772</v>
      </c>
      <c r="AZ43" s="21">
        <v>9812.6369148989197</v>
      </c>
      <c r="BA43" s="21">
        <v>1549.9531537093101</v>
      </c>
      <c r="BB43" s="21">
        <v>-387.699381394829</v>
      </c>
      <c r="BC43" s="21">
        <v>0</v>
      </c>
      <c r="BD43" s="21">
        <v>-151.345520084317</v>
      </c>
      <c r="BE43" s="21">
        <v>131.7922371498</v>
      </c>
      <c r="BF43" s="21">
        <v>68.477498550038206</v>
      </c>
      <c r="BG43" s="21">
        <v>153.53480057841301</v>
      </c>
      <c r="BH43" s="21">
        <v>0</v>
      </c>
      <c r="BI43" s="21">
        <v>721.32090775716495</v>
      </c>
      <c r="BJ43" s="21">
        <v>45.545874106515697</v>
      </c>
      <c r="BK43" s="21">
        <v>66.1799948006216</v>
      </c>
      <c r="BL43" s="21">
        <v>93.844463855542699</v>
      </c>
      <c r="BM43" s="21">
        <v>65.925179695499907</v>
      </c>
      <c r="BN43" s="21">
        <v>-3.6379788070917101E-12</v>
      </c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119">
      <c r="A44" s="10" t="s">
        <v>127</v>
      </c>
      <c r="B44" s="11" t="s">
        <v>180</v>
      </c>
      <c r="C44" s="17" t="s">
        <v>158</v>
      </c>
      <c r="D44" s="17"/>
      <c r="E44" s="17"/>
      <c r="F44" s="11" t="s">
        <v>167</v>
      </c>
      <c r="G44" s="11"/>
      <c r="H44" s="11"/>
      <c r="R44" s="19" t="s">
        <v>175</v>
      </c>
      <c r="S44" s="21">
        <v>13440</v>
      </c>
      <c r="T44" s="21">
        <v>16176.534402011301</v>
      </c>
      <c r="V44" s="19" t="s">
        <v>175</v>
      </c>
      <c r="W44" s="21">
        <v>-2736.5344020112998</v>
      </c>
      <c r="Y44" s="19" t="s">
        <v>175</v>
      </c>
      <c r="Z44" s="21">
        <v>5111.73274578772</v>
      </c>
      <c r="AA44" s="21">
        <v>9168.0061971437499</v>
      </c>
      <c r="AB44" s="21">
        <v>1277.92987933571</v>
      </c>
      <c r="AC44" s="21">
        <v>-361.46755590281703</v>
      </c>
      <c r="AD44" s="21">
        <v>-168.88375498321199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130.11316285410101</v>
      </c>
      <c r="AM44" s="21">
        <v>44.802784433156198</v>
      </c>
      <c r="AN44" s="21">
        <v>130.266035390334</v>
      </c>
      <c r="AO44" s="21">
        <v>0</v>
      </c>
      <c r="AP44" s="21">
        <v>592.28515937306202</v>
      </c>
      <c r="AQ44" s="21">
        <v>26.741722697320899</v>
      </c>
      <c r="AR44" s="21">
        <v>64.926822781203796</v>
      </c>
      <c r="AS44" s="21">
        <v>104.481100976067</v>
      </c>
      <c r="AT44" s="21">
        <v>55.600102124902598</v>
      </c>
      <c r="AU44" s="21">
        <v>0</v>
      </c>
      <c r="AV44" s="23"/>
      <c r="AW44" s="36"/>
      <c r="AX44" s="19" t="s">
        <v>175</v>
      </c>
      <c r="AY44" s="21">
        <v>5111.73274578772</v>
      </c>
      <c r="AZ44" s="21">
        <v>9168.0061971437499</v>
      </c>
      <c r="BA44" s="21">
        <v>1277.92987933571</v>
      </c>
      <c r="BB44" s="21">
        <v>-530.35131088602895</v>
      </c>
      <c r="BC44" s="21">
        <v>0</v>
      </c>
      <c r="BD44" s="21">
        <v>0</v>
      </c>
      <c r="BE44" s="21">
        <v>130.11316285410101</v>
      </c>
      <c r="BF44" s="21">
        <v>44.802784433156198</v>
      </c>
      <c r="BG44" s="21">
        <v>130.266035390334</v>
      </c>
      <c r="BH44" s="21">
        <v>0</v>
      </c>
      <c r="BI44" s="21">
        <v>592.28515937306202</v>
      </c>
      <c r="BJ44" s="21">
        <v>26.741722697320899</v>
      </c>
      <c r="BK44" s="21">
        <v>64.926822781203796</v>
      </c>
      <c r="BL44" s="21">
        <v>104.481100976067</v>
      </c>
      <c r="BM44" s="21">
        <v>55.600102124902598</v>
      </c>
      <c r="BN44" s="21">
        <v>0</v>
      </c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119">
      <c r="A45" s="10" t="s">
        <v>127</v>
      </c>
      <c r="B45" s="11" t="s">
        <v>182</v>
      </c>
      <c r="C45" s="17" t="s">
        <v>158</v>
      </c>
      <c r="D45" s="17"/>
      <c r="E45" s="17"/>
      <c r="F45" s="11" t="s">
        <v>167</v>
      </c>
      <c r="G45" s="11"/>
      <c r="H45" s="11"/>
      <c r="R45" s="19" t="s">
        <v>177</v>
      </c>
      <c r="S45" s="21">
        <v>13845</v>
      </c>
      <c r="T45" s="21">
        <v>12639.7465414124</v>
      </c>
      <c r="V45" s="19" t="s">
        <v>177</v>
      </c>
      <c r="W45" s="21">
        <v>1205.2534585876001</v>
      </c>
      <c r="Y45" s="19" t="s">
        <v>177</v>
      </c>
      <c r="Z45" s="21">
        <v>5111.73274578772</v>
      </c>
      <c r="AA45" s="21">
        <v>3944.7987353284502</v>
      </c>
      <c r="AB45" s="21">
        <v>2006.51966091912</v>
      </c>
      <c r="AC45" s="21">
        <v>-502.90928547385602</v>
      </c>
      <c r="AD45" s="21">
        <v>-107.545357311377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168.75791276739699</v>
      </c>
      <c r="AM45" s="21">
        <v>4.6173148905349999</v>
      </c>
      <c r="AN45" s="21">
        <v>230.25485267937299</v>
      </c>
      <c r="AO45" s="21">
        <v>0</v>
      </c>
      <c r="AP45" s="21">
        <v>1285.6350631933601</v>
      </c>
      <c r="AQ45" s="21">
        <v>161.56372339978199</v>
      </c>
      <c r="AR45" s="21">
        <v>161.68855338948401</v>
      </c>
      <c r="AS45" s="21">
        <v>126.211980371104</v>
      </c>
      <c r="AT45" s="21">
        <v>48.420641471304798</v>
      </c>
      <c r="AU45" s="21">
        <v>0</v>
      </c>
      <c r="AV45" s="23"/>
      <c r="AW45" s="36"/>
      <c r="AX45" s="19" t="s">
        <v>177</v>
      </c>
      <c r="AY45" s="21">
        <v>5111.73274578772</v>
      </c>
      <c r="AZ45" s="21">
        <v>3944.7987353284502</v>
      </c>
      <c r="BA45" s="21">
        <v>2006.51966091912</v>
      </c>
      <c r="BB45" s="21">
        <v>-610.45464278523298</v>
      </c>
      <c r="BC45" s="21">
        <v>0</v>
      </c>
      <c r="BD45" s="21">
        <v>0</v>
      </c>
      <c r="BE45" s="21">
        <v>168.75791276739699</v>
      </c>
      <c r="BF45" s="21">
        <v>4.6173148905349999</v>
      </c>
      <c r="BG45" s="21">
        <v>230.25485267937299</v>
      </c>
      <c r="BH45" s="21">
        <v>0</v>
      </c>
      <c r="BI45" s="21">
        <v>1285.6350631933601</v>
      </c>
      <c r="BJ45" s="21">
        <v>161.56372339978199</v>
      </c>
      <c r="BK45" s="21">
        <v>161.68855338948401</v>
      </c>
      <c r="BL45" s="21">
        <v>126.211980371104</v>
      </c>
      <c r="BM45" s="21">
        <v>48.420641471304798</v>
      </c>
      <c r="BN45" s="21">
        <v>0</v>
      </c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119">
      <c r="A46" s="10" t="s">
        <v>127</v>
      </c>
      <c r="B46" s="11" t="s">
        <v>184</v>
      </c>
      <c r="C46" s="17" t="s">
        <v>158</v>
      </c>
      <c r="D46" s="17"/>
      <c r="E46" s="17"/>
      <c r="F46" s="11" t="s">
        <v>167</v>
      </c>
      <c r="G46" s="11"/>
      <c r="H46" s="11"/>
      <c r="R46" s="19" t="s">
        <v>179</v>
      </c>
      <c r="S46" s="21">
        <v>42914</v>
      </c>
      <c r="T46" s="21">
        <v>41220.862009214201</v>
      </c>
      <c r="V46" s="19" t="s">
        <v>179</v>
      </c>
      <c r="W46" s="21">
        <v>1693.1379907858</v>
      </c>
      <c r="Y46" s="19" t="s">
        <v>179</v>
      </c>
      <c r="Z46" s="21">
        <v>5111.73274578772</v>
      </c>
      <c r="AA46" s="21">
        <v>15079.0177406353</v>
      </c>
      <c r="AB46" s="21">
        <v>2024.2948657950899</v>
      </c>
      <c r="AC46" s="21">
        <v>-703.95150443137197</v>
      </c>
      <c r="AD46" s="21">
        <v>-0.216381990554841</v>
      </c>
      <c r="AE46" s="21">
        <v>0</v>
      </c>
      <c r="AF46" s="21">
        <v>0</v>
      </c>
      <c r="AG46" s="21">
        <v>0</v>
      </c>
      <c r="AH46" s="21">
        <v>0</v>
      </c>
      <c r="AI46" s="21">
        <v>18000</v>
      </c>
      <c r="AJ46" s="21">
        <v>0</v>
      </c>
      <c r="AK46" s="21">
        <v>0</v>
      </c>
      <c r="AL46" s="21">
        <v>255.06178880313999</v>
      </c>
      <c r="AM46" s="21">
        <v>86.010820950729297</v>
      </c>
      <c r="AN46" s="21">
        <v>230.34583844800599</v>
      </c>
      <c r="AO46" s="21">
        <v>0</v>
      </c>
      <c r="AP46" s="21">
        <v>710.10674181989395</v>
      </c>
      <c r="AQ46" s="21">
        <v>126.65111779619301</v>
      </c>
      <c r="AR46" s="21">
        <v>100.933699115632</v>
      </c>
      <c r="AS46" s="21">
        <v>117.69824598122899</v>
      </c>
      <c r="AT46" s="21">
        <v>83.176290503207198</v>
      </c>
      <c r="AU46" s="21">
        <v>0</v>
      </c>
      <c r="AV46" s="23"/>
      <c r="AW46" s="36"/>
      <c r="AX46" s="19" t="s">
        <v>179</v>
      </c>
      <c r="AY46" s="21">
        <v>5111.73274578772</v>
      </c>
      <c r="AZ46" s="21">
        <v>33079.017740635303</v>
      </c>
      <c r="BA46" s="21">
        <v>2024.2948657950899</v>
      </c>
      <c r="BB46" s="21">
        <v>-704.16788642192705</v>
      </c>
      <c r="BC46" s="21">
        <v>0</v>
      </c>
      <c r="BD46" s="21">
        <v>0</v>
      </c>
      <c r="BE46" s="21">
        <v>255.06178880313999</v>
      </c>
      <c r="BF46" s="21">
        <v>86.010820950729297</v>
      </c>
      <c r="BG46" s="21">
        <v>230.34583844800599</v>
      </c>
      <c r="BH46" s="21">
        <v>0</v>
      </c>
      <c r="BI46" s="21">
        <v>710.10674181989395</v>
      </c>
      <c r="BJ46" s="21">
        <v>126.65111779619301</v>
      </c>
      <c r="BK46" s="21">
        <v>100.933699115632</v>
      </c>
      <c r="BL46" s="21">
        <v>117.69824598122899</v>
      </c>
      <c r="BM46" s="21">
        <v>83.176290503207198</v>
      </c>
      <c r="BN46" s="21">
        <v>0</v>
      </c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119">
      <c r="A47" s="10" t="s">
        <v>127</v>
      </c>
      <c r="B47" s="11" t="s">
        <v>186</v>
      </c>
      <c r="C47" s="17" t="s">
        <v>158</v>
      </c>
      <c r="D47" s="17"/>
      <c r="E47" s="17"/>
      <c r="F47" s="11" t="s">
        <v>167</v>
      </c>
      <c r="G47" s="11"/>
      <c r="H47" s="11"/>
      <c r="R47" s="19" t="s">
        <v>181</v>
      </c>
      <c r="S47" s="21">
        <v>29212</v>
      </c>
      <c r="T47" s="21">
        <v>24667.823165755901</v>
      </c>
      <c r="V47" s="19" t="s">
        <v>181</v>
      </c>
      <c r="W47" s="21">
        <v>4544.1768342441001</v>
      </c>
      <c r="Y47" s="19" t="s">
        <v>181</v>
      </c>
      <c r="Z47" s="21">
        <v>5111.73274578772</v>
      </c>
      <c r="AA47" s="21">
        <v>15709.036811984901</v>
      </c>
      <c r="AB47" s="21">
        <v>2236.97582813599</v>
      </c>
      <c r="AC47" s="21">
        <v>0</v>
      </c>
      <c r="AD47" s="21">
        <v>-103.021850825756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296.06964197379199</v>
      </c>
      <c r="AM47" s="21">
        <v>83.762361417452098</v>
      </c>
      <c r="AN47" s="21">
        <v>247.00185073608401</v>
      </c>
      <c r="AO47" s="21">
        <v>0</v>
      </c>
      <c r="AP47" s="21">
        <v>637.18329922549697</v>
      </c>
      <c r="AQ47" s="21">
        <v>126.903900823602</v>
      </c>
      <c r="AR47" s="21">
        <v>93.161553656195693</v>
      </c>
      <c r="AS47" s="21">
        <v>139.59578700557299</v>
      </c>
      <c r="AT47" s="21">
        <v>89.421235834814496</v>
      </c>
      <c r="AU47" s="21">
        <v>0</v>
      </c>
      <c r="AV47" s="23"/>
      <c r="AW47" s="36"/>
      <c r="AX47" s="19" t="s">
        <v>181</v>
      </c>
      <c r="AY47" s="21">
        <v>5111.73274578772</v>
      </c>
      <c r="AZ47" s="21">
        <v>15709.036811984901</v>
      </c>
      <c r="BA47" s="21">
        <v>2236.97582813599</v>
      </c>
      <c r="BB47" s="21">
        <v>-103.021850825756</v>
      </c>
      <c r="BC47" s="21">
        <v>0</v>
      </c>
      <c r="BD47" s="21">
        <v>0</v>
      </c>
      <c r="BE47" s="21">
        <v>296.06964197379199</v>
      </c>
      <c r="BF47" s="21">
        <v>83.762361417452098</v>
      </c>
      <c r="BG47" s="21">
        <v>247.00185073608401</v>
      </c>
      <c r="BH47" s="21">
        <v>0</v>
      </c>
      <c r="BI47" s="21">
        <v>637.18329922549697</v>
      </c>
      <c r="BJ47" s="21">
        <v>126.903900823602</v>
      </c>
      <c r="BK47" s="21">
        <v>93.161553656195693</v>
      </c>
      <c r="BL47" s="21">
        <v>139.59578700557299</v>
      </c>
      <c r="BM47" s="21">
        <v>89.421235834814496</v>
      </c>
      <c r="BN47" s="21">
        <v>0</v>
      </c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119">
      <c r="A48" s="10" t="s">
        <v>127</v>
      </c>
      <c r="B48" s="11" t="s">
        <v>188</v>
      </c>
      <c r="C48" s="17" t="s">
        <v>158</v>
      </c>
      <c r="D48" s="17"/>
      <c r="E48" s="17"/>
      <c r="F48" s="11" t="s">
        <v>167</v>
      </c>
      <c r="G48" s="11"/>
      <c r="H48" s="11"/>
      <c r="R48" s="19" t="s">
        <v>183</v>
      </c>
      <c r="S48" s="21">
        <v>9067</v>
      </c>
      <c r="T48" s="21">
        <v>13417.4375993904</v>
      </c>
      <c r="V48" s="19" t="s">
        <v>183</v>
      </c>
      <c r="W48" s="21">
        <v>-4350.4375993903996</v>
      </c>
      <c r="Y48" s="19" t="s">
        <v>183</v>
      </c>
      <c r="Z48" s="21">
        <v>5111.73274578772</v>
      </c>
      <c r="AA48" s="21">
        <v>6702.8622821261397</v>
      </c>
      <c r="AB48" s="21">
        <v>1692.4368538139199</v>
      </c>
      <c r="AC48" s="21">
        <v>-899.604855285756</v>
      </c>
      <c r="AD48" s="21">
        <v>-146.90016794975301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104.494377731233</v>
      </c>
      <c r="AM48" s="21">
        <v>60.495376813690299</v>
      </c>
      <c r="AN48" s="21">
        <v>153.24893065724501</v>
      </c>
      <c r="AO48" s="21">
        <v>0</v>
      </c>
      <c r="AP48" s="21">
        <v>370.393613261979</v>
      </c>
      <c r="AQ48" s="21">
        <v>94.592885576581196</v>
      </c>
      <c r="AR48" s="21">
        <v>51.293639029658699</v>
      </c>
      <c r="AS48" s="21">
        <v>76.428106950471005</v>
      </c>
      <c r="AT48" s="21">
        <v>45.9638108772644</v>
      </c>
      <c r="AU48" s="21">
        <v>-1.8189894035458601E-12</v>
      </c>
      <c r="AV48" s="23"/>
      <c r="AW48" s="36"/>
      <c r="AX48" s="19" t="s">
        <v>183</v>
      </c>
      <c r="AY48" s="21">
        <v>5111.73274578772</v>
      </c>
      <c r="AZ48" s="21">
        <v>6702.8622821261397</v>
      </c>
      <c r="BA48" s="21">
        <v>1692.4368538139199</v>
      </c>
      <c r="BB48" s="21">
        <v>-1046.50502323551</v>
      </c>
      <c r="BC48" s="21">
        <v>0</v>
      </c>
      <c r="BD48" s="21">
        <v>0</v>
      </c>
      <c r="BE48" s="21">
        <v>104.494377731233</v>
      </c>
      <c r="BF48" s="21">
        <v>60.495376813690299</v>
      </c>
      <c r="BG48" s="21">
        <v>153.24893065724501</v>
      </c>
      <c r="BH48" s="21">
        <v>0</v>
      </c>
      <c r="BI48" s="21">
        <v>370.393613261979</v>
      </c>
      <c r="BJ48" s="21">
        <v>94.592885576581196</v>
      </c>
      <c r="BK48" s="21">
        <v>51.293639029658699</v>
      </c>
      <c r="BL48" s="21">
        <v>76.428106950471005</v>
      </c>
      <c r="BM48" s="21">
        <v>45.9638108772644</v>
      </c>
      <c r="BN48" s="21">
        <v>-1.8189894035458601E-12</v>
      </c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>
      <c r="A49" s="10" t="s">
        <v>127</v>
      </c>
      <c r="B49" s="11" t="s">
        <v>190</v>
      </c>
      <c r="C49" s="17" t="s">
        <v>129</v>
      </c>
      <c r="D49" s="17"/>
      <c r="E49" s="17"/>
      <c r="F49" s="11" t="s">
        <v>167</v>
      </c>
      <c r="G49" s="11"/>
      <c r="H49" s="11"/>
      <c r="R49" s="19" t="s">
        <v>185</v>
      </c>
      <c r="S49" s="21">
        <v>6859</v>
      </c>
      <c r="T49" s="21">
        <v>9245.4602386604402</v>
      </c>
      <c r="V49" s="19" t="s">
        <v>185</v>
      </c>
      <c r="W49" s="21">
        <v>-2386.4602386604402</v>
      </c>
      <c r="Y49" s="19" t="s">
        <v>185</v>
      </c>
      <c r="Z49" s="21">
        <v>5111.73274578772</v>
      </c>
      <c r="AA49" s="21">
        <v>1377.1899670898699</v>
      </c>
      <c r="AB49" s="21">
        <v>2178.9774868281702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73.511561078525901</v>
      </c>
      <c r="AM49" s="21">
        <v>16.191173179387501</v>
      </c>
      <c r="AN49" s="21">
        <v>153.84217684510099</v>
      </c>
      <c r="AO49" s="21">
        <v>0</v>
      </c>
      <c r="AP49" s="21">
        <v>112.890439760479</v>
      </c>
      <c r="AQ49" s="21">
        <v>125.65320647206499</v>
      </c>
      <c r="AR49" s="21">
        <v>7.7428553046033501</v>
      </c>
      <c r="AS49" s="21">
        <v>85.148465967652896</v>
      </c>
      <c r="AT49" s="21">
        <v>2.5801603468607301</v>
      </c>
      <c r="AU49" s="21">
        <v>1.8189894035458601E-12</v>
      </c>
      <c r="AV49" s="23"/>
      <c r="AW49" s="36"/>
      <c r="AX49" s="19" t="s">
        <v>185</v>
      </c>
      <c r="AY49" s="21">
        <v>5111.73274578772</v>
      </c>
      <c r="AZ49" s="21">
        <v>1377.1899670898699</v>
      </c>
      <c r="BA49" s="21">
        <v>2178.9774868281702</v>
      </c>
      <c r="BB49" s="21">
        <v>0</v>
      </c>
      <c r="BC49" s="21">
        <v>0</v>
      </c>
      <c r="BD49" s="21">
        <v>0</v>
      </c>
      <c r="BE49" s="21">
        <v>73.511561078525901</v>
      </c>
      <c r="BF49" s="21">
        <v>16.191173179387501</v>
      </c>
      <c r="BG49" s="21">
        <v>153.84217684510099</v>
      </c>
      <c r="BH49" s="21">
        <v>0</v>
      </c>
      <c r="BI49" s="21">
        <v>112.890439760479</v>
      </c>
      <c r="BJ49" s="21">
        <v>125.65320647206499</v>
      </c>
      <c r="BK49" s="21">
        <v>7.7428553046033501</v>
      </c>
      <c r="BL49" s="21">
        <v>85.148465967652896</v>
      </c>
      <c r="BM49" s="21">
        <v>2.5801603468607301</v>
      </c>
      <c r="BN49" s="21">
        <v>1.8189894035458601E-12</v>
      </c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>
      <c r="A50" s="10"/>
      <c r="B50" s="11"/>
      <c r="C50" s="11"/>
      <c r="D50" s="11"/>
      <c r="E50" s="11"/>
      <c r="F50" s="11"/>
      <c r="G50" s="11"/>
      <c r="H50" s="11"/>
      <c r="R50" s="19" t="s">
        <v>187</v>
      </c>
      <c r="S50" s="21">
        <v>6644</v>
      </c>
      <c r="T50" s="21">
        <v>7636.2425512965901</v>
      </c>
      <c r="V50" s="19" t="s">
        <v>187</v>
      </c>
      <c r="W50" s="21">
        <v>-992.24255129659002</v>
      </c>
      <c r="Y50" s="19" t="s">
        <v>187</v>
      </c>
      <c r="Z50" s="21">
        <v>5111.73274578772</v>
      </c>
      <c r="AA50" s="21">
        <v>0</v>
      </c>
      <c r="AB50" s="21">
        <v>1522.4697997805099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183.58676705050999</v>
      </c>
      <c r="AM50" s="21">
        <v>69.560148820038194</v>
      </c>
      <c r="AN50" s="21">
        <v>53.980084085180003</v>
      </c>
      <c r="AO50" s="21">
        <v>0</v>
      </c>
      <c r="AP50" s="21">
        <v>226.98391169394901</v>
      </c>
      <c r="AQ50" s="21">
        <v>257.52104689785801</v>
      </c>
      <c r="AR50" s="21">
        <v>7.6921445707009903</v>
      </c>
      <c r="AS50" s="21">
        <v>175.47739339762001</v>
      </c>
      <c r="AT50" s="21">
        <v>27.238509212499299</v>
      </c>
      <c r="AU50" s="21">
        <v>-9.0949470177292804E-13</v>
      </c>
      <c r="AV50" s="23"/>
      <c r="AW50" s="36"/>
      <c r="AX50" s="19" t="s">
        <v>187</v>
      </c>
      <c r="AY50" s="21">
        <v>5111.73274578772</v>
      </c>
      <c r="AZ50" s="21">
        <v>0</v>
      </c>
      <c r="BA50" s="21">
        <v>1522.4697997805099</v>
      </c>
      <c r="BB50" s="21">
        <v>0</v>
      </c>
      <c r="BC50" s="21">
        <v>0</v>
      </c>
      <c r="BD50" s="21">
        <v>0</v>
      </c>
      <c r="BE50" s="21">
        <v>183.58676705050999</v>
      </c>
      <c r="BF50" s="21">
        <v>69.560148820038194</v>
      </c>
      <c r="BG50" s="21">
        <v>53.980084085180003</v>
      </c>
      <c r="BH50" s="21">
        <v>0</v>
      </c>
      <c r="BI50" s="21">
        <v>226.98391169394901</v>
      </c>
      <c r="BJ50" s="21">
        <v>257.52104689785801</v>
      </c>
      <c r="BK50" s="21">
        <v>7.6921445707009903</v>
      </c>
      <c r="BL50" s="21">
        <v>175.47739339762001</v>
      </c>
      <c r="BM50" s="21">
        <v>27.238509212499299</v>
      </c>
      <c r="BN50" s="21">
        <v>-9.0949470177292804E-13</v>
      </c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>
      <c r="A51" s="10" t="s">
        <v>105</v>
      </c>
      <c r="B51" s="11" t="s">
        <v>193</v>
      </c>
      <c r="C51" s="11"/>
      <c r="D51" s="11"/>
      <c r="E51" s="11"/>
      <c r="F51" s="11"/>
      <c r="G51" s="11"/>
      <c r="H51" s="11"/>
      <c r="R51" s="19" t="s">
        <v>189</v>
      </c>
      <c r="S51" s="21">
        <v>6594</v>
      </c>
      <c r="T51" s="21">
        <v>7739.3962428122504</v>
      </c>
      <c r="V51" s="19" t="s">
        <v>189</v>
      </c>
      <c r="W51" s="21">
        <v>-1145.39624281225</v>
      </c>
      <c r="Y51" s="19" t="s">
        <v>189</v>
      </c>
      <c r="Z51" s="21">
        <v>5111.73274578772</v>
      </c>
      <c r="AA51" s="21">
        <v>0</v>
      </c>
      <c r="AB51" s="21">
        <v>810.22574017029797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562.00889119663395</v>
      </c>
      <c r="AM51" s="21">
        <v>119.235811655486</v>
      </c>
      <c r="AN51" s="21">
        <v>137.48491865810601</v>
      </c>
      <c r="AO51" s="21">
        <v>0</v>
      </c>
      <c r="AP51" s="21">
        <v>285.03687560947998</v>
      </c>
      <c r="AQ51" s="21">
        <v>326.56703652164498</v>
      </c>
      <c r="AR51" s="21">
        <v>10.9936511539126</v>
      </c>
      <c r="AS51" s="21">
        <v>373.53994190793401</v>
      </c>
      <c r="AT51" s="21">
        <v>2.5706301510308198</v>
      </c>
      <c r="AU51" s="21">
        <v>-9.0949470177292804E-13</v>
      </c>
      <c r="AV51" s="23"/>
      <c r="AW51" s="36"/>
      <c r="AX51" s="19" t="s">
        <v>189</v>
      </c>
      <c r="AY51" s="21">
        <v>5111.73274578772</v>
      </c>
      <c r="AZ51" s="21">
        <v>0</v>
      </c>
      <c r="BA51" s="21">
        <v>810.22574017029797</v>
      </c>
      <c r="BB51" s="21">
        <v>0</v>
      </c>
      <c r="BC51" s="21">
        <v>0</v>
      </c>
      <c r="BD51" s="21">
        <v>0</v>
      </c>
      <c r="BE51" s="21">
        <v>562.00889119663395</v>
      </c>
      <c r="BF51" s="21">
        <v>119.235811655486</v>
      </c>
      <c r="BG51" s="21">
        <v>137.48491865810601</v>
      </c>
      <c r="BH51" s="21">
        <v>0</v>
      </c>
      <c r="BI51" s="21">
        <v>285.03687560947998</v>
      </c>
      <c r="BJ51" s="21">
        <v>326.56703652164498</v>
      </c>
      <c r="BK51" s="21">
        <v>10.9936511539126</v>
      </c>
      <c r="BL51" s="21">
        <v>373.53994190793401</v>
      </c>
      <c r="BM51" s="21">
        <v>2.5706301510308198</v>
      </c>
      <c r="BN51" s="21">
        <v>-9.0949470177292804E-13</v>
      </c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>
      <c r="A52" s="10" t="s">
        <v>127</v>
      </c>
      <c r="B52" s="11" t="s">
        <v>195</v>
      </c>
      <c r="C52" s="17" t="s">
        <v>158</v>
      </c>
      <c r="D52" s="17"/>
      <c r="E52" s="17"/>
      <c r="F52" s="11" t="s">
        <v>196</v>
      </c>
      <c r="G52" s="11"/>
      <c r="H52" s="11"/>
      <c r="R52" s="19" t="s">
        <v>191</v>
      </c>
      <c r="S52" s="21">
        <v>21973</v>
      </c>
      <c r="T52" s="21">
        <v>20246.004532075302</v>
      </c>
      <c r="V52" s="19" t="s">
        <v>191</v>
      </c>
      <c r="W52" s="21">
        <v>1726.9954679247001</v>
      </c>
      <c r="Y52" s="19" t="s">
        <v>191</v>
      </c>
      <c r="Z52" s="21">
        <v>5111.73274578772</v>
      </c>
      <c r="AA52" s="21">
        <v>11971.132451327299</v>
      </c>
      <c r="AB52" s="21">
        <v>1352.8149616256501</v>
      </c>
      <c r="AC52" s="21">
        <v>0</v>
      </c>
      <c r="AD52" s="21">
        <v>-93.730452579909993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226.129748207522</v>
      </c>
      <c r="AM52" s="21">
        <v>92.359693426606896</v>
      </c>
      <c r="AN52" s="21">
        <v>169.55796527690899</v>
      </c>
      <c r="AO52" s="21">
        <v>0</v>
      </c>
      <c r="AP52" s="21">
        <v>1042.3106415617799</v>
      </c>
      <c r="AQ52" s="21">
        <v>130.26427001501901</v>
      </c>
      <c r="AR52" s="21">
        <v>66.551824640415006</v>
      </c>
      <c r="AS52" s="21">
        <v>94.470110772097598</v>
      </c>
      <c r="AT52" s="21">
        <v>82.410572014206295</v>
      </c>
      <c r="AU52" s="21">
        <v>3.6379788070917101E-12</v>
      </c>
      <c r="AV52" s="23"/>
      <c r="AW52" s="36"/>
      <c r="AX52" s="19" t="s">
        <v>191</v>
      </c>
      <c r="AY52" s="21">
        <v>5111.73274578772</v>
      </c>
      <c r="AZ52" s="21">
        <v>11971.132451327299</v>
      </c>
      <c r="BA52" s="21">
        <v>1352.8149616256501</v>
      </c>
      <c r="BB52" s="21">
        <v>-93.730452579909993</v>
      </c>
      <c r="BC52" s="21">
        <v>0</v>
      </c>
      <c r="BD52" s="21">
        <v>0</v>
      </c>
      <c r="BE52" s="21">
        <v>226.129748207522</v>
      </c>
      <c r="BF52" s="21">
        <v>92.359693426606896</v>
      </c>
      <c r="BG52" s="21">
        <v>169.55796527690899</v>
      </c>
      <c r="BH52" s="21">
        <v>0</v>
      </c>
      <c r="BI52" s="21">
        <v>1042.3106415617799</v>
      </c>
      <c r="BJ52" s="21">
        <v>130.26427001501901</v>
      </c>
      <c r="BK52" s="21">
        <v>66.551824640415006</v>
      </c>
      <c r="BL52" s="21">
        <v>94.470110772097598</v>
      </c>
      <c r="BM52" s="21">
        <v>82.410572014206295</v>
      </c>
      <c r="BN52" s="21">
        <v>3.6379788070917101E-12</v>
      </c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>
      <c r="A53" s="10" t="s">
        <v>127</v>
      </c>
      <c r="B53" s="11" t="s">
        <v>198</v>
      </c>
      <c r="C53" s="17" t="s">
        <v>158</v>
      </c>
      <c r="D53" s="17"/>
      <c r="E53" s="17"/>
      <c r="F53" s="11" t="s">
        <v>196</v>
      </c>
      <c r="G53" s="11"/>
      <c r="H53" s="11"/>
      <c r="R53" s="19" t="s">
        <v>192</v>
      </c>
      <c r="S53" s="21">
        <v>18492</v>
      </c>
      <c r="T53" s="21">
        <v>19066.477179201898</v>
      </c>
      <c r="V53" s="19" t="s">
        <v>192</v>
      </c>
      <c r="W53" s="21">
        <v>-574.47717920189802</v>
      </c>
      <c r="Y53" s="19" t="s">
        <v>192</v>
      </c>
      <c r="Z53" s="21">
        <v>5111.73274578772</v>
      </c>
      <c r="AA53" s="21">
        <v>10836.454043416799</v>
      </c>
      <c r="AB53" s="21">
        <v>1589.7080093397001</v>
      </c>
      <c r="AC53" s="21">
        <v>-120.977993502575</v>
      </c>
      <c r="AD53" s="21">
        <v>-162.74893264293601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162.971714301525</v>
      </c>
      <c r="AM53" s="21">
        <v>86.229042210287105</v>
      </c>
      <c r="AN53" s="21">
        <v>156.542292572864</v>
      </c>
      <c r="AO53" s="21">
        <v>0</v>
      </c>
      <c r="AP53" s="21">
        <v>1084.7031206053</v>
      </c>
      <c r="AQ53" s="21">
        <v>123.323594870598</v>
      </c>
      <c r="AR53" s="21">
        <v>31.439166235200702</v>
      </c>
      <c r="AS53" s="21">
        <v>94.598858273750395</v>
      </c>
      <c r="AT53" s="21">
        <v>72.501517733684395</v>
      </c>
      <c r="AU53" s="21">
        <v>-7.2759576141834308E-12</v>
      </c>
      <c r="AV53" s="23"/>
      <c r="AW53" s="36"/>
      <c r="AX53" s="19" t="s">
        <v>192</v>
      </c>
      <c r="AY53" s="21">
        <v>5111.73274578772</v>
      </c>
      <c r="AZ53" s="21">
        <v>10836.454043416799</v>
      </c>
      <c r="BA53" s="21">
        <v>1589.7080093397001</v>
      </c>
      <c r="BB53" s="21">
        <v>-283.72692614551102</v>
      </c>
      <c r="BC53" s="21">
        <v>0</v>
      </c>
      <c r="BD53" s="21">
        <v>0</v>
      </c>
      <c r="BE53" s="21">
        <v>162.971714301525</v>
      </c>
      <c r="BF53" s="21">
        <v>86.229042210287105</v>
      </c>
      <c r="BG53" s="21">
        <v>156.542292572864</v>
      </c>
      <c r="BH53" s="21">
        <v>0</v>
      </c>
      <c r="BI53" s="21">
        <v>1084.7031206053</v>
      </c>
      <c r="BJ53" s="21">
        <v>123.323594870598</v>
      </c>
      <c r="BK53" s="21">
        <v>31.439166235200702</v>
      </c>
      <c r="BL53" s="21">
        <v>94.598858273750395</v>
      </c>
      <c r="BM53" s="21">
        <v>72.501517733684395</v>
      </c>
      <c r="BN53" s="21">
        <v>-7.2759576141834308E-12</v>
      </c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>
      <c r="A54" s="10" t="s">
        <v>127</v>
      </c>
      <c r="B54" s="11" t="s">
        <v>200</v>
      </c>
      <c r="C54" s="17" t="s">
        <v>158</v>
      </c>
      <c r="D54" s="17"/>
      <c r="E54" s="17"/>
      <c r="F54" s="11" t="s">
        <v>196</v>
      </c>
      <c r="G54" s="11"/>
      <c r="H54" s="11"/>
      <c r="R54" s="19" t="s">
        <v>194</v>
      </c>
      <c r="S54" s="21">
        <v>14517</v>
      </c>
      <c r="T54" s="21">
        <v>15532.910431884</v>
      </c>
      <c r="V54" s="19" t="s">
        <v>194</v>
      </c>
      <c r="W54" s="21">
        <v>-1015.910431884</v>
      </c>
      <c r="Y54" s="19" t="s">
        <v>194</v>
      </c>
      <c r="Z54" s="21">
        <v>5111.73274578772</v>
      </c>
      <c r="AA54" s="21">
        <v>7898.4220402110795</v>
      </c>
      <c r="AB54" s="21">
        <v>1477.50770757236</v>
      </c>
      <c r="AC54" s="21">
        <v>-101.87205489093699</v>
      </c>
      <c r="AD54" s="21">
        <v>-121.14908391018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26.0987861349195</v>
      </c>
      <c r="AM54" s="21">
        <v>5.0611477574600903</v>
      </c>
      <c r="AN54" s="21">
        <v>140.073341402149</v>
      </c>
      <c r="AO54" s="21">
        <v>6.29611505535222</v>
      </c>
      <c r="AP54" s="21">
        <v>853.40999242294197</v>
      </c>
      <c r="AQ54" s="21">
        <v>88.110719412109304</v>
      </c>
      <c r="AR54" s="21">
        <v>17.4662408167964</v>
      </c>
      <c r="AS54" s="21">
        <v>87.502448611390705</v>
      </c>
      <c r="AT54" s="21">
        <v>44.250285500830401</v>
      </c>
      <c r="AU54" s="21">
        <v>-1.8189894035458601E-12</v>
      </c>
      <c r="AV54" s="23"/>
      <c r="AW54" s="36"/>
      <c r="AX54" s="19" t="s">
        <v>194</v>
      </c>
      <c r="AY54" s="21">
        <v>5111.73274578772</v>
      </c>
      <c r="AZ54" s="21">
        <v>7898.4220402110795</v>
      </c>
      <c r="BA54" s="21">
        <v>1477.50770757236</v>
      </c>
      <c r="BB54" s="21">
        <v>-223.02113880111699</v>
      </c>
      <c r="BC54" s="21">
        <v>0</v>
      </c>
      <c r="BD54" s="21">
        <v>0</v>
      </c>
      <c r="BE54" s="21">
        <v>26.0987861349195</v>
      </c>
      <c r="BF54" s="21">
        <v>5.0611477574600903</v>
      </c>
      <c r="BG54" s="21">
        <v>140.073341402149</v>
      </c>
      <c r="BH54" s="21">
        <v>6.29611505535222</v>
      </c>
      <c r="BI54" s="21">
        <v>853.40999242294197</v>
      </c>
      <c r="BJ54" s="21">
        <v>88.110719412109304</v>
      </c>
      <c r="BK54" s="21">
        <v>17.4662408167964</v>
      </c>
      <c r="BL54" s="21">
        <v>87.502448611390705</v>
      </c>
      <c r="BM54" s="21">
        <v>44.250285500830401</v>
      </c>
      <c r="BN54" s="21">
        <v>-1.8189894035458601E-12</v>
      </c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>
      <c r="A55" s="10" t="s">
        <v>127</v>
      </c>
      <c r="B55" s="11" t="s">
        <v>202</v>
      </c>
      <c r="C55" s="17" t="s">
        <v>158</v>
      </c>
      <c r="D55" s="17"/>
      <c r="E55" s="17"/>
      <c r="F55" s="11" t="s">
        <v>196</v>
      </c>
      <c r="G55" s="11"/>
      <c r="H55" s="11"/>
      <c r="R55" s="19" t="s">
        <v>197</v>
      </c>
      <c r="S55" s="21">
        <v>12952</v>
      </c>
      <c r="T55" s="21">
        <v>14179.236953514001</v>
      </c>
      <c r="V55" s="19" t="s">
        <v>197</v>
      </c>
      <c r="W55" s="21">
        <v>-1227.2369535140001</v>
      </c>
      <c r="Y55" s="19" t="s">
        <v>197</v>
      </c>
      <c r="Z55" s="21">
        <v>5111.73274578772</v>
      </c>
      <c r="AA55" s="21">
        <v>6957.8804092066302</v>
      </c>
      <c r="AB55" s="21">
        <v>1330.1592806997901</v>
      </c>
      <c r="AC55" s="21">
        <v>-306.05559410382398</v>
      </c>
      <c r="AD55" s="21">
        <v>-78.166377220347897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16.357278716055301</v>
      </c>
      <c r="AM55" s="21">
        <v>19.051156339979201</v>
      </c>
      <c r="AN55" s="21">
        <v>133.18086758752901</v>
      </c>
      <c r="AO55" s="21">
        <v>10.049922339044199</v>
      </c>
      <c r="AP55" s="21">
        <v>781.81962168647203</v>
      </c>
      <c r="AQ55" s="21">
        <v>90.061573551376696</v>
      </c>
      <c r="AR55" s="21">
        <v>9.4753185692537603</v>
      </c>
      <c r="AS55" s="21">
        <v>75.854188714734406</v>
      </c>
      <c r="AT55" s="21">
        <v>27.836561639585</v>
      </c>
      <c r="AU55" s="21">
        <v>0</v>
      </c>
      <c r="AV55" s="23"/>
      <c r="AW55" s="36"/>
      <c r="AX55" s="19" t="s">
        <v>197</v>
      </c>
      <c r="AY55" s="21">
        <v>5111.73274578772</v>
      </c>
      <c r="AZ55" s="21">
        <v>6957.8804092066302</v>
      </c>
      <c r="BA55" s="21">
        <v>1330.1592806997901</v>
      </c>
      <c r="BB55" s="21">
        <v>-384.22197132417199</v>
      </c>
      <c r="BC55" s="21">
        <v>0</v>
      </c>
      <c r="BD55" s="21">
        <v>0</v>
      </c>
      <c r="BE55" s="21">
        <v>16.357278716055301</v>
      </c>
      <c r="BF55" s="21">
        <v>19.051156339979201</v>
      </c>
      <c r="BG55" s="21">
        <v>133.18086758752901</v>
      </c>
      <c r="BH55" s="21">
        <v>10.049922339044199</v>
      </c>
      <c r="BI55" s="21">
        <v>781.81962168647203</v>
      </c>
      <c r="BJ55" s="21">
        <v>90.061573551376696</v>
      </c>
      <c r="BK55" s="21">
        <v>9.4753185692537603</v>
      </c>
      <c r="BL55" s="21">
        <v>75.854188714734406</v>
      </c>
      <c r="BM55" s="21">
        <v>27.836561639585</v>
      </c>
      <c r="BN55" s="21">
        <v>0</v>
      </c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>
      <c r="A56" s="10" t="s">
        <v>127</v>
      </c>
      <c r="B56" s="11" t="s">
        <v>204</v>
      </c>
      <c r="C56" s="17" t="s">
        <v>158</v>
      </c>
      <c r="D56" s="17"/>
      <c r="E56" s="17"/>
      <c r="F56" s="11" t="s">
        <v>196</v>
      </c>
      <c r="G56" s="11"/>
      <c r="H56" s="11"/>
      <c r="R56" s="19" t="s">
        <v>199</v>
      </c>
      <c r="S56" s="21">
        <v>12982</v>
      </c>
      <c r="T56" s="21">
        <v>13967.079259521201</v>
      </c>
      <c r="V56" s="19" t="s">
        <v>199</v>
      </c>
      <c r="W56" s="21">
        <v>-985.07925952120104</v>
      </c>
      <c r="Y56" s="19" t="s">
        <v>199</v>
      </c>
      <c r="Z56" s="21">
        <v>5111.73274578772</v>
      </c>
      <c r="AA56" s="21">
        <v>6882.8404746544402</v>
      </c>
      <c r="AB56" s="21">
        <v>1196.67712039716</v>
      </c>
      <c r="AC56" s="21">
        <v>-350.35588954533398</v>
      </c>
      <c r="AD56" s="21">
        <v>-108.259090834543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41.328340836278301</v>
      </c>
      <c r="AM56" s="21">
        <v>40.178966429663198</v>
      </c>
      <c r="AN56" s="21">
        <v>130.525190423189</v>
      </c>
      <c r="AO56" s="21">
        <v>7.4684664949738897</v>
      </c>
      <c r="AP56" s="21">
        <v>832.37857268443599</v>
      </c>
      <c r="AQ56" s="21">
        <v>79.094913312896395</v>
      </c>
      <c r="AR56" s="21">
        <v>0</v>
      </c>
      <c r="AS56" s="21">
        <v>70.332656817458599</v>
      </c>
      <c r="AT56" s="21">
        <v>33.1367920628607</v>
      </c>
      <c r="AU56" s="21">
        <v>-1.8189894035458601E-12</v>
      </c>
      <c r="AV56" s="23"/>
      <c r="AW56" s="36"/>
      <c r="AX56" s="19" t="s">
        <v>199</v>
      </c>
      <c r="AY56" s="21">
        <v>5111.73274578772</v>
      </c>
      <c r="AZ56" s="21">
        <v>6882.8404746544402</v>
      </c>
      <c r="BA56" s="21">
        <v>1196.67712039716</v>
      </c>
      <c r="BB56" s="21">
        <v>-458.61498037987701</v>
      </c>
      <c r="BC56" s="21">
        <v>0</v>
      </c>
      <c r="BD56" s="21">
        <v>0</v>
      </c>
      <c r="BE56" s="21">
        <v>41.328340836278301</v>
      </c>
      <c r="BF56" s="21">
        <v>40.178966429663198</v>
      </c>
      <c r="BG56" s="21">
        <v>130.525190423189</v>
      </c>
      <c r="BH56" s="21">
        <v>7.4684664949738897</v>
      </c>
      <c r="BI56" s="21">
        <v>832.37857268443599</v>
      </c>
      <c r="BJ56" s="21">
        <v>79.094913312896395</v>
      </c>
      <c r="BK56" s="21">
        <v>0</v>
      </c>
      <c r="BL56" s="21">
        <v>70.332656817458599</v>
      </c>
      <c r="BM56" s="21">
        <v>33.1367920628607</v>
      </c>
      <c r="BN56" s="21">
        <v>-1.8189894035458601E-12</v>
      </c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>
      <c r="A57" s="10" t="s">
        <v>127</v>
      </c>
      <c r="B57" s="11" t="s">
        <v>206</v>
      </c>
      <c r="C57" s="17" t="s">
        <v>158</v>
      </c>
      <c r="D57" s="17"/>
      <c r="E57" s="17"/>
      <c r="F57" s="11" t="s">
        <v>196</v>
      </c>
      <c r="G57" s="11"/>
      <c r="H57" s="11"/>
      <c r="R57" s="19" t="s">
        <v>201</v>
      </c>
      <c r="S57" s="21">
        <v>6969</v>
      </c>
      <c r="T57" s="21">
        <v>8334.1387788145203</v>
      </c>
      <c r="V57" s="19" t="s">
        <v>201</v>
      </c>
      <c r="W57" s="21">
        <v>-1365.13877881452</v>
      </c>
      <c r="Y57" s="19" t="s">
        <v>201</v>
      </c>
      <c r="Z57" s="21">
        <v>5111.73274578772</v>
      </c>
      <c r="AA57" s="21">
        <v>0</v>
      </c>
      <c r="AB57" s="21">
        <v>1585.43282710633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175.673232808119</v>
      </c>
      <c r="AM57" s="21">
        <v>40.493474917624397</v>
      </c>
      <c r="AN57" s="21">
        <v>143.67477515239301</v>
      </c>
      <c r="AO57" s="21">
        <v>16.7156036669092</v>
      </c>
      <c r="AP57" s="21">
        <v>1046.83058064491</v>
      </c>
      <c r="AQ57" s="21">
        <v>101.125517202515</v>
      </c>
      <c r="AR57" s="21">
        <v>0</v>
      </c>
      <c r="AS57" s="21">
        <v>94.048374346904296</v>
      </c>
      <c r="AT57" s="21">
        <v>18.4116471810894</v>
      </c>
      <c r="AU57" s="21">
        <v>0</v>
      </c>
      <c r="AV57" s="23"/>
      <c r="AW57" s="36"/>
      <c r="AX57" s="19" t="s">
        <v>201</v>
      </c>
      <c r="AY57" s="21">
        <v>5111.73274578772</v>
      </c>
      <c r="AZ57" s="21">
        <v>0</v>
      </c>
      <c r="BA57" s="21">
        <v>1585.43282710633</v>
      </c>
      <c r="BB57" s="21">
        <v>0</v>
      </c>
      <c r="BC57" s="21">
        <v>0</v>
      </c>
      <c r="BD57" s="21">
        <v>0</v>
      </c>
      <c r="BE57" s="21">
        <v>175.673232808119</v>
      </c>
      <c r="BF57" s="21">
        <v>40.493474917624397</v>
      </c>
      <c r="BG57" s="21">
        <v>143.67477515239301</v>
      </c>
      <c r="BH57" s="21">
        <v>16.7156036669092</v>
      </c>
      <c r="BI57" s="21">
        <v>1046.83058064491</v>
      </c>
      <c r="BJ57" s="21">
        <v>101.125517202515</v>
      </c>
      <c r="BK57" s="21">
        <v>0</v>
      </c>
      <c r="BL57" s="21">
        <v>94.048374346904296</v>
      </c>
      <c r="BM57" s="21">
        <v>18.4116471810894</v>
      </c>
      <c r="BN57" s="21">
        <v>0</v>
      </c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>
      <c r="A58" s="10" t="s">
        <v>127</v>
      </c>
      <c r="B58" s="11" t="s">
        <v>208</v>
      </c>
      <c r="C58" s="17" t="s">
        <v>158</v>
      </c>
      <c r="D58" s="17"/>
      <c r="E58" s="17"/>
      <c r="F58" s="11" t="s">
        <v>196</v>
      </c>
      <c r="H58" s="11"/>
      <c r="R58" s="19" t="s">
        <v>203</v>
      </c>
      <c r="S58" s="21">
        <v>6657</v>
      </c>
      <c r="T58" s="21">
        <v>7310.1589630519702</v>
      </c>
      <c r="V58" s="19" t="s">
        <v>203</v>
      </c>
      <c r="W58" s="21">
        <v>-653.15896305196998</v>
      </c>
      <c r="Y58" s="19" t="s">
        <v>203</v>
      </c>
      <c r="Z58" s="21">
        <v>5111.73274578772</v>
      </c>
      <c r="AA58" s="21">
        <v>0</v>
      </c>
      <c r="AB58" s="21">
        <v>1396.8809607860001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74.074199251603403</v>
      </c>
      <c r="AM58" s="21">
        <v>51.021246128994299</v>
      </c>
      <c r="AN58" s="21">
        <v>85.229013890983893</v>
      </c>
      <c r="AO58" s="21">
        <v>7.30204133631731</v>
      </c>
      <c r="AP58" s="21">
        <v>425.80804987626601</v>
      </c>
      <c r="AQ58" s="21">
        <v>78.992276125849102</v>
      </c>
      <c r="AR58" s="21">
        <v>0</v>
      </c>
      <c r="AS58" s="21">
        <v>48.725996352897901</v>
      </c>
      <c r="AT58" s="21">
        <v>30.392433515331099</v>
      </c>
      <c r="AU58" s="21">
        <v>-9.0949470177292804E-13</v>
      </c>
      <c r="AV58" s="23"/>
      <c r="AW58" s="36"/>
      <c r="AX58" s="19" t="s">
        <v>203</v>
      </c>
      <c r="AY58" s="21">
        <v>5111.73274578772</v>
      </c>
      <c r="AZ58" s="21">
        <v>0</v>
      </c>
      <c r="BA58" s="21">
        <v>1396.8809607860001</v>
      </c>
      <c r="BB58" s="21">
        <v>0</v>
      </c>
      <c r="BC58" s="21">
        <v>0</v>
      </c>
      <c r="BD58" s="21">
        <v>0</v>
      </c>
      <c r="BE58" s="21">
        <v>74.074199251603403</v>
      </c>
      <c r="BF58" s="21">
        <v>51.021246128994299</v>
      </c>
      <c r="BG58" s="21">
        <v>85.229013890983893</v>
      </c>
      <c r="BH58" s="21">
        <v>7.30204133631731</v>
      </c>
      <c r="BI58" s="21">
        <v>425.80804987626601</v>
      </c>
      <c r="BJ58" s="21">
        <v>78.992276125849102</v>
      </c>
      <c r="BK58" s="21">
        <v>0</v>
      </c>
      <c r="BL58" s="21">
        <v>48.725996352897901</v>
      </c>
      <c r="BM58" s="21">
        <v>30.392433515331099</v>
      </c>
      <c r="BN58" s="21">
        <v>-9.0949470177292804E-13</v>
      </c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>
      <c r="A59" s="10" t="s">
        <v>127</v>
      </c>
      <c r="B59" s="11" t="s">
        <v>210</v>
      </c>
      <c r="C59" s="17" t="s">
        <v>158</v>
      </c>
      <c r="D59" s="17"/>
      <c r="E59" s="17"/>
      <c r="F59" s="11" t="s">
        <v>196</v>
      </c>
      <c r="H59" s="11"/>
      <c r="R59" s="19" t="s">
        <v>205</v>
      </c>
      <c r="S59" s="21">
        <v>61510</v>
      </c>
      <c r="T59" s="21">
        <v>59803.445319105398</v>
      </c>
      <c r="V59" s="19" t="s">
        <v>205</v>
      </c>
      <c r="W59" s="21">
        <v>1706.5546808946001</v>
      </c>
      <c r="Y59" s="19" t="s">
        <v>205</v>
      </c>
      <c r="Z59" s="21">
        <v>5111.73274578772</v>
      </c>
      <c r="AA59" s="21">
        <v>13117.86649599</v>
      </c>
      <c r="AB59" s="21">
        <v>1742.63098385387</v>
      </c>
      <c r="AC59" s="21">
        <v>0</v>
      </c>
      <c r="AD59" s="21">
        <v>-385.80344194534399</v>
      </c>
      <c r="AE59" s="21">
        <v>39000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259.51569255096501</v>
      </c>
      <c r="AM59" s="21">
        <v>70.986725254941405</v>
      </c>
      <c r="AN59" s="21">
        <v>211.736839175923</v>
      </c>
      <c r="AO59" s="21">
        <v>46.477330229407798</v>
      </c>
      <c r="AP59" s="21">
        <v>408.484490773451</v>
      </c>
      <c r="AQ59" s="21">
        <v>74.130602569139398</v>
      </c>
      <c r="AR59" s="21">
        <v>0</v>
      </c>
      <c r="AS59" s="21">
        <v>81.024744174430793</v>
      </c>
      <c r="AT59" s="21">
        <v>64.662110690850099</v>
      </c>
      <c r="AU59" s="21">
        <v>7.2759576141834308E-12</v>
      </c>
      <c r="AV59" s="23"/>
      <c r="AW59" s="36"/>
      <c r="AX59" s="19" t="s">
        <v>205</v>
      </c>
      <c r="AY59" s="21">
        <v>5111.73274578772</v>
      </c>
      <c r="AZ59" s="21">
        <v>52117.866495989998</v>
      </c>
      <c r="BA59" s="21">
        <v>1742.63098385387</v>
      </c>
      <c r="BB59" s="21">
        <v>-385.80344194534399</v>
      </c>
      <c r="BC59" s="21">
        <v>0</v>
      </c>
      <c r="BD59" s="21">
        <v>0</v>
      </c>
      <c r="BE59" s="21">
        <v>259.51569255096501</v>
      </c>
      <c r="BF59" s="21">
        <v>70.986725254941405</v>
      </c>
      <c r="BG59" s="21">
        <v>211.736839175923</v>
      </c>
      <c r="BH59" s="21">
        <v>46.477330229407798</v>
      </c>
      <c r="BI59" s="21">
        <v>408.484490773451</v>
      </c>
      <c r="BJ59" s="21">
        <v>74.130602569139398</v>
      </c>
      <c r="BK59" s="21">
        <v>0</v>
      </c>
      <c r="BL59" s="21">
        <v>81.024744174430793</v>
      </c>
      <c r="BM59" s="21">
        <v>64.662110690850099</v>
      </c>
      <c r="BN59" s="21">
        <v>7.2759576141834308E-12</v>
      </c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</row>
    <row r="60" spans="1:82">
      <c r="A60" s="10" t="s">
        <v>127</v>
      </c>
      <c r="B60" s="11" t="s">
        <v>212</v>
      </c>
      <c r="C60" s="17" t="s">
        <v>158</v>
      </c>
      <c r="D60" s="17"/>
      <c r="E60" s="17"/>
      <c r="F60" s="11" t="s">
        <v>196</v>
      </c>
      <c r="H60" s="11"/>
      <c r="R60" s="19" t="s">
        <v>207</v>
      </c>
      <c r="S60" s="21">
        <v>22760</v>
      </c>
      <c r="T60" s="21">
        <v>20307.9141867533</v>
      </c>
      <c r="V60" s="19" t="s">
        <v>207</v>
      </c>
      <c r="W60" s="21">
        <v>2452.0858132467001</v>
      </c>
      <c r="Y60" s="19" t="s">
        <v>207</v>
      </c>
      <c r="Z60" s="21">
        <v>5111.73274578772</v>
      </c>
      <c r="AA60" s="21">
        <v>13280.8039755726</v>
      </c>
      <c r="AB60" s="21">
        <v>1726.9598854675701</v>
      </c>
      <c r="AC60" s="21">
        <v>-497.59300008677002</v>
      </c>
      <c r="AD60" s="21">
        <v>-108.08915689569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239.89868829923699</v>
      </c>
      <c r="AM60" s="21">
        <v>71.732182775474797</v>
      </c>
      <c r="AN60" s="21">
        <v>211.26537301072699</v>
      </c>
      <c r="AO60" s="21">
        <v>52.253930451384001</v>
      </c>
      <c r="AP60" s="21">
        <v>3.5917399036463702</v>
      </c>
      <c r="AQ60" s="21">
        <v>71.686987901956897</v>
      </c>
      <c r="AR60" s="21">
        <v>0</v>
      </c>
      <c r="AS60" s="21">
        <v>79.945632170729795</v>
      </c>
      <c r="AT60" s="21">
        <v>63.725202394715801</v>
      </c>
      <c r="AU60" s="21">
        <v>0</v>
      </c>
      <c r="AV60" s="23"/>
      <c r="AW60" s="36"/>
      <c r="AX60" s="19" t="s">
        <v>207</v>
      </c>
      <c r="AY60" s="21">
        <v>5111.73274578772</v>
      </c>
      <c r="AZ60" s="21">
        <v>13280.8039755726</v>
      </c>
      <c r="BA60" s="21">
        <v>1726.9598854675701</v>
      </c>
      <c r="BB60" s="21">
        <v>-605.68215698246001</v>
      </c>
      <c r="BC60" s="21">
        <v>0</v>
      </c>
      <c r="BD60" s="21">
        <v>0</v>
      </c>
      <c r="BE60" s="21">
        <v>239.89868829923699</v>
      </c>
      <c r="BF60" s="21">
        <v>71.732182775474797</v>
      </c>
      <c r="BG60" s="21">
        <v>211.26537301072699</v>
      </c>
      <c r="BH60" s="21">
        <v>52.253930451384001</v>
      </c>
      <c r="BI60" s="21">
        <v>3.5917399036463702</v>
      </c>
      <c r="BJ60" s="21">
        <v>71.686987901956897</v>
      </c>
      <c r="BK60" s="21">
        <v>0</v>
      </c>
      <c r="BL60" s="21">
        <v>79.945632170729795</v>
      </c>
      <c r="BM60" s="21">
        <v>63.725202394715801</v>
      </c>
      <c r="BN60" s="21">
        <v>0</v>
      </c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</row>
    <row r="61" spans="1:82">
      <c r="A61" s="10" t="s">
        <v>127</v>
      </c>
      <c r="B61" s="11" t="s">
        <v>214</v>
      </c>
      <c r="C61" s="17" t="s">
        <v>158</v>
      </c>
      <c r="D61" s="17"/>
      <c r="E61" s="17"/>
      <c r="F61" s="11" t="s">
        <v>196</v>
      </c>
      <c r="H61" s="11"/>
      <c r="R61" s="19" t="s">
        <v>209</v>
      </c>
      <c r="S61" s="21">
        <v>10259</v>
      </c>
      <c r="T61" s="21">
        <v>13484.555179425601</v>
      </c>
      <c r="V61" s="19" t="s">
        <v>209</v>
      </c>
      <c r="W61" s="21">
        <v>-3225.5551794255998</v>
      </c>
      <c r="Y61" s="19" t="s">
        <v>209</v>
      </c>
      <c r="Z61" s="21">
        <v>5111.73274578772</v>
      </c>
      <c r="AA61" s="21">
        <v>7738.0224930095401</v>
      </c>
      <c r="AB61" s="21">
        <v>1163.2694225754799</v>
      </c>
      <c r="AC61" s="21">
        <v>-576.846074765916</v>
      </c>
      <c r="AD61" s="21">
        <v>-276.57307042470802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55.053622775459097</v>
      </c>
      <c r="AM61" s="21">
        <v>32.294359571788902</v>
      </c>
      <c r="AN61" s="21">
        <v>120.73059459936201</v>
      </c>
      <c r="AO61" s="21">
        <v>27.9797507825709</v>
      </c>
      <c r="AP61" s="21">
        <v>3.5917399036463702</v>
      </c>
      <c r="AQ61" s="21">
        <v>31.8877534611611</v>
      </c>
      <c r="AR61" s="21">
        <v>0</v>
      </c>
      <c r="AS61" s="21">
        <v>46.202235749459902</v>
      </c>
      <c r="AT61" s="21">
        <v>7.2096064000379902</v>
      </c>
      <c r="AU61" s="21">
        <v>-3.6379788070917101E-12</v>
      </c>
      <c r="AV61" s="23"/>
      <c r="AW61" s="36"/>
      <c r="AX61" s="19" t="s">
        <v>209</v>
      </c>
      <c r="AY61" s="21">
        <v>5111.73274578772</v>
      </c>
      <c r="AZ61" s="21">
        <v>7738.0224930095401</v>
      </c>
      <c r="BA61" s="21">
        <v>1163.2694225754799</v>
      </c>
      <c r="BB61" s="21">
        <v>-853.41914519062402</v>
      </c>
      <c r="BC61" s="21">
        <v>0</v>
      </c>
      <c r="BD61" s="21">
        <v>0</v>
      </c>
      <c r="BE61" s="21">
        <v>55.053622775459097</v>
      </c>
      <c r="BF61" s="21">
        <v>32.294359571788902</v>
      </c>
      <c r="BG61" s="21">
        <v>120.73059459936201</v>
      </c>
      <c r="BH61" s="21">
        <v>27.9797507825709</v>
      </c>
      <c r="BI61" s="21">
        <v>3.5917399036463702</v>
      </c>
      <c r="BJ61" s="21">
        <v>31.8877534611611</v>
      </c>
      <c r="BK61" s="21">
        <v>0</v>
      </c>
      <c r="BL61" s="21">
        <v>46.202235749459902</v>
      </c>
      <c r="BM61" s="21">
        <v>7.2096064000379902</v>
      </c>
      <c r="BN61" s="21">
        <v>-3.6379788070917101E-12</v>
      </c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</row>
    <row r="62" spans="1:82">
      <c r="A62" s="10" t="s">
        <v>127</v>
      </c>
      <c r="B62" s="11" t="s">
        <v>216</v>
      </c>
      <c r="C62" s="17" t="s">
        <v>158</v>
      </c>
      <c r="D62" s="17"/>
      <c r="E62" s="17"/>
      <c r="F62" s="11" t="s">
        <v>196</v>
      </c>
      <c r="H62" s="11"/>
      <c r="R62" s="19" t="s">
        <v>211</v>
      </c>
      <c r="S62" s="21">
        <v>6194</v>
      </c>
      <c r="T62" s="21">
        <v>7567.3084733890801</v>
      </c>
      <c r="V62" s="19" t="s">
        <v>211</v>
      </c>
      <c r="W62" s="21">
        <v>-1373.3084733890801</v>
      </c>
      <c r="Y62" s="19" t="s">
        <v>211</v>
      </c>
      <c r="Z62" s="21">
        <v>5111.73274578772</v>
      </c>
      <c r="AA62" s="21">
        <v>1029.84772024886</v>
      </c>
      <c r="AB62" s="21">
        <v>1248.3182912601001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61.350889022369401</v>
      </c>
      <c r="AM62" s="21">
        <v>2.7803229232584701</v>
      </c>
      <c r="AN62" s="21">
        <v>8.8463836977333408</v>
      </c>
      <c r="AO62" s="21">
        <v>36.803278637045601</v>
      </c>
      <c r="AP62" s="21">
        <v>3.5917399036463702</v>
      </c>
      <c r="AQ62" s="21">
        <v>35.780508168647799</v>
      </c>
      <c r="AR62" s="21">
        <v>0</v>
      </c>
      <c r="AS62" s="21">
        <v>16.584981065896699</v>
      </c>
      <c r="AT62" s="21">
        <v>11.671612673800499</v>
      </c>
      <c r="AU62" s="21">
        <v>9.0949470177292804E-13</v>
      </c>
      <c r="AV62" s="23"/>
      <c r="AW62" s="36"/>
      <c r="AX62" s="19" t="s">
        <v>211</v>
      </c>
      <c r="AY62" s="21">
        <v>5111.73274578772</v>
      </c>
      <c r="AZ62" s="21">
        <v>1029.84772024886</v>
      </c>
      <c r="BA62" s="21">
        <v>1248.3182912601001</v>
      </c>
      <c r="BB62" s="21">
        <v>0</v>
      </c>
      <c r="BC62" s="21">
        <v>0</v>
      </c>
      <c r="BD62" s="21">
        <v>0</v>
      </c>
      <c r="BE62" s="21">
        <v>61.350889022369401</v>
      </c>
      <c r="BF62" s="21">
        <v>2.7803229232584701</v>
      </c>
      <c r="BG62" s="21">
        <v>8.8463836977333408</v>
      </c>
      <c r="BH62" s="21">
        <v>36.803278637045601</v>
      </c>
      <c r="BI62" s="21">
        <v>3.5917399036463702</v>
      </c>
      <c r="BJ62" s="21">
        <v>35.780508168647799</v>
      </c>
      <c r="BK62" s="21">
        <v>0</v>
      </c>
      <c r="BL62" s="21">
        <v>16.584981065896699</v>
      </c>
      <c r="BM62" s="21">
        <v>11.671612673800499</v>
      </c>
      <c r="BN62" s="21">
        <v>9.0949470177292804E-13</v>
      </c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</row>
    <row r="63" spans="1:82">
      <c r="A63" s="10" t="s">
        <v>127</v>
      </c>
      <c r="B63" s="11" t="s">
        <v>218</v>
      </c>
      <c r="C63" s="17" t="s">
        <v>158</v>
      </c>
      <c r="D63" s="17"/>
      <c r="E63" s="17"/>
      <c r="F63" s="11" t="s">
        <v>196</v>
      </c>
      <c r="H63" s="11"/>
      <c r="R63" s="19" t="s">
        <v>213</v>
      </c>
      <c r="S63" s="21">
        <v>6984</v>
      </c>
      <c r="T63" s="21">
        <v>7756.6355567337996</v>
      </c>
      <c r="V63" s="19" t="s">
        <v>213</v>
      </c>
      <c r="W63" s="21">
        <v>-772.63555673379994</v>
      </c>
      <c r="Y63" s="19" t="s">
        <v>213</v>
      </c>
      <c r="Z63" s="21">
        <v>5111.73274578772</v>
      </c>
      <c r="AA63" s="21">
        <v>1178.7983818994901</v>
      </c>
      <c r="AB63" s="21">
        <v>650.83705916791303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39.140212902058401</v>
      </c>
      <c r="AM63" s="21">
        <v>21.4949010740571</v>
      </c>
      <c r="AN63" s="21">
        <v>16.087080462924899</v>
      </c>
      <c r="AO63" s="21">
        <v>25.0415935053712</v>
      </c>
      <c r="AP63" s="21">
        <v>615.52262149082696</v>
      </c>
      <c r="AQ63" s="21">
        <v>52.674817685291799</v>
      </c>
      <c r="AR63" s="21">
        <v>0</v>
      </c>
      <c r="AS63" s="21">
        <v>34.901351195649802</v>
      </c>
      <c r="AT63" s="21">
        <v>10.404791562495699</v>
      </c>
      <c r="AU63" s="21">
        <v>-9.0949470177292804E-13</v>
      </c>
      <c r="AV63" s="23"/>
      <c r="AW63" s="36"/>
      <c r="AX63" s="19" t="s">
        <v>213</v>
      </c>
      <c r="AY63" s="21">
        <v>5111.73274578772</v>
      </c>
      <c r="AZ63" s="21">
        <v>1178.7983818994901</v>
      </c>
      <c r="BA63" s="21">
        <v>650.83705916791303</v>
      </c>
      <c r="BB63" s="21">
        <v>0</v>
      </c>
      <c r="BC63" s="21">
        <v>0</v>
      </c>
      <c r="BD63" s="21">
        <v>0</v>
      </c>
      <c r="BE63" s="21">
        <v>39.140212902058401</v>
      </c>
      <c r="BF63" s="21">
        <v>21.4949010740571</v>
      </c>
      <c r="BG63" s="21">
        <v>16.087080462924899</v>
      </c>
      <c r="BH63" s="21">
        <v>25.0415935053712</v>
      </c>
      <c r="BI63" s="21">
        <v>615.52262149082696</v>
      </c>
      <c r="BJ63" s="21">
        <v>52.674817685291799</v>
      </c>
      <c r="BK63" s="21">
        <v>0</v>
      </c>
      <c r="BL63" s="21">
        <v>34.901351195649802</v>
      </c>
      <c r="BM63" s="21">
        <v>10.404791562495699</v>
      </c>
      <c r="BN63" s="21">
        <v>-9.0949470177292804E-13</v>
      </c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</row>
    <row r="64" spans="1:82">
      <c r="A64" s="10"/>
      <c r="B64" s="11"/>
      <c r="C64" s="11"/>
      <c r="D64" s="11"/>
      <c r="E64" s="11"/>
      <c r="F64" s="11"/>
      <c r="H64" s="11"/>
      <c r="R64" s="19" t="s">
        <v>215</v>
      </c>
      <c r="S64" s="21">
        <v>7096</v>
      </c>
      <c r="T64" s="21">
        <v>7883.0140211753196</v>
      </c>
      <c r="V64" s="19" t="s">
        <v>215</v>
      </c>
      <c r="W64" s="21">
        <v>-787.01402117531995</v>
      </c>
      <c r="Y64" s="19" t="s">
        <v>215</v>
      </c>
      <c r="Z64" s="21">
        <v>5111.73274578772</v>
      </c>
      <c r="AA64" s="21">
        <v>1672.90528349845</v>
      </c>
      <c r="AB64" s="21">
        <v>325.88046065307799</v>
      </c>
      <c r="AC64" s="21">
        <v>-32.320947556269303</v>
      </c>
      <c r="AD64" s="21">
        <v>-7.2328203149681398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77.1208726296164</v>
      </c>
      <c r="AM64" s="21">
        <v>2.5865409265975101</v>
      </c>
      <c r="AN64" s="21">
        <v>6.7399907706749804</v>
      </c>
      <c r="AO64" s="21">
        <v>26.0085160175521</v>
      </c>
      <c r="AP64" s="21">
        <v>603.92503774378599</v>
      </c>
      <c r="AQ64" s="21">
        <v>55.111657432079703</v>
      </c>
      <c r="AR64" s="21">
        <v>0</v>
      </c>
      <c r="AS64" s="21">
        <v>34.139389961377198</v>
      </c>
      <c r="AT64" s="21">
        <v>6.4172936256225999</v>
      </c>
      <c r="AU64" s="21">
        <v>9.0949470177292804E-13</v>
      </c>
      <c r="AV64" s="23"/>
      <c r="AW64" s="36"/>
      <c r="AX64" s="19" t="s">
        <v>215</v>
      </c>
      <c r="AY64" s="21">
        <v>5111.73274578772</v>
      </c>
      <c r="AZ64" s="21">
        <v>1672.90528349845</v>
      </c>
      <c r="BA64" s="21">
        <v>325.88046065307799</v>
      </c>
      <c r="BB64" s="21">
        <v>-39.553767871237397</v>
      </c>
      <c r="BC64" s="21">
        <v>0</v>
      </c>
      <c r="BD64" s="21">
        <v>0</v>
      </c>
      <c r="BE64" s="21">
        <v>77.1208726296164</v>
      </c>
      <c r="BF64" s="21">
        <v>2.5865409265975101</v>
      </c>
      <c r="BG64" s="21">
        <v>6.7399907706749804</v>
      </c>
      <c r="BH64" s="21">
        <v>26.0085160175521</v>
      </c>
      <c r="BI64" s="21">
        <v>603.92503774378599</v>
      </c>
      <c r="BJ64" s="21">
        <v>55.111657432079703</v>
      </c>
      <c r="BK64" s="21">
        <v>0</v>
      </c>
      <c r="BL64" s="21">
        <v>34.139389961377198</v>
      </c>
      <c r="BM64" s="21">
        <v>6.4172936256225999</v>
      </c>
      <c r="BN64" s="21">
        <v>9.0949470177292804E-13</v>
      </c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</row>
    <row r="65" spans="1:82">
      <c r="A65" s="10" t="s">
        <v>105</v>
      </c>
      <c r="B65" s="11" t="s">
        <v>221</v>
      </c>
      <c r="C65" s="11"/>
      <c r="D65" s="11"/>
      <c r="E65" s="11"/>
      <c r="F65" s="11"/>
      <c r="G65" s="11"/>
      <c r="H65" s="11"/>
      <c r="R65" s="19" t="s">
        <v>217</v>
      </c>
      <c r="S65" s="21">
        <v>12333</v>
      </c>
      <c r="T65" s="21">
        <v>11355.950227641601</v>
      </c>
      <c r="V65" s="19" t="s">
        <v>217</v>
      </c>
      <c r="W65" s="21">
        <v>977.04977235839897</v>
      </c>
      <c r="Y65" s="19" t="s">
        <v>217</v>
      </c>
      <c r="Z65" s="21">
        <v>5111.73274578772</v>
      </c>
      <c r="AA65" s="21">
        <v>5631.1224961509097</v>
      </c>
      <c r="AB65" s="21">
        <v>496.21394349089798</v>
      </c>
      <c r="AC65" s="21">
        <v>-316.660705745109</v>
      </c>
      <c r="AD65" s="21">
        <v>-67.747499981627996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24.781938228948398</v>
      </c>
      <c r="AM65" s="21">
        <v>9.2322750641793796</v>
      </c>
      <c r="AN65" s="21">
        <v>5.8691891082242904</v>
      </c>
      <c r="AO65" s="21">
        <v>27.0994782895166</v>
      </c>
      <c r="AP65" s="21">
        <v>368.37774486695702</v>
      </c>
      <c r="AQ65" s="21">
        <v>45.329294731790903</v>
      </c>
      <c r="AR65" s="21">
        <v>0</v>
      </c>
      <c r="AS65" s="21">
        <v>15.276320312789901</v>
      </c>
      <c r="AT65" s="21">
        <v>5.3230073364028003</v>
      </c>
      <c r="AU65" s="21">
        <v>0</v>
      </c>
      <c r="AV65" s="23"/>
      <c r="AW65" s="36"/>
      <c r="AX65" s="19" t="s">
        <v>217</v>
      </c>
      <c r="AY65" s="21">
        <v>5111.73274578772</v>
      </c>
      <c r="AZ65" s="21">
        <v>5631.1224961509097</v>
      </c>
      <c r="BA65" s="21">
        <v>496.21394349089798</v>
      </c>
      <c r="BB65" s="21">
        <v>-384.40820572673698</v>
      </c>
      <c r="BC65" s="21">
        <v>0</v>
      </c>
      <c r="BD65" s="21">
        <v>0</v>
      </c>
      <c r="BE65" s="21">
        <v>24.781938228948398</v>
      </c>
      <c r="BF65" s="21">
        <v>9.2322750641793796</v>
      </c>
      <c r="BG65" s="21">
        <v>5.8691891082242904</v>
      </c>
      <c r="BH65" s="21">
        <v>27.0994782895166</v>
      </c>
      <c r="BI65" s="21">
        <v>368.37774486695702</v>
      </c>
      <c r="BJ65" s="21">
        <v>45.329294731790903</v>
      </c>
      <c r="BK65" s="21">
        <v>0</v>
      </c>
      <c r="BL65" s="21">
        <v>15.276320312789901</v>
      </c>
      <c r="BM65" s="21">
        <v>5.3230073364028003</v>
      </c>
      <c r="BN65" s="21">
        <v>0</v>
      </c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</row>
    <row r="66" spans="1:82">
      <c r="A66" s="10" t="s">
        <v>470</v>
      </c>
      <c r="B66" s="11" t="s">
        <v>471</v>
      </c>
      <c r="C66" s="17">
        <f>39000</f>
        <v>39000</v>
      </c>
      <c r="D66" s="17"/>
      <c r="E66" s="17"/>
      <c r="F66" s="11" t="s">
        <v>472</v>
      </c>
      <c r="G66" s="11"/>
      <c r="H66" s="11"/>
      <c r="R66" s="19" t="s">
        <v>219</v>
      </c>
      <c r="S66" s="21">
        <v>7727</v>
      </c>
      <c r="T66" s="21">
        <v>8219.7765508176908</v>
      </c>
      <c r="V66" s="19" t="s">
        <v>219</v>
      </c>
      <c r="W66" s="21">
        <v>-492.77655081769097</v>
      </c>
      <c r="Y66" s="19" t="s">
        <v>219</v>
      </c>
      <c r="Z66" s="21">
        <v>5111.73274578772</v>
      </c>
      <c r="AA66" s="21">
        <v>2218.0733032362</v>
      </c>
      <c r="AB66" s="21">
        <v>833.41626779926298</v>
      </c>
      <c r="AC66" s="21">
        <v>-257.45878131797701</v>
      </c>
      <c r="AD66" s="21">
        <v>-48.150564781714102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38.916574077914298</v>
      </c>
      <c r="AM66" s="21">
        <v>16.8366193897835</v>
      </c>
      <c r="AN66" s="21">
        <v>3.5755463858057999</v>
      </c>
      <c r="AO66" s="21">
        <v>31.956296771858501</v>
      </c>
      <c r="AP66" s="21">
        <v>194.24802610574099</v>
      </c>
      <c r="AQ66" s="21">
        <v>58.9937068727046</v>
      </c>
      <c r="AR66" s="21">
        <v>0</v>
      </c>
      <c r="AS66" s="21">
        <v>13.936912116623001</v>
      </c>
      <c r="AT66" s="21">
        <v>3.6998983737693099</v>
      </c>
      <c r="AU66" s="21">
        <v>-1.8189894035458601E-12</v>
      </c>
      <c r="AV66" s="23"/>
      <c r="AW66" s="36"/>
      <c r="AX66" s="19" t="s">
        <v>219</v>
      </c>
      <c r="AY66" s="21">
        <v>5111.73274578772</v>
      </c>
      <c r="AZ66" s="21">
        <v>2218.0733032362</v>
      </c>
      <c r="BA66" s="21">
        <v>833.41626779926298</v>
      </c>
      <c r="BB66" s="21">
        <v>-305.60934609969098</v>
      </c>
      <c r="BC66" s="21">
        <v>0</v>
      </c>
      <c r="BD66" s="21">
        <v>0</v>
      </c>
      <c r="BE66" s="21">
        <v>38.916574077914298</v>
      </c>
      <c r="BF66" s="21">
        <v>16.8366193897835</v>
      </c>
      <c r="BG66" s="21">
        <v>3.5755463858057999</v>
      </c>
      <c r="BH66" s="21">
        <v>31.956296771858501</v>
      </c>
      <c r="BI66" s="21">
        <v>194.24802610574099</v>
      </c>
      <c r="BJ66" s="21">
        <v>58.9937068727046</v>
      </c>
      <c r="BK66" s="21">
        <v>0</v>
      </c>
      <c r="BL66" s="21">
        <v>13.936912116623001</v>
      </c>
      <c r="BM66" s="21">
        <v>3.6998983737693099</v>
      </c>
      <c r="BN66" s="21">
        <v>-1.8189894035458601E-12</v>
      </c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</row>
    <row r="67" spans="1:82">
      <c r="A67" s="10" t="s">
        <v>470</v>
      </c>
      <c r="B67" s="11" t="s">
        <v>473</v>
      </c>
      <c r="C67" s="17">
        <f>5000</f>
        <v>5000</v>
      </c>
      <c r="D67" s="17"/>
      <c r="E67" s="17"/>
      <c r="F67" s="11" t="s">
        <v>472</v>
      </c>
      <c r="G67" s="11"/>
      <c r="H67" s="11"/>
      <c r="R67" s="19" t="s">
        <v>220</v>
      </c>
      <c r="S67" s="21">
        <v>6849</v>
      </c>
      <c r="T67" s="21">
        <v>6935.6335276458103</v>
      </c>
      <c r="V67" s="19" t="s">
        <v>220</v>
      </c>
      <c r="W67" s="21">
        <v>-86.633527645810304</v>
      </c>
      <c r="Y67" s="19" t="s">
        <v>220</v>
      </c>
      <c r="Z67" s="21">
        <v>5111.73274578772</v>
      </c>
      <c r="AA67" s="21">
        <v>1087.6340683941301</v>
      </c>
      <c r="AB67" s="21">
        <v>826.61630790918696</v>
      </c>
      <c r="AC67" s="21">
        <v>-188.195805318022</v>
      </c>
      <c r="AD67" s="21">
        <v>-86.901831713237499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9.6390471964963993</v>
      </c>
      <c r="AM67" s="21">
        <v>0.40627639410788602</v>
      </c>
      <c r="AN67" s="21">
        <v>1.5123082005480399</v>
      </c>
      <c r="AO67" s="21">
        <v>17.1301827683596</v>
      </c>
      <c r="AP67" s="21">
        <v>109.437938624965</v>
      </c>
      <c r="AQ67" s="21">
        <v>32.685286820142302</v>
      </c>
      <c r="AR67" s="21">
        <v>0</v>
      </c>
      <c r="AS67" s="21">
        <v>9.8907937654645703</v>
      </c>
      <c r="AT67" s="21">
        <v>4.0462088159407701</v>
      </c>
      <c r="AU67" s="21">
        <v>-9.0949470177292804E-13</v>
      </c>
      <c r="AV67" s="23"/>
      <c r="AW67" s="36"/>
      <c r="AX67" s="19" t="s">
        <v>220</v>
      </c>
      <c r="AY67" s="21">
        <v>5111.73274578772</v>
      </c>
      <c r="AZ67" s="21">
        <v>1087.6340683941301</v>
      </c>
      <c r="BA67" s="21">
        <v>826.61630790918696</v>
      </c>
      <c r="BB67" s="21">
        <v>-275.09763703125998</v>
      </c>
      <c r="BC67" s="21">
        <v>0</v>
      </c>
      <c r="BD67" s="21">
        <v>0</v>
      </c>
      <c r="BE67" s="21">
        <v>9.6390471964963993</v>
      </c>
      <c r="BF67" s="21">
        <v>0.40627639410788602</v>
      </c>
      <c r="BG67" s="21">
        <v>1.5123082005480399</v>
      </c>
      <c r="BH67" s="21">
        <v>17.1301827683596</v>
      </c>
      <c r="BI67" s="21">
        <v>109.437938624965</v>
      </c>
      <c r="BJ67" s="21">
        <v>32.685286820142302</v>
      </c>
      <c r="BK67" s="21">
        <v>0</v>
      </c>
      <c r="BL67" s="21">
        <v>9.8907937654645703</v>
      </c>
      <c r="BM67" s="21">
        <v>4.0462088159407701</v>
      </c>
      <c r="BN67" s="21">
        <v>-9.0949470177292804E-13</v>
      </c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</row>
    <row r="68" spans="1:82">
      <c r="A68" s="10" t="s">
        <v>470</v>
      </c>
      <c r="B68" s="11" t="s">
        <v>474</v>
      </c>
      <c r="C68" s="17">
        <f>12000</f>
        <v>12000</v>
      </c>
      <c r="D68" s="17"/>
      <c r="E68" s="17"/>
      <c r="F68" s="11" t="s">
        <v>472</v>
      </c>
      <c r="G68" s="11"/>
      <c r="H68" s="11"/>
      <c r="R68" s="19" t="s">
        <v>222</v>
      </c>
      <c r="S68" s="21">
        <v>5645</v>
      </c>
      <c r="T68" s="21">
        <v>5850.0715064220403</v>
      </c>
      <c r="V68" s="19" t="s">
        <v>222</v>
      </c>
      <c r="W68" s="21">
        <v>-205.07150642203999</v>
      </c>
      <c r="Y68" s="19" t="s">
        <v>222</v>
      </c>
      <c r="Z68" s="21">
        <v>5111.73274578772</v>
      </c>
      <c r="AA68" s="21">
        <v>0</v>
      </c>
      <c r="AB68" s="21">
        <v>653.00273594044802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6.8502657622170302</v>
      </c>
      <c r="AM68" s="21">
        <v>26.457433431330902</v>
      </c>
      <c r="AN68" s="21">
        <v>0.64930907977302799</v>
      </c>
      <c r="AO68" s="21">
        <v>16.515649125737699</v>
      </c>
      <c r="AP68" s="21">
        <v>3.5917399036463702</v>
      </c>
      <c r="AQ68" s="21">
        <v>17.4671365954332</v>
      </c>
      <c r="AR68" s="21">
        <v>0</v>
      </c>
      <c r="AS68" s="21">
        <v>11.6802989157383</v>
      </c>
      <c r="AT68" s="21">
        <v>2.12419187999105</v>
      </c>
      <c r="AU68" s="21">
        <v>0</v>
      </c>
      <c r="AV68" s="23"/>
      <c r="AW68" s="36"/>
      <c r="AX68" s="19" t="s">
        <v>222</v>
      </c>
      <c r="AY68" s="21">
        <v>5111.73274578772</v>
      </c>
      <c r="AZ68" s="21">
        <v>0</v>
      </c>
      <c r="BA68" s="21">
        <v>653.00273594044802</v>
      </c>
      <c r="BB68" s="21">
        <v>0</v>
      </c>
      <c r="BC68" s="21">
        <v>0</v>
      </c>
      <c r="BD68" s="21">
        <v>0</v>
      </c>
      <c r="BE68" s="21">
        <v>6.8502657622170302</v>
      </c>
      <c r="BF68" s="21">
        <v>26.457433431330902</v>
      </c>
      <c r="BG68" s="21">
        <v>0.64930907977302799</v>
      </c>
      <c r="BH68" s="21">
        <v>16.515649125737699</v>
      </c>
      <c r="BI68" s="21">
        <v>3.5917399036463702</v>
      </c>
      <c r="BJ68" s="21">
        <v>17.4671365954332</v>
      </c>
      <c r="BK68" s="21">
        <v>0</v>
      </c>
      <c r="BL68" s="21">
        <v>11.6802989157383</v>
      </c>
      <c r="BM68" s="21">
        <v>2.12419187999105</v>
      </c>
      <c r="BN68" s="21">
        <v>0</v>
      </c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</row>
    <row r="69" spans="1:82">
      <c r="A69" s="10" t="s">
        <v>470</v>
      </c>
      <c r="B69" s="11" t="s">
        <v>475</v>
      </c>
      <c r="C69" s="17">
        <f>12000</f>
        <v>12000</v>
      </c>
      <c r="D69" s="17"/>
      <c r="E69" s="17"/>
      <c r="F69" s="11" t="s">
        <v>472</v>
      </c>
      <c r="G69" s="11"/>
      <c r="H69" s="11"/>
      <c r="R69" s="19" t="s">
        <v>225</v>
      </c>
      <c r="S69" s="21">
        <v>5331</v>
      </c>
      <c r="T69" s="21">
        <v>5530.2051536646904</v>
      </c>
      <c r="V69" s="19" t="s">
        <v>225</v>
      </c>
      <c r="W69" s="21">
        <v>-199.20515366468999</v>
      </c>
      <c r="Y69" s="19" t="s">
        <v>225</v>
      </c>
      <c r="Z69" s="21">
        <v>5111.73274578772</v>
      </c>
      <c r="AA69" s="21">
        <v>0</v>
      </c>
      <c r="AB69" s="21">
        <v>361.97205873740501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14.141302371555501</v>
      </c>
      <c r="AM69" s="21">
        <v>5.4685031691569002</v>
      </c>
      <c r="AN69" s="21">
        <v>4.8164174536182901E-2</v>
      </c>
      <c r="AO69" s="21">
        <v>30.147700220385701</v>
      </c>
      <c r="AP69" s="21">
        <v>3.5917399036463702</v>
      </c>
      <c r="AQ69" s="21">
        <v>0.64442821838446795</v>
      </c>
      <c r="AR69" s="21">
        <v>0</v>
      </c>
      <c r="AS69" s="21">
        <v>2.4585110818957401</v>
      </c>
      <c r="AT69" s="21">
        <v>0</v>
      </c>
      <c r="AU69" s="21">
        <v>-9.0949470177292804E-13</v>
      </c>
      <c r="AV69" s="23"/>
      <c r="AW69" s="36"/>
      <c r="AX69" s="19" t="s">
        <v>225</v>
      </c>
      <c r="AY69" s="21">
        <v>5111.73274578772</v>
      </c>
      <c r="AZ69" s="21">
        <v>0</v>
      </c>
      <c r="BA69" s="21">
        <v>361.97205873740501</v>
      </c>
      <c r="BB69" s="21">
        <v>0</v>
      </c>
      <c r="BC69" s="21">
        <v>0</v>
      </c>
      <c r="BD69" s="21">
        <v>0</v>
      </c>
      <c r="BE69" s="21">
        <v>14.141302371555501</v>
      </c>
      <c r="BF69" s="21">
        <v>5.4685031691569002</v>
      </c>
      <c r="BG69" s="21">
        <v>4.8164174536182901E-2</v>
      </c>
      <c r="BH69" s="21">
        <v>30.147700220385701</v>
      </c>
      <c r="BI69" s="21">
        <v>3.5917399036463702</v>
      </c>
      <c r="BJ69" s="21">
        <v>0.64442821838446795</v>
      </c>
      <c r="BK69" s="21">
        <v>0</v>
      </c>
      <c r="BL69" s="21">
        <v>2.4585110818957401</v>
      </c>
      <c r="BM69" s="21">
        <v>0</v>
      </c>
      <c r="BN69" s="21">
        <v>-9.0949470177292804E-13</v>
      </c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</row>
    <row r="70" spans="1:82">
      <c r="A70" s="10" t="s">
        <v>470</v>
      </c>
      <c r="B70" s="11" t="s">
        <v>476</v>
      </c>
      <c r="C70" s="17">
        <f>18000</f>
        <v>18000</v>
      </c>
      <c r="D70" s="17"/>
      <c r="E70" s="17"/>
      <c r="F70" s="11" t="s">
        <v>472</v>
      </c>
      <c r="G70" s="11"/>
      <c r="H70" s="11"/>
      <c r="R70" s="19" t="s">
        <v>227</v>
      </c>
      <c r="S70" s="21">
        <v>5448</v>
      </c>
      <c r="T70" s="21">
        <v>5480.7093412326003</v>
      </c>
      <c r="V70" s="19" t="s">
        <v>227</v>
      </c>
      <c r="W70" s="21">
        <v>-32.709341232600302</v>
      </c>
      <c r="Y70" s="19" t="s">
        <v>227</v>
      </c>
      <c r="Z70" s="21">
        <v>5111.73274578772</v>
      </c>
      <c r="AA70" s="21">
        <v>0</v>
      </c>
      <c r="AB70" s="21">
        <v>213.40133961227201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36.5790761981279</v>
      </c>
      <c r="AM70" s="21">
        <v>0.113677163318149</v>
      </c>
      <c r="AN70" s="21">
        <v>0</v>
      </c>
      <c r="AO70" s="21">
        <v>75.887029658636806</v>
      </c>
      <c r="AP70" s="21">
        <v>3.5917399036463702</v>
      </c>
      <c r="AQ70" s="21">
        <v>29.834935060914301</v>
      </c>
      <c r="AR70" s="21">
        <v>0</v>
      </c>
      <c r="AS70" s="21">
        <v>9.5687978479605693</v>
      </c>
      <c r="AT70" s="21">
        <v>0</v>
      </c>
      <c r="AU70" s="21">
        <v>0</v>
      </c>
      <c r="AV70" s="23"/>
      <c r="AW70" s="36"/>
      <c r="AX70" s="19" t="s">
        <v>227</v>
      </c>
      <c r="AY70" s="21">
        <v>5111.73274578772</v>
      </c>
      <c r="AZ70" s="21">
        <v>0</v>
      </c>
      <c r="BA70" s="21">
        <v>213.40133961227201</v>
      </c>
      <c r="BB70" s="21">
        <v>0</v>
      </c>
      <c r="BC70" s="21">
        <v>0</v>
      </c>
      <c r="BD70" s="21">
        <v>0</v>
      </c>
      <c r="BE70" s="21">
        <v>36.5790761981279</v>
      </c>
      <c r="BF70" s="21">
        <v>0.113677163318149</v>
      </c>
      <c r="BG70" s="21">
        <v>0</v>
      </c>
      <c r="BH70" s="21">
        <v>75.887029658636806</v>
      </c>
      <c r="BI70" s="21">
        <v>3.5917399036463702</v>
      </c>
      <c r="BJ70" s="21">
        <v>29.834935060914301</v>
      </c>
      <c r="BK70" s="21">
        <v>0</v>
      </c>
      <c r="BL70" s="21">
        <v>9.5687978479605693</v>
      </c>
      <c r="BM70" s="21">
        <v>0</v>
      </c>
      <c r="BN70" s="21">
        <v>0</v>
      </c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</row>
    <row r="71" spans="1:82">
      <c r="A71" s="10" t="s">
        <v>92</v>
      </c>
      <c r="B71" s="11" t="s">
        <v>232</v>
      </c>
      <c r="C71" s="17">
        <v>129.87369809081</v>
      </c>
      <c r="D71" s="17"/>
      <c r="E71" s="17">
        <v>0.28857574815304399</v>
      </c>
      <c r="F71" s="11" t="s">
        <v>233</v>
      </c>
      <c r="G71" s="11"/>
      <c r="H71" s="11"/>
      <c r="R71" s="19" t="s">
        <v>229</v>
      </c>
      <c r="S71" s="21">
        <v>9652</v>
      </c>
      <c r="T71" s="21">
        <v>8472.2537905859499</v>
      </c>
      <c r="V71" s="19" t="s">
        <v>229</v>
      </c>
      <c r="W71" s="21">
        <v>1179.7462094140501</v>
      </c>
      <c r="Y71" s="19" t="s">
        <v>229</v>
      </c>
      <c r="Z71" s="21">
        <v>5111.73274578772</v>
      </c>
      <c r="AA71" s="21">
        <v>2439.50831915037</v>
      </c>
      <c r="AB71" s="21">
        <v>613.84911208994401</v>
      </c>
      <c r="AC71" s="21">
        <v>-53.1734671942448</v>
      </c>
      <c r="AD71" s="21">
        <v>-54.012746198509397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188.387296991059</v>
      </c>
      <c r="AM71" s="21">
        <v>20.782045634862499</v>
      </c>
      <c r="AN71" s="21">
        <v>10.5475639920777</v>
      </c>
      <c r="AO71" s="21">
        <v>28.696744744315499</v>
      </c>
      <c r="AP71" s="21">
        <v>85.379814719349397</v>
      </c>
      <c r="AQ71" s="21">
        <v>71.1949983650089</v>
      </c>
      <c r="AR71" s="21">
        <v>0</v>
      </c>
      <c r="AS71" s="21">
        <v>9.3613625039888895</v>
      </c>
      <c r="AT71" s="21">
        <v>0</v>
      </c>
      <c r="AU71" s="21">
        <v>1.8189894035458601E-12</v>
      </c>
      <c r="AV71" s="23"/>
      <c r="AW71" s="36"/>
      <c r="AX71" s="19" t="s">
        <v>229</v>
      </c>
      <c r="AY71" s="21">
        <v>5111.73274578772</v>
      </c>
      <c r="AZ71" s="21">
        <v>2439.50831915037</v>
      </c>
      <c r="BA71" s="21">
        <v>613.84911208994401</v>
      </c>
      <c r="BB71" s="21">
        <v>-107.186213392754</v>
      </c>
      <c r="BC71" s="21">
        <v>0</v>
      </c>
      <c r="BD71" s="21">
        <v>0</v>
      </c>
      <c r="BE71" s="21">
        <v>188.387296991059</v>
      </c>
      <c r="BF71" s="21">
        <v>20.782045634862499</v>
      </c>
      <c r="BG71" s="21">
        <v>10.5475639920777</v>
      </c>
      <c r="BH71" s="21">
        <v>28.696744744315499</v>
      </c>
      <c r="BI71" s="21">
        <v>85.379814719349397</v>
      </c>
      <c r="BJ71" s="21">
        <v>71.1949983650089</v>
      </c>
      <c r="BK71" s="21">
        <v>0</v>
      </c>
      <c r="BL71" s="21">
        <v>9.3613625039888895</v>
      </c>
      <c r="BM71" s="21">
        <v>0</v>
      </c>
      <c r="BN71" s="21">
        <v>1.8189894035458601E-12</v>
      </c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</row>
    <row r="72" spans="1:82">
      <c r="A72" s="10" t="s">
        <v>92</v>
      </c>
      <c r="B72" s="11" t="s">
        <v>235</v>
      </c>
      <c r="C72" s="17">
        <v>84.697937782604001</v>
      </c>
      <c r="D72" s="17"/>
      <c r="E72" s="17">
        <v>8.7080571762875703E-2</v>
      </c>
      <c r="F72" s="11" t="s">
        <v>236</v>
      </c>
      <c r="G72" s="11"/>
      <c r="H72" s="11"/>
      <c r="R72" s="19" t="s">
        <v>231</v>
      </c>
      <c r="S72" s="21">
        <v>7612</v>
      </c>
      <c r="T72" s="21">
        <v>7152.0322714143704</v>
      </c>
      <c r="V72" s="19" t="s">
        <v>231</v>
      </c>
      <c r="W72" s="21">
        <v>459.96772858563003</v>
      </c>
      <c r="Y72" s="19" t="s">
        <v>231</v>
      </c>
      <c r="Z72" s="21">
        <v>5111.73274578772</v>
      </c>
      <c r="AA72" s="21">
        <v>1464.45399977897</v>
      </c>
      <c r="AB72" s="21">
        <v>532.85130040894103</v>
      </c>
      <c r="AC72" s="21">
        <v>-184.97046146069599</v>
      </c>
      <c r="AD72" s="21">
        <v>-33.907332518434998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35.354889395049803</v>
      </c>
      <c r="AM72" s="21">
        <v>11.991355767430299</v>
      </c>
      <c r="AN72" s="21">
        <v>4.9630717757382001</v>
      </c>
      <c r="AO72" s="21">
        <v>10.757732501841501</v>
      </c>
      <c r="AP72" s="21">
        <v>119.12129068472601</v>
      </c>
      <c r="AQ72" s="21">
        <v>50.451660254622396</v>
      </c>
      <c r="AR72" s="21">
        <v>0</v>
      </c>
      <c r="AS72" s="21">
        <v>19.728858783640799</v>
      </c>
      <c r="AT72" s="21">
        <v>9.50316025481305</v>
      </c>
      <c r="AU72" s="21">
        <v>-1.8189894035458601E-12</v>
      </c>
      <c r="AV72" s="23"/>
      <c r="AW72" s="36"/>
      <c r="AX72" s="19" t="s">
        <v>231</v>
      </c>
      <c r="AY72" s="21">
        <v>5111.73274578772</v>
      </c>
      <c r="AZ72" s="21">
        <v>1464.45399977897</v>
      </c>
      <c r="BA72" s="21">
        <v>532.85130040894103</v>
      </c>
      <c r="BB72" s="21">
        <v>-218.87779397913101</v>
      </c>
      <c r="BC72" s="21">
        <v>0</v>
      </c>
      <c r="BD72" s="21">
        <v>0</v>
      </c>
      <c r="BE72" s="21">
        <v>35.354889395049803</v>
      </c>
      <c r="BF72" s="21">
        <v>11.991355767430299</v>
      </c>
      <c r="BG72" s="21">
        <v>4.9630717757382001</v>
      </c>
      <c r="BH72" s="21">
        <v>10.757732501841501</v>
      </c>
      <c r="BI72" s="21">
        <v>119.12129068472601</v>
      </c>
      <c r="BJ72" s="21">
        <v>50.451660254622396</v>
      </c>
      <c r="BK72" s="21">
        <v>0</v>
      </c>
      <c r="BL72" s="21">
        <v>19.728858783640799</v>
      </c>
      <c r="BM72" s="21">
        <v>9.50316025481305</v>
      </c>
      <c r="BN72" s="21">
        <v>-1.8189894035458601E-12</v>
      </c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</row>
    <row r="73" spans="1:82">
      <c r="A73" s="10"/>
      <c r="B73" s="11"/>
      <c r="C73" s="11"/>
      <c r="D73" s="11"/>
      <c r="E73" s="11"/>
      <c r="F73" s="11"/>
      <c r="H73" s="11"/>
      <c r="R73" s="19" t="s">
        <v>234</v>
      </c>
      <c r="S73" s="21">
        <v>5897</v>
      </c>
      <c r="T73" s="21">
        <v>6477.21451667983</v>
      </c>
      <c r="V73" s="19" t="s">
        <v>234</v>
      </c>
      <c r="W73" s="21">
        <v>-580.21451667983001</v>
      </c>
      <c r="Y73" s="19" t="s">
        <v>234</v>
      </c>
      <c r="Z73" s="21">
        <v>5111.73274578772</v>
      </c>
      <c r="AA73" s="21">
        <v>622.74045327692397</v>
      </c>
      <c r="AB73" s="21">
        <v>575.09050018251696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16.470813105590601</v>
      </c>
      <c r="AM73" s="21">
        <v>9.2276065621285603</v>
      </c>
      <c r="AN73" s="21">
        <v>5.1566705501046401</v>
      </c>
      <c r="AO73" s="21">
        <v>7.0785045365382704</v>
      </c>
      <c r="AP73" s="21">
        <v>87.664306457766898</v>
      </c>
      <c r="AQ73" s="21">
        <v>16.5063865875209</v>
      </c>
      <c r="AR73" s="21">
        <v>0</v>
      </c>
      <c r="AS73" s="21">
        <v>18.312628023902001</v>
      </c>
      <c r="AT73" s="21">
        <v>7.2339016091120802</v>
      </c>
      <c r="AU73" s="21">
        <v>9.0949470177292804E-13</v>
      </c>
      <c r="AV73" s="23"/>
      <c r="AW73" s="36"/>
      <c r="AX73" s="19" t="s">
        <v>234</v>
      </c>
      <c r="AY73" s="21">
        <v>5111.73274578772</v>
      </c>
      <c r="AZ73" s="21">
        <v>622.74045327692397</v>
      </c>
      <c r="BA73" s="21">
        <v>575.09050018251696</v>
      </c>
      <c r="BB73" s="21">
        <v>0</v>
      </c>
      <c r="BC73" s="21">
        <v>0</v>
      </c>
      <c r="BD73" s="21">
        <v>0</v>
      </c>
      <c r="BE73" s="21">
        <v>16.470813105590601</v>
      </c>
      <c r="BF73" s="21">
        <v>9.2276065621285603</v>
      </c>
      <c r="BG73" s="21">
        <v>5.1566705501046401</v>
      </c>
      <c r="BH73" s="21">
        <v>7.0785045365382704</v>
      </c>
      <c r="BI73" s="21">
        <v>87.664306457766898</v>
      </c>
      <c r="BJ73" s="21">
        <v>16.5063865875209</v>
      </c>
      <c r="BK73" s="21">
        <v>0</v>
      </c>
      <c r="BL73" s="21">
        <v>18.312628023902001</v>
      </c>
      <c r="BM73" s="21">
        <v>7.2339016091120802</v>
      </c>
      <c r="BN73" s="21">
        <v>9.0949470177292804E-13</v>
      </c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</row>
    <row r="74" spans="1:82">
      <c r="A74" s="10"/>
      <c r="B74" s="11"/>
      <c r="C74" s="11"/>
      <c r="D74" s="11"/>
      <c r="E74" s="11"/>
      <c r="F74" s="11"/>
      <c r="H74" s="11"/>
      <c r="R74" s="19" t="s">
        <v>237</v>
      </c>
      <c r="S74" s="21">
        <v>5449</v>
      </c>
      <c r="T74" s="21">
        <v>5871.8765861746697</v>
      </c>
      <c r="V74" s="19" t="s">
        <v>237</v>
      </c>
      <c r="W74" s="21">
        <v>-422.87658617467002</v>
      </c>
      <c r="Y74" s="19" t="s">
        <v>237</v>
      </c>
      <c r="Z74" s="21">
        <v>5111.73274578772</v>
      </c>
      <c r="AA74" s="21">
        <v>0</v>
      </c>
      <c r="AB74" s="21">
        <v>518.72959459757396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14.2993688461204</v>
      </c>
      <c r="AM74" s="21">
        <v>18.514096268814399</v>
      </c>
      <c r="AN74" s="21">
        <v>8.9424766833492004</v>
      </c>
      <c r="AO74" s="21">
        <v>10.006120425372901</v>
      </c>
      <c r="AP74" s="21">
        <v>161.663118468899</v>
      </c>
      <c r="AQ74" s="21">
        <v>6.4280914745893503</v>
      </c>
      <c r="AR74" s="21">
        <v>0</v>
      </c>
      <c r="AS74" s="21">
        <v>16.575057626416701</v>
      </c>
      <c r="AT74" s="21">
        <v>4.9859159958098402</v>
      </c>
      <c r="AU74" s="21">
        <v>9.0949470177292804E-13</v>
      </c>
      <c r="AV74" s="23"/>
      <c r="AW74" s="36"/>
      <c r="AX74" s="19" t="s">
        <v>237</v>
      </c>
      <c r="AY74" s="21">
        <v>5111.73274578772</v>
      </c>
      <c r="AZ74" s="21">
        <v>0</v>
      </c>
      <c r="BA74" s="21">
        <v>518.72959459757396</v>
      </c>
      <c r="BB74" s="21">
        <v>0</v>
      </c>
      <c r="BC74" s="21">
        <v>0</v>
      </c>
      <c r="BD74" s="21">
        <v>0</v>
      </c>
      <c r="BE74" s="21">
        <v>14.2993688461204</v>
      </c>
      <c r="BF74" s="21">
        <v>18.514096268814399</v>
      </c>
      <c r="BG74" s="21">
        <v>8.9424766833492004</v>
      </c>
      <c r="BH74" s="21">
        <v>10.006120425372901</v>
      </c>
      <c r="BI74" s="21">
        <v>161.663118468899</v>
      </c>
      <c r="BJ74" s="21">
        <v>6.4280914745893503</v>
      </c>
      <c r="BK74" s="21">
        <v>0</v>
      </c>
      <c r="BL74" s="21">
        <v>16.575057626416701</v>
      </c>
      <c r="BM74" s="21">
        <v>4.9859159958098402</v>
      </c>
      <c r="BN74" s="21">
        <v>9.0949470177292804E-13</v>
      </c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</row>
    <row r="75" spans="1:82">
      <c r="A75" s="10" t="s">
        <v>105</v>
      </c>
      <c r="B75" s="11" t="s">
        <v>48</v>
      </c>
      <c r="C75" s="11"/>
      <c r="D75" s="11"/>
      <c r="E75" s="11"/>
      <c r="F75" s="11"/>
      <c r="H75" s="11"/>
      <c r="R75" s="19" t="s">
        <v>238</v>
      </c>
      <c r="S75" s="21">
        <v>5522</v>
      </c>
      <c r="T75" s="21">
        <v>5670.5890288234796</v>
      </c>
      <c r="V75" s="19" t="s">
        <v>238</v>
      </c>
      <c r="W75" s="21">
        <v>-148.58902882347999</v>
      </c>
      <c r="Y75" s="19" t="s">
        <v>238</v>
      </c>
      <c r="Z75" s="21">
        <v>5111.73274578772</v>
      </c>
      <c r="AA75" s="21">
        <v>0</v>
      </c>
      <c r="AB75" s="21">
        <v>304.80534255052999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23.207369240518201</v>
      </c>
      <c r="AM75" s="21">
        <v>1.58777800939506</v>
      </c>
      <c r="AN75" s="21">
        <v>5.4765587009690799</v>
      </c>
      <c r="AO75" s="21">
        <v>27.5291142502486</v>
      </c>
      <c r="AP75" s="21">
        <v>137.07583913146399</v>
      </c>
      <c r="AQ75" s="21">
        <v>0.90355107982156102</v>
      </c>
      <c r="AR75" s="21">
        <v>0</v>
      </c>
      <c r="AS75" s="21">
        <v>55.712214295932903</v>
      </c>
      <c r="AT75" s="21">
        <v>2.5585157768765199</v>
      </c>
      <c r="AU75" s="21">
        <v>-9.0949470177292804E-13</v>
      </c>
      <c r="AV75" s="23"/>
      <c r="AW75" s="36"/>
      <c r="AX75" s="19" t="s">
        <v>238</v>
      </c>
      <c r="AY75" s="21">
        <v>5111.73274578772</v>
      </c>
      <c r="AZ75" s="21">
        <v>0</v>
      </c>
      <c r="BA75" s="21">
        <v>304.80534255052999</v>
      </c>
      <c r="BB75" s="21">
        <v>0</v>
      </c>
      <c r="BC75" s="21">
        <v>0</v>
      </c>
      <c r="BD75" s="21">
        <v>0</v>
      </c>
      <c r="BE75" s="21">
        <v>23.207369240518201</v>
      </c>
      <c r="BF75" s="21">
        <v>1.58777800939506</v>
      </c>
      <c r="BG75" s="21">
        <v>5.4765587009690799</v>
      </c>
      <c r="BH75" s="21">
        <v>27.5291142502486</v>
      </c>
      <c r="BI75" s="21">
        <v>137.07583913146399</v>
      </c>
      <c r="BJ75" s="21">
        <v>0.90355107982156102</v>
      </c>
      <c r="BK75" s="21">
        <v>0</v>
      </c>
      <c r="BL75" s="21">
        <v>55.712214295932903</v>
      </c>
      <c r="BM75" s="21">
        <v>2.5585157768765199</v>
      </c>
      <c r="BN75" s="21">
        <v>-9.0949470177292804E-13</v>
      </c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</row>
    <row r="76" spans="1:82">
      <c r="A76" s="10" t="s">
        <v>127</v>
      </c>
      <c r="B76" s="11" t="s">
        <v>242</v>
      </c>
      <c r="C76" s="17" t="s">
        <v>158</v>
      </c>
      <c r="D76" s="17"/>
      <c r="E76" s="17"/>
      <c r="F76" s="11" t="s">
        <v>243</v>
      </c>
      <c r="H76" s="11"/>
      <c r="R76" s="19" t="s">
        <v>239</v>
      </c>
      <c r="S76" s="21">
        <v>5188</v>
      </c>
      <c r="T76" s="21">
        <v>5660.9393148628596</v>
      </c>
      <c r="V76" s="19" t="s">
        <v>239</v>
      </c>
      <c r="W76" s="21">
        <v>-472.93931486285999</v>
      </c>
      <c r="Y76" s="19" t="s">
        <v>239</v>
      </c>
      <c r="Z76" s="21">
        <v>5111.73274578772</v>
      </c>
      <c r="AA76" s="21">
        <v>0</v>
      </c>
      <c r="AB76" s="21">
        <v>24.336508426952101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193.964501711613</v>
      </c>
      <c r="AM76" s="21">
        <v>9.98967278529841</v>
      </c>
      <c r="AN76" s="21">
        <v>10.0700842912553</v>
      </c>
      <c r="AO76" s="21">
        <v>9.8387064503530794</v>
      </c>
      <c r="AP76" s="21">
        <v>214.98357498044101</v>
      </c>
      <c r="AQ76" s="21">
        <v>27.034847596103099</v>
      </c>
      <c r="AR76" s="21">
        <v>0</v>
      </c>
      <c r="AS76" s="21">
        <v>47.664235203042502</v>
      </c>
      <c r="AT76" s="21">
        <v>11.324437630077</v>
      </c>
      <c r="AU76" s="21">
        <v>9.0949470177292804E-13</v>
      </c>
      <c r="AV76" s="23"/>
      <c r="AW76" s="36"/>
      <c r="AX76" s="19" t="s">
        <v>239</v>
      </c>
      <c r="AY76" s="21">
        <v>5111.73274578772</v>
      </c>
      <c r="AZ76" s="21">
        <v>0</v>
      </c>
      <c r="BA76" s="21">
        <v>24.336508426952101</v>
      </c>
      <c r="BB76" s="21">
        <v>0</v>
      </c>
      <c r="BC76" s="21">
        <v>0</v>
      </c>
      <c r="BD76" s="21">
        <v>0</v>
      </c>
      <c r="BE76" s="21">
        <v>193.964501711613</v>
      </c>
      <c r="BF76" s="21">
        <v>9.98967278529841</v>
      </c>
      <c r="BG76" s="21">
        <v>10.0700842912553</v>
      </c>
      <c r="BH76" s="21">
        <v>9.8387064503530794</v>
      </c>
      <c r="BI76" s="21">
        <v>214.98357498044101</v>
      </c>
      <c r="BJ76" s="21">
        <v>27.034847596103099</v>
      </c>
      <c r="BK76" s="21">
        <v>0</v>
      </c>
      <c r="BL76" s="21">
        <v>47.664235203042502</v>
      </c>
      <c r="BM76" s="21">
        <v>11.324437630077</v>
      </c>
      <c r="BN76" s="21">
        <v>9.0949470177292804E-13</v>
      </c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</row>
    <row r="77" spans="1:82">
      <c r="A77" s="10" t="s">
        <v>127</v>
      </c>
      <c r="B77" s="11" t="s">
        <v>245</v>
      </c>
      <c r="C77" s="17" t="s">
        <v>129</v>
      </c>
      <c r="D77" s="17"/>
      <c r="E77" s="17"/>
      <c r="F77" s="11" t="s">
        <v>243</v>
      </c>
      <c r="R77" s="19" t="s">
        <v>240</v>
      </c>
      <c r="S77" s="21">
        <v>5724</v>
      </c>
      <c r="T77" s="21">
        <v>5836.2923428413997</v>
      </c>
      <c r="V77" s="19" t="s">
        <v>240</v>
      </c>
      <c r="W77" s="21">
        <v>-112.2923428414</v>
      </c>
      <c r="Y77" s="19" t="s">
        <v>240</v>
      </c>
      <c r="Z77" s="21">
        <v>5111.73274578772</v>
      </c>
      <c r="AA77" s="21">
        <v>0</v>
      </c>
      <c r="AB77" s="21">
        <v>78.250595070673697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16.631650061566699</v>
      </c>
      <c r="AM77" s="21">
        <v>5.9492228957093101</v>
      </c>
      <c r="AN77" s="21">
        <v>33.2918503099689</v>
      </c>
      <c r="AO77" s="21">
        <v>38.816485381029501</v>
      </c>
      <c r="AP77" s="21">
        <v>537.03389008284205</v>
      </c>
      <c r="AQ77" s="21">
        <v>12.1486513181109</v>
      </c>
      <c r="AR77" s="21">
        <v>0</v>
      </c>
      <c r="AS77" s="21">
        <v>0</v>
      </c>
      <c r="AT77" s="21">
        <v>2.43725193377445</v>
      </c>
      <c r="AU77" s="21">
        <v>-9.0949470177292804E-13</v>
      </c>
      <c r="AV77" s="23"/>
      <c r="AW77" s="36"/>
      <c r="AX77" s="19" t="s">
        <v>240</v>
      </c>
      <c r="AY77" s="21">
        <v>5111.73274578772</v>
      </c>
      <c r="AZ77" s="21">
        <v>0</v>
      </c>
      <c r="BA77" s="21">
        <v>78.250595070673697</v>
      </c>
      <c r="BB77" s="21">
        <v>0</v>
      </c>
      <c r="BC77" s="21">
        <v>0</v>
      </c>
      <c r="BD77" s="21">
        <v>0</v>
      </c>
      <c r="BE77" s="21">
        <v>16.631650061566699</v>
      </c>
      <c r="BF77" s="21">
        <v>5.9492228957093101</v>
      </c>
      <c r="BG77" s="21">
        <v>33.2918503099689</v>
      </c>
      <c r="BH77" s="21">
        <v>38.816485381029501</v>
      </c>
      <c r="BI77" s="21">
        <v>537.03389008284205</v>
      </c>
      <c r="BJ77" s="21">
        <v>12.1486513181109</v>
      </c>
      <c r="BK77" s="21">
        <v>0</v>
      </c>
      <c r="BL77" s="21">
        <v>0</v>
      </c>
      <c r="BM77" s="21">
        <v>2.43725193377445</v>
      </c>
      <c r="BN77" s="21">
        <v>-9.0949470177292804E-13</v>
      </c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</row>
    <row r="78" spans="1:82">
      <c r="A78" s="10" t="s">
        <v>127</v>
      </c>
      <c r="B78" s="11" t="s">
        <v>247</v>
      </c>
      <c r="C78" s="17" t="s">
        <v>129</v>
      </c>
      <c r="D78" s="17"/>
      <c r="E78" s="17"/>
      <c r="F78" s="11" t="s">
        <v>243</v>
      </c>
      <c r="H78" s="11"/>
      <c r="R78" s="19" t="s">
        <v>241</v>
      </c>
      <c r="S78" s="21">
        <v>5608</v>
      </c>
      <c r="T78" s="21">
        <v>6187.5534199195699</v>
      </c>
      <c r="V78" s="19" t="s">
        <v>241</v>
      </c>
      <c r="W78" s="21">
        <v>-579.55341991957005</v>
      </c>
      <c r="Y78" s="19" t="s">
        <v>241</v>
      </c>
      <c r="Z78" s="21">
        <v>5111.73274578772</v>
      </c>
      <c r="AA78" s="21">
        <v>0</v>
      </c>
      <c r="AB78" s="21">
        <v>7.3020163083861496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9.0266642030218307</v>
      </c>
      <c r="AM78" s="21">
        <v>6.3433932915553699</v>
      </c>
      <c r="AN78" s="21">
        <v>24.5501600616806</v>
      </c>
      <c r="AO78" s="21">
        <v>26.620006357690201</v>
      </c>
      <c r="AP78" s="21">
        <v>852.72986052768704</v>
      </c>
      <c r="AQ78" s="21">
        <v>68.436528766697705</v>
      </c>
      <c r="AR78" s="21">
        <v>23.264501907350802</v>
      </c>
      <c r="AS78" s="21">
        <v>57.153474616620599</v>
      </c>
      <c r="AT78" s="21">
        <v>0.39406809115577401</v>
      </c>
      <c r="AU78" s="21">
        <v>0</v>
      </c>
      <c r="AV78" s="23"/>
      <c r="AW78" s="36"/>
      <c r="AX78" s="19" t="s">
        <v>241</v>
      </c>
      <c r="AY78" s="21">
        <v>5111.73274578772</v>
      </c>
      <c r="AZ78" s="21">
        <v>0</v>
      </c>
      <c r="BA78" s="21">
        <v>7.3020163083861496</v>
      </c>
      <c r="BB78" s="21">
        <v>0</v>
      </c>
      <c r="BC78" s="21">
        <v>0</v>
      </c>
      <c r="BD78" s="21">
        <v>0</v>
      </c>
      <c r="BE78" s="21">
        <v>9.0266642030218307</v>
      </c>
      <c r="BF78" s="21">
        <v>6.3433932915553699</v>
      </c>
      <c r="BG78" s="21">
        <v>24.5501600616806</v>
      </c>
      <c r="BH78" s="21">
        <v>26.620006357690201</v>
      </c>
      <c r="BI78" s="21">
        <v>852.72986052768704</v>
      </c>
      <c r="BJ78" s="21">
        <v>68.436528766697705</v>
      </c>
      <c r="BK78" s="21">
        <v>23.264501907350802</v>
      </c>
      <c r="BL78" s="21">
        <v>57.153474616620599</v>
      </c>
      <c r="BM78" s="21">
        <v>0.39406809115577401</v>
      </c>
      <c r="BN78" s="21">
        <v>0</v>
      </c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</row>
    <row r="79" spans="1:82">
      <c r="A79" s="10" t="s">
        <v>127</v>
      </c>
      <c r="B79" s="11" t="s">
        <v>249</v>
      </c>
      <c r="C79" s="17" t="s">
        <v>129</v>
      </c>
      <c r="D79" s="17"/>
      <c r="E79" s="17"/>
      <c r="F79" s="11" t="s">
        <v>243</v>
      </c>
      <c r="H79" s="11"/>
      <c r="R79" s="19" t="s">
        <v>244</v>
      </c>
      <c r="S79" s="21">
        <v>5697</v>
      </c>
      <c r="T79" s="21">
        <v>6063.7811817194297</v>
      </c>
      <c r="V79" s="19" t="s">
        <v>244</v>
      </c>
      <c r="W79" s="21">
        <v>-366.78118171942998</v>
      </c>
      <c r="Y79" s="19" t="s">
        <v>244</v>
      </c>
      <c r="Z79" s="21">
        <v>5111.73274578772</v>
      </c>
      <c r="AA79" s="21">
        <v>0</v>
      </c>
      <c r="AB79" s="21">
        <v>247.86185327733901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9.0107744029533094</v>
      </c>
      <c r="AM79" s="21">
        <v>0.22505652450927</v>
      </c>
      <c r="AN79" s="21">
        <v>41.468741158792703</v>
      </c>
      <c r="AO79" s="21">
        <v>38.244824648348803</v>
      </c>
      <c r="AP79" s="21">
        <v>514.19224832416296</v>
      </c>
      <c r="AQ79" s="21">
        <v>63.9908152582518</v>
      </c>
      <c r="AR79" s="21">
        <v>6.2330862336919601</v>
      </c>
      <c r="AS79" s="21">
        <v>1.0894262255739</v>
      </c>
      <c r="AT79" s="21">
        <v>29.731609878082001</v>
      </c>
      <c r="AU79" s="21">
        <v>-1.8189894035458601E-12</v>
      </c>
      <c r="AV79" s="23"/>
      <c r="AW79" s="36"/>
      <c r="AX79" s="19" t="s">
        <v>244</v>
      </c>
      <c r="AY79" s="21">
        <v>5111.73274578772</v>
      </c>
      <c r="AZ79" s="21">
        <v>0</v>
      </c>
      <c r="BA79" s="21">
        <v>247.86185327733901</v>
      </c>
      <c r="BB79" s="21">
        <v>0</v>
      </c>
      <c r="BC79" s="21">
        <v>0</v>
      </c>
      <c r="BD79" s="21">
        <v>0</v>
      </c>
      <c r="BE79" s="21">
        <v>9.0107744029533094</v>
      </c>
      <c r="BF79" s="21">
        <v>0.22505652450927</v>
      </c>
      <c r="BG79" s="21">
        <v>41.468741158792703</v>
      </c>
      <c r="BH79" s="21">
        <v>38.244824648348803</v>
      </c>
      <c r="BI79" s="21">
        <v>514.19224832416296</v>
      </c>
      <c r="BJ79" s="21">
        <v>63.9908152582518</v>
      </c>
      <c r="BK79" s="21">
        <v>6.2330862336919601</v>
      </c>
      <c r="BL79" s="21">
        <v>1.0894262255739</v>
      </c>
      <c r="BM79" s="21">
        <v>29.731609878082001</v>
      </c>
      <c r="BN79" s="21">
        <v>-1.8189894035458601E-12</v>
      </c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</row>
    <row r="80" spans="1:82">
      <c r="A80" s="10"/>
      <c r="B80" s="11"/>
      <c r="C80" s="17"/>
      <c r="D80" s="17"/>
      <c r="E80" s="17"/>
      <c r="F80" s="11"/>
      <c r="H80" s="11"/>
      <c r="R80" s="19" t="s">
        <v>246</v>
      </c>
      <c r="S80" s="21">
        <v>5448</v>
      </c>
      <c r="T80" s="21">
        <v>5720.6448069911703</v>
      </c>
      <c r="V80" s="19" t="s">
        <v>246</v>
      </c>
      <c r="W80" s="21">
        <v>-272.64480699117001</v>
      </c>
      <c r="Y80" s="19" t="s">
        <v>246</v>
      </c>
      <c r="Z80" s="21">
        <v>5111.73274578772</v>
      </c>
      <c r="AA80" s="21">
        <v>0</v>
      </c>
      <c r="AB80" s="21">
        <v>238.104988897824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31.0730820860881</v>
      </c>
      <c r="AN80" s="21">
        <v>30.152280564873699</v>
      </c>
      <c r="AO80" s="21">
        <v>25.0729442028255</v>
      </c>
      <c r="AP80" s="21">
        <v>269.74447702918297</v>
      </c>
      <c r="AQ80" s="21">
        <v>0.36101885263725803</v>
      </c>
      <c r="AR80" s="21">
        <v>6.3719090150900799</v>
      </c>
      <c r="AS80" s="21">
        <v>5.4879679557868402</v>
      </c>
      <c r="AT80" s="21">
        <v>2.5433925991368098</v>
      </c>
      <c r="AU80" s="21">
        <v>0</v>
      </c>
      <c r="AV80" s="23"/>
      <c r="AW80" s="36"/>
      <c r="AX80" s="19" t="s">
        <v>246</v>
      </c>
      <c r="AY80" s="21">
        <v>5111.73274578772</v>
      </c>
      <c r="AZ80" s="21">
        <v>0</v>
      </c>
      <c r="BA80" s="21">
        <v>238.104988897824</v>
      </c>
      <c r="BB80" s="21">
        <v>0</v>
      </c>
      <c r="BC80" s="21">
        <v>0</v>
      </c>
      <c r="BD80" s="21">
        <v>0</v>
      </c>
      <c r="BE80" s="21">
        <v>0</v>
      </c>
      <c r="BF80" s="21">
        <v>31.0730820860881</v>
      </c>
      <c r="BG80" s="21">
        <v>30.152280564873699</v>
      </c>
      <c r="BH80" s="21">
        <v>25.0729442028255</v>
      </c>
      <c r="BI80" s="21">
        <v>269.74447702918297</v>
      </c>
      <c r="BJ80" s="21">
        <v>0.36101885263725803</v>
      </c>
      <c r="BK80" s="21">
        <v>6.3719090150900799</v>
      </c>
      <c r="BL80" s="21">
        <v>5.4879679557868402</v>
      </c>
      <c r="BM80" s="21">
        <v>2.5433925991368098</v>
      </c>
      <c r="BN80" s="21">
        <v>0</v>
      </c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</row>
    <row r="81" spans="1:82">
      <c r="A81" s="10" t="s">
        <v>127</v>
      </c>
      <c r="B81" s="11" t="s">
        <v>252</v>
      </c>
      <c r="C81" s="17" t="s">
        <v>253</v>
      </c>
      <c r="D81" s="17" t="s">
        <v>353</v>
      </c>
      <c r="E81" s="17"/>
      <c r="F81" s="11" t="s">
        <v>255</v>
      </c>
      <c r="H81" s="11"/>
      <c r="R81" s="19" t="s">
        <v>248</v>
      </c>
      <c r="S81" s="21">
        <v>5379</v>
      </c>
      <c r="T81" s="21">
        <v>5745.6413908139502</v>
      </c>
      <c r="V81" s="19" t="s">
        <v>248</v>
      </c>
      <c r="W81" s="21">
        <v>-366.64139081395001</v>
      </c>
      <c r="Y81" s="19" t="s">
        <v>248</v>
      </c>
      <c r="Z81" s="21">
        <v>5111.73274578772</v>
      </c>
      <c r="AA81" s="21">
        <v>0</v>
      </c>
      <c r="AB81" s="21">
        <v>135.68494457911501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5.08551921238967</v>
      </c>
      <c r="AN81" s="21">
        <v>22.689310128900001</v>
      </c>
      <c r="AO81" s="21">
        <v>4.0546017854869802</v>
      </c>
      <c r="AP81" s="21">
        <v>269.39314930005202</v>
      </c>
      <c r="AQ81" s="21">
        <v>20.704819531742501</v>
      </c>
      <c r="AR81" s="21">
        <v>11.269602644109201</v>
      </c>
      <c r="AS81" s="21">
        <v>21.212909890428101</v>
      </c>
      <c r="AT81" s="21">
        <v>143.81378795400201</v>
      </c>
      <c r="AU81" s="21">
        <v>-9.0949470177292804E-13</v>
      </c>
      <c r="AV81" s="23"/>
      <c r="AW81" s="36"/>
      <c r="AX81" s="19" t="s">
        <v>248</v>
      </c>
      <c r="AY81" s="21">
        <v>5111.73274578772</v>
      </c>
      <c r="AZ81" s="21">
        <v>0</v>
      </c>
      <c r="BA81" s="21">
        <v>135.68494457911501</v>
      </c>
      <c r="BB81" s="21">
        <v>0</v>
      </c>
      <c r="BC81" s="21">
        <v>0</v>
      </c>
      <c r="BD81" s="21">
        <v>0</v>
      </c>
      <c r="BE81" s="21">
        <v>0</v>
      </c>
      <c r="BF81" s="21">
        <v>5.08551921238967</v>
      </c>
      <c r="BG81" s="21">
        <v>22.689310128900001</v>
      </c>
      <c r="BH81" s="21">
        <v>4.0546017854869802</v>
      </c>
      <c r="BI81" s="21">
        <v>269.39314930005202</v>
      </c>
      <c r="BJ81" s="21">
        <v>20.704819531742501</v>
      </c>
      <c r="BK81" s="21">
        <v>11.269602644109201</v>
      </c>
      <c r="BL81" s="21">
        <v>21.212909890428101</v>
      </c>
      <c r="BM81" s="21">
        <v>143.81378795400201</v>
      </c>
      <c r="BN81" s="21">
        <v>-9.0949470177292804E-13</v>
      </c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</row>
    <row r="82" spans="1:82">
      <c r="A82" s="10" t="s">
        <v>127</v>
      </c>
      <c r="B82" s="11" t="s">
        <v>257</v>
      </c>
      <c r="C82" s="17" t="s">
        <v>253</v>
      </c>
      <c r="D82" s="17" t="s">
        <v>347</v>
      </c>
      <c r="E82" s="17"/>
      <c r="F82" s="11" t="s">
        <v>259</v>
      </c>
      <c r="H82" s="11"/>
      <c r="R82" s="19" t="s">
        <v>250</v>
      </c>
      <c r="S82" s="21">
        <v>8644</v>
      </c>
      <c r="T82" s="21">
        <v>7426.1331202202</v>
      </c>
      <c r="V82" s="19" t="s">
        <v>250</v>
      </c>
      <c r="W82" s="21">
        <v>1217.8668797798</v>
      </c>
      <c r="Y82" s="19" t="s">
        <v>250</v>
      </c>
      <c r="Z82" s="21">
        <v>5111.73274578772</v>
      </c>
      <c r="AA82" s="21">
        <v>0</v>
      </c>
      <c r="AB82" s="21">
        <v>845.24524089612203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577.50533567645505</v>
      </c>
      <c r="AK82" s="21">
        <v>0</v>
      </c>
      <c r="AL82" s="21">
        <v>0</v>
      </c>
      <c r="AM82" s="21">
        <v>0</v>
      </c>
      <c r="AN82" s="21">
        <v>11.9033452841567</v>
      </c>
      <c r="AO82" s="21">
        <v>21.9145502592085</v>
      </c>
      <c r="AP82" s="21">
        <v>520.18955917860399</v>
      </c>
      <c r="AQ82" s="21">
        <v>108.593965097859</v>
      </c>
      <c r="AR82" s="21">
        <v>60.524131395768997</v>
      </c>
      <c r="AS82" s="21">
        <v>98.411993215949096</v>
      </c>
      <c r="AT82" s="21">
        <v>70.112253428352702</v>
      </c>
      <c r="AU82" s="21">
        <v>-9.0949470177292804E-13</v>
      </c>
      <c r="AV82" s="23"/>
      <c r="AW82" s="36"/>
      <c r="AX82" s="19" t="s">
        <v>250</v>
      </c>
      <c r="AY82" s="21">
        <v>5111.73274578772</v>
      </c>
      <c r="AZ82" s="21">
        <v>0</v>
      </c>
      <c r="BA82" s="21">
        <v>845.24524089612203</v>
      </c>
      <c r="BB82" s="21">
        <v>0</v>
      </c>
      <c r="BC82" s="21">
        <v>577.50533567645505</v>
      </c>
      <c r="BD82" s="21">
        <v>0</v>
      </c>
      <c r="BE82" s="21">
        <v>0</v>
      </c>
      <c r="BF82" s="21">
        <v>0</v>
      </c>
      <c r="BG82" s="21">
        <v>11.9033452841567</v>
      </c>
      <c r="BH82" s="21">
        <v>21.9145502592085</v>
      </c>
      <c r="BI82" s="21">
        <v>520.18955917860399</v>
      </c>
      <c r="BJ82" s="21">
        <v>108.593965097859</v>
      </c>
      <c r="BK82" s="21">
        <v>60.524131395768997</v>
      </c>
      <c r="BL82" s="21">
        <v>98.411993215949096</v>
      </c>
      <c r="BM82" s="21">
        <v>70.112253428352702</v>
      </c>
      <c r="BN82" s="21">
        <v>-9.0949470177292804E-13</v>
      </c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</row>
    <row r="83" spans="1:82">
      <c r="A83" s="10" t="s">
        <v>127</v>
      </c>
      <c r="B83" s="11" t="s">
        <v>261</v>
      </c>
      <c r="C83" s="17" t="s">
        <v>253</v>
      </c>
      <c r="D83" s="17" t="s">
        <v>262</v>
      </c>
      <c r="E83" s="17"/>
      <c r="F83" s="11" t="s">
        <v>263</v>
      </c>
      <c r="G83" s="11"/>
      <c r="H83" s="11"/>
      <c r="R83" s="19" t="s">
        <v>251</v>
      </c>
      <c r="S83" s="21">
        <v>9241</v>
      </c>
      <c r="T83" s="21">
        <v>8579.3987444219692</v>
      </c>
      <c r="V83" s="19" t="s">
        <v>251</v>
      </c>
      <c r="W83" s="21">
        <v>661.60125557803099</v>
      </c>
      <c r="Y83" s="19" t="s">
        <v>251</v>
      </c>
      <c r="Z83" s="21">
        <v>5111.73274578772</v>
      </c>
      <c r="AA83" s="21">
        <v>0</v>
      </c>
      <c r="AB83" s="21">
        <v>840.44041983131604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428.82404708784998</v>
      </c>
      <c r="AK83" s="21">
        <v>0</v>
      </c>
      <c r="AL83" s="21">
        <v>0</v>
      </c>
      <c r="AM83" s="21">
        <v>30.206387239553798</v>
      </c>
      <c r="AN83" s="21">
        <v>20.5496838872259</v>
      </c>
      <c r="AO83" s="21">
        <v>20.365991324881399</v>
      </c>
      <c r="AP83" s="21">
        <v>1779.2391985883201</v>
      </c>
      <c r="AQ83" s="21">
        <v>130.24531850077801</v>
      </c>
      <c r="AR83" s="21">
        <v>72.453569412189907</v>
      </c>
      <c r="AS83" s="21">
        <v>104.970842349199</v>
      </c>
      <c r="AT83" s="21">
        <v>40.370540412931497</v>
      </c>
      <c r="AU83" s="21">
        <v>-1.8189894035458601E-12</v>
      </c>
      <c r="AV83" s="23"/>
      <c r="AW83" s="36"/>
      <c r="AX83" s="19" t="s">
        <v>251</v>
      </c>
      <c r="AY83" s="21">
        <v>5111.73274578772</v>
      </c>
      <c r="AZ83" s="21">
        <v>0</v>
      </c>
      <c r="BA83" s="21">
        <v>840.44041983131604</v>
      </c>
      <c r="BB83" s="21">
        <v>0</v>
      </c>
      <c r="BC83" s="21">
        <v>428.82404708784998</v>
      </c>
      <c r="BD83" s="21">
        <v>0</v>
      </c>
      <c r="BE83" s="21">
        <v>0</v>
      </c>
      <c r="BF83" s="21">
        <v>30.206387239553798</v>
      </c>
      <c r="BG83" s="21">
        <v>20.5496838872259</v>
      </c>
      <c r="BH83" s="21">
        <v>20.365991324881399</v>
      </c>
      <c r="BI83" s="21">
        <v>1779.2391985883201</v>
      </c>
      <c r="BJ83" s="21">
        <v>130.24531850077801</v>
      </c>
      <c r="BK83" s="21">
        <v>72.453569412189907</v>
      </c>
      <c r="BL83" s="21">
        <v>104.970842349199</v>
      </c>
      <c r="BM83" s="21">
        <v>40.370540412931497</v>
      </c>
      <c r="BN83" s="21">
        <v>-1.8189894035458601E-12</v>
      </c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</row>
    <row r="84" spans="1:82">
      <c r="A84" s="10"/>
      <c r="B84" s="11"/>
      <c r="C84" s="11"/>
      <c r="D84" s="11"/>
      <c r="E84" s="11"/>
      <c r="F84" s="11"/>
      <c r="G84" s="11"/>
      <c r="H84" s="11"/>
      <c r="R84" s="19" t="s">
        <v>256</v>
      </c>
      <c r="S84" s="21">
        <v>8707</v>
      </c>
      <c r="T84" s="21">
        <v>9115.2026495092396</v>
      </c>
      <c r="V84" s="19" t="s">
        <v>256</v>
      </c>
      <c r="W84" s="21">
        <v>-408.20264950924002</v>
      </c>
      <c r="Y84" s="19" t="s">
        <v>256</v>
      </c>
      <c r="Z84" s="21">
        <v>5111.73274578772</v>
      </c>
      <c r="AA84" s="21">
        <v>0</v>
      </c>
      <c r="AB84" s="21">
        <v>1281.76620001691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85.628725654145896</v>
      </c>
      <c r="AK84" s="21">
        <v>0</v>
      </c>
      <c r="AL84" s="21">
        <v>27.169252617432299</v>
      </c>
      <c r="AM84" s="21">
        <v>36.509065660409497</v>
      </c>
      <c r="AN84" s="21">
        <v>34.0119745556553</v>
      </c>
      <c r="AO84" s="21">
        <v>19.168563937620402</v>
      </c>
      <c r="AP84" s="21">
        <v>2176.0420072932402</v>
      </c>
      <c r="AQ84" s="21">
        <v>131.23644412553901</v>
      </c>
      <c r="AR84" s="21">
        <v>62.640146024420702</v>
      </c>
      <c r="AS84" s="21">
        <v>112.97111901661501</v>
      </c>
      <c r="AT84" s="21">
        <v>36.326404819525898</v>
      </c>
      <c r="AU84" s="21">
        <v>1.8189894035458601E-12</v>
      </c>
      <c r="AV84" s="23"/>
      <c r="AW84" s="36"/>
      <c r="AX84" s="19" t="s">
        <v>256</v>
      </c>
      <c r="AY84" s="21">
        <v>5111.73274578772</v>
      </c>
      <c r="AZ84" s="21">
        <v>0</v>
      </c>
      <c r="BA84" s="21">
        <v>1281.76620001691</v>
      </c>
      <c r="BB84" s="21">
        <v>0</v>
      </c>
      <c r="BC84" s="21">
        <v>85.628725654145896</v>
      </c>
      <c r="BD84" s="21">
        <v>0</v>
      </c>
      <c r="BE84" s="21">
        <v>27.169252617432299</v>
      </c>
      <c r="BF84" s="21">
        <v>36.509065660409497</v>
      </c>
      <c r="BG84" s="21">
        <v>34.0119745556553</v>
      </c>
      <c r="BH84" s="21">
        <v>19.168563937620402</v>
      </c>
      <c r="BI84" s="21">
        <v>2176.0420072932402</v>
      </c>
      <c r="BJ84" s="21">
        <v>131.23644412553901</v>
      </c>
      <c r="BK84" s="21">
        <v>62.640146024420702</v>
      </c>
      <c r="BL84" s="21">
        <v>112.97111901661501</v>
      </c>
      <c r="BM84" s="21">
        <v>36.326404819525898</v>
      </c>
      <c r="BN84" s="21">
        <v>1.8189894035458601E-12</v>
      </c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</row>
    <row r="85" spans="1:82">
      <c r="A85" s="10" t="s">
        <v>127</v>
      </c>
      <c r="B85" s="11" t="s">
        <v>266</v>
      </c>
      <c r="C85" s="17" t="s">
        <v>253</v>
      </c>
      <c r="D85" s="17" t="s">
        <v>289</v>
      </c>
      <c r="E85" s="17"/>
      <c r="F85" s="11" t="s">
        <v>267</v>
      </c>
      <c r="G85" s="11"/>
      <c r="H85" s="11"/>
      <c r="R85" s="19" t="s">
        <v>260</v>
      </c>
      <c r="S85" s="21">
        <v>18258</v>
      </c>
      <c r="T85" s="21">
        <v>17027.523609563501</v>
      </c>
      <c r="V85" s="19" t="s">
        <v>260</v>
      </c>
      <c r="W85" s="21">
        <v>1230.4763904365</v>
      </c>
      <c r="Y85" s="19" t="s">
        <v>260</v>
      </c>
      <c r="Z85" s="21">
        <v>5111.73274578772</v>
      </c>
      <c r="AA85" s="21">
        <v>9582.9258391084695</v>
      </c>
      <c r="AB85" s="21">
        <v>1051.2361256864999</v>
      </c>
      <c r="AC85" s="21">
        <v>-403.13239515669602</v>
      </c>
      <c r="AD85" s="21">
        <v>-131.331068309779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249.92788814924199</v>
      </c>
      <c r="AK85" s="21">
        <v>0</v>
      </c>
      <c r="AL85" s="21">
        <v>75.185431675858993</v>
      </c>
      <c r="AM85" s="21">
        <v>33.246053373673298</v>
      </c>
      <c r="AN85" s="21">
        <v>111.213413835754</v>
      </c>
      <c r="AO85" s="21">
        <v>28.5482787057481</v>
      </c>
      <c r="AP85" s="21">
        <v>983.22911533159402</v>
      </c>
      <c r="AQ85" s="21">
        <v>70.8359787814871</v>
      </c>
      <c r="AR85" s="21">
        <v>90.880560429135798</v>
      </c>
      <c r="AS85" s="21">
        <v>71.636423697268498</v>
      </c>
      <c r="AT85" s="21">
        <v>101.38921846752299</v>
      </c>
      <c r="AU85" s="21">
        <v>-1.09139364212751E-11</v>
      </c>
      <c r="AV85" s="23"/>
      <c r="AW85" s="36"/>
      <c r="AX85" s="19" t="s">
        <v>260</v>
      </c>
      <c r="AY85" s="21">
        <v>5111.73274578772</v>
      </c>
      <c r="AZ85" s="21">
        <v>9582.9258391084695</v>
      </c>
      <c r="BA85" s="21">
        <v>1051.2361256864999</v>
      </c>
      <c r="BB85" s="21">
        <v>-534.46346346647499</v>
      </c>
      <c r="BC85" s="21">
        <v>249.92788814924199</v>
      </c>
      <c r="BD85" s="21">
        <v>0</v>
      </c>
      <c r="BE85" s="21">
        <v>75.185431675858993</v>
      </c>
      <c r="BF85" s="21">
        <v>33.246053373673298</v>
      </c>
      <c r="BG85" s="21">
        <v>111.213413835754</v>
      </c>
      <c r="BH85" s="21">
        <v>28.5482787057481</v>
      </c>
      <c r="BI85" s="21">
        <v>983.22911533159402</v>
      </c>
      <c r="BJ85" s="21">
        <v>70.8359787814871</v>
      </c>
      <c r="BK85" s="21">
        <v>90.880560429135798</v>
      </c>
      <c r="BL85" s="21">
        <v>71.636423697268498</v>
      </c>
      <c r="BM85" s="21">
        <v>101.38921846752299</v>
      </c>
      <c r="BN85" s="21">
        <v>-1.09139364212751E-11</v>
      </c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</row>
    <row r="86" spans="1:82">
      <c r="A86" s="10" t="s">
        <v>127</v>
      </c>
      <c r="B86" s="11" t="s">
        <v>269</v>
      </c>
      <c r="C86" s="17" t="s">
        <v>253</v>
      </c>
      <c r="D86" s="17" t="s">
        <v>262</v>
      </c>
      <c r="E86" s="17"/>
      <c r="F86" s="11" t="s">
        <v>270</v>
      </c>
      <c r="G86" s="11"/>
      <c r="H86" s="11"/>
      <c r="R86" s="19" t="s">
        <v>264</v>
      </c>
      <c r="S86" s="21">
        <v>25290</v>
      </c>
      <c r="T86" s="21">
        <v>23155.414489499399</v>
      </c>
      <c r="V86" s="19" t="s">
        <v>264</v>
      </c>
      <c r="W86" s="21">
        <v>2134.5855105005999</v>
      </c>
      <c r="Y86" s="19" t="s">
        <v>264</v>
      </c>
      <c r="Z86" s="21">
        <v>5111.73274578772</v>
      </c>
      <c r="AA86" s="21">
        <v>10073.4598034804</v>
      </c>
      <c r="AB86" s="21">
        <v>1378.70623084045</v>
      </c>
      <c r="AC86" s="21">
        <v>-151.11444555938101</v>
      </c>
      <c r="AD86" s="21">
        <v>-75.335005803849597</v>
      </c>
      <c r="AE86" s="21">
        <v>0</v>
      </c>
      <c r="AF86" s="21">
        <v>5000</v>
      </c>
      <c r="AG86" s="21">
        <v>0</v>
      </c>
      <c r="AH86" s="21">
        <v>0</v>
      </c>
      <c r="AI86" s="21">
        <v>0</v>
      </c>
      <c r="AJ86" s="21">
        <v>320.058509761793</v>
      </c>
      <c r="AK86" s="21">
        <v>0</v>
      </c>
      <c r="AL86" s="21">
        <v>46.566827549071199</v>
      </c>
      <c r="AM86" s="21">
        <v>21.790734280583798</v>
      </c>
      <c r="AN86" s="21">
        <v>124.10310185489899</v>
      </c>
      <c r="AO86" s="21">
        <v>33.690264515510798</v>
      </c>
      <c r="AP86" s="21">
        <v>885.38281143991003</v>
      </c>
      <c r="AQ86" s="21">
        <v>77.700841723929997</v>
      </c>
      <c r="AR86" s="21">
        <v>109.333106431152</v>
      </c>
      <c r="AS86" s="21">
        <v>85.824742932954805</v>
      </c>
      <c r="AT86" s="21">
        <v>113.514220264218</v>
      </c>
      <c r="AU86" s="21">
        <v>3.6379788070917101E-12</v>
      </c>
      <c r="AV86" s="23"/>
      <c r="AW86" s="36"/>
      <c r="AX86" s="19" t="s">
        <v>264</v>
      </c>
      <c r="AY86" s="21">
        <v>5111.73274578772</v>
      </c>
      <c r="AZ86" s="21">
        <v>15073.4598034804</v>
      </c>
      <c r="BA86" s="21">
        <v>1378.70623084045</v>
      </c>
      <c r="BB86" s="21">
        <v>-226.44945136323099</v>
      </c>
      <c r="BC86" s="21">
        <v>320.058509761793</v>
      </c>
      <c r="BD86" s="21">
        <v>0</v>
      </c>
      <c r="BE86" s="21">
        <v>46.566827549071199</v>
      </c>
      <c r="BF86" s="21">
        <v>21.790734280583798</v>
      </c>
      <c r="BG86" s="21">
        <v>124.10310185489899</v>
      </c>
      <c r="BH86" s="21">
        <v>33.690264515510798</v>
      </c>
      <c r="BI86" s="21">
        <v>885.38281143991003</v>
      </c>
      <c r="BJ86" s="21">
        <v>77.700841723929997</v>
      </c>
      <c r="BK86" s="21">
        <v>109.333106431152</v>
      </c>
      <c r="BL86" s="21">
        <v>85.824742932954805</v>
      </c>
      <c r="BM86" s="21">
        <v>113.514220264218</v>
      </c>
      <c r="BN86" s="21">
        <v>3.6379788070917101E-12</v>
      </c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</row>
    <row r="87" spans="1:82">
      <c r="A87" s="10"/>
      <c r="B87" s="11"/>
      <c r="C87" s="17"/>
      <c r="D87" s="17"/>
      <c r="E87" s="17"/>
      <c r="F87" s="11"/>
      <c r="G87" s="11"/>
      <c r="H87" s="11"/>
      <c r="R87" s="19" t="s">
        <v>265</v>
      </c>
      <c r="S87" s="21">
        <v>19272</v>
      </c>
      <c r="T87" s="21">
        <v>18020.155514096801</v>
      </c>
      <c r="V87" s="19" t="s">
        <v>265</v>
      </c>
      <c r="W87" s="21">
        <v>1251.8444859031999</v>
      </c>
      <c r="Y87" s="19" t="s">
        <v>265</v>
      </c>
      <c r="Z87" s="21">
        <v>5111.73274578772</v>
      </c>
      <c r="AA87" s="21">
        <v>10137.134584597499</v>
      </c>
      <c r="AB87" s="21">
        <v>1402.1152595461499</v>
      </c>
      <c r="AC87" s="21">
        <v>-237.50083544172401</v>
      </c>
      <c r="AD87" s="21">
        <v>-209.227845593788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240.755576690987</v>
      </c>
      <c r="AK87" s="21">
        <v>0</v>
      </c>
      <c r="AL87" s="21">
        <v>37.981157284515902</v>
      </c>
      <c r="AM87" s="21">
        <v>48.702434072614899</v>
      </c>
      <c r="AN87" s="21">
        <v>121.660501989862</v>
      </c>
      <c r="AO87" s="21">
        <v>27.9636580398377</v>
      </c>
      <c r="AP87" s="21">
        <v>976.03447974486699</v>
      </c>
      <c r="AQ87" s="21">
        <v>78.194013461306596</v>
      </c>
      <c r="AR87" s="21">
        <v>93.547068651559599</v>
      </c>
      <c r="AS87" s="21">
        <v>84.107842326648793</v>
      </c>
      <c r="AT87" s="21">
        <v>106.95487293874299</v>
      </c>
      <c r="AU87" s="21">
        <v>-3.6379788070917101E-12</v>
      </c>
      <c r="AV87" s="23"/>
      <c r="AW87" s="36"/>
      <c r="AX87" s="19" t="s">
        <v>265</v>
      </c>
      <c r="AY87" s="21">
        <v>5111.73274578772</v>
      </c>
      <c r="AZ87" s="21">
        <v>10137.134584597499</v>
      </c>
      <c r="BA87" s="21">
        <v>1402.1152595461499</v>
      </c>
      <c r="BB87" s="21">
        <v>-446.72868103551201</v>
      </c>
      <c r="BC87" s="21">
        <v>240.755576690987</v>
      </c>
      <c r="BD87" s="21">
        <v>0</v>
      </c>
      <c r="BE87" s="21">
        <v>37.981157284515902</v>
      </c>
      <c r="BF87" s="21">
        <v>48.702434072614899</v>
      </c>
      <c r="BG87" s="21">
        <v>121.660501989862</v>
      </c>
      <c r="BH87" s="21">
        <v>27.9636580398377</v>
      </c>
      <c r="BI87" s="21">
        <v>976.03447974486699</v>
      </c>
      <c r="BJ87" s="21">
        <v>78.194013461306596</v>
      </c>
      <c r="BK87" s="21">
        <v>93.547068651559599</v>
      </c>
      <c r="BL87" s="21">
        <v>84.107842326648793</v>
      </c>
      <c r="BM87" s="21">
        <v>106.95487293874299</v>
      </c>
      <c r="BN87" s="21">
        <v>-3.6379788070917101E-12</v>
      </c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</row>
    <row r="88" spans="1:82">
      <c r="A88" s="10" t="s">
        <v>127</v>
      </c>
      <c r="B88" s="11" t="s">
        <v>273</v>
      </c>
      <c r="C88" s="17" t="s">
        <v>129</v>
      </c>
      <c r="D88" s="17" t="s">
        <v>274</v>
      </c>
      <c r="E88" s="17"/>
      <c r="F88" s="11" t="s">
        <v>275</v>
      </c>
      <c r="H88" s="11"/>
      <c r="R88" s="19" t="s">
        <v>268</v>
      </c>
      <c r="S88" s="21">
        <v>6429</v>
      </c>
      <c r="T88" s="21">
        <v>9321.6282388897907</v>
      </c>
      <c r="V88" s="19" t="s">
        <v>268</v>
      </c>
      <c r="W88" s="21">
        <v>-2892.6282388897898</v>
      </c>
      <c r="Y88" s="19" t="s">
        <v>268</v>
      </c>
      <c r="Z88" s="21">
        <v>5111.73274578772</v>
      </c>
      <c r="AA88" s="21">
        <v>0</v>
      </c>
      <c r="AB88" s="21">
        <v>1912.3975191851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72.429984434203703</v>
      </c>
      <c r="AK88" s="21">
        <v>0</v>
      </c>
      <c r="AL88" s="21">
        <v>16.454450352855801</v>
      </c>
      <c r="AM88" s="21">
        <v>22.916080192105401</v>
      </c>
      <c r="AN88" s="21">
        <v>105.666283080608</v>
      </c>
      <c r="AO88" s="21">
        <v>20.844961961027799</v>
      </c>
      <c r="AP88" s="21">
        <v>1830.44660187264</v>
      </c>
      <c r="AQ88" s="21">
        <v>86.526950789170698</v>
      </c>
      <c r="AR88" s="21">
        <v>23.065251972715799</v>
      </c>
      <c r="AS88" s="21">
        <v>93.722635644478601</v>
      </c>
      <c r="AT88" s="21">
        <v>25.424773617161801</v>
      </c>
      <c r="AU88" s="21">
        <v>0</v>
      </c>
      <c r="AV88" s="23"/>
      <c r="AW88" s="36"/>
      <c r="AX88" s="19" t="s">
        <v>268</v>
      </c>
      <c r="AY88" s="21">
        <v>5111.73274578772</v>
      </c>
      <c r="AZ88" s="21">
        <v>0</v>
      </c>
      <c r="BA88" s="21">
        <v>1912.3975191851</v>
      </c>
      <c r="BB88" s="21">
        <v>0</v>
      </c>
      <c r="BC88" s="21">
        <v>72.429984434203703</v>
      </c>
      <c r="BD88" s="21">
        <v>0</v>
      </c>
      <c r="BE88" s="21">
        <v>16.454450352855801</v>
      </c>
      <c r="BF88" s="21">
        <v>22.916080192105401</v>
      </c>
      <c r="BG88" s="21">
        <v>105.666283080608</v>
      </c>
      <c r="BH88" s="21">
        <v>20.844961961027799</v>
      </c>
      <c r="BI88" s="21">
        <v>1830.44660187264</v>
      </c>
      <c r="BJ88" s="21">
        <v>86.526950789170698</v>
      </c>
      <c r="BK88" s="21">
        <v>23.065251972715799</v>
      </c>
      <c r="BL88" s="21">
        <v>93.722635644478601</v>
      </c>
      <c r="BM88" s="21">
        <v>25.424773617161801</v>
      </c>
      <c r="BN88" s="21">
        <v>0</v>
      </c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</row>
    <row r="89" spans="1:82">
      <c r="A89" s="10" t="s">
        <v>127</v>
      </c>
      <c r="B89" s="11" t="s">
        <v>277</v>
      </c>
      <c r="C89" s="17" t="s">
        <v>129</v>
      </c>
      <c r="D89" s="17" t="s">
        <v>274</v>
      </c>
      <c r="E89" s="17"/>
      <c r="F89" s="11" t="s">
        <v>278</v>
      </c>
      <c r="H89" s="11"/>
      <c r="R89" s="19" t="s">
        <v>271</v>
      </c>
      <c r="S89" s="21">
        <v>6387</v>
      </c>
      <c r="T89" s="21">
        <v>7649.0533299035696</v>
      </c>
      <c r="V89" s="19" t="s">
        <v>271</v>
      </c>
      <c r="W89" s="21">
        <v>-1262.0533299035701</v>
      </c>
      <c r="Y89" s="19" t="s">
        <v>271</v>
      </c>
      <c r="Z89" s="21">
        <v>5111.73274578772</v>
      </c>
      <c r="AA89" s="21">
        <v>0</v>
      </c>
      <c r="AB89" s="21">
        <v>1428.62638306841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98.100158125690697</v>
      </c>
      <c r="AK89" s="21">
        <v>0</v>
      </c>
      <c r="AL89" s="21">
        <v>0</v>
      </c>
      <c r="AM89" s="21">
        <v>9.4557245537657</v>
      </c>
      <c r="AN89" s="21">
        <v>76.840452784124594</v>
      </c>
      <c r="AO89" s="21">
        <v>22.627025358421399</v>
      </c>
      <c r="AP89" s="21">
        <v>773.04079516433603</v>
      </c>
      <c r="AQ89" s="21">
        <v>45.2706635727071</v>
      </c>
      <c r="AR89" s="21">
        <v>7.9323138219333504</v>
      </c>
      <c r="AS89" s="21">
        <v>72.880272113069594</v>
      </c>
      <c r="AT89" s="21">
        <v>2.5467955533865099</v>
      </c>
      <c r="AU89" s="21">
        <v>0</v>
      </c>
      <c r="AV89" s="23"/>
      <c r="AW89" s="36"/>
      <c r="AX89" s="19" t="s">
        <v>271</v>
      </c>
      <c r="AY89" s="21">
        <v>5111.73274578772</v>
      </c>
      <c r="AZ89" s="21">
        <v>0</v>
      </c>
      <c r="BA89" s="21">
        <v>1428.62638306841</v>
      </c>
      <c r="BB89" s="21">
        <v>0</v>
      </c>
      <c r="BC89" s="21">
        <v>98.100158125690697</v>
      </c>
      <c r="BD89" s="21">
        <v>0</v>
      </c>
      <c r="BE89" s="21">
        <v>0</v>
      </c>
      <c r="BF89" s="21">
        <v>9.4557245537657</v>
      </c>
      <c r="BG89" s="21">
        <v>76.840452784124594</v>
      </c>
      <c r="BH89" s="21">
        <v>22.627025358421399</v>
      </c>
      <c r="BI89" s="21">
        <v>773.04079516433603</v>
      </c>
      <c r="BJ89" s="21">
        <v>45.2706635727071</v>
      </c>
      <c r="BK89" s="21">
        <v>7.9323138219333504</v>
      </c>
      <c r="BL89" s="21">
        <v>72.880272113069594</v>
      </c>
      <c r="BM89" s="21">
        <v>2.5467955533865099</v>
      </c>
      <c r="BN89" s="21">
        <v>0</v>
      </c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</row>
    <row r="90" spans="1:82">
      <c r="A90" s="10" t="s">
        <v>127</v>
      </c>
      <c r="B90" s="11" t="s">
        <v>280</v>
      </c>
      <c r="C90" s="17" t="s">
        <v>129</v>
      </c>
      <c r="D90" s="17" t="s">
        <v>274</v>
      </c>
      <c r="E90" s="17"/>
      <c r="F90" s="11" t="s">
        <v>281</v>
      </c>
      <c r="R90" s="19" t="s">
        <v>272</v>
      </c>
      <c r="S90" s="21">
        <v>6211</v>
      </c>
      <c r="T90" s="21">
        <v>6609.3619409849098</v>
      </c>
      <c r="V90" s="19" t="s">
        <v>272</v>
      </c>
      <c r="W90" s="21">
        <v>-398.36194098491001</v>
      </c>
      <c r="Y90" s="19" t="s">
        <v>272</v>
      </c>
      <c r="Z90" s="21">
        <v>5111.73274578772</v>
      </c>
      <c r="AA90" s="21">
        <v>0</v>
      </c>
      <c r="AB90" s="21">
        <v>688.93540386020004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9.7728039885495708</v>
      </c>
      <c r="AK90" s="21">
        <v>0</v>
      </c>
      <c r="AL90" s="21">
        <v>0</v>
      </c>
      <c r="AM90" s="21">
        <v>2.98406016606795</v>
      </c>
      <c r="AN90" s="21">
        <v>15.475196041293099</v>
      </c>
      <c r="AO90" s="21">
        <v>25.7333260222881</v>
      </c>
      <c r="AP90" s="21">
        <v>546.03114176862198</v>
      </c>
      <c r="AQ90" s="21">
        <v>49.544041590623003</v>
      </c>
      <c r="AR90" s="21">
        <v>11.2494111734076</v>
      </c>
      <c r="AS90" s="21">
        <v>124.901318446234</v>
      </c>
      <c r="AT90" s="21">
        <v>23.0024921399006</v>
      </c>
      <c r="AU90" s="21">
        <v>0</v>
      </c>
      <c r="AV90" s="23"/>
      <c r="AW90" s="36"/>
      <c r="AX90" s="19" t="s">
        <v>272</v>
      </c>
      <c r="AY90" s="21">
        <v>5111.73274578772</v>
      </c>
      <c r="AZ90" s="21">
        <v>0</v>
      </c>
      <c r="BA90" s="21">
        <v>688.93540386020004</v>
      </c>
      <c r="BB90" s="21">
        <v>0</v>
      </c>
      <c r="BC90" s="21">
        <v>9.7728039885495708</v>
      </c>
      <c r="BD90" s="21">
        <v>0</v>
      </c>
      <c r="BE90" s="21">
        <v>0</v>
      </c>
      <c r="BF90" s="21">
        <v>2.98406016606795</v>
      </c>
      <c r="BG90" s="21">
        <v>15.475196041293099</v>
      </c>
      <c r="BH90" s="21">
        <v>25.7333260222881</v>
      </c>
      <c r="BI90" s="21">
        <v>546.03114176862198</v>
      </c>
      <c r="BJ90" s="21">
        <v>49.544041590623003</v>
      </c>
      <c r="BK90" s="21">
        <v>11.2494111734076</v>
      </c>
      <c r="BL90" s="21">
        <v>124.901318446234</v>
      </c>
      <c r="BM90" s="21">
        <v>23.0024921399006</v>
      </c>
      <c r="BN90" s="21">
        <v>0</v>
      </c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</row>
    <row r="91" spans="1:82">
      <c r="A91" s="10" t="s">
        <v>127</v>
      </c>
      <c r="B91" s="11" t="s">
        <v>283</v>
      </c>
      <c r="C91" s="17" t="s">
        <v>158</v>
      </c>
      <c r="D91" s="17" t="s">
        <v>331</v>
      </c>
      <c r="E91" s="17"/>
      <c r="F91" s="11" t="s">
        <v>477</v>
      </c>
      <c r="R91" s="19" t="s">
        <v>276</v>
      </c>
      <c r="S91" s="21">
        <v>5896</v>
      </c>
      <c r="T91" s="21">
        <v>6254.8052451613003</v>
      </c>
      <c r="V91" s="19" t="s">
        <v>276</v>
      </c>
      <c r="W91" s="21">
        <v>-358.80524516129998</v>
      </c>
      <c r="Y91" s="19" t="s">
        <v>276</v>
      </c>
      <c r="Z91" s="21">
        <v>5111.73274578772</v>
      </c>
      <c r="AA91" s="21">
        <v>0</v>
      </c>
      <c r="AB91" s="21">
        <v>507.82176567726901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120.296005561294</v>
      </c>
      <c r="AK91" s="21">
        <v>0</v>
      </c>
      <c r="AL91" s="21">
        <v>0</v>
      </c>
      <c r="AM91" s="21">
        <v>2.0733355829270401</v>
      </c>
      <c r="AN91" s="21">
        <v>38.412660969595798</v>
      </c>
      <c r="AO91" s="21">
        <v>13.280381772178201</v>
      </c>
      <c r="AP91" s="21">
        <v>311.18324971959697</v>
      </c>
      <c r="AQ91" s="21">
        <v>25.722623404671602</v>
      </c>
      <c r="AR91" s="21">
        <v>5.4867683592347696</v>
      </c>
      <c r="AS91" s="21">
        <v>116.39790279886</v>
      </c>
      <c r="AT91" s="21">
        <v>2.3978055279482202</v>
      </c>
      <c r="AU91" s="21">
        <v>0</v>
      </c>
      <c r="AV91" s="23"/>
      <c r="AW91" s="36"/>
      <c r="AX91" s="19" t="s">
        <v>276</v>
      </c>
      <c r="AY91" s="21">
        <v>5111.73274578772</v>
      </c>
      <c r="AZ91" s="21">
        <v>0</v>
      </c>
      <c r="BA91" s="21">
        <v>507.82176567726901</v>
      </c>
      <c r="BB91" s="21">
        <v>0</v>
      </c>
      <c r="BC91" s="21">
        <v>120.296005561294</v>
      </c>
      <c r="BD91" s="21">
        <v>0</v>
      </c>
      <c r="BE91" s="21">
        <v>0</v>
      </c>
      <c r="BF91" s="21">
        <v>2.0733355829270401</v>
      </c>
      <c r="BG91" s="21">
        <v>38.412660969595798</v>
      </c>
      <c r="BH91" s="21">
        <v>13.280381772178201</v>
      </c>
      <c r="BI91" s="21">
        <v>311.18324971959697</v>
      </c>
      <c r="BJ91" s="21">
        <v>25.722623404671602</v>
      </c>
      <c r="BK91" s="21">
        <v>5.4867683592347696</v>
      </c>
      <c r="BL91" s="21">
        <v>116.39790279886</v>
      </c>
      <c r="BM91" s="21">
        <v>2.3978055279482202</v>
      </c>
      <c r="BN91" s="21">
        <v>0</v>
      </c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</row>
    <row r="92" spans="1:82">
      <c r="A92" s="10"/>
      <c r="B92" s="11"/>
      <c r="C92" s="11"/>
      <c r="D92" s="11"/>
      <c r="E92" s="11"/>
      <c r="F92" s="11"/>
      <c r="R92" s="19" t="s">
        <v>279</v>
      </c>
      <c r="S92" s="21">
        <v>6532</v>
      </c>
      <c r="T92" s="21">
        <v>6388.8274700914799</v>
      </c>
      <c r="V92" s="19" t="s">
        <v>279</v>
      </c>
      <c r="W92" s="21">
        <v>143.17252990852</v>
      </c>
      <c r="Y92" s="19" t="s">
        <v>279</v>
      </c>
      <c r="Z92" s="21">
        <v>5111.73274578772</v>
      </c>
      <c r="AA92" s="21">
        <v>0</v>
      </c>
      <c r="AB92" s="21">
        <v>781.51510166055004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25.550506826266702</v>
      </c>
      <c r="AK92" s="21">
        <v>0</v>
      </c>
      <c r="AL92" s="21">
        <v>0</v>
      </c>
      <c r="AM92" s="21">
        <v>1.8008546597189401</v>
      </c>
      <c r="AN92" s="21">
        <v>37.134009314347999</v>
      </c>
      <c r="AO92" s="21">
        <v>15.002544635806901</v>
      </c>
      <c r="AP92" s="21">
        <v>260.14162557285402</v>
      </c>
      <c r="AQ92" s="21">
        <v>28.449204098087801</v>
      </c>
      <c r="AR92" s="21">
        <v>5.2645857209232103</v>
      </c>
      <c r="AS92" s="21">
        <v>102.366947901279</v>
      </c>
      <c r="AT92" s="21">
        <v>19.869343913921401</v>
      </c>
      <c r="AU92" s="21">
        <v>0</v>
      </c>
      <c r="AV92" s="23"/>
      <c r="AW92" s="36"/>
      <c r="AX92" s="19" t="s">
        <v>279</v>
      </c>
      <c r="AY92" s="21">
        <v>5111.73274578772</v>
      </c>
      <c r="AZ92" s="21">
        <v>0</v>
      </c>
      <c r="BA92" s="21">
        <v>781.51510166055004</v>
      </c>
      <c r="BB92" s="21">
        <v>0</v>
      </c>
      <c r="BC92" s="21">
        <v>25.550506826266702</v>
      </c>
      <c r="BD92" s="21">
        <v>0</v>
      </c>
      <c r="BE92" s="21">
        <v>0</v>
      </c>
      <c r="BF92" s="21">
        <v>1.8008546597189401</v>
      </c>
      <c r="BG92" s="21">
        <v>37.134009314347999</v>
      </c>
      <c r="BH92" s="21">
        <v>15.002544635806901</v>
      </c>
      <c r="BI92" s="21">
        <v>260.14162557285402</v>
      </c>
      <c r="BJ92" s="21">
        <v>28.449204098087801</v>
      </c>
      <c r="BK92" s="21">
        <v>5.2645857209232103</v>
      </c>
      <c r="BL92" s="21">
        <v>102.366947901279</v>
      </c>
      <c r="BM92" s="21">
        <v>19.869343913921401</v>
      </c>
      <c r="BN92" s="21">
        <v>0</v>
      </c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</row>
    <row r="93" spans="1:82">
      <c r="A93" s="10" t="s">
        <v>92</v>
      </c>
      <c r="B93" s="11" t="s">
        <v>288</v>
      </c>
      <c r="C93" s="17">
        <v>3.5487584021832899E-2</v>
      </c>
      <c r="D93" s="17" t="s">
        <v>262</v>
      </c>
      <c r="E93" s="17">
        <v>0.40031893120200002</v>
      </c>
      <c r="F93" s="11" t="s">
        <v>290</v>
      </c>
      <c r="R93" s="19" t="s">
        <v>282</v>
      </c>
      <c r="S93" s="21">
        <v>16407</v>
      </c>
      <c r="T93" s="21">
        <v>14986.3432492804</v>
      </c>
      <c r="V93" s="19" t="s">
        <v>282</v>
      </c>
      <c r="W93" s="21">
        <v>1420.6567507196</v>
      </c>
      <c r="Y93" s="19" t="s">
        <v>282</v>
      </c>
      <c r="Z93" s="21">
        <v>5111.73274578772</v>
      </c>
      <c r="AA93" s="21">
        <v>8511.3071573450106</v>
      </c>
      <c r="AB93" s="21">
        <v>709.24140909275695</v>
      </c>
      <c r="AC93" s="21">
        <v>-516.83726604904905</v>
      </c>
      <c r="AD93" s="21">
        <v>-131.403125960122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186.52489837554299</v>
      </c>
      <c r="AK93" s="21">
        <v>0</v>
      </c>
      <c r="AL93" s="21">
        <v>0</v>
      </c>
      <c r="AM93" s="21">
        <v>36.557718166393499</v>
      </c>
      <c r="AN93" s="21">
        <v>111.76447628029899</v>
      </c>
      <c r="AO93" s="21">
        <v>28.0865627381535</v>
      </c>
      <c r="AP93" s="21">
        <v>728.14646037694195</v>
      </c>
      <c r="AQ93" s="21">
        <v>50.373658375780202</v>
      </c>
      <c r="AR93" s="21">
        <v>59.274072906025502</v>
      </c>
      <c r="AS93" s="21">
        <v>53.723546430989202</v>
      </c>
      <c r="AT93" s="21">
        <v>47.850935413954701</v>
      </c>
      <c r="AU93" s="21">
        <v>3.6379788070917101E-12</v>
      </c>
      <c r="AV93" s="23"/>
      <c r="AW93" s="36"/>
      <c r="AX93" s="19" t="s">
        <v>282</v>
      </c>
      <c r="AY93" s="21">
        <v>5111.73274578772</v>
      </c>
      <c r="AZ93" s="21">
        <v>8511.3071573450106</v>
      </c>
      <c r="BA93" s="21">
        <v>709.24140909275695</v>
      </c>
      <c r="BB93" s="21">
        <v>-648.24039200917105</v>
      </c>
      <c r="BC93" s="21">
        <v>186.52489837554299</v>
      </c>
      <c r="BD93" s="21">
        <v>0</v>
      </c>
      <c r="BE93" s="21">
        <v>0</v>
      </c>
      <c r="BF93" s="21">
        <v>36.557718166393499</v>
      </c>
      <c r="BG93" s="21">
        <v>111.76447628029899</v>
      </c>
      <c r="BH93" s="21">
        <v>28.0865627381535</v>
      </c>
      <c r="BI93" s="21">
        <v>728.14646037694195</v>
      </c>
      <c r="BJ93" s="21">
        <v>50.373658375780202</v>
      </c>
      <c r="BK93" s="21">
        <v>59.274072906025502</v>
      </c>
      <c r="BL93" s="21">
        <v>53.723546430989202</v>
      </c>
      <c r="BM93" s="21">
        <v>47.850935413954701</v>
      </c>
      <c r="BN93" s="21">
        <v>3.6379788070917101E-12</v>
      </c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</row>
    <row r="94" spans="1:82">
      <c r="A94" s="10"/>
      <c r="B94" s="11"/>
      <c r="C94" s="11"/>
      <c r="D94" s="11"/>
      <c r="E94" s="11"/>
      <c r="F94" s="11"/>
      <c r="R94" s="19" t="s">
        <v>286</v>
      </c>
      <c r="S94" s="21">
        <v>12530</v>
      </c>
      <c r="T94" s="21">
        <v>13841.065928342699</v>
      </c>
      <c r="V94" s="19" t="s">
        <v>286</v>
      </c>
      <c r="W94" s="21">
        <v>-1311.0659283427001</v>
      </c>
      <c r="Y94" s="19" t="s">
        <v>286</v>
      </c>
      <c r="Z94" s="21">
        <v>5111.73274578772</v>
      </c>
      <c r="AA94" s="21">
        <v>7738.3628370042597</v>
      </c>
      <c r="AB94" s="21">
        <v>820.85644999378803</v>
      </c>
      <c r="AC94" s="21">
        <v>-756.79676553510899</v>
      </c>
      <c r="AD94" s="21">
        <v>-215.43024569347099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117.828468356372</v>
      </c>
      <c r="AK94" s="21">
        <v>0</v>
      </c>
      <c r="AL94" s="21">
        <v>0</v>
      </c>
      <c r="AM94" s="21">
        <v>29.892096659427501</v>
      </c>
      <c r="AN94" s="21">
        <v>106.05612452605</v>
      </c>
      <c r="AO94" s="21">
        <v>24.483593544892301</v>
      </c>
      <c r="AP94" s="21">
        <v>699.59918661537802</v>
      </c>
      <c r="AQ94" s="21">
        <v>50.142343357595799</v>
      </c>
      <c r="AR94" s="21">
        <v>29.154495883812199</v>
      </c>
      <c r="AS94" s="21">
        <v>49.411354141324402</v>
      </c>
      <c r="AT94" s="21">
        <v>35.773243700656003</v>
      </c>
      <c r="AU94" s="21">
        <v>-1.8189894035458601E-12</v>
      </c>
      <c r="AV94" s="23"/>
      <c r="AW94" s="36"/>
      <c r="AX94" s="19" t="s">
        <v>286</v>
      </c>
      <c r="AY94" s="21">
        <v>5111.73274578772</v>
      </c>
      <c r="AZ94" s="21">
        <v>7738.3628370042597</v>
      </c>
      <c r="BA94" s="21">
        <v>820.85644999378803</v>
      </c>
      <c r="BB94" s="21">
        <v>-972.22701122857995</v>
      </c>
      <c r="BC94" s="21">
        <v>117.828468356372</v>
      </c>
      <c r="BD94" s="21">
        <v>0</v>
      </c>
      <c r="BE94" s="21">
        <v>0</v>
      </c>
      <c r="BF94" s="21">
        <v>29.892096659427501</v>
      </c>
      <c r="BG94" s="21">
        <v>106.05612452605</v>
      </c>
      <c r="BH94" s="21">
        <v>24.483593544892301</v>
      </c>
      <c r="BI94" s="21">
        <v>699.59918661537802</v>
      </c>
      <c r="BJ94" s="21">
        <v>50.142343357595799</v>
      </c>
      <c r="BK94" s="21">
        <v>29.154495883812199</v>
      </c>
      <c r="BL94" s="21">
        <v>49.411354141324402</v>
      </c>
      <c r="BM94" s="21">
        <v>35.773243700656003</v>
      </c>
      <c r="BN94" s="21">
        <v>-1.8189894035458601E-12</v>
      </c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</row>
    <row r="95" spans="1:82">
      <c r="A95" s="10" t="s">
        <v>127</v>
      </c>
      <c r="B95" s="11" t="s">
        <v>293</v>
      </c>
      <c r="C95" s="17" t="s">
        <v>158</v>
      </c>
      <c r="D95" s="17" t="s">
        <v>254</v>
      </c>
      <c r="E95" s="17"/>
      <c r="F95" s="11" t="s">
        <v>294</v>
      </c>
      <c r="R95" s="19" t="s">
        <v>287</v>
      </c>
      <c r="S95" s="21">
        <v>13394</v>
      </c>
      <c r="T95" s="21">
        <v>14020.100663348199</v>
      </c>
      <c r="V95" s="19" t="s">
        <v>287</v>
      </c>
      <c r="W95" s="21">
        <v>-626.10066334819896</v>
      </c>
      <c r="Y95" s="19" t="s">
        <v>287</v>
      </c>
      <c r="Z95" s="21">
        <v>5111.73274578772</v>
      </c>
      <c r="AA95" s="21">
        <v>7323.1412035285803</v>
      </c>
      <c r="AB95" s="21">
        <v>970.66342135334298</v>
      </c>
      <c r="AC95" s="21">
        <v>-399.82831521039702</v>
      </c>
      <c r="AD95" s="21">
        <v>-203.314401641226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179.724895496361</v>
      </c>
      <c r="AK95" s="21">
        <v>0</v>
      </c>
      <c r="AL95" s="21">
        <v>0</v>
      </c>
      <c r="AM95" s="21">
        <v>18.810571260745299</v>
      </c>
      <c r="AN95" s="21">
        <v>120.32777859612899</v>
      </c>
      <c r="AO95" s="21">
        <v>30.562656533219599</v>
      </c>
      <c r="AP95" s="21">
        <v>705.77000838909498</v>
      </c>
      <c r="AQ95" s="21">
        <v>62.761964109321497</v>
      </c>
      <c r="AR95" s="21">
        <v>16.201754462567301</v>
      </c>
      <c r="AS95" s="21">
        <v>54.376163676940699</v>
      </c>
      <c r="AT95" s="21">
        <v>29.1702170057983</v>
      </c>
      <c r="AU95" s="21">
        <v>-1.8189894035458601E-12</v>
      </c>
      <c r="AV95" s="23"/>
      <c r="AW95" s="36"/>
      <c r="AX95" s="19" t="s">
        <v>287</v>
      </c>
      <c r="AY95" s="21">
        <v>5111.73274578772</v>
      </c>
      <c r="AZ95" s="21">
        <v>7323.1412035285803</v>
      </c>
      <c r="BA95" s="21">
        <v>970.66342135334298</v>
      </c>
      <c r="BB95" s="21">
        <v>-603.14271685162305</v>
      </c>
      <c r="BC95" s="21">
        <v>179.724895496361</v>
      </c>
      <c r="BD95" s="21">
        <v>0</v>
      </c>
      <c r="BE95" s="21">
        <v>0</v>
      </c>
      <c r="BF95" s="21">
        <v>18.810571260745299</v>
      </c>
      <c r="BG95" s="21">
        <v>120.32777859612899</v>
      </c>
      <c r="BH95" s="21">
        <v>30.562656533219599</v>
      </c>
      <c r="BI95" s="21">
        <v>705.77000838909498</v>
      </c>
      <c r="BJ95" s="21">
        <v>62.761964109321497</v>
      </c>
      <c r="BK95" s="21">
        <v>16.201754462567301</v>
      </c>
      <c r="BL95" s="21">
        <v>54.376163676940699</v>
      </c>
      <c r="BM95" s="21">
        <v>29.1702170057983</v>
      </c>
      <c r="BN95" s="21">
        <v>-1.8189894035458601E-12</v>
      </c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</row>
    <row r="96" spans="1:82">
      <c r="A96" s="10" t="s">
        <v>127</v>
      </c>
      <c r="B96" s="11" t="s">
        <v>296</v>
      </c>
      <c r="C96" s="17" t="s">
        <v>158</v>
      </c>
      <c r="D96" s="17" t="s">
        <v>331</v>
      </c>
      <c r="E96" s="17"/>
      <c r="F96" s="11" t="s">
        <v>298</v>
      </c>
      <c r="R96" s="19" t="s">
        <v>291</v>
      </c>
      <c r="S96" s="21">
        <v>15700</v>
      </c>
      <c r="T96" s="21">
        <v>14751.8183257116</v>
      </c>
      <c r="V96" s="19" t="s">
        <v>291</v>
      </c>
      <c r="W96" s="21">
        <v>948.18167428840002</v>
      </c>
      <c r="Y96" s="19" t="s">
        <v>291</v>
      </c>
      <c r="Z96" s="21">
        <v>5111.73274578772</v>
      </c>
      <c r="AA96" s="21">
        <v>7361.1873600071704</v>
      </c>
      <c r="AB96" s="21">
        <v>1042.2313205359401</v>
      </c>
      <c r="AC96" s="21">
        <v>-100.122484225655</v>
      </c>
      <c r="AD96" s="21">
        <v>-78.275292021236993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246.53284419306499</v>
      </c>
      <c r="AK96" s="21">
        <v>0</v>
      </c>
      <c r="AL96" s="21">
        <v>0</v>
      </c>
      <c r="AM96" s="21">
        <v>17.462656069600399</v>
      </c>
      <c r="AN96" s="21">
        <v>139.80239620283999</v>
      </c>
      <c r="AO96" s="21">
        <v>50.4710645839926</v>
      </c>
      <c r="AP96" s="21">
        <v>792.47487272216904</v>
      </c>
      <c r="AQ96" s="21">
        <v>73.218844317431802</v>
      </c>
      <c r="AR96" s="21">
        <v>0</v>
      </c>
      <c r="AS96" s="21">
        <v>59.201557978490499</v>
      </c>
      <c r="AT96" s="21">
        <v>35.900439560064498</v>
      </c>
      <c r="AU96" s="21">
        <v>-1.8189894035458601E-12</v>
      </c>
      <c r="AV96" s="23"/>
      <c r="AW96" s="36"/>
      <c r="AX96" s="19" t="s">
        <v>291</v>
      </c>
      <c r="AY96" s="21">
        <v>5111.73274578772</v>
      </c>
      <c r="AZ96" s="21">
        <v>7361.1873600071704</v>
      </c>
      <c r="BA96" s="21">
        <v>1042.2313205359401</v>
      </c>
      <c r="BB96" s="21">
        <v>-178.39777624689199</v>
      </c>
      <c r="BC96" s="21">
        <v>246.53284419306499</v>
      </c>
      <c r="BD96" s="21">
        <v>0</v>
      </c>
      <c r="BE96" s="21">
        <v>0</v>
      </c>
      <c r="BF96" s="21">
        <v>17.462656069600399</v>
      </c>
      <c r="BG96" s="21">
        <v>139.80239620283999</v>
      </c>
      <c r="BH96" s="21">
        <v>50.4710645839926</v>
      </c>
      <c r="BI96" s="21">
        <v>792.47487272216904</v>
      </c>
      <c r="BJ96" s="21">
        <v>73.218844317431802</v>
      </c>
      <c r="BK96" s="21">
        <v>0</v>
      </c>
      <c r="BL96" s="21">
        <v>59.201557978490499</v>
      </c>
      <c r="BM96" s="21">
        <v>35.900439560064498</v>
      </c>
      <c r="BN96" s="21">
        <v>-1.8189894035458601E-12</v>
      </c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</row>
    <row r="97" spans="1:82">
      <c r="A97" s="10"/>
      <c r="B97" s="11"/>
      <c r="C97" s="11"/>
      <c r="D97" s="11"/>
      <c r="E97" s="11"/>
      <c r="F97" s="11"/>
      <c r="R97" s="19" t="s">
        <v>292</v>
      </c>
      <c r="S97" s="21">
        <v>9372</v>
      </c>
      <c r="T97" s="21">
        <v>9255.8167140891801</v>
      </c>
      <c r="V97" s="19" t="s">
        <v>292</v>
      </c>
      <c r="W97" s="21">
        <v>116.18328591082</v>
      </c>
      <c r="Y97" s="19" t="s">
        <v>292</v>
      </c>
      <c r="Z97" s="21">
        <v>5111.73274578772</v>
      </c>
      <c r="AA97" s="21">
        <v>2011.9963219250201</v>
      </c>
      <c r="AB97" s="21">
        <v>1223.2791887278399</v>
      </c>
      <c r="AC97" s="21">
        <v>-198.66565717358</v>
      </c>
      <c r="AD97" s="21">
        <v>-74.423783197954293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50.3960641638974</v>
      </c>
      <c r="AK97" s="21">
        <v>0</v>
      </c>
      <c r="AL97" s="21">
        <v>0</v>
      </c>
      <c r="AM97" s="21">
        <v>11.121911523091301</v>
      </c>
      <c r="AN97" s="21">
        <v>58.398850818992599</v>
      </c>
      <c r="AO97" s="21">
        <v>26.2044972714938</v>
      </c>
      <c r="AP97" s="21">
        <v>960.08824673423101</v>
      </c>
      <c r="AQ97" s="21">
        <v>37.927564714657201</v>
      </c>
      <c r="AR97" s="21">
        <v>0</v>
      </c>
      <c r="AS97" s="21">
        <v>24.807094384668201</v>
      </c>
      <c r="AT97" s="21">
        <v>12.953668409098499</v>
      </c>
      <c r="AU97" s="21">
        <v>-1.8189894035458601E-12</v>
      </c>
      <c r="AV97" s="23"/>
      <c r="AW97" s="36"/>
      <c r="AX97" s="19" t="s">
        <v>292</v>
      </c>
      <c r="AY97" s="21">
        <v>5111.73274578772</v>
      </c>
      <c r="AZ97" s="21">
        <v>2011.9963219250201</v>
      </c>
      <c r="BA97" s="21">
        <v>1223.2791887278399</v>
      </c>
      <c r="BB97" s="21">
        <v>-273.08944037153401</v>
      </c>
      <c r="BC97" s="21">
        <v>50.3960641638974</v>
      </c>
      <c r="BD97" s="21">
        <v>0</v>
      </c>
      <c r="BE97" s="21">
        <v>0</v>
      </c>
      <c r="BF97" s="21">
        <v>11.121911523091301</v>
      </c>
      <c r="BG97" s="21">
        <v>58.398850818992599</v>
      </c>
      <c r="BH97" s="21">
        <v>26.2044972714938</v>
      </c>
      <c r="BI97" s="21">
        <v>960.08824673423101</v>
      </c>
      <c r="BJ97" s="21">
        <v>37.927564714657201</v>
      </c>
      <c r="BK97" s="21">
        <v>0</v>
      </c>
      <c r="BL97" s="21">
        <v>24.807094384668201</v>
      </c>
      <c r="BM97" s="21">
        <v>12.953668409098499</v>
      </c>
      <c r="BN97" s="21">
        <v>-1.8189894035458601E-12</v>
      </c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</row>
    <row r="98" spans="1:82">
      <c r="A98" s="10" t="s">
        <v>127</v>
      </c>
      <c r="B98" s="11" t="s">
        <v>301</v>
      </c>
      <c r="C98" s="17" t="s">
        <v>129</v>
      </c>
      <c r="D98" s="17" t="s">
        <v>347</v>
      </c>
      <c r="E98" s="17"/>
      <c r="F98" s="11" t="s">
        <v>303</v>
      </c>
      <c r="R98" s="19" t="s">
        <v>295</v>
      </c>
      <c r="S98" s="21">
        <v>9163</v>
      </c>
      <c r="T98" s="21">
        <v>8709.9690714964509</v>
      </c>
      <c r="V98" s="19" t="s">
        <v>295</v>
      </c>
      <c r="W98" s="21">
        <v>453.03092850354898</v>
      </c>
      <c r="Y98" s="19" t="s">
        <v>295</v>
      </c>
      <c r="Z98" s="21">
        <v>5111.73274578772</v>
      </c>
      <c r="AA98" s="21">
        <v>1820.5401279405401</v>
      </c>
      <c r="AB98" s="21">
        <v>1026.0630014215601</v>
      </c>
      <c r="AC98" s="21">
        <v>-188.89243993445601</v>
      </c>
      <c r="AD98" s="21">
        <v>-123.91339313904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57.667306112615798</v>
      </c>
      <c r="AK98" s="21">
        <v>0</v>
      </c>
      <c r="AL98" s="21">
        <v>0</v>
      </c>
      <c r="AM98" s="21">
        <v>9.4959415698361909</v>
      </c>
      <c r="AN98" s="21">
        <v>42.466929321219098</v>
      </c>
      <c r="AO98" s="21">
        <v>21.854523972900001</v>
      </c>
      <c r="AP98" s="21">
        <v>863.28287207793903</v>
      </c>
      <c r="AQ98" s="21">
        <v>25.631642302678099</v>
      </c>
      <c r="AR98" s="21">
        <v>0</v>
      </c>
      <c r="AS98" s="21">
        <v>29.6489291143514</v>
      </c>
      <c r="AT98" s="21">
        <v>14.3908849485804</v>
      </c>
      <c r="AU98" s="21">
        <v>0</v>
      </c>
      <c r="AV98" s="23"/>
      <c r="AW98" s="36"/>
      <c r="AX98" s="19" t="s">
        <v>295</v>
      </c>
      <c r="AY98" s="21">
        <v>5111.73274578772</v>
      </c>
      <c r="AZ98" s="21">
        <v>1820.5401279405401</v>
      </c>
      <c r="BA98" s="21">
        <v>1026.0630014215601</v>
      </c>
      <c r="BB98" s="21">
        <v>-312.80583307349599</v>
      </c>
      <c r="BC98" s="21">
        <v>57.667306112615798</v>
      </c>
      <c r="BD98" s="21">
        <v>0</v>
      </c>
      <c r="BE98" s="21">
        <v>0</v>
      </c>
      <c r="BF98" s="21">
        <v>9.4959415698361909</v>
      </c>
      <c r="BG98" s="21">
        <v>42.466929321219098</v>
      </c>
      <c r="BH98" s="21">
        <v>21.854523972900001</v>
      </c>
      <c r="BI98" s="21">
        <v>863.28287207793903</v>
      </c>
      <c r="BJ98" s="21">
        <v>25.631642302678099</v>
      </c>
      <c r="BK98" s="21">
        <v>0</v>
      </c>
      <c r="BL98" s="21">
        <v>29.6489291143514</v>
      </c>
      <c r="BM98" s="21">
        <v>14.3908849485804</v>
      </c>
      <c r="BN98" s="21">
        <v>0</v>
      </c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</row>
    <row r="99" spans="1:82">
      <c r="A99" s="10" t="s">
        <v>127</v>
      </c>
      <c r="B99" s="11" t="s">
        <v>305</v>
      </c>
      <c r="C99" s="17" t="s">
        <v>129</v>
      </c>
      <c r="D99" s="17" t="s">
        <v>353</v>
      </c>
      <c r="E99" s="17"/>
      <c r="F99" s="11" t="s">
        <v>306</v>
      </c>
      <c r="H99" s="11"/>
      <c r="R99" s="19" t="s">
        <v>299</v>
      </c>
      <c r="S99" s="21">
        <v>6001</v>
      </c>
      <c r="T99" s="21">
        <v>6548.1336858623599</v>
      </c>
      <c r="V99" s="19" t="s">
        <v>299</v>
      </c>
      <c r="W99" s="21">
        <v>-547.13368586236004</v>
      </c>
      <c r="Y99" s="19" t="s">
        <v>299</v>
      </c>
      <c r="Z99" s="21">
        <v>5111.73274578772</v>
      </c>
      <c r="AA99" s="21">
        <v>0</v>
      </c>
      <c r="AB99" s="21">
        <v>714.00436316759203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16.863275936293999</v>
      </c>
      <c r="AK99" s="21">
        <v>0</v>
      </c>
      <c r="AL99" s="21">
        <v>0</v>
      </c>
      <c r="AM99" s="21">
        <v>7.4079293699185902</v>
      </c>
      <c r="AN99" s="21">
        <v>31.688724270833401</v>
      </c>
      <c r="AO99" s="21">
        <v>15.7974147390014</v>
      </c>
      <c r="AP99" s="21">
        <v>609.16553876750299</v>
      </c>
      <c r="AQ99" s="21">
        <v>2.6633120951307401</v>
      </c>
      <c r="AR99" s="21">
        <v>0</v>
      </c>
      <c r="AS99" s="21">
        <v>28.654330849744401</v>
      </c>
      <c r="AT99" s="21">
        <v>10.156050878617499</v>
      </c>
      <c r="AU99" s="21">
        <v>-9.0949470177292804E-13</v>
      </c>
      <c r="AV99" s="23"/>
      <c r="AW99" s="36"/>
      <c r="AX99" s="19" t="s">
        <v>299</v>
      </c>
      <c r="AY99" s="21">
        <v>5111.73274578772</v>
      </c>
      <c r="AZ99" s="21">
        <v>0</v>
      </c>
      <c r="BA99" s="21">
        <v>714.00436316759203</v>
      </c>
      <c r="BB99" s="21">
        <v>0</v>
      </c>
      <c r="BC99" s="21">
        <v>16.863275936293999</v>
      </c>
      <c r="BD99" s="21">
        <v>0</v>
      </c>
      <c r="BE99" s="21">
        <v>0</v>
      </c>
      <c r="BF99" s="21">
        <v>7.4079293699185902</v>
      </c>
      <c r="BG99" s="21">
        <v>31.688724270833401</v>
      </c>
      <c r="BH99" s="21">
        <v>15.7974147390014</v>
      </c>
      <c r="BI99" s="21">
        <v>609.16553876750299</v>
      </c>
      <c r="BJ99" s="21">
        <v>2.6633120951307401</v>
      </c>
      <c r="BK99" s="21">
        <v>0</v>
      </c>
      <c r="BL99" s="21">
        <v>28.654330849744401</v>
      </c>
      <c r="BM99" s="21">
        <v>10.156050878617499</v>
      </c>
      <c r="BN99" s="21">
        <v>-9.0949470177292804E-13</v>
      </c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</row>
    <row r="100" spans="1:82">
      <c r="A100" s="10" t="s">
        <v>92</v>
      </c>
      <c r="B100" s="11" t="s">
        <v>308</v>
      </c>
      <c r="C100" s="17">
        <v>1.13081212399448E-5</v>
      </c>
      <c r="D100" s="17" t="s">
        <v>478</v>
      </c>
      <c r="E100" s="17">
        <v>0.154985684294216</v>
      </c>
      <c r="F100" s="11" t="s">
        <v>479</v>
      </c>
      <c r="H100" s="11"/>
      <c r="R100" s="19" t="s">
        <v>300</v>
      </c>
      <c r="S100" s="21">
        <v>5944</v>
      </c>
      <c r="T100" s="21">
        <v>6181.7912348690497</v>
      </c>
      <c r="V100" s="19" t="s">
        <v>300</v>
      </c>
      <c r="W100" s="21">
        <v>-237.79123486904999</v>
      </c>
      <c r="Y100" s="19" t="s">
        <v>300</v>
      </c>
      <c r="Z100" s="21">
        <v>5111.73274578772</v>
      </c>
      <c r="AA100" s="21">
        <v>0</v>
      </c>
      <c r="AB100" s="21">
        <v>556.28677690913196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21.645596618965602</v>
      </c>
      <c r="AK100" s="21">
        <v>0</v>
      </c>
      <c r="AL100" s="21">
        <v>0</v>
      </c>
      <c r="AM100" s="21">
        <v>5.3761437274887296</v>
      </c>
      <c r="AN100" s="21">
        <v>25.009685686670299</v>
      </c>
      <c r="AO100" s="21">
        <v>26.663288262342402</v>
      </c>
      <c r="AP100" s="21">
        <v>391.73500350272701</v>
      </c>
      <c r="AQ100" s="21">
        <v>35.551293724239699</v>
      </c>
      <c r="AR100" s="21">
        <v>0</v>
      </c>
      <c r="AS100" s="21">
        <v>0.82606414756465296</v>
      </c>
      <c r="AT100" s="21">
        <v>6.9646365021949599</v>
      </c>
      <c r="AU100" s="21">
        <v>-9.0949470177292804E-13</v>
      </c>
      <c r="AV100" s="23"/>
      <c r="AW100" s="36"/>
      <c r="AX100" s="19" t="s">
        <v>300</v>
      </c>
      <c r="AY100" s="21">
        <v>5111.73274578772</v>
      </c>
      <c r="AZ100" s="21">
        <v>0</v>
      </c>
      <c r="BA100" s="21">
        <v>556.28677690913196</v>
      </c>
      <c r="BB100" s="21">
        <v>0</v>
      </c>
      <c r="BC100" s="21">
        <v>21.645596618965602</v>
      </c>
      <c r="BD100" s="21">
        <v>0</v>
      </c>
      <c r="BE100" s="21">
        <v>0</v>
      </c>
      <c r="BF100" s="21">
        <v>5.3761437274887296</v>
      </c>
      <c r="BG100" s="21">
        <v>25.009685686670299</v>
      </c>
      <c r="BH100" s="21">
        <v>26.663288262342402</v>
      </c>
      <c r="BI100" s="21">
        <v>391.73500350272701</v>
      </c>
      <c r="BJ100" s="21">
        <v>35.551293724239699</v>
      </c>
      <c r="BK100" s="21">
        <v>0</v>
      </c>
      <c r="BL100" s="21">
        <v>0.82606414756465296</v>
      </c>
      <c r="BM100" s="21">
        <v>6.9646365021949599</v>
      </c>
      <c r="BN100" s="21">
        <v>-9.0949470177292804E-13</v>
      </c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</row>
    <row r="101" spans="1:82">
      <c r="A101" s="10"/>
      <c r="B101" s="11"/>
      <c r="C101" s="11"/>
      <c r="D101" s="11"/>
      <c r="E101" s="11"/>
      <c r="F101" s="11"/>
      <c r="H101" s="11"/>
      <c r="R101" s="19" t="s">
        <v>304</v>
      </c>
      <c r="S101" s="21">
        <v>5617</v>
      </c>
      <c r="T101" s="21">
        <v>5802.6761898778504</v>
      </c>
      <c r="V101" s="19" t="s">
        <v>304</v>
      </c>
      <c r="W101" s="21">
        <v>-185.67618987784999</v>
      </c>
      <c r="Y101" s="19" t="s">
        <v>304</v>
      </c>
      <c r="Z101" s="21">
        <v>5111.73274578772</v>
      </c>
      <c r="AA101" s="21">
        <v>0</v>
      </c>
      <c r="AB101" s="21">
        <v>173.964569271351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31.416265676814302</v>
      </c>
      <c r="AK101" s="21">
        <v>0</v>
      </c>
      <c r="AL101" s="21">
        <v>0</v>
      </c>
      <c r="AM101" s="21">
        <v>3.7846977240741602</v>
      </c>
      <c r="AN101" s="21">
        <v>37.279434283900102</v>
      </c>
      <c r="AO101" s="21">
        <v>19.999975600829199</v>
      </c>
      <c r="AP101" s="21">
        <v>382.74576927056199</v>
      </c>
      <c r="AQ101" s="21">
        <v>20.346675193888</v>
      </c>
      <c r="AR101" s="21">
        <v>0</v>
      </c>
      <c r="AS101" s="21">
        <v>16.4980038879016</v>
      </c>
      <c r="AT101" s="21">
        <v>4.9080531808055197</v>
      </c>
      <c r="AU101" s="21">
        <v>9.0949470177292804E-13</v>
      </c>
      <c r="AV101" s="23"/>
      <c r="AW101" s="36"/>
      <c r="AX101" s="19" t="s">
        <v>304</v>
      </c>
      <c r="AY101" s="21">
        <v>5111.73274578772</v>
      </c>
      <c r="AZ101" s="21">
        <v>0</v>
      </c>
      <c r="BA101" s="21">
        <v>173.964569271351</v>
      </c>
      <c r="BB101" s="21">
        <v>0</v>
      </c>
      <c r="BC101" s="21">
        <v>31.416265676814302</v>
      </c>
      <c r="BD101" s="21">
        <v>0</v>
      </c>
      <c r="BE101" s="21">
        <v>0</v>
      </c>
      <c r="BF101" s="21">
        <v>3.7846977240741602</v>
      </c>
      <c r="BG101" s="21">
        <v>37.279434283900102</v>
      </c>
      <c r="BH101" s="21">
        <v>19.999975600829199</v>
      </c>
      <c r="BI101" s="21">
        <v>382.74576927056199</v>
      </c>
      <c r="BJ101" s="21">
        <v>20.346675193888</v>
      </c>
      <c r="BK101" s="21">
        <v>0</v>
      </c>
      <c r="BL101" s="21">
        <v>16.4980038879016</v>
      </c>
      <c r="BM101" s="21">
        <v>4.9080531808055197</v>
      </c>
      <c r="BN101" s="21">
        <v>9.0949470177292804E-13</v>
      </c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</row>
    <row r="102" spans="1:82">
      <c r="A102" s="10" t="s">
        <v>127</v>
      </c>
      <c r="B102" s="11" t="s">
        <v>313</v>
      </c>
      <c r="C102" s="17" t="s">
        <v>158</v>
      </c>
      <c r="D102" s="17" t="s">
        <v>480</v>
      </c>
      <c r="E102" s="17"/>
      <c r="F102" s="11" t="s">
        <v>481</v>
      </c>
      <c r="H102" s="11"/>
      <c r="R102" s="19" t="s">
        <v>307</v>
      </c>
      <c r="S102" s="21">
        <v>5776</v>
      </c>
      <c r="T102" s="21">
        <v>5831.0872185401604</v>
      </c>
      <c r="V102" s="19" t="s">
        <v>307</v>
      </c>
      <c r="W102" s="21">
        <v>-55.0872185401604</v>
      </c>
      <c r="Y102" s="19" t="s">
        <v>307</v>
      </c>
      <c r="Z102" s="21">
        <v>5111.73274578772</v>
      </c>
      <c r="AA102" s="21">
        <v>758.67002139921601</v>
      </c>
      <c r="AB102" s="21">
        <v>32.213667319245502</v>
      </c>
      <c r="AC102" s="21">
        <v>-144.817502082517</v>
      </c>
      <c r="AD102" s="21">
        <v>-54.563121714822998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-4.9171512720942498</v>
      </c>
      <c r="AK102" s="21">
        <v>0</v>
      </c>
      <c r="AL102" s="21">
        <v>0</v>
      </c>
      <c r="AM102" s="21">
        <v>1.21303003312739</v>
      </c>
      <c r="AN102" s="21">
        <v>11.561090040923499</v>
      </c>
      <c r="AO102" s="21">
        <v>1.96057751270944</v>
      </c>
      <c r="AP102" s="21">
        <v>117.65800691449201</v>
      </c>
      <c r="AQ102" s="21">
        <v>0.15932861832841499</v>
      </c>
      <c r="AR102" s="21">
        <v>0</v>
      </c>
      <c r="AS102" s="21">
        <v>0.216525983827975</v>
      </c>
      <c r="AT102" s="21">
        <v>0</v>
      </c>
      <c r="AU102" s="21">
        <v>-9.0949470177292804E-13</v>
      </c>
      <c r="AV102" s="23"/>
      <c r="AW102" s="36"/>
      <c r="AX102" s="19" t="s">
        <v>307</v>
      </c>
      <c r="AY102" s="21">
        <v>5111.73274578772</v>
      </c>
      <c r="AZ102" s="21">
        <v>758.67002139921601</v>
      </c>
      <c r="BA102" s="21">
        <v>32.213667319245502</v>
      </c>
      <c r="BB102" s="21">
        <v>-199.38062379734001</v>
      </c>
      <c r="BC102" s="21">
        <v>-4.9171512720942498</v>
      </c>
      <c r="BD102" s="21">
        <v>0</v>
      </c>
      <c r="BE102" s="21">
        <v>0</v>
      </c>
      <c r="BF102" s="21">
        <v>1.21303003312739</v>
      </c>
      <c r="BG102" s="21">
        <v>11.561090040923499</v>
      </c>
      <c r="BH102" s="21">
        <v>1.96057751270944</v>
      </c>
      <c r="BI102" s="21">
        <v>117.65800691449201</v>
      </c>
      <c r="BJ102" s="21">
        <v>0.15932861832841499</v>
      </c>
      <c r="BK102" s="21">
        <v>0</v>
      </c>
      <c r="BL102" s="21">
        <v>0.216525983827975</v>
      </c>
      <c r="BM102" s="21">
        <v>0</v>
      </c>
      <c r="BN102" s="21">
        <v>-9.0949470177292804E-13</v>
      </c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</row>
    <row r="103" spans="1:82">
      <c r="A103" s="10"/>
      <c r="B103" s="11"/>
      <c r="C103" s="11"/>
      <c r="D103" s="11"/>
      <c r="E103" s="11"/>
      <c r="F103" s="11"/>
      <c r="G103" s="11"/>
      <c r="H103" s="11"/>
      <c r="R103" s="19" t="s">
        <v>311</v>
      </c>
      <c r="S103" s="21">
        <v>5441</v>
      </c>
      <c r="T103" s="21">
        <v>5987.9050705729096</v>
      </c>
      <c r="V103" s="19" t="s">
        <v>311</v>
      </c>
      <c r="W103" s="21">
        <v>-546.90507057290995</v>
      </c>
      <c r="Y103" s="19" t="s">
        <v>311</v>
      </c>
      <c r="Z103" s="21">
        <v>5111.73274578772</v>
      </c>
      <c r="AA103" s="21">
        <v>896.82429323589395</v>
      </c>
      <c r="AB103" s="21">
        <v>9.2927256763401402</v>
      </c>
      <c r="AC103" s="21">
        <v>-70.271996572963104</v>
      </c>
      <c r="AD103" s="21">
        <v>-29.0895911295536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-8.2935393745697095</v>
      </c>
      <c r="AK103" s="21">
        <v>0</v>
      </c>
      <c r="AL103" s="21">
        <v>0</v>
      </c>
      <c r="AM103" s="21">
        <v>1.45455592959962</v>
      </c>
      <c r="AN103" s="21">
        <v>5.5513389291390496</v>
      </c>
      <c r="AO103" s="21">
        <v>10.5177660167514</v>
      </c>
      <c r="AP103" s="21">
        <v>46.883170048024802</v>
      </c>
      <c r="AQ103" s="21">
        <v>1.82918179895877</v>
      </c>
      <c r="AR103" s="21">
        <v>0</v>
      </c>
      <c r="AS103" s="21">
        <v>11.474420227564</v>
      </c>
      <c r="AT103" s="21">
        <v>0</v>
      </c>
      <c r="AU103" s="21">
        <v>-9.0949470177292804E-13</v>
      </c>
      <c r="AV103" s="23"/>
      <c r="AW103" s="36"/>
      <c r="AX103" s="19" t="s">
        <v>311</v>
      </c>
      <c r="AY103" s="21">
        <v>5111.73274578772</v>
      </c>
      <c r="AZ103" s="21">
        <v>896.82429323589395</v>
      </c>
      <c r="BA103" s="21">
        <v>9.2927256763401402</v>
      </c>
      <c r="BB103" s="21">
        <v>-99.361587702516701</v>
      </c>
      <c r="BC103" s="21">
        <v>-8.2935393745697095</v>
      </c>
      <c r="BD103" s="21">
        <v>0</v>
      </c>
      <c r="BE103" s="21">
        <v>0</v>
      </c>
      <c r="BF103" s="21">
        <v>1.45455592959962</v>
      </c>
      <c r="BG103" s="21">
        <v>5.5513389291390496</v>
      </c>
      <c r="BH103" s="21">
        <v>10.5177660167514</v>
      </c>
      <c r="BI103" s="21">
        <v>46.883170048024802</v>
      </c>
      <c r="BJ103" s="21">
        <v>1.82918179895877</v>
      </c>
      <c r="BK103" s="21">
        <v>0</v>
      </c>
      <c r="BL103" s="21">
        <v>11.474420227564</v>
      </c>
      <c r="BM103" s="21">
        <v>0</v>
      </c>
      <c r="BN103" s="21">
        <v>-9.0949470177292804E-13</v>
      </c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</row>
    <row r="104" spans="1:82">
      <c r="A104" s="10" t="s">
        <v>92</v>
      </c>
      <c r="B104" s="11" t="s">
        <v>317</v>
      </c>
      <c r="C104" s="17">
        <v>1.4659819056947199E-5</v>
      </c>
      <c r="D104" s="17" t="s">
        <v>297</v>
      </c>
      <c r="E104" s="17">
        <v>0.35436727870909301</v>
      </c>
      <c r="F104" s="11" t="s">
        <v>482</v>
      </c>
      <c r="H104" s="11"/>
      <c r="R104" s="19" t="s">
        <v>312</v>
      </c>
      <c r="S104" s="21">
        <v>5596</v>
      </c>
      <c r="T104" s="21">
        <v>6469.7766907320001</v>
      </c>
      <c r="V104" s="19" t="s">
        <v>312</v>
      </c>
      <c r="W104" s="21">
        <v>-873.77669073200002</v>
      </c>
      <c r="Y104" s="19" t="s">
        <v>312</v>
      </c>
      <c r="Z104" s="21">
        <v>5111.73274578772</v>
      </c>
      <c r="AA104" s="21">
        <v>1524.07190184005</v>
      </c>
      <c r="AB104" s="21">
        <v>0</v>
      </c>
      <c r="AC104" s="21">
        <v>-166.98275654085199</v>
      </c>
      <c r="AD104" s="21">
        <v>-94.223020020242203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-16.130842344549599</v>
      </c>
      <c r="AK104" s="21">
        <v>0</v>
      </c>
      <c r="AL104" s="21">
        <v>0</v>
      </c>
      <c r="AM104" s="21">
        <v>3.8368198297171099</v>
      </c>
      <c r="AN104" s="21">
        <v>5.4408901811536499</v>
      </c>
      <c r="AO104" s="21">
        <v>16.297050050908702</v>
      </c>
      <c r="AP104" s="21">
        <v>51.631614026598299</v>
      </c>
      <c r="AQ104" s="21">
        <v>12.656518054592199</v>
      </c>
      <c r="AR104" s="21">
        <v>0</v>
      </c>
      <c r="AS104" s="21">
        <v>21.4457698668981</v>
      </c>
      <c r="AT104" s="21">
        <v>0</v>
      </c>
      <c r="AU104" s="21">
        <v>0</v>
      </c>
      <c r="AV104" s="23"/>
      <c r="AW104" s="36"/>
      <c r="AX104" s="19" t="s">
        <v>312</v>
      </c>
      <c r="AY104" s="21">
        <v>5111.73274578772</v>
      </c>
      <c r="AZ104" s="21">
        <v>1524.07190184005</v>
      </c>
      <c r="BA104" s="21">
        <v>0</v>
      </c>
      <c r="BB104" s="21">
        <v>-261.20577656109401</v>
      </c>
      <c r="BC104" s="21">
        <v>-16.130842344549599</v>
      </c>
      <c r="BD104" s="21">
        <v>0</v>
      </c>
      <c r="BE104" s="21">
        <v>0</v>
      </c>
      <c r="BF104" s="21">
        <v>3.8368198297171099</v>
      </c>
      <c r="BG104" s="21">
        <v>5.4408901811536499</v>
      </c>
      <c r="BH104" s="21">
        <v>16.297050050908702</v>
      </c>
      <c r="BI104" s="21">
        <v>51.631614026598299</v>
      </c>
      <c r="BJ104" s="21">
        <v>12.656518054592199</v>
      </c>
      <c r="BK104" s="21">
        <v>0</v>
      </c>
      <c r="BL104" s="21">
        <v>21.4457698668981</v>
      </c>
      <c r="BM104" s="21">
        <v>0</v>
      </c>
      <c r="BN104" s="21">
        <v>0</v>
      </c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</row>
    <row r="105" spans="1:82">
      <c r="A105" s="10"/>
      <c r="B105" s="11"/>
      <c r="C105" s="11"/>
      <c r="D105" s="11"/>
      <c r="E105" s="11"/>
      <c r="F105" s="11"/>
      <c r="H105" s="11"/>
      <c r="R105" s="19" t="s">
        <v>316</v>
      </c>
      <c r="S105" s="21">
        <v>6398</v>
      </c>
      <c r="T105" s="21">
        <v>7386.0994902102902</v>
      </c>
      <c r="V105" s="19" t="s">
        <v>316</v>
      </c>
      <c r="W105" s="21">
        <v>-988.09949021029001</v>
      </c>
      <c r="Y105" s="19" t="s">
        <v>316</v>
      </c>
      <c r="Z105" s="21">
        <v>5111.73274578772</v>
      </c>
      <c r="AA105" s="21">
        <v>2729.3292443738601</v>
      </c>
      <c r="AB105" s="21">
        <v>89.188819779294604</v>
      </c>
      <c r="AC105" s="21">
        <v>-447.66867433837598</v>
      </c>
      <c r="AD105" s="21">
        <v>-280.51892598125397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8.8611302842490396</v>
      </c>
      <c r="AK105" s="21">
        <v>0</v>
      </c>
      <c r="AL105" s="21">
        <v>0</v>
      </c>
      <c r="AM105" s="21">
        <v>5.1381757088387996</v>
      </c>
      <c r="AN105" s="21">
        <v>6.5638669857539798</v>
      </c>
      <c r="AO105" s="21">
        <v>8.8068905057941507</v>
      </c>
      <c r="AP105" s="21">
        <v>67.570441053702098</v>
      </c>
      <c r="AQ105" s="21">
        <v>31.141876248932501</v>
      </c>
      <c r="AR105" s="21">
        <v>14.2390062990122</v>
      </c>
      <c r="AS105" s="21">
        <v>34.835891590811102</v>
      </c>
      <c r="AT105" s="21">
        <v>6.8790019119507502</v>
      </c>
      <c r="AU105" s="21">
        <v>0</v>
      </c>
      <c r="AV105" s="23"/>
      <c r="AW105" s="36"/>
      <c r="AX105" s="19" t="s">
        <v>316</v>
      </c>
      <c r="AY105" s="21">
        <v>5111.73274578772</v>
      </c>
      <c r="AZ105" s="21">
        <v>2729.3292443738601</v>
      </c>
      <c r="BA105" s="21">
        <v>89.188819779294604</v>
      </c>
      <c r="BB105" s="21">
        <v>-728.18760031962995</v>
      </c>
      <c r="BC105" s="21">
        <v>8.8611302842490396</v>
      </c>
      <c r="BD105" s="21">
        <v>0</v>
      </c>
      <c r="BE105" s="21">
        <v>0</v>
      </c>
      <c r="BF105" s="21">
        <v>5.1381757088387996</v>
      </c>
      <c r="BG105" s="21">
        <v>6.5638669857539798</v>
      </c>
      <c r="BH105" s="21">
        <v>8.8068905057941507</v>
      </c>
      <c r="BI105" s="21">
        <v>67.570441053702098</v>
      </c>
      <c r="BJ105" s="21">
        <v>31.141876248932501</v>
      </c>
      <c r="BK105" s="21">
        <v>14.2390062990122</v>
      </c>
      <c r="BL105" s="21">
        <v>34.835891590811102</v>
      </c>
      <c r="BM105" s="21">
        <v>6.8790019119507502</v>
      </c>
      <c r="BN105" s="21">
        <v>0</v>
      </c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</row>
    <row r="106" spans="1:82">
      <c r="A106" s="10" t="s">
        <v>127</v>
      </c>
      <c r="B106" s="11" t="s">
        <v>319</v>
      </c>
      <c r="C106" s="17" t="s">
        <v>129</v>
      </c>
      <c r="D106" s="17" t="s">
        <v>320</v>
      </c>
      <c r="E106" s="17"/>
      <c r="F106" s="11" t="s">
        <v>321</v>
      </c>
      <c r="H106" s="11"/>
    </row>
    <row r="107" spans="1:82">
      <c r="A107" s="10" t="s">
        <v>127</v>
      </c>
      <c r="B107" s="11" t="s">
        <v>322</v>
      </c>
      <c r="C107" s="17" t="s">
        <v>129</v>
      </c>
      <c r="D107" s="17" t="s">
        <v>289</v>
      </c>
      <c r="E107" s="17"/>
      <c r="F107" s="11" t="s">
        <v>323</v>
      </c>
    </row>
    <row r="108" spans="1:82">
      <c r="A108" s="10" t="s">
        <v>127</v>
      </c>
      <c r="B108" s="11" t="s">
        <v>324</v>
      </c>
      <c r="C108" s="17" t="s">
        <v>158</v>
      </c>
      <c r="D108" s="17" t="s">
        <v>353</v>
      </c>
      <c r="E108" s="17"/>
      <c r="F108" s="11" t="s">
        <v>325</v>
      </c>
    </row>
    <row r="109" spans="1:82">
      <c r="A109" s="10"/>
      <c r="B109" s="11"/>
      <c r="C109" s="11"/>
      <c r="D109" s="11"/>
      <c r="E109" s="11"/>
      <c r="F109" s="11"/>
      <c r="G109" s="11"/>
    </row>
    <row r="110" spans="1:82">
      <c r="A110" s="10" t="s">
        <v>92</v>
      </c>
      <c r="B110" s="11" t="s">
        <v>326</v>
      </c>
      <c r="C110" s="17">
        <v>1.16081730920345E-5</v>
      </c>
      <c r="D110" s="17" t="s">
        <v>309</v>
      </c>
      <c r="E110" s="17">
        <v>0.25557137207271902</v>
      </c>
      <c r="F110" s="11" t="s">
        <v>327</v>
      </c>
    </row>
    <row r="111" spans="1:82">
      <c r="A111" s="10" t="s">
        <v>127</v>
      </c>
      <c r="B111" s="11" t="s">
        <v>328</v>
      </c>
      <c r="C111" s="17" t="s">
        <v>158</v>
      </c>
      <c r="D111" s="17" t="s">
        <v>320</v>
      </c>
      <c r="E111" s="17"/>
      <c r="F111" s="11" t="s">
        <v>329</v>
      </c>
    </row>
    <row r="112" spans="1:82">
      <c r="A112" s="10"/>
      <c r="B112" s="11"/>
      <c r="C112" s="11"/>
      <c r="D112" s="11"/>
      <c r="E112" s="11"/>
      <c r="F112" s="11"/>
    </row>
    <row r="113" spans="1:7">
      <c r="A113" s="10" t="s">
        <v>127</v>
      </c>
      <c r="B113" s="11" t="s">
        <v>330</v>
      </c>
      <c r="C113" s="17" t="s">
        <v>129</v>
      </c>
      <c r="D113" s="17" t="s">
        <v>331</v>
      </c>
      <c r="E113" s="17"/>
      <c r="F113" s="11" t="s">
        <v>332</v>
      </c>
    </row>
    <row r="114" spans="1:7">
      <c r="A114" s="10" t="s">
        <v>127</v>
      </c>
      <c r="B114" s="11" t="s">
        <v>333</v>
      </c>
      <c r="C114" s="17" t="s">
        <v>129</v>
      </c>
      <c r="D114" s="17" t="s">
        <v>331</v>
      </c>
      <c r="E114" s="17"/>
      <c r="F114" s="11" t="s">
        <v>334</v>
      </c>
      <c r="G114" s="11"/>
    </row>
    <row r="115" spans="1:7">
      <c r="A115" s="10" t="s">
        <v>127</v>
      </c>
      <c r="B115" s="11" t="s">
        <v>335</v>
      </c>
      <c r="C115" s="17" t="s">
        <v>129</v>
      </c>
      <c r="D115" s="17" t="s">
        <v>289</v>
      </c>
      <c r="E115" s="17"/>
      <c r="F115" s="11" t="s">
        <v>336</v>
      </c>
      <c r="G115" s="11"/>
    </row>
    <row r="116" spans="1:7">
      <c r="A116" s="10" t="s">
        <v>127</v>
      </c>
      <c r="B116" s="11" t="s">
        <v>337</v>
      </c>
      <c r="C116" s="17" t="s">
        <v>129</v>
      </c>
      <c r="D116" s="17" t="s">
        <v>320</v>
      </c>
      <c r="E116" s="17"/>
      <c r="F116" s="11" t="s">
        <v>338</v>
      </c>
      <c r="G116" s="11"/>
    </row>
    <row r="117" spans="1:7">
      <c r="A117" s="10" t="s">
        <v>92</v>
      </c>
      <c r="B117" s="11" t="s">
        <v>339</v>
      </c>
      <c r="C117" s="17">
        <v>1.8435338406752601E-5</v>
      </c>
      <c r="D117" s="17" t="s">
        <v>483</v>
      </c>
      <c r="E117" s="17">
        <v>5.5796563830227397</v>
      </c>
      <c r="F117" s="11" t="s">
        <v>484</v>
      </c>
      <c r="G117" s="11"/>
    </row>
    <row r="118" spans="1:7">
      <c r="A118" s="10"/>
      <c r="B118" s="11"/>
      <c r="C118" s="11"/>
      <c r="D118" s="11"/>
      <c r="E118" s="11"/>
      <c r="F118" s="11"/>
    </row>
    <row r="119" spans="1:7">
      <c r="A119" s="10" t="s">
        <v>127</v>
      </c>
      <c r="B119" s="11" t="s">
        <v>343</v>
      </c>
      <c r="C119" s="17" t="s">
        <v>158</v>
      </c>
      <c r="D119" s="17" t="s">
        <v>485</v>
      </c>
      <c r="E119" s="17"/>
      <c r="F119" s="11" t="s">
        <v>486</v>
      </c>
    </row>
    <row r="120" spans="1:7">
      <c r="A120" s="10" t="s">
        <v>92</v>
      </c>
      <c r="B120" s="11" t="s">
        <v>346</v>
      </c>
      <c r="C120" s="17">
        <v>4.94590937689851E-7</v>
      </c>
      <c r="D120" s="17" t="s">
        <v>353</v>
      </c>
      <c r="E120" s="17">
        <v>0.32312542154958002</v>
      </c>
      <c r="F120" s="11" t="s">
        <v>487</v>
      </c>
    </row>
    <row r="121" spans="1:7">
      <c r="A121" s="10" t="s">
        <v>92</v>
      </c>
      <c r="B121" s="11" t="s">
        <v>349</v>
      </c>
      <c r="C121" s="17">
        <v>3.1958850286594902E-6</v>
      </c>
      <c r="D121" s="17" t="s">
        <v>344</v>
      </c>
      <c r="E121" s="17">
        <v>0.370998472924705</v>
      </c>
      <c r="F121" s="11" t="s">
        <v>351</v>
      </c>
    </row>
    <row r="122" spans="1:7">
      <c r="A122" s="10" t="s">
        <v>127</v>
      </c>
      <c r="B122" s="11" t="s">
        <v>352</v>
      </c>
      <c r="C122" s="17" t="s">
        <v>129</v>
      </c>
      <c r="D122" s="17" t="s">
        <v>289</v>
      </c>
      <c r="E122" s="17"/>
      <c r="F122" s="11" t="s">
        <v>354</v>
      </c>
    </row>
    <row r="123" spans="1:7">
      <c r="A123" s="10" t="s">
        <v>92</v>
      </c>
      <c r="B123" s="11" t="s">
        <v>355</v>
      </c>
      <c r="C123" s="17">
        <v>2.6693605781536899E-5</v>
      </c>
      <c r="D123" s="17" t="s">
        <v>262</v>
      </c>
      <c r="E123" s="17">
        <v>0.47309909849359799</v>
      </c>
      <c r="F123" s="11" t="s">
        <v>356</v>
      </c>
    </row>
    <row r="124" spans="1:7">
      <c r="A124" s="10" t="s">
        <v>92</v>
      </c>
      <c r="B124" s="11" t="s">
        <v>357</v>
      </c>
      <c r="C124" s="17">
        <v>7.8940280648539103E-5</v>
      </c>
      <c r="D124" s="17" t="s">
        <v>344</v>
      </c>
      <c r="E124" s="17">
        <v>0.204109612062571</v>
      </c>
      <c r="F124" s="11" t="s">
        <v>488</v>
      </c>
    </row>
    <row r="125" spans="1:7">
      <c r="A125" s="10" t="s">
        <v>127</v>
      </c>
      <c r="B125" s="11" t="s">
        <v>360</v>
      </c>
      <c r="C125" s="17" t="s">
        <v>158</v>
      </c>
      <c r="D125" s="17" t="s">
        <v>289</v>
      </c>
      <c r="E125" s="17"/>
      <c r="F125" s="11" t="s">
        <v>489</v>
      </c>
    </row>
    <row r="126" spans="1:7">
      <c r="A126" s="10" t="s">
        <v>127</v>
      </c>
      <c r="B126" s="11" t="s">
        <v>362</v>
      </c>
      <c r="C126" s="17" t="s">
        <v>158</v>
      </c>
      <c r="D126" s="17" t="s">
        <v>344</v>
      </c>
      <c r="E126" s="17"/>
      <c r="F126" s="11" t="s">
        <v>363</v>
      </c>
    </row>
    <row r="127" spans="1:7">
      <c r="A127" s="10" t="s">
        <v>127</v>
      </c>
      <c r="B127" s="11" t="s">
        <v>364</v>
      </c>
      <c r="C127" s="17" t="s">
        <v>302</v>
      </c>
      <c r="D127" s="17" t="s">
        <v>353</v>
      </c>
      <c r="E127" s="17"/>
      <c r="F127" s="11" t="s">
        <v>365</v>
      </c>
    </row>
    <row r="128" spans="1:7">
      <c r="A128" s="10"/>
      <c r="B128" s="11"/>
      <c r="C128" s="11"/>
      <c r="D128" s="11"/>
      <c r="E128" s="11"/>
      <c r="F128" s="11"/>
    </row>
    <row r="129" spans="1:6">
      <c r="A129" s="10" t="s">
        <v>105</v>
      </c>
      <c r="B129" s="11" t="s">
        <v>52</v>
      </c>
      <c r="C129" s="11"/>
      <c r="D129" s="11"/>
      <c r="E129" s="11"/>
      <c r="F129" s="11"/>
    </row>
    <row r="130" spans="1:6">
      <c r="A130" s="10" t="s">
        <v>127</v>
      </c>
      <c r="B130" s="11" t="s">
        <v>366</v>
      </c>
      <c r="C130" s="17" t="s">
        <v>129</v>
      </c>
      <c r="D130" s="17"/>
      <c r="E130" s="17"/>
      <c r="F130" s="11"/>
    </row>
    <row r="131" spans="1:6">
      <c r="A131" s="10" t="s">
        <v>127</v>
      </c>
      <c r="B131" s="11" t="s">
        <v>367</v>
      </c>
      <c r="C131" s="17" t="s">
        <v>129</v>
      </c>
      <c r="D131" s="17"/>
      <c r="E131" s="17"/>
      <c r="F131" s="11"/>
    </row>
    <row r="132" spans="1:6">
      <c r="A132" s="10" t="s">
        <v>127</v>
      </c>
      <c r="B132" s="11" t="s">
        <v>368</v>
      </c>
      <c r="C132" s="17" t="s">
        <v>158</v>
      </c>
      <c r="D132" s="17"/>
      <c r="E132" s="17"/>
      <c r="F132" s="11" t="s">
        <v>369</v>
      </c>
    </row>
    <row r="133" spans="1:6">
      <c r="A133" s="10" t="s">
        <v>127</v>
      </c>
      <c r="B133" s="11" t="s">
        <v>370</v>
      </c>
      <c r="C133" s="17" t="s">
        <v>158</v>
      </c>
      <c r="D133" s="17"/>
      <c r="E133" s="17"/>
      <c r="F133" s="11" t="s">
        <v>369</v>
      </c>
    </row>
    <row r="134" spans="1:6">
      <c r="A134" s="10"/>
      <c r="B134" s="11"/>
      <c r="C134" s="11"/>
      <c r="D134" s="11"/>
      <c r="E134" s="11"/>
      <c r="F134" s="11"/>
    </row>
    <row r="135" spans="1:6">
      <c r="A135" s="10" t="s">
        <v>105</v>
      </c>
      <c r="B135" s="11" t="s">
        <v>371</v>
      </c>
      <c r="C135" s="11"/>
      <c r="D135" s="11"/>
      <c r="E135" s="11"/>
      <c r="F135" s="11"/>
    </row>
    <row r="136" spans="1:6">
      <c r="A136" s="10" t="s">
        <v>372</v>
      </c>
      <c r="B136" s="11" t="s">
        <v>373</v>
      </c>
      <c r="C136" s="11" t="s">
        <v>374</v>
      </c>
      <c r="D136" s="11" t="s">
        <v>375</v>
      </c>
      <c r="E136" s="11" t="s">
        <v>490</v>
      </c>
      <c r="F136" s="11" t="s">
        <v>377</v>
      </c>
    </row>
    <row r="137" spans="1:6">
      <c r="A137" s="10" t="s">
        <v>372</v>
      </c>
      <c r="B137" s="11" t="s">
        <v>491</v>
      </c>
      <c r="C137" s="11" t="s">
        <v>379</v>
      </c>
      <c r="D137" s="11" t="s">
        <v>380</v>
      </c>
      <c r="E137" s="11" t="s">
        <v>381</v>
      </c>
      <c r="F137" s="11" t="s">
        <v>382</v>
      </c>
    </row>
    <row r="138" spans="1:6">
      <c r="A138" s="10" t="s">
        <v>372</v>
      </c>
      <c r="B138" s="11" t="s">
        <v>383</v>
      </c>
      <c r="C138" s="11" t="s">
        <v>384</v>
      </c>
      <c r="D138" s="11" t="s">
        <v>385</v>
      </c>
      <c r="E138" s="11" t="s">
        <v>386</v>
      </c>
      <c r="F138" s="11" t="s">
        <v>387</v>
      </c>
    </row>
    <row r="139" spans="1:6">
      <c r="A139" s="10" t="s">
        <v>372</v>
      </c>
      <c r="B139" s="11" t="s">
        <v>388</v>
      </c>
      <c r="C139" s="11" t="s">
        <v>389</v>
      </c>
      <c r="D139" s="11" t="s">
        <v>390</v>
      </c>
      <c r="E139" s="11" t="s">
        <v>391</v>
      </c>
      <c r="F139" s="11" t="s">
        <v>492</v>
      </c>
    </row>
    <row r="140" spans="1:6">
      <c r="A140" s="10" t="s">
        <v>372</v>
      </c>
      <c r="B140" s="11" t="s">
        <v>392</v>
      </c>
      <c r="C140" s="11" t="s">
        <v>393</v>
      </c>
      <c r="D140" s="11" t="s">
        <v>394</v>
      </c>
      <c r="E140" s="11"/>
      <c r="F140" s="11"/>
    </row>
    <row r="141" spans="1:6">
      <c r="A141" s="10"/>
      <c r="B141" s="11"/>
      <c r="C141" s="11"/>
      <c r="D141" s="11"/>
      <c r="E141" s="11"/>
      <c r="F141" s="11"/>
    </row>
    <row r="142" spans="1:6">
      <c r="A142" s="10"/>
      <c r="B142" s="70"/>
      <c r="C142" s="11"/>
      <c r="D142" s="11"/>
      <c r="E142" s="11"/>
      <c r="F142" s="11"/>
    </row>
    <row r="143" spans="1:6">
      <c r="A143" s="10"/>
      <c r="B143" s="71"/>
      <c r="C143" s="11"/>
      <c r="D143" s="11"/>
      <c r="E143" s="11"/>
      <c r="F143" s="11"/>
    </row>
    <row r="144" spans="1:6">
      <c r="A144" s="10"/>
      <c r="B144" s="71"/>
      <c r="C144" s="11"/>
      <c r="D144" s="11"/>
      <c r="E144" s="11"/>
      <c r="F144" s="11"/>
    </row>
    <row r="145" spans="1:6">
      <c r="A145" s="10"/>
      <c r="B145" s="71"/>
      <c r="C145" s="11"/>
      <c r="D145" s="11"/>
      <c r="E145" s="11"/>
      <c r="F145" s="11"/>
    </row>
    <row r="146" spans="1:6">
      <c r="A146" s="10"/>
      <c r="B146" s="72"/>
      <c r="C146" s="11"/>
      <c r="D146" s="11"/>
      <c r="E146" s="11"/>
      <c r="F146" s="11"/>
    </row>
    <row r="147" spans="1:6">
      <c r="A147" s="10"/>
      <c r="B147" s="72"/>
      <c r="C147" s="11"/>
      <c r="D147" s="11"/>
      <c r="E147" s="11"/>
      <c r="F147" s="11"/>
    </row>
    <row r="148" spans="1:6">
      <c r="A148" s="10"/>
      <c r="B148" s="72"/>
      <c r="C148" s="11"/>
      <c r="D148" s="11"/>
      <c r="E148" s="11"/>
      <c r="F148" s="11"/>
    </row>
    <row r="149" spans="1:6">
      <c r="A149" s="10"/>
      <c r="B149" s="72"/>
      <c r="C149" s="11"/>
      <c r="D149" s="11"/>
      <c r="E149" s="11"/>
      <c r="F149" s="11"/>
    </row>
    <row r="150" spans="1:6">
      <c r="A150" s="10"/>
      <c r="B150" s="72"/>
      <c r="C150" s="11"/>
      <c r="D150" s="11"/>
      <c r="E150" s="11"/>
      <c r="F150" s="11"/>
    </row>
    <row r="151" spans="1:6">
      <c r="A151" s="10"/>
      <c r="B151" s="72"/>
      <c r="C151" s="11"/>
      <c r="D151" s="11"/>
      <c r="E151" s="11"/>
      <c r="F151" s="11"/>
    </row>
    <row r="152" spans="1:6">
      <c r="A152" s="10"/>
      <c r="B152" s="72"/>
      <c r="C152" s="11"/>
      <c r="D152" s="11"/>
      <c r="E152" s="11"/>
      <c r="F152" s="11"/>
    </row>
    <row r="153" spans="1:6">
      <c r="A153" s="10"/>
      <c r="B153" s="72"/>
      <c r="C153" s="11"/>
      <c r="D153" s="11"/>
      <c r="E153" s="11"/>
      <c r="F153" s="11"/>
    </row>
    <row r="154" spans="1:6">
      <c r="A154" s="10"/>
      <c r="B154" s="72"/>
      <c r="C154" s="11"/>
      <c r="D154" s="11"/>
      <c r="E154" s="11"/>
      <c r="F154" s="11"/>
    </row>
    <row r="155" spans="1:6">
      <c r="A155" s="10"/>
      <c r="B155" s="72"/>
      <c r="C155" s="11"/>
      <c r="D155" s="11"/>
      <c r="E155" s="11"/>
      <c r="F155" s="11"/>
    </row>
    <row r="156" spans="1:6">
      <c r="A156" s="10"/>
      <c r="B156" s="72"/>
      <c r="C156" s="11"/>
      <c r="D156" s="11"/>
      <c r="E156" s="11"/>
      <c r="F156" s="11"/>
    </row>
    <row r="157" spans="1:6">
      <c r="A157" s="10"/>
      <c r="B157" s="72"/>
      <c r="C157" s="11"/>
      <c r="D157" s="11"/>
      <c r="E157" s="11"/>
      <c r="F157" s="11"/>
    </row>
    <row r="158" spans="1:6">
      <c r="A158" s="10"/>
      <c r="B158" s="11"/>
      <c r="C158" s="11"/>
      <c r="D158" s="11"/>
      <c r="E158" s="11"/>
      <c r="F158" s="11"/>
    </row>
    <row r="159" spans="1:6">
      <c r="A159" s="10"/>
      <c r="B159" s="11"/>
      <c r="C159" s="11"/>
      <c r="D159" s="11"/>
      <c r="E159" s="11"/>
      <c r="F159" s="11"/>
    </row>
    <row r="160" spans="1:6">
      <c r="A160" s="10"/>
      <c r="B160" s="11"/>
      <c r="C160" s="11"/>
      <c r="D160" s="11"/>
      <c r="E160" s="11"/>
      <c r="F160" s="11"/>
    </row>
    <row r="161" spans="1:6">
      <c r="A161" s="10"/>
      <c r="B161" s="11"/>
      <c r="C161" s="11"/>
      <c r="D161" s="11"/>
      <c r="E161" s="11"/>
      <c r="F161" s="11"/>
    </row>
    <row r="162" spans="1:6">
      <c r="A162" s="10"/>
      <c r="B162" s="11"/>
      <c r="C162" s="11"/>
      <c r="D162" s="11"/>
      <c r="E162" s="11"/>
      <c r="F162" s="11"/>
    </row>
    <row r="163" spans="1:6">
      <c r="A163" s="10"/>
      <c r="B163" s="11"/>
      <c r="C163" s="11"/>
      <c r="D163" s="11"/>
      <c r="E163" s="11"/>
      <c r="F163" s="11"/>
    </row>
    <row r="164" spans="1:6">
      <c r="A164" s="10"/>
      <c r="B164" s="11"/>
      <c r="C164" s="11"/>
      <c r="D164" s="11"/>
      <c r="E164" s="11"/>
      <c r="F164" s="11"/>
    </row>
    <row r="165" spans="1:6">
      <c r="A165" s="10"/>
      <c r="B165" s="11"/>
      <c r="C165" s="11"/>
      <c r="D165" s="11"/>
      <c r="E165" s="11"/>
      <c r="F165" s="11"/>
    </row>
    <row r="166" spans="1:6">
      <c r="A166" s="10"/>
      <c r="B166" s="11"/>
      <c r="C166" s="11"/>
      <c r="D166" s="11"/>
      <c r="E166" s="11"/>
      <c r="F166" s="11"/>
    </row>
    <row r="167" spans="1:6">
      <c r="A167" s="10"/>
      <c r="B167" s="11"/>
      <c r="C167" s="11"/>
      <c r="D167" s="11"/>
      <c r="E167" s="11"/>
      <c r="F167" s="11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8EA9-5E66-4AD4-AFBE-44C36D757FEE}">
  <dimension ref="A1:F22"/>
  <sheetViews>
    <sheetView topLeftCell="C1" workbookViewId="0">
      <selection activeCell="F3" sqref="F3:G22"/>
    </sheetView>
  </sheetViews>
  <sheetFormatPr defaultRowHeight="13.5"/>
  <cols>
    <col min="1" max="5" width="33" customWidth="1"/>
  </cols>
  <sheetData>
    <row r="1" spans="1:6" ht="14.45">
      <c r="A1" s="67" t="s">
        <v>395</v>
      </c>
      <c r="B1" s="67" t="s">
        <v>396</v>
      </c>
      <c r="C1" s="67" t="s">
        <v>397</v>
      </c>
      <c r="D1" s="67" t="s">
        <v>398</v>
      </c>
      <c r="E1" s="68" t="s">
        <v>399</v>
      </c>
    </row>
    <row r="2" spans="1:6" ht="14.45">
      <c r="A2" s="69" t="s">
        <v>9</v>
      </c>
      <c r="B2" s="69" t="s">
        <v>400</v>
      </c>
      <c r="C2" s="69" t="s">
        <v>9</v>
      </c>
      <c r="D2" s="92" t="s">
        <v>401</v>
      </c>
      <c r="E2" s="69"/>
    </row>
    <row r="3" spans="1:6" ht="14.45">
      <c r="A3" s="69" t="s">
        <v>407</v>
      </c>
      <c r="B3" s="69" t="s">
        <v>400</v>
      </c>
      <c r="C3" s="33" t="s">
        <v>455</v>
      </c>
      <c r="D3" s="70" t="s">
        <v>408</v>
      </c>
      <c r="E3" s="69"/>
      <c r="F3" s="33"/>
    </row>
    <row r="4" spans="1:6" ht="14.45">
      <c r="A4" s="69" t="s">
        <v>410</v>
      </c>
      <c r="B4" s="69" t="s">
        <v>400</v>
      </c>
      <c r="C4" s="32" t="s">
        <v>457</v>
      </c>
      <c r="D4" s="71" t="s">
        <v>411</v>
      </c>
      <c r="E4" s="69"/>
      <c r="F4" s="32"/>
    </row>
    <row r="5" spans="1:6" ht="14.45">
      <c r="A5" s="69" t="s">
        <v>412</v>
      </c>
      <c r="B5" s="69" t="s">
        <v>400</v>
      </c>
      <c r="C5" s="11" t="s">
        <v>466</v>
      </c>
      <c r="D5" s="71" t="s">
        <v>413</v>
      </c>
      <c r="E5" s="69"/>
      <c r="F5" s="11"/>
    </row>
    <row r="6" spans="1:6" ht="14.45">
      <c r="A6" s="69" t="s">
        <v>412</v>
      </c>
      <c r="B6" s="69" t="s">
        <v>400</v>
      </c>
      <c r="C6" s="11" t="s">
        <v>468</v>
      </c>
      <c r="D6" s="71" t="s">
        <v>413</v>
      </c>
      <c r="E6" s="69"/>
      <c r="F6" s="11"/>
    </row>
    <row r="7" spans="1:6" ht="14.45">
      <c r="A7" s="92" t="s">
        <v>46</v>
      </c>
      <c r="B7" s="69" t="s">
        <v>400</v>
      </c>
      <c r="C7" s="11" t="s">
        <v>418</v>
      </c>
      <c r="D7" s="72" t="s">
        <v>419</v>
      </c>
      <c r="E7" s="69"/>
      <c r="F7" s="11"/>
    </row>
    <row r="8" spans="1:6" ht="14.45">
      <c r="A8" s="92" t="s">
        <v>47</v>
      </c>
      <c r="B8" s="69" t="s">
        <v>400</v>
      </c>
      <c r="C8" s="11" t="s">
        <v>420</v>
      </c>
      <c r="D8" s="72" t="s">
        <v>419</v>
      </c>
      <c r="E8" s="69"/>
      <c r="F8" s="11"/>
    </row>
    <row r="9" spans="1:6" ht="14.45">
      <c r="A9" s="69" t="s">
        <v>407</v>
      </c>
      <c r="B9" s="69" t="s">
        <v>400</v>
      </c>
      <c r="C9" s="11" t="s">
        <v>493</v>
      </c>
      <c r="D9" s="72" t="s">
        <v>408</v>
      </c>
      <c r="F9" s="11"/>
    </row>
    <row r="10" spans="1:6" ht="14.45">
      <c r="A10" s="69" t="s">
        <v>407</v>
      </c>
      <c r="B10" s="69" t="s">
        <v>400</v>
      </c>
      <c r="C10" s="11" t="s">
        <v>494</v>
      </c>
      <c r="D10" s="72" t="s">
        <v>408</v>
      </c>
      <c r="F10" s="11"/>
    </row>
    <row r="11" spans="1:6" ht="14.45">
      <c r="A11" s="69" t="s">
        <v>407</v>
      </c>
      <c r="B11" s="69" t="s">
        <v>400</v>
      </c>
      <c r="C11" s="11" t="s">
        <v>495</v>
      </c>
      <c r="D11" s="72" t="s">
        <v>408</v>
      </c>
      <c r="F11" s="11"/>
    </row>
    <row r="12" spans="1:6" ht="14.45">
      <c r="A12" s="69" t="s">
        <v>407</v>
      </c>
      <c r="B12" s="69" t="s">
        <v>400</v>
      </c>
      <c r="C12" s="11" t="s">
        <v>496</v>
      </c>
      <c r="D12" s="72" t="s">
        <v>408</v>
      </c>
      <c r="F12" s="11"/>
    </row>
    <row r="13" spans="1:6" ht="14.45">
      <c r="A13" s="69" t="s">
        <v>407</v>
      </c>
      <c r="B13" s="69" t="s">
        <v>400</v>
      </c>
      <c r="C13" s="11" t="s">
        <v>497</v>
      </c>
      <c r="D13" s="72" t="s">
        <v>408</v>
      </c>
      <c r="F13" s="11"/>
    </row>
    <row r="14" spans="1:6" ht="14.45">
      <c r="A14" s="69" t="s">
        <v>424</v>
      </c>
      <c r="B14" s="69" t="str">
        <f>E14</f>
        <v>general</v>
      </c>
      <c r="C14" s="11" t="s">
        <v>288</v>
      </c>
      <c r="D14" s="72" t="s">
        <v>422</v>
      </c>
      <c r="E14" s="69" t="s">
        <v>423</v>
      </c>
      <c r="F14" s="11"/>
    </row>
    <row r="15" spans="1:6" ht="14.45">
      <c r="A15" s="69" t="s">
        <v>426</v>
      </c>
      <c r="B15" s="69" t="str">
        <f>E15</f>
        <v>general</v>
      </c>
      <c r="C15" s="11" t="s">
        <v>308</v>
      </c>
      <c r="D15" s="72" t="s">
        <v>422</v>
      </c>
      <c r="E15" s="69" t="s">
        <v>423</v>
      </c>
      <c r="F15" s="11"/>
    </row>
    <row r="16" spans="1:6" ht="14.45">
      <c r="A16" s="69" t="s">
        <v>27</v>
      </c>
      <c r="B16" s="69" t="str">
        <f>E16</f>
        <v>general</v>
      </c>
      <c r="C16" s="11" t="s">
        <v>317</v>
      </c>
      <c r="D16" s="72" t="s">
        <v>422</v>
      </c>
      <c r="E16" s="69" t="s">
        <v>423</v>
      </c>
      <c r="F16" s="11"/>
    </row>
    <row r="17" spans="1:6" ht="14.45">
      <c r="A17" s="69" t="s">
        <v>498</v>
      </c>
      <c r="B17" s="69" t="str">
        <f>E17</f>
        <v>general</v>
      </c>
      <c r="C17" s="11" t="s">
        <v>326</v>
      </c>
      <c r="D17" s="72" t="s">
        <v>422</v>
      </c>
      <c r="E17" s="69" t="s">
        <v>423</v>
      </c>
      <c r="F17" s="11"/>
    </row>
    <row r="18" spans="1:6" ht="14.45">
      <c r="A18" s="69" t="s">
        <v>428</v>
      </c>
      <c r="B18" s="92" t="s">
        <v>429</v>
      </c>
      <c r="C18" s="11" t="s">
        <v>339</v>
      </c>
      <c r="D18" s="72" t="s">
        <v>422</v>
      </c>
      <c r="E18" s="92" t="s">
        <v>429</v>
      </c>
      <c r="F18" s="11"/>
    </row>
    <row r="19" spans="1:6" ht="14.45">
      <c r="A19" s="69" t="s">
        <v>431</v>
      </c>
      <c r="B19" s="69" t="str">
        <f>E19</f>
        <v>general</v>
      </c>
      <c r="C19" s="11" t="s">
        <v>346</v>
      </c>
      <c r="D19" s="72" t="s">
        <v>422</v>
      </c>
      <c r="E19" s="69" t="s">
        <v>423</v>
      </c>
      <c r="F19" s="11"/>
    </row>
    <row r="20" spans="1:6" ht="14.45">
      <c r="A20" s="69" t="s">
        <v>432</v>
      </c>
      <c r="B20" s="69" t="str">
        <f>E20</f>
        <v>general</v>
      </c>
      <c r="C20" s="11" t="s">
        <v>349</v>
      </c>
      <c r="D20" s="72" t="s">
        <v>422</v>
      </c>
      <c r="E20" s="69" t="s">
        <v>423</v>
      </c>
      <c r="F20" s="11"/>
    </row>
    <row r="21" spans="1:6" ht="14.45">
      <c r="A21" s="69" t="s">
        <v>433</v>
      </c>
      <c r="B21" s="69" t="str">
        <f>E21</f>
        <v>general</v>
      </c>
      <c r="C21" s="11" t="s">
        <v>355</v>
      </c>
      <c r="D21" s="72" t="s">
        <v>422</v>
      </c>
      <c r="E21" s="69" t="s">
        <v>423</v>
      </c>
      <c r="F21" s="11"/>
    </row>
    <row r="22" spans="1:6" ht="14.45">
      <c r="A22" s="69" t="s">
        <v>434</v>
      </c>
      <c r="B22" s="69" t="str">
        <f>E22</f>
        <v>general</v>
      </c>
      <c r="C22" s="11" t="s">
        <v>357</v>
      </c>
      <c r="D22" s="72" t="s">
        <v>422</v>
      </c>
      <c r="E22" s="69" t="s">
        <v>423</v>
      </c>
      <c r="F2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BB96-0A22-46C4-94A9-EA687619FAAC}">
  <dimension ref="B2:I9"/>
  <sheetViews>
    <sheetView workbookViewId="0">
      <selection activeCell="D13" sqref="D13"/>
    </sheetView>
  </sheetViews>
  <sheetFormatPr defaultRowHeight="13.5"/>
  <cols>
    <col min="2" max="2" width="27.125" customWidth="1"/>
    <col min="8" max="8" width="11.25" customWidth="1"/>
    <col min="9" max="9" width="15.625" customWidth="1"/>
  </cols>
  <sheetData>
    <row r="2" spans="2:9">
      <c r="B2" t="s">
        <v>499</v>
      </c>
      <c r="C2">
        <v>2022</v>
      </c>
      <c r="D2">
        <v>2023</v>
      </c>
      <c r="G2" t="s">
        <v>500</v>
      </c>
      <c r="H2">
        <v>2022</v>
      </c>
      <c r="I2">
        <v>2023</v>
      </c>
    </row>
    <row r="3" spans="2:9">
      <c r="B3" t="s">
        <v>501</v>
      </c>
      <c r="C3" s="45">
        <v>496851.9112186117</v>
      </c>
      <c r="D3" s="45">
        <v>355184.00655138877</v>
      </c>
      <c r="G3" t="s">
        <v>501</v>
      </c>
      <c r="H3" s="45">
        <v>1275632</v>
      </c>
      <c r="I3" s="45">
        <v>1178495</v>
      </c>
    </row>
    <row r="4" spans="2:9">
      <c r="B4" t="s">
        <v>429</v>
      </c>
      <c r="C4" s="45">
        <v>210586</v>
      </c>
      <c r="D4" s="45">
        <v>229104</v>
      </c>
      <c r="G4" t="s">
        <v>429</v>
      </c>
      <c r="H4" s="45">
        <v>576561</v>
      </c>
      <c r="I4" s="45">
        <v>517596</v>
      </c>
    </row>
    <row r="7" spans="2:9">
      <c r="B7" t="s">
        <v>502</v>
      </c>
      <c r="C7">
        <v>2022</v>
      </c>
      <c r="D7">
        <v>2023</v>
      </c>
    </row>
    <row r="8" spans="2:9">
      <c r="B8" t="s">
        <v>501</v>
      </c>
      <c r="C8" s="91">
        <f>C3/H3</f>
        <v>0.38949470632487404</v>
      </c>
      <c r="D8" s="91">
        <f>D3/I3</f>
        <v>0.30138779252469361</v>
      </c>
    </row>
    <row r="9" spans="2:9">
      <c r="B9" t="s">
        <v>429</v>
      </c>
      <c r="C9" s="91">
        <f>C4/H4</f>
        <v>0.36524496107090143</v>
      </c>
      <c r="D9" s="91">
        <f>D4/I4</f>
        <v>0.44263093223286115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A73D-3B18-465A-BAA7-4ACED3D21C68}">
  <dimension ref="C6:C43"/>
  <sheetViews>
    <sheetView workbookViewId="0">
      <selection activeCell="G31" sqref="A30:G31"/>
    </sheetView>
  </sheetViews>
  <sheetFormatPr defaultRowHeight="13.5"/>
  <cols>
    <col min="3" max="3" width="51" customWidth="1"/>
  </cols>
  <sheetData>
    <row r="6" spans="3:3">
      <c r="C6" s="46" t="s">
        <v>503</v>
      </c>
    </row>
    <row r="7" spans="3:3">
      <c r="C7" s="46" t="s">
        <v>504</v>
      </c>
    </row>
    <row r="8" spans="3:3">
      <c r="C8" s="46" t="s">
        <v>505</v>
      </c>
    </row>
    <row r="9" spans="3:3">
      <c r="C9" s="46" t="s">
        <v>506</v>
      </c>
    </row>
    <row r="10" spans="3:3">
      <c r="C10" s="46" t="s">
        <v>507</v>
      </c>
    </row>
    <row r="11" spans="3:3">
      <c r="C11" s="46" t="s">
        <v>508</v>
      </c>
    </row>
    <row r="12" spans="3:3">
      <c r="C12" s="46" t="s">
        <v>242</v>
      </c>
    </row>
    <row r="13" spans="3:3">
      <c r="C13" s="46" t="s">
        <v>509</v>
      </c>
    </row>
    <row r="14" spans="3:3">
      <c r="C14" s="46" t="s">
        <v>288</v>
      </c>
    </row>
    <row r="15" spans="3:3">
      <c r="C15" s="46" t="s">
        <v>308</v>
      </c>
    </row>
    <row r="16" spans="3:3">
      <c r="C16" s="46" t="s">
        <v>313</v>
      </c>
    </row>
    <row r="17" spans="3:3">
      <c r="C17" s="46" t="s">
        <v>317</v>
      </c>
    </row>
    <row r="18" spans="3:3">
      <c r="C18" s="46" t="s">
        <v>510</v>
      </c>
    </row>
    <row r="19" spans="3:3">
      <c r="C19" s="46" t="s">
        <v>511</v>
      </c>
    </row>
    <row r="20" spans="3:3">
      <c r="C20" s="46" t="s">
        <v>512</v>
      </c>
    </row>
    <row r="21" spans="3:3">
      <c r="C21" s="46" t="s">
        <v>513</v>
      </c>
    </row>
    <row r="22" spans="3:3">
      <c r="C22" s="46" t="s">
        <v>514</v>
      </c>
    </row>
    <row r="23" spans="3:3">
      <c r="C23" s="46" t="s">
        <v>515</v>
      </c>
    </row>
    <row r="31" spans="3:3">
      <c r="C31" s="33" t="s">
        <v>516</v>
      </c>
    </row>
    <row r="32" spans="3:3">
      <c r="C32" s="32" t="s">
        <v>517</v>
      </c>
    </row>
    <row r="33" spans="3:3">
      <c r="C33" s="32" t="s">
        <v>518</v>
      </c>
    </row>
    <row r="34" spans="3:3">
      <c r="C34" s="32" t="s">
        <v>519</v>
      </c>
    </row>
    <row r="35" spans="3:3">
      <c r="C35" s="11" t="s">
        <v>288</v>
      </c>
    </row>
    <row r="36" spans="3:3">
      <c r="C36" s="11" t="s">
        <v>308</v>
      </c>
    </row>
    <row r="37" spans="3:3">
      <c r="C37" s="11" t="s">
        <v>317</v>
      </c>
    </row>
    <row r="38" spans="3:3">
      <c r="C38" s="11" t="s">
        <v>326</v>
      </c>
    </row>
    <row r="39" spans="3:3">
      <c r="C39" s="11" t="s">
        <v>510</v>
      </c>
    </row>
    <row r="40" spans="3:3">
      <c r="C40" s="11" t="s">
        <v>512</v>
      </c>
    </row>
    <row r="41" spans="3:3">
      <c r="C41" s="11" t="s">
        <v>520</v>
      </c>
    </row>
    <row r="42" spans="3:3">
      <c r="C42" s="11" t="s">
        <v>513</v>
      </c>
    </row>
    <row r="43" spans="3:3">
      <c r="C43" s="11" t="s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B27A-5B46-441C-8620-B1891DD03BBC}">
  <dimension ref="A1:FA179"/>
  <sheetViews>
    <sheetView showGridLines="0" tabSelected="1" zoomScale="90" zoomScaleNormal="90" workbookViewId="0">
      <pane ySplit="1" topLeftCell="A9" activePane="bottomLeft" state="frozen"/>
      <selection pane="bottomLeft" activeCell="C30" sqref="C30"/>
      <selection activeCell="E127" sqref="E127"/>
    </sheetView>
  </sheetViews>
  <sheetFormatPr defaultRowHeight="13.5"/>
  <cols>
    <col min="1" max="1" width="9.875" bestFit="1" customWidth="1"/>
    <col min="2" max="2" width="32.875" bestFit="1" customWidth="1"/>
    <col min="3" max="3" width="29.25" bestFit="1" customWidth="1"/>
    <col min="4" max="4" width="20.75" bestFit="1" customWidth="1"/>
    <col min="5" max="5" width="26.5" bestFit="1" customWidth="1"/>
    <col min="6" max="6" width="33.75" bestFit="1" customWidth="1"/>
    <col min="7" max="8" width="7.875" customWidth="1"/>
    <col min="18" max="18" width="9.875" bestFit="1" customWidth="1"/>
    <col min="19" max="20" width="8.875" bestFit="1" customWidth="1"/>
    <col min="22" max="22" width="9.875" bestFit="1" customWidth="1"/>
    <col min="23" max="23" width="8.5" bestFit="1" customWidth="1"/>
    <col min="25" max="25" width="12.75" bestFit="1" customWidth="1"/>
    <col min="26" max="26" width="8.875" bestFit="1" customWidth="1"/>
    <col min="27" max="27" width="49.25" bestFit="1" customWidth="1"/>
    <col min="28" max="28" width="35.375" bestFit="1" customWidth="1"/>
    <col min="29" max="29" width="38" bestFit="1" customWidth="1"/>
    <col min="30" max="30" width="14.625" bestFit="1" customWidth="1"/>
    <col min="31" max="31" width="26.125" bestFit="1" customWidth="1"/>
    <col min="32" max="32" width="25.125" bestFit="1" customWidth="1"/>
    <col min="33" max="33" width="26.5" bestFit="1" customWidth="1"/>
    <col min="34" max="35" width="44.875" bestFit="1" customWidth="1"/>
    <col min="36" max="38" width="18.25" bestFit="1" customWidth="1"/>
    <col min="39" max="40" width="29.125" bestFit="1" customWidth="1"/>
    <col min="41" max="41" width="9.875" bestFit="1" customWidth="1"/>
    <col min="42" max="42" width="10" bestFit="1" customWidth="1"/>
    <col min="43" max="43" width="8.625" bestFit="1" customWidth="1"/>
    <col min="44" max="44" width="8.25" bestFit="1" customWidth="1"/>
    <col min="45" max="45" width="6.875" bestFit="1" customWidth="1"/>
    <col min="46" max="46" width="7.875" bestFit="1" customWidth="1"/>
    <col min="47" max="47" width="9.125" bestFit="1" customWidth="1"/>
    <col min="48" max="48" width="7.875" bestFit="1" customWidth="1"/>
    <col min="49" max="49" width="6.875" bestFit="1" customWidth="1"/>
    <col min="50" max="50" width="12.875" bestFit="1" customWidth="1"/>
    <col min="51" max="51" width="11.125" bestFit="1" customWidth="1"/>
    <col min="52" max="52" width="9.625" bestFit="1" customWidth="1"/>
    <col min="53" max="53" width="12.375" bestFit="1" customWidth="1"/>
    <col min="54" max="54" width="9.875" bestFit="1" customWidth="1"/>
    <col min="55" max="55" width="10.875" bestFit="1" customWidth="1"/>
    <col min="56" max="56" width="5.75" bestFit="1" customWidth="1"/>
    <col min="57" max="57" width="6" bestFit="1" customWidth="1"/>
    <col min="59" max="59" width="12.75" bestFit="1" customWidth="1"/>
    <col min="60" max="60" width="8.875" bestFit="1" customWidth="1"/>
    <col min="61" max="62" width="7.875" bestFit="1" customWidth="1"/>
    <col min="63" max="63" width="8.875" bestFit="1" customWidth="1"/>
    <col min="64" max="64" width="14.5" bestFit="1" customWidth="1"/>
    <col min="65" max="65" width="7.875" bestFit="1" customWidth="1"/>
    <col min="66" max="66" width="12.125" bestFit="1" customWidth="1"/>
    <col min="67" max="67" width="9.125" bestFit="1" customWidth="1"/>
    <col min="68" max="68" width="7.875" bestFit="1" customWidth="1"/>
    <col min="69" max="69" width="14.625" bestFit="1" customWidth="1"/>
    <col min="70" max="70" width="14.5" bestFit="1" customWidth="1"/>
    <col min="71" max="71" width="8.25" bestFit="1" customWidth="1"/>
    <col min="72" max="72" width="6.875" bestFit="1" customWidth="1"/>
    <col min="73" max="73" width="7.875" bestFit="1" customWidth="1"/>
    <col min="74" max="75" width="6.875" bestFit="1" customWidth="1"/>
    <col min="76" max="78" width="7.875" bestFit="1" customWidth="1"/>
    <col min="79" max="79" width="6.875" bestFit="1" customWidth="1"/>
    <col min="80" max="80" width="12.875" bestFit="1" customWidth="1"/>
    <col min="81" max="81" width="11.125" bestFit="1" customWidth="1"/>
    <col min="82" max="82" width="9.625" bestFit="1" customWidth="1"/>
    <col min="83" max="83" width="12.375" bestFit="1" customWidth="1"/>
    <col min="84" max="84" width="7.875" bestFit="1" customWidth="1"/>
    <col min="85" max="85" width="5.75" bestFit="1" customWidth="1"/>
    <col min="86" max="86" width="6.25" bestFit="1" customWidth="1"/>
    <col min="87" max="87" width="7.875" bestFit="1" customWidth="1"/>
    <col min="88" max="88" width="6.25" bestFit="1" customWidth="1"/>
    <col min="93" max="93" width="13" bestFit="1" customWidth="1"/>
    <col min="94" max="94" width="10.875" bestFit="1" customWidth="1"/>
    <col min="96" max="96" width="16.75" bestFit="1" customWidth="1"/>
    <col min="97" max="97" width="12.125" bestFit="1" customWidth="1"/>
    <col min="98" max="98" width="9.875" bestFit="1" customWidth="1"/>
    <col min="99" max="99" width="6.25" bestFit="1" customWidth="1"/>
    <col min="100" max="100" width="6.375" bestFit="1" customWidth="1"/>
    <col min="101" max="101" width="13.25" bestFit="1" customWidth="1"/>
    <col min="102" max="102" width="14.25" bestFit="1" customWidth="1"/>
    <col min="103" max="103" width="9.5" bestFit="1" customWidth="1"/>
    <col min="105" max="105" width="12.5" bestFit="1" customWidth="1"/>
    <col min="106" max="106" width="5.125" bestFit="1" customWidth="1"/>
    <col min="107" max="115" width="8.75" bestFit="1" customWidth="1"/>
    <col min="116" max="129" width="9.875" bestFit="1" customWidth="1"/>
    <col min="131" max="131" width="19.125" bestFit="1" customWidth="1"/>
    <col min="132" max="132" width="10" bestFit="1" customWidth="1"/>
    <col min="133" max="136" width="9.875" bestFit="1" customWidth="1"/>
    <col min="137" max="137" width="10.875" bestFit="1" customWidth="1"/>
    <col min="138" max="139" width="9.875" bestFit="1" customWidth="1"/>
    <col min="140" max="140" width="12.875" bestFit="1" customWidth="1"/>
    <col min="141" max="141" width="11.125" bestFit="1" customWidth="1"/>
    <col min="142" max="142" width="9.625" bestFit="1" customWidth="1"/>
    <col min="143" max="143" width="12.375" bestFit="1" customWidth="1"/>
    <col min="144" max="155" width="2.875" bestFit="1" customWidth="1"/>
  </cols>
  <sheetData>
    <row r="1" spans="1:155">
      <c r="A1" s="10" t="s">
        <v>0</v>
      </c>
      <c r="B1" s="11" t="s">
        <v>521</v>
      </c>
      <c r="C1" s="12">
        <v>45448.586828703701</v>
      </c>
      <c r="D1" s="34">
        <v>45448.586828703701</v>
      </c>
      <c r="E1" s="11" t="s">
        <v>2</v>
      </c>
      <c r="F1" s="11" t="s">
        <v>3</v>
      </c>
      <c r="G1" s="11"/>
      <c r="H1" s="11"/>
      <c r="R1" s="18" t="s">
        <v>4</v>
      </c>
      <c r="S1" s="20" t="s">
        <v>5</v>
      </c>
      <c r="T1" s="20" t="s">
        <v>0</v>
      </c>
      <c r="U1" s="11"/>
      <c r="V1" s="18" t="s">
        <v>6</v>
      </c>
      <c r="W1" s="20" t="s">
        <v>7</v>
      </c>
      <c r="Y1" s="18" t="s">
        <v>8</v>
      </c>
      <c r="Z1" s="20" t="s">
        <v>9</v>
      </c>
      <c r="AA1" s="20" t="s">
        <v>522</v>
      </c>
      <c r="AB1" s="20" t="s">
        <v>523</v>
      </c>
      <c r="AC1" s="20" t="s">
        <v>524</v>
      </c>
      <c r="AD1" s="20" t="s">
        <v>13</v>
      </c>
      <c r="AE1" s="20" t="s">
        <v>525</v>
      </c>
      <c r="AF1" s="20" t="s">
        <v>526</v>
      </c>
      <c r="AG1" s="20" t="s">
        <v>527</v>
      </c>
      <c r="AH1" s="20" t="s">
        <v>528</v>
      </c>
      <c r="AI1" s="20" t="s">
        <v>529</v>
      </c>
      <c r="AJ1" s="20" t="s">
        <v>530</v>
      </c>
      <c r="AK1" s="20" t="s">
        <v>531</v>
      </c>
      <c r="AL1" s="20" t="s">
        <v>532</v>
      </c>
      <c r="AM1" s="20" t="s">
        <v>19</v>
      </c>
      <c r="AN1" s="20" t="s">
        <v>20</v>
      </c>
      <c r="AO1" s="20" t="s">
        <v>21</v>
      </c>
      <c r="AP1" s="20" t="s">
        <v>22</v>
      </c>
      <c r="AQ1" s="20" t="s">
        <v>23</v>
      </c>
      <c r="AR1" s="20" t="s">
        <v>25</v>
      </c>
      <c r="AS1" s="20" t="s">
        <v>26</v>
      </c>
      <c r="AT1" s="20" t="s">
        <v>27</v>
      </c>
      <c r="AU1" s="20" t="s">
        <v>28</v>
      </c>
      <c r="AV1" s="20" t="s">
        <v>29</v>
      </c>
      <c r="AW1" s="20" t="s">
        <v>30</v>
      </c>
      <c r="AX1" s="20" t="s">
        <v>31</v>
      </c>
      <c r="AY1" s="20" t="s">
        <v>33</v>
      </c>
      <c r="AZ1" s="20" t="s">
        <v>34</v>
      </c>
      <c r="BA1" s="20" t="s">
        <v>35</v>
      </c>
      <c r="BB1" s="20" t="s">
        <v>36</v>
      </c>
      <c r="BC1" s="20" t="s">
        <v>37</v>
      </c>
      <c r="BD1" s="20" t="s">
        <v>38</v>
      </c>
      <c r="BE1" s="22"/>
      <c r="BF1" s="36"/>
      <c r="BG1" s="18" t="s">
        <v>8</v>
      </c>
      <c r="BH1" s="20" t="s">
        <v>9</v>
      </c>
      <c r="BI1" s="20" t="s">
        <v>39</v>
      </c>
      <c r="BJ1" s="20" t="s">
        <v>40</v>
      </c>
      <c r="BK1" s="20" t="s">
        <v>41</v>
      </c>
      <c r="BL1" s="20" t="s">
        <v>42</v>
      </c>
      <c r="BM1" s="20" t="s">
        <v>43</v>
      </c>
      <c r="BN1" s="20" t="s">
        <v>44</v>
      </c>
      <c r="BO1" s="20" t="s">
        <v>45</v>
      </c>
      <c r="BP1" s="20" t="s">
        <v>533</v>
      </c>
      <c r="BQ1" s="20" t="s">
        <v>46</v>
      </c>
      <c r="BR1" s="20" t="s">
        <v>47</v>
      </c>
      <c r="BS1" s="20" t="s">
        <v>48</v>
      </c>
      <c r="BT1" s="20" t="s">
        <v>49</v>
      </c>
      <c r="BU1" s="20">
        <v>121</v>
      </c>
      <c r="BV1" s="20" t="s">
        <v>50</v>
      </c>
      <c r="BW1" s="20" t="s">
        <v>26</v>
      </c>
      <c r="BX1" s="20" t="s">
        <v>27</v>
      </c>
      <c r="BY1" s="20" t="s">
        <v>51</v>
      </c>
      <c r="BZ1" s="20" t="s">
        <v>29</v>
      </c>
      <c r="CA1" s="20" t="s">
        <v>30</v>
      </c>
      <c r="CB1" s="20" t="s">
        <v>31</v>
      </c>
      <c r="CC1" s="20" t="s">
        <v>33</v>
      </c>
      <c r="CD1" s="20" t="s">
        <v>34</v>
      </c>
      <c r="CE1" s="20" t="s">
        <v>35</v>
      </c>
      <c r="CF1" s="20" t="s">
        <v>52</v>
      </c>
      <c r="CG1" s="20" t="s">
        <v>38</v>
      </c>
      <c r="CH1" s="22"/>
      <c r="CI1" s="22"/>
      <c r="CJ1" s="22"/>
      <c r="CK1" s="22"/>
      <c r="CL1" s="22"/>
      <c r="CM1" s="22"/>
      <c r="CO1" s="18" t="s">
        <v>53</v>
      </c>
      <c r="CP1" s="20" t="s">
        <v>54</v>
      </c>
      <c r="CR1" s="18" t="s">
        <v>55</v>
      </c>
      <c r="CS1" s="29" t="s">
        <v>56</v>
      </c>
      <c r="CT1" s="20" t="s">
        <v>57</v>
      </c>
      <c r="CU1" s="20" t="s">
        <v>58</v>
      </c>
      <c r="CV1" s="30" t="s">
        <v>59</v>
      </c>
      <c r="CW1" s="20" t="s">
        <v>60</v>
      </c>
      <c r="CX1" s="20" t="s">
        <v>61</v>
      </c>
      <c r="CY1" s="29" t="s">
        <v>62</v>
      </c>
      <c r="DA1" s="31" t="s">
        <v>63</v>
      </c>
      <c r="DB1" s="20">
        <v>0</v>
      </c>
      <c r="DC1" s="20">
        <v>1000000</v>
      </c>
      <c r="DD1" s="20">
        <v>2000000</v>
      </c>
      <c r="DE1" s="20">
        <v>3000000</v>
      </c>
      <c r="DF1" s="20">
        <v>4000000</v>
      </c>
      <c r="DG1" s="20">
        <v>5000000</v>
      </c>
      <c r="DH1" s="20">
        <v>6000000</v>
      </c>
      <c r="DI1" s="20">
        <v>7000000</v>
      </c>
      <c r="DJ1" s="20">
        <v>8000000</v>
      </c>
      <c r="DK1" s="20">
        <v>9000000</v>
      </c>
      <c r="DL1" s="20">
        <v>10000000</v>
      </c>
      <c r="DM1" s="20">
        <v>11000000</v>
      </c>
      <c r="DN1" s="20">
        <v>12000000</v>
      </c>
      <c r="DO1" s="20">
        <v>13000000</v>
      </c>
      <c r="DP1" s="20">
        <v>14000000</v>
      </c>
      <c r="DQ1" s="20">
        <v>15000000</v>
      </c>
      <c r="DR1" s="20">
        <v>16000000</v>
      </c>
      <c r="DS1" s="20">
        <v>17000000</v>
      </c>
      <c r="DT1" s="20">
        <v>18000000</v>
      </c>
      <c r="DU1" s="20">
        <v>19000000</v>
      </c>
      <c r="DV1" s="20">
        <v>20000000</v>
      </c>
      <c r="DW1" s="20">
        <v>21000000</v>
      </c>
      <c r="DX1" s="20">
        <v>22000000</v>
      </c>
      <c r="DY1" s="20">
        <v>23000000</v>
      </c>
      <c r="EA1" s="18" t="s">
        <v>64</v>
      </c>
      <c r="EB1" s="20" t="s">
        <v>22</v>
      </c>
      <c r="EC1" s="20" t="s">
        <v>23</v>
      </c>
      <c r="ED1" s="20" t="s">
        <v>25</v>
      </c>
      <c r="EE1" s="20" t="s">
        <v>26</v>
      </c>
      <c r="EF1" s="20" t="s">
        <v>27</v>
      </c>
      <c r="EG1" s="20" t="s">
        <v>28</v>
      </c>
      <c r="EH1" s="20" t="s">
        <v>29</v>
      </c>
      <c r="EI1" s="20" t="s">
        <v>30</v>
      </c>
      <c r="EJ1" s="20" t="s">
        <v>31</v>
      </c>
      <c r="EK1" s="20" t="s">
        <v>33</v>
      </c>
      <c r="EL1" s="20" t="s">
        <v>34</v>
      </c>
      <c r="EM1" s="20" t="s">
        <v>35</v>
      </c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</row>
    <row r="2" spans="1:155">
      <c r="A2" s="10" t="s">
        <v>65</v>
      </c>
      <c r="B2" s="13">
        <v>104</v>
      </c>
      <c r="C2" s="11" t="s">
        <v>66</v>
      </c>
      <c r="D2" s="13">
        <v>8</v>
      </c>
      <c r="E2" s="11"/>
      <c r="F2" s="11"/>
      <c r="G2" s="11"/>
      <c r="H2" s="11"/>
      <c r="R2" s="19" t="s">
        <v>67</v>
      </c>
      <c r="S2" s="21">
        <v>47075116</v>
      </c>
      <c r="T2" s="21">
        <v>48039913.221907102</v>
      </c>
      <c r="V2" s="19" t="s">
        <v>67</v>
      </c>
      <c r="W2" s="21">
        <v>-964797.22190710204</v>
      </c>
      <c r="Y2" s="19" t="s">
        <v>67</v>
      </c>
      <c r="Z2" s="21">
        <v>43340239.156632602</v>
      </c>
      <c r="AA2" s="21">
        <v>275232.53104215697</v>
      </c>
      <c r="AB2" s="21">
        <v>1146015.8473074699</v>
      </c>
      <c r="AC2" s="21">
        <v>0</v>
      </c>
      <c r="AD2" s="21">
        <v>47167.310040798802</v>
      </c>
      <c r="AE2" s="21">
        <v>311167.98985682998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1">
        <v>0</v>
      </c>
      <c r="AN2" s="21">
        <v>0</v>
      </c>
      <c r="AO2" s="21">
        <v>142817.864362022</v>
      </c>
      <c r="AP2" s="21">
        <v>0</v>
      </c>
      <c r="AQ2" s="21">
        <v>0</v>
      </c>
      <c r="AR2" s="21">
        <v>0</v>
      </c>
      <c r="AS2" s="21">
        <v>0</v>
      </c>
      <c r="AT2" s="21">
        <v>0</v>
      </c>
      <c r="AU2" s="21">
        <v>402668.04456772999</v>
      </c>
      <c r="AV2" s="21">
        <v>1075312.1964435701</v>
      </c>
      <c r="AW2" s="21">
        <v>481808.58156710799</v>
      </c>
      <c r="AX2" s="21">
        <v>575713.63423394505</v>
      </c>
      <c r="AY2" s="21">
        <v>171468.94968711701</v>
      </c>
      <c r="AZ2" s="21">
        <v>0</v>
      </c>
      <c r="BA2" s="21">
        <v>70301.116165752304</v>
      </c>
      <c r="BB2" s="21">
        <v>0</v>
      </c>
      <c r="BC2" s="21">
        <v>0</v>
      </c>
      <c r="BD2" s="21">
        <v>0</v>
      </c>
      <c r="BE2" s="23"/>
      <c r="BF2" s="36"/>
      <c r="BG2" s="19" t="s">
        <v>67</v>
      </c>
      <c r="BH2" s="21">
        <v>43340239.156632602</v>
      </c>
      <c r="BI2" s="21">
        <v>275232.53104215697</v>
      </c>
      <c r="BJ2" s="21">
        <v>1146015.8473074699</v>
      </c>
      <c r="BK2" s="21">
        <v>0</v>
      </c>
      <c r="BL2" s="21">
        <v>47167.310040798802</v>
      </c>
      <c r="BM2" s="21">
        <v>311167.98985682998</v>
      </c>
      <c r="BN2" s="21">
        <v>0</v>
      </c>
      <c r="BO2" s="21">
        <v>0</v>
      </c>
      <c r="BP2" s="21">
        <v>0</v>
      </c>
      <c r="BQ2" s="21">
        <v>0</v>
      </c>
      <c r="BR2" s="21">
        <v>0</v>
      </c>
      <c r="BS2" s="21">
        <v>142817.864362022</v>
      </c>
      <c r="BT2" s="21">
        <v>0</v>
      </c>
      <c r="BU2" s="21">
        <v>0</v>
      </c>
      <c r="BV2" s="21">
        <v>0</v>
      </c>
      <c r="BW2" s="21">
        <v>0</v>
      </c>
      <c r="BX2" s="21">
        <v>0</v>
      </c>
      <c r="BY2" s="21">
        <v>402668.04456772999</v>
      </c>
      <c r="BZ2" s="21">
        <v>1075312.1964435701</v>
      </c>
      <c r="CA2" s="21">
        <v>481808.58156710799</v>
      </c>
      <c r="CB2" s="21">
        <v>575713.63423394505</v>
      </c>
      <c r="CC2" s="21">
        <v>171468.94968711701</v>
      </c>
      <c r="CD2" s="21">
        <v>0</v>
      </c>
      <c r="CE2" s="21">
        <v>70301.116165752304</v>
      </c>
      <c r="CF2" s="21">
        <v>0</v>
      </c>
      <c r="CG2" s="21">
        <v>0</v>
      </c>
      <c r="CH2" s="23"/>
      <c r="CI2" s="23"/>
      <c r="CJ2" s="23"/>
      <c r="CK2" s="23"/>
      <c r="CL2" s="23"/>
      <c r="CM2" s="23"/>
      <c r="CO2" s="19" t="s">
        <v>68</v>
      </c>
      <c r="CP2" s="21">
        <v>2811493193.4860601</v>
      </c>
      <c r="CR2" s="19" t="s">
        <v>22</v>
      </c>
      <c r="CS2" s="25">
        <v>6.0288367883028198E-3</v>
      </c>
      <c r="CT2" s="21">
        <v>8608224.4819657803</v>
      </c>
      <c r="CU2" s="21">
        <v>0</v>
      </c>
      <c r="CV2" s="26">
        <v>1</v>
      </c>
      <c r="CW2" s="21">
        <v>308086.00581795</v>
      </c>
      <c r="CX2" s="21">
        <v>1</v>
      </c>
      <c r="CY2" s="25">
        <v>8.9999999999999993E-3</v>
      </c>
      <c r="DA2" s="27" t="s">
        <v>22</v>
      </c>
      <c r="DB2" s="28">
        <v>0</v>
      </c>
      <c r="DC2" s="28">
        <v>6.6686860022134597E-4</v>
      </c>
      <c r="DD2" s="28">
        <v>1.2599727670077E-3</v>
      </c>
      <c r="DE2" s="28">
        <v>1.78747181635952E-3</v>
      </c>
      <c r="DF2" s="28">
        <v>2.2566225366701799E-3</v>
      </c>
      <c r="DG2" s="28">
        <v>2.67387902014341E-3</v>
      </c>
      <c r="DH2" s="28">
        <v>3.0449814515436202E-3</v>
      </c>
      <c r="DI2" s="28">
        <v>3.3750350757432799E-3</v>
      </c>
      <c r="DJ2" s="28">
        <v>3.6685804304215299E-3</v>
      </c>
      <c r="DK2" s="28">
        <v>3.9296558101030096E-3</v>
      </c>
      <c r="DL2" s="28">
        <v>4.1618528208529799E-3</v>
      </c>
      <c r="DM2" s="28">
        <v>4.3683657898928099E-3</v>
      </c>
      <c r="DN2" s="28">
        <v>4.5520357098624903E-3</v>
      </c>
      <c r="DO2" s="28">
        <v>4.7153893222700496E-3</v>
      </c>
      <c r="DP2" s="28">
        <v>4.8606738777977401E-3</v>
      </c>
      <c r="DQ2" s="28">
        <v>4.9898880516613398E-3</v>
      </c>
      <c r="DR2" s="28">
        <v>5.1048094393243903E-3</v>
      </c>
      <c r="DS2" s="28">
        <v>5.2070190108249896E-3</v>
      </c>
      <c r="DT2" s="28">
        <v>5.2979228601325399E-3</v>
      </c>
      <c r="DU2" s="28">
        <v>5.3787715487397499E-3</v>
      </c>
      <c r="DV2" s="28">
        <v>5.4506773095991399E-3</v>
      </c>
      <c r="DW2" s="28">
        <v>5.5146293480779198E-3</v>
      </c>
      <c r="DX2" s="28">
        <v>5.5715074504261997E-3</v>
      </c>
      <c r="DY2" s="28">
        <v>5.6220940869696999E-3</v>
      </c>
      <c r="EA2" s="19" t="s">
        <v>68</v>
      </c>
      <c r="EB2" s="21">
        <v>242095506</v>
      </c>
      <c r="EC2" s="21">
        <v>94826</v>
      </c>
      <c r="ED2" s="21">
        <v>166549238</v>
      </c>
      <c r="EE2" s="21">
        <v>114638060</v>
      </c>
      <c r="EF2" s="21">
        <v>333496199.824175</v>
      </c>
      <c r="EG2" s="21">
        <v>2529830065.9942398</v>
      </c>
      <c r="EH2" s="21">
        <v>315700000</v>
      </c>
      <c r="EI2" s="21">
        <v>35409171</v>
      </c>
      <c r="EJ2" s="21">
        <v>8304612589</v>
      </c>
      <c r="EK2" s="21">
        <v>303336477</v>
      </c>
      <c r="EL2" s="21">
        <v>8400060</v>
      </c>
      <c r="EM2" s="21">
        <v>378061212</v>
      </c>
      <c r="EN2" s="21" t="s">
        <v>69</v>
      </c>
      <c r="EO2" s="21" t="s">
        <v>69</v>
      </c>
      <c r="EP2" s="21" t="s">
        <v>69</v>
      </c>
      <c r="EQ2" s="21" t="s">
        <v>69</v>
      </c>
      <c r="ER2" s="21" t="s">
        <v>69</v>
      </c>
      <c r="ES2" s="21" t="s">
        <v>69</v>
      </c>
      <c r="ET2" s="21" t="s">
        <v>69</v>
      </c>
      <c r="EU2" s="21" t="s">
        <v>69</v>
      </c>
      <c r="EV2" s="21" t="s">
        <v>69</v>
      </c>
      <c r="EW2" s="21" t="s">
        <v>69</v>
      </c>
      <c r="EX2" s="21" t="s">
        <v>69</v>
      </c>
      <c r="EY2" s="21" t="s">
        <v>69</v>
      </c>
    </row>
    <row r="3" spans="1:155">
      <c r="A3" s="10" t="s">
        <v>70</v>
      </c>
      <c r="B3" s="13">
        <v>29</v>
      </c>
      <c r="C3" s="11" t="s">
        <v>71</v>
      </c>
      <c r="D3" s="13">
        <v>5000</v>
      </c>
      <c r="E3" s="11"/>
      <c r="F3" s="11"/>
      <c r="G3" s="11"/>
      <c r="H3" s="11"/>
      <c r="R3" s="19" t="s">
        <v>72</v>
      </c>
      <c r="S3" s="21">
        <v>48899376</v>
      </c>
      <c r="T3" s="21">
        <v>49391984.269367702</v>
      </c>
      <c r="V3" s="19" t="s">
        <v>72</v>
      </c>
      <c r="W3" s="21">
        <v>-492608.26936770201</v>
      </c>
      <c r="Y3" s="19" t="s">
        <v>72</v>
      </c>
      <c r="Z3" s="21">
        <v>43340239.156632602</v>
      </c>
      <c r="AA3" s="21">
        <v>959938.70254714997</v>
      </c>
      <c r="AB3" s="21">
        <v>622607.86810532794</v>
      </c>
      <c r="AC3" s="21">
        <v>0</v>
      </c>
      <c r="AD3" s="21">
        <v>6523.2585206985796</v>
      </c>
      <c r="AE3" s="21">
        <v>641669.43390013103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91245.904690359399</v>
      </c>
      <c r="AP3" s="21">
        <v>77331.007220890693</v>
      </c>
      <c r="AQ3" s="21">
        <v>0</v>
      </c>
      <c r="AR3" s="21">
        <v>421933.43011374999</v>
      </c>
      <c r="AS3" s="21">
        <v>0</v>
      </c>
      <c r="AT3" s="21">
        <v>65035.328893846199</v>
      </c>
      <c r="AU3" s="21">
        <v>2456568.9500218998</v>
      </c>
      <c r="AV3" s="21">
        <v>277635.075990488</v>
      </c>
      <c r="AW3" s="21">
        <v>37953.521372425297</v>
      </c>
      <c r="AX3" s="21">
        <v>209283.77772859001</v>
      </c>
      <c r="AY3" s="21">
        <v>4487.2955023047898</v>
      </c>
      <c r="AZ3" s="21">
        <v>3370.9813547072799</v>
      </c>
      <c r="BA3" s="21">
        <v>49941.771951753202</v>
      </c>
      <c r="BB3" s="21">
        <v>76781.986403448202</v>
      </c>
      <c r="BC3" s="21">
        <v>49436.818417337403</v>
      </c>
      <c r="BD3" s="21">
        <v>-7.4505805969238298E-9</v>
      </c>
      <c r="BE3" s="23"/>
      <c r="BF3" s="36"/>
      <c r="BG3" s="19" t="s">
        <v>72</v>
      </c>
      <c r="BH3" s="21">
        <v>43340239.156632602</v>
      </c>
      <c r="BI3" s="21">
        <v>959938.70254714997</v>
      </c>
      <c r="BJ3" s="21">
        <v>622607.86810532794</v>
      </c>
      <c r="BK3" s="21">
        <v>0</v>
      </c>
      <c r="BL3" s="21">
        <v>6523.2585206985796</v>
      </c>
      <c r="BM3" s="21">
        <v>641669.43390013103</v>
      </c>
      <c r="BN3" s="21">
        <v>0</v>
      </c>
      <c r="BO3" s="21">
        <v>0</v>
      </c>
      <c r="BP3" s="21">
        <v>0</v>
      </c>
      <c r="BQ3" s="21">
        <v>0</v>
      </c>
      <c r="BR3" s="21">
        <v>0</v>
      </c>
      <c r="BS3" s="21">
        <v>91245.904690359399</v>
      </c>
      <c r="BT3" s="21">
        <v>77331.007220890693</v>
      </c>
      <c r="BU3" s="21">
        <v>0</v>
      </c>
      <c r="BV3" s="21">
        <v>421933.43011374999</v>
      </c>
      <c r="BW3" s="21">
        <v>0</v>
      </c>
      <c r="BX3" s="21">
        <v>65035.328893846199</v>
      </c>
      <c r="BY3" s="21">
        <v>2456568.9500218998</v>
      </c>
      <c r="BZ3" s="21">
        <v>277635.075990488</v>
      </c>
      <c r="CA3" s="21">
        <v>37953.521372425297</v>
      </c>
      <c r="CB3" s="21">
        <v>209283.77772859001</v>
      </c>
      <c r="CC3" s="21">
        <v>4487.2955023047898</v>
      </c>
      <c r="CD3" s="21">
        <v>3370.9813547072799</v>
      </c>
      <c r="CE3" s="21">
        <v>49941.771951753202</v>
      </c>
      <c r="CF3" s="21">
        <v>126218.804820786</v>
      </c>
      <c r="CG3" s="21">
        <v>-7.4505805969238298E-9</v>
      </c>
      <c r="CH3" s="23"/>
      <c r="CI3" s="23"/>
      <c r="CJ3" s="23"/>
      <c r="CK3" s="23"/>
      <c r="CL3" s="23"/>
      <c r="CM3" s="23"/>
      <c r="CO3" s="19" t="s">
        <v>40</v>
      </c>
      <c r="CP3" s="21">
        <v>101469661.182872</v>
      </c>
      <c r="CR3" s="19" t="s">
        <v>23</v>
      </c>
      <c r="CS3" s="25">
        <v>2.4823815817290699E-2</v>
      </c>
      <c r="CT3" s="21">
        <v>6879.8029423468397</v>
      </c>
      <c r="CU3" s="21">
        <v>0</v>
      </c>
      <c r="CV3" s="26">
        <v>1</v>
      </c>
      <c r="CW3" s="21">
        <v>1272200.0807393701</v>
      </c>
      <c r="CX3" s="21">
        <v>1</v>
      </c>
      <c r="CY3" s="25">
        <v>3.7999999999999999E-2</v>
      </c>
      <c r="DA3" s="27" t="s">
        <v>23</v>
      </c>
      <c r="DB3" s="28">
        <v>0</v>
      </c>
      <c r="DC3" s="28">
        <v>2.4823815817290699E-2</v>
      </c>
      <c r="DD3" s="28">
        <v>2.4823815817290699E-2</v>
      </c>
      <c r="DE3" s="28">
        <v>2.4823815817290699E-2</v>
      </c>
      <c r="DF3" s="28">
        <v>2.4823815817290699E-2</v>
      </c>
      <c r="DG3" s="28">
        <v>2.4823815817290699E-2</v>
      </c>
      <c r="DH3" s="28">
        <v>2.4823815817290699E-2</v>
      </c>
      <c r="DI3" s="28">
        <v>2.4823815817290699E-2</v>
      </c>
      <c r="DJ3" s="28">
        <v>2.4823815817290699E-2</v>
      </c>
      <c r="DK3" s="28">
        <v>2.4823815817290699E-2</v>
      </c>
      <c r="DL3" s="28">
        <v>2.4823815817290699E-2</v>
      </c>
      <c r="DM3" s="28">
        <v>2.4823815817290699E-2</v>
      </c>
      <c r="DN3" s="28">
        <v>2.4823815817290699E-2</v>
      </c>
      <c r="DO3" s="28">
        <v>2.4823815817290699E-2</v>
      </c>
      <c r="DP3" s="28">
        <v>2.4823815817290699E-2</v>
      </c>
      <c r="DQ3" s="28">
        <v>2.4823815817290699E-2</v>
      </c>
      <c r="DR3" s="28">
        <v>2.4823815817290699E-2</v>
      </c>
      <c r="DS3" s="28">
        <v>2.4823815817290699E-2</v>
      </c>
      <c r="DT3" s="28">
        <v>2.4823815817290699E-2</v>
      </c>
      <c r="DU3" s="28">
        <v>2.4823815817290699E-2</v>
      </c>
      <c r="DV3" s="28">
        <v>2.4823815817290699E-2</v>
      </c>
      <c r="DW3" s="28">
        <v>2.4823815817290699E-2</v>
      </c>
      <c r="DX3" s="28">
        <v>2.4823815817290699E-2</v>
      </c>
      <c r="DY3" s="28">
        <v>2.4823815817290699E-2</v>
      </c>
      <c r="EA3" s="19" t="s">
        <v>73</v>
      </c>
      <c r="EB3" s="21">
        <v>234667773.72624999</v>
      </c>
      <c r="EC3" s="21">
        <v>60194</v>
      </c>
      <c r="ED3" s="21">
        <v>55626955</v>
      </c>
      <c r="EE3" s="21">
        <v>85803048</v>
      </c>
      <c r="EF3" s="21">
        <v>225001504.17582399</v>
      </c>
      <c r="EG3" s="21">
        <v>2072056186.6731701</v>
      </c>
      <c r="EH3" s="21">
        <v>400481248</v>
      </c>
      <c r="EI3" s="21">
        <v>29903006</v>
      </c>
      <c r="EJ3" s="21">
        <v>4163329790</v>
      </c>
      <c r="EK3" s="21">
        <v>58681954</v>
      </c>
      <c r="EL3" s="21">
        <v>12059263</v>
      </c>
      <c r="EM3" s="21">
        <v>1044970703</v>
      </c>
      <c r="EN3" s="21" t="s">
        <v>69</v>
      </c>
      <c r="EO3" s="21" t="s">
        <v>69</v>
      </c>
      <c r="EP3" s="21" t="s">
        <v>69</v>
      </c>
      <c r="EQ3" s="21" t="s">
        <v>69</v>
      </c>
      <c r="ER3" s="21" t="s">
        <v>69</v>
      </c>
      <c r="ES3" s="21" t="s">
        <v>69</v>
      </c>
      <c r="ET3" s="21" t="s">
        <v>69</v>
      </c>
      <c r="EU3" s="21" t="s">
        <v>69</v>
      </c>
      <c r="EV3" s="21" t="s">
        <v>69</v>
      </c>
      <c r="EW3" s="21" t="s">
        <v>69</v>
      </c>
      <c r="EX3" s="21" t="s">
        <v>69</v>
      </c>
      <c r="EY3" s="21" t="s">
        <v>69</v>
      </c>
    </row>
    <row r="4" spans="1:155">
      <c r="A4" s="10" t="s">
        <v>74</v>
      </c>
      <c r="B4" s="13">
        <v>75</v>
      </c>
      <c r="C4" s="11" t="s">
        <v>75</v>
      </c>
      <c r="D4" s="13">
        <v>257568</v>
      </c>
      <c r="E4" s="11"/>
      <c r="F4" s="11"/>
      <c r="G4" s="11"/>
      <c r="H4" s="11"/>
      <c r="R4" s="19" t="s">
        <v>76</v>
      </c>
      <c r="S4" s="21">
        <v>49168740</v>
      </c>
      <c r="T4" s="21">
        <v>49465137.980236597</v>
      </c>
      <c r="V4" s="19" t="s">
        <v>76</v>
      </c>
      <c r="W4" s="21">
        <v>-296397.98023659701</v>
      </c>
      <c r="Y4" s="19" t="s">
        <v>76</v>
      </c>
      <c r="Z4" s="21">
        <v>43340239.156632602</v>
      </c>
      <c r="AA4" s="21">
        <v>1348843.2780253801</v>
      </c>
      <c r="AB4" s="21">
        <v>746432.31655299501</v>
      </c>
      <c r="AC4" s="21">
        <v>0</v>
      </c>
      <c r="AD4" s="21">
        <v>5178.2795096586196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3121.5122629359598</v>
      </c>
      <c r="AP4" s="21">
        <v>106584.005395972</v>
      </c>
      <c r="AQ4" s="21">
        <v>0</v>
      </c>
      <c r="AR4" s="21">
        <v>440455.63825878198</v>
      </c>
      <c r="AS4" s="21">
        <v>0</v>
      </c>
      <c r="AT4" s="21">
        <v>60350.2888136611</v>
      </c>
      <c r="AU4" s="21">
        <v>2589528.8282486899</v>
      </c>
      <c r="AV4" s="21">
        <v>367039.92070032202</v>
      </c>
      <c r="AW4" s="21">
        <v>17410.1988695664</v>
      </c>
      <c r="AX4" s="21">
        <v>248643.567358039</v>
      </c>
      <c r="AY4" s="21">
        <v>13795.8575928353</v>
      </c>
      <c r="AZ4" s="21">
        <v>6795.9567093738196</v>
      </c>
      <c r="BA4" s="21">
        <v>27030.174073676299</v>
      </c>
      <c r="BB4" s="21">
        <v>120172.69810859099</v>
      </c>
      <c r="BC4" s="21">
        <v>23516.303123519901</v>
      </c>
      <c r="BD4" s="21">
        <v>7.4505805969238298E-9</v>
      </c>
      <c r="BE4" s="23"/>
      <c r="BF4" s="36"/>
      <c r="BG4" s="19" t="s">
        <v>76</v>
      </c>
      <c r="BH4" s="21">
        <v>43340239.156632602</v>
      </c>
      <c r="BI4" s="21">
        <v>1348843.2780253801</v>
      </c>
      <c r="BJ4" s="21">
        <v>746432.31655299501</v>
      </c>
      <c r="BK4" s="21">
        <v>0</v>
      </c>
      <c r="BL4" s="21">
        <v>5178.2795096586196</v>
      </c>
      <c r="BM4" s="21">
        <v>0</v>
      </c>
      <c r="BN4" s="21">
        <v>0</v>
      </c>
      <c r="BO4" s="21">
        <v>0</v>
      </c>
      <c r="BP4" s="21">
        <v>0</v>
      </c>
      <c r="BQ4" s="21">
        <v>0</v>
      </c>
      <c r="BR4" s="21">
        <v>0</v>
      </c>
      <c r="BS4" s="21">
        <v>3121.5122629359598</v>
      </c>
      <c r="BT4" s="21">
        <v>106584.005395972</v>
      </c>
      <c r="BU4" s="21">
        <v>0</v>
      </c>
      <c r="BV4" s="21">
        <v>440455.63825878198</v>
      </c>
      <c r="BW4" s="21">
        <v>0</v>
      </c>
      <c r="BX4" s="21">
        <v>60350.2888136611</v>
      </c>
      <c r="BY4" s="21">
        <v>2589528.8282486899</v>
      </c>
      <c r="BZ4" s="21">
        <v>367039.92070032202</v>
      </c>
      <c r="CA4" s="21">
        <v>17410.1988695664</v>
      </c>
      <c r="CB4" s="21">
        <v>248643.567358039</v>
      </c>
      <c r="CC4" s="21">
        <v>13795.8575928353</v>
      </c>
      <c r="CD4" s="21">
        <v>6795.9567093738196</v>
      </c>
      <c r="CE4" s="21">
        <v>27030.174073676299</v>
      </c>
      <c r="CF4" s="21">
        <v>143689.00123211101</v>
      </c>
      <c r="CG4" s="21">
        <v>7.4505805969238298E-9</v>
      </c>
      <c r="CH4" s="23"/>
      <c r="CI4" s="23"/>
      <c r="CJ4" s="23"/>
      <c r="CK4" s="23"/>
      <c r="CL4" s="23"/>
      <c r="CM4" s="23"/>
      <c r="CO4" s="19" t="s">
        <v>42</v>
      </c>
      <c r="CP4" s="21">
        <v>23168107.645454299</v>
      </c>
      <c r="CR4" s="19" t="s">
        <v>25</v>
      </c>
      <c r="CS4" s="25">
        <v>7.2463219744789403E-3</v>
      </c>
      <c r="CT4" s="21">
        <v>1898919.6545025699</v>
      </c>
      <c r="CU4" s="21">
        <v>0</v>
      </c>
      <c r="CV4" s="26">
        <v>1</v>
      </c>
      <c r="CW4" s="21">
        <v>370400.71274014801</v>
      </c>
      <c r="CX4" s="21">
        <v>1</v>
      </c>
      <c r="CY4" s="25">
        <v>1.9E-2</v>
      </c>
      <c r="DA4" s="27" t="s">
        <v>25</v>
      </c>
      <c r="DB4" s="28">
        <v>0</v>
      </c>
      <c r="DC4" s="28">
        <v>3.01006825272262E-3</v>
      </c>
      <c r="DD4" s="28">
        <v>4.7697765410441104E-3</v>
      </c>
      <c r="DE4" s="28">
        <v>5.7985150944594704E-3</v>
      </c>
      <c r="DF4" s="28">
        <v>6.3999233041648297E-3</v>
      </c>
      <c r="DG4" s="28">
        <v>6.7515110166115099E-3</v>
      </c>
      <c r="DH4" s="28">
        <v>6.95705180828784E-3</v>
      </c>
      <c r="DI4" s="28">
        <v>7.0772124838385901E-3</v>
      </c>
      <c r="DJ4" s="28">
        <v>7.1474593084764398E-3</v>
      </c>
      <c r="DK4" s="28">
        <v>7.1885261246297499E-3</v>
      </c>
      <c r="DL4" s="28">
        <v>7.2125340907928503E-3</v>
      </c>
      <c r="DM4" s="28">
        <v>7.2265693263742102E-3</v>
      </c>
      <c r="DN4" s="28">
        <v>7.2347744294839903E-3</v>
      </c>
      <c r="DO4" s="28">
        <v>7.2395711937885002E-3</v>
      </c>
      <c r="DP4" s="28">
        <v>7.2423754178774901E-3</v>
      </c>
      <c r="DQ4" s="28">
        <v>7.2440147881366896E-3</v>
      </c>
      <c r="DR4" s="28">
        <v>7.2449731761832599E-3</v>
      </c>
      <c r="DS4" s="28">
        <v>7.2455334569634204E-3</v>
      </c>
      <c r="DT4" s="28">
        <v>7.2458610012746602E-3</v>
      </c>
      <c r="DU4" s="28">
        <v>7.24605248611517E-3</v>
      </c>
      <c r="DV4" s="28">
        <v>7.2461644295771302E-3</v>
      </c>
      <c r="DW4" s="28">
        <v>7.2462298725575799E-3</v>
      </c>
      <c r="DX4" s="28">
        <v>7.2462681310106903E-3</v>
      </c>
      <c r="DY4" s="28">
        <v>7.2462904971869304E-3</v>
      </c>
    </row>
    <row r="5" spans="1:155">
      <c r="A5" s="10" t="s">
        <v>77</v>
      </c>
      <c r="B5" s="14">
        <v>1655276.98443537</v>
      </c>
      <c r="C5" s="11"/>
      <c r="D5" s="11"/>
      <c r="E5" s="11"/>
      <c r="F5" s="11"/>
      <c r="G5" s="11"/>
      <c r="H5" s="11"/>
      <c r="R5" s="19" t="s">
        <v>78</v>
      </c>
      <c r="S5" s="21">
        <v>50175452</v>
      </c>
      <c r="T5" s="21">
        <v>50607189.522613101</v>
      </c>
      <c r="V5" s="19" t="s">
        <v>78</v>
      </c>
      <c r="W5" s="21">
        <v>-431737.522613101</v>
      </c>
      <c r="Y5" s="19" t="s">
        <v>78</v>
      </c>
      <c r="Z5" s="21">
        <v>43340239.156632602</v>
      </c>
      <c r="AA5" s="21">
        <v>1705483.8404413201</v>
      </c>
      <c r="AB5" s="21">
        <v>556226.78770641296</v>
      </c>
      <c r="AC5" s="21">
        <v>0</v>
      </c>
      <c r="AD5" s="21">
        <v>3158.4179627922199</v>
      </c>
      <c r="AE5" s="21">
        <v>792599.124850058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24875.637247400002</v>
      </c>
      <c r="AP5" s="21">
        <v>126810.122830887</v>
      </c>
      <c r="AQ5" s="21">
        <v>0</v>
      </c>
      <c r="AR5" s="21">
        <v>286938.45385166002</v>
      </c>
      <c r="AS5" s="21">
        <v>0</v>
      </c>
      <c r="AT5" s="21">
        <v>30919.648871230798</v>
      </c>
      <c r="AU5" s="21">
        <v>2366100.6081168698</v>
      </c>
      <c r="AV5" s="21">
        <v>496846.491626431</v>
      </c>
      <c r="AW5" s="21">
        <v>716.21924175945003</v>
      </c>
      <c r="AX5" s="21">
        <v>448717.98149080703</v>
      </c>
      <c r="AY5" s="21">
        <v>38115.416381026502</v>
      </c>
      <c r="AZ5" s="21">
        <v>6244.59435703909</v>
      </c>
      <c r="BA5" s="21">
        <v>311693.35403105902</v>
      </c>
      <c r="BB5" s="21">
        <v>63689.084666105802</v>
      </c>
      <c r="BC5" s="21">
        <v>7814.5823076428196</v>
      </c>
      <c r="BD5" s="21">
        <v>1.4901161193847699E-8</v>
      </c>
      <c r="BE5" s="23"/>
      <c r="BF5" s="36"/>
      <c r="BG5" s="19" t="s">
        <v>78</v>
      </c>
      <c r="BH5" s="21">
        <v>43340239.156632602</v>
      </c>
      <c r="BI5" s="21">
        <v>1705483.8404413201</v>
      </c>
      <c r="BJ5" s="21">
        <v>556226.78770641296</v>
      </c>
      <c r="BK5" s="21">
        <v>0</v>
      </c>
      <c r="BL5" s="21">
        <v>3158.4179627922199</v>
      </c>
      <c r="BM5" s="21">
        <v>792599.124850058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24875.637247400002</v>
      </c>
      <c r="BT5" s="21">
        <v>126810.122830887</v>
      </c>
      <c r="BU5" s="21">
        <v>0</v>
      </c>
      <c r="BV5" s="21">
        <v>286938.45385166002</v>
      </c>
      <c r="BW5" s="21">
        <v>0</v>
      </c>
      <c r="BX5" s="21">
        <v>30919.648871230798</v>
      </c>
      <c r="BY5" s="21">
        <v>2366100.6081168698</v>
      </c>
      <c r="BZ5" s="21">
        <v>496846.491626431</v>
      </c>
      <c r="CA5" s="21">
        <v>716.21924175945003</v>
      </c>
      <c r="CB5" s="21">
        <v>448717.98149080703</v>
      </c>
      <c r="CC5" s="21">
        <v>38115.416381026502</v>
      </c>
      <c r="CD5" s="21">
        <v>6244.59435703909</v>
      </c>
      <c r="CE5" s="21">
        <v>311693.35403105902</v>
      </c>
      <c r="CF5" s="21">
        <v>71503.666973748594</v>
      </c>
      <c r="CG5" s="21">
        <v>1.4901161193847699E-8</v>
      </c>
      <c r="CH5" s="23"/>
      <c r="CI5" s="23"/>
      <c r="CJ5" s="23"/>
      <c r="CK5" s="23"/>
      <c r="CL5" s="23"/>
      <c r="CM5" s="23"/>
      <c r="CO5" s="19" t="s">
        <v>43</v>
      </c>
      <c r="CP5" s="21">
        <v>22577053.845716301</v>
      </c>
      <c r="CR5" s="19" t="s">
        <v>26</v>
      </c>
      <c r="CS5" s="25">
        <v>5.6685482264008102E-3</v>
      </c>
      <c r="CT5" s="21">
        <v>4521966.1698701698</v>
      </c>
      <c r="CU5" s="21">
        <v>0</v>
      </c>
      <c r="CV5" s="26">
        <v>1</v>
      </c>
      <c r="CW5" s="21">
        <v>292218.92701965303</v>
      </c>
      <c r="CX5" s="21">
        <v>1</v>
      </c>
      <c r="CY5" s="25">
        <v>0.253</v>
      </c>
      <c r="DA5" s="27" t="s">
        <v>26</v>
      </c>
      <c r="DB5" s="28">
        <v>0</v>
      </c>
      <c r="DC5" s="28">
        <v>1.4525268324290499E-3</v>
      </c>
      <c r="DD5" s="28">
        <v>2.53285356799732E-3</v>
      </c>
      <c r="DE5" s="28">
        <v>3.33635394370594E-3</v>
      </c>
      <c r="DF5" s="28">
        <v>3.9339628267484397E-3</v>
      </c>
      <c r="DG5" s="28">
        <v>4.3784385082642503E-3</v>
      </c>
      <c r="DH5" s="28">
        <v>4.70902032701692E-3</v>
      </c>
      <c r="DI5" s="28">
        <v>4.95489280876245E-3</v>
      </c>
      <c r="DJ5" s="28">
        <v>5.1377621435244204E-3</v>
      </c>
      <c r="DK5" s="28">
        <v>5.2737724581349704E-3</v>
      </c>
      <c r="DL5" s="28">
        <v>5.3749310570030701E-3</v>
      </c>
      <c r="DM5" s="28">
        <v>5.4501684546537999E-3</v>
      </c>
      <c r="DN5" s="28">
        <v>5.5061267821572904E-3</v>
      </c>
      <c r="DO5" s="28">
        <v>5.5477461697858201E-3</v>
      </c>
      <c r="DP5" s="28">
        <v>5.5787008731133297E-3</v>
      </c>
      <c r="DQ5" s="28">
        <v>5.6017236447755596E-3</v>
      </c>
      <c r="DR5" s="28">
        <v>5.6188469881784499E-3</v>
      </c>
      <c r="DS5" s="28">
        <v>5.6315825915886301E-3</v>
      </c>
      <c r="DT5" s="28">
        <v>5.6410547834617498E-3</v>
      </c>
      <c r="DU5" s="28">
        <v>5.6480997907528297E-3</v>
      </c>
      <c r="DV5" s="28">
        <v>5.6533395629614399E-3</v>
      </c>
      <c r="DW5" s="28">
        <v>5.6572366792686096E-3</v>
      </c>
      <c r="DX5" s="28">
        <v>5.6601351860942704E-3</v>
      </c>
      <c r="DY5" s="28">
        <v>5.6622909703091103E-3</v>
      </c>
      <c r="EA5" s="18" t="s">
        <v>79</v>
      </c>
      <c r="EB5" s="20" t="s">
        <v>22</v>
      </c>
      <c r="EC5" s="20" t="s">
        <v>23</v>
      </c>
      <c r="ED5" s="20" t="s">
        <v>25</v>
      </c>
      <c r="EE5" s="20" t="s">
        <v>26</v>
      </c>
      <c r="EF5" s="20" t="s">
        <v>27</v>
      </c>
      <c r="EG5" s="20" t="s">
        <v>28</v>
      </c>
      <c r="EH5" s="20" t="s">
        <v>29</v>
      </c>
      <c r="EI5" s="20" t="s">
        <v>30</v>
      </c>
      <c r="EJ5" s="20" t="s">
        <v>31</v>
      </c>
      <c r="EK5" s="20" t="s">
        <v>33</v>
      </c>
      <c r="EL5" s="20" t="s">
        <v>34</v>
      </c>
      <c r="EM5" s="20" t="s">
        <v>35</v>
      </c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</row>
    <row r="6" spans="1:155">
      <c r="A6" s="10" t="s">
        <v>80</v>
      </c>
      <c r="B6" s="15">
        <v>0.96760566679044402</v>
      </c>
      <c r="C6" s="11"/>
      <c r="D6" s="11"/>
      <c r="E6" s="11"/>
      <c r="F6" s="11"/>
      <c r="G6" s="11"/>
      <c r="H6" s="11"/>
      <c r="R6" s="19" t="s">
        <v>81</v>
      </c>
      <c r="S6" s="21">
        <v>50193288</v>
      </c>
      <c r="T6" s="21">
        <v>50786652.083227597</v>
      </c>
      <c r="V6" s="19" t="s">
        <v>81</v>
      </c>
      <c r="W6" s="21">
        <v>-593364.08322759694</v>
      </c>
      <c r="Y6" s="19" t="s">
        <v>81</v>
      </c>
      <c r="Z6" s="21">
        <v>43340239.156632602</v>
      </c>
      <c r="AA6" s="21">
        <v>1641701.94277626</v>
      </c>
      <c r="AB6" s="21">
        <v>582352.95932442101</v>
      </c>
      <c r="AC6" s="21">
        <v>0</v>
      </c>
      <c r="AD6" s="21">
        <v>2231.2770111967402</v>
      </c>
      <c r="AE6" s="21">
        <v>723500.846978207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17658.8656424644</v>
      </c>
      <c r="AP6" s="21">
        <v>156814.987401675</v>
      </c>
      <c r="AQ6" s="21">
        <v>0</v>
      </c>
      <c r="AR6" s="21">
        <v>335904.16043889802</v>
      </c>
      <c r="AS6" s="21">
        <v>0</v>
      </c>
      <c r="AT6" s="21">
        <v>0</v>
      </c>
      <c r="AU6" s="21">
        <v>2438353.10752215</v>
      </c>
      <c r="AV6" s="21">
        <v>489544.29240846599</v>
      </c>
      <c r="AW6" s="21">
        <v>90553.205390185307</v>
      </c>
      <c r="AX6" s="21">
        <v>479457.32963324198</v>
      </c>
      <c r="AY6" s="21">
        <v>24602.153060360299</v>
      </c>
      <c r="AZ6" s="21">
        <v>9217.8916390926606</v>
      </c>
      <c r="BA6" s="21">
        <v>394676.88791264698</v>
      </c>
      <c r="BB6" s="21">
        <v>55320.380375220499</v>
      </c>
      <c r="BC6" s="21">
        <v>4522.6390805185401</v>
      </c>
      <c r="BD6" s="21">
        <v>7.4505805969238298E-9</v>
      </c>
      <c r="BE6" s="23"/>
      <c r="BF6" s="36"/>
      <c r="BG6" s="19" t="s">
        <v>81</v>
      </c>
      <c r="BH6" s="21">
        <v>43340239.156632602</v>
      </c>
      <c r="BI6" s="21">
        <v>1641701.94277626</v>
      </c>
      <c r="BJ6" s="21">
        <v>582352.95932442101</v>
      </c>
      <c r="BK6" s="21">
        <v>0</v>
      </c>
      <c r="BL6" s="21">
        <v>2231.2770111967402</v>
      </c>
      <c r="BM6" s="21">
        <v>723500.846978207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17658.8656424644</v>
      </c>
      <c r="BT6" s="21">
        <v>156814.987401675</v>
      </c>
      <c r="BU6" s="21">
        <v>0</v>
      </c>
      <c r="BV6" s="21">
        <v>335904.16043889802</v>
      </c>
      <c r="BW6" s="21">
        <v>0</v>
      </c>
      <c r="BX6" s="21">
        <v>0</v>
      </c>
      <c r="BY6" s="21">
        <v>2438353.10752215</v>
      </c>
      <c r="BZ6" s="21">
        <v>489544.29240846599</v>
      </c>
      <c r="CA6" s="21">
        <v>90553.205390185307</v>
      </c>
      <c r="CB6" s="21">
        <v>479457.32963324198</v>
      </c>
      <c r="CC6" s="21">
        <v>24602.153060360299</v>
      </c>
      <c r="CD6" s="21">
        <v>9217.8916390926606</v>
      </c>
      <c r="CE6" s="21">
        <v>394676.88791264698</v>
      </c>
      <c r="CF6" s="21">
        <v>59843.019455738999</v>
      </c>
      <c r="CG6" s="21">
        <v>7.4505805969238298E-9</v>
      </c>
      <c r="CH6" s="23"/>
      <c r="CI6" s="23"/>
      <c r="CJ6" s="23"/>
      <c r="CK6" s="23"/>
      <c r="CL6" s="23"/>
      <c r="CM6" s="23"/>
      <c r="CO6" s="19" t="s">
        <v>46</v>
      </c>
      <c r="CP6" s="21">
        <v>6929384.6791696604</v>
      </c>
      <c r="CR6" s="19" t="s">
        <v>27</v>
      </c>
      <c r="CS6" s="25">
        <v>2.0208903633815199E-2</v>
      </c>
      <c r="CT6" s="21">
        <v>19925533.9121354</v>
      </c>
      <c r="CU6" s="21">
        <v>0</v>
      </c>
      <c r="CV6" s="26">
        <v>1</v>
      </c>
      <c r="CW6" s="21">
        <v>1033971.68035475</v>
      </c>
      <c r="CX6" s="21">
        <v>1</v>
      </c>
      <c r="CY6" s="25">
        <v>1.9E-2</v>
      </c>
      <c r="DA6" s="27" t="s">
        <v>27</v>
      </c>
      <c r="DB6" s="28">
        <v>0</v>
      </c>
      <c r="DC6" s="28">
        <v>1.00786445295137E-3</v>
      </c>
      <c r="DD6" s="28">
        <v>1.9654643901264699E-3</v>
      </c>
      <c r="DE6" s="28">
        <v>2.8753066184067501E-3</v>
      </c>
      <c r="DF6" s="28">
        <v>3.7397729244552499E-3</v>
      </c>
      <c r="DG6" s="28">
        <v>4.5611263097620801E-3</v>
      </c>
      <c r="DH6" s="28">
        <v>5.3415169147339701E-3</v>
      </c>
      <c r="DI6" s="28">
        <v>6.0829876473357299E-3</v>
      </c>
      <c r="DJ6" s="28">
        <v>6.7874795310184999E-3</v>
      </c>
      <c r="DK6" s="28">
        <v>7.4568367859345498E-3</v>
      </c>
      <c r="DL6" s="28">
        <v>8.0928116567401606E-3</v>
      </c>
      <c r="DM6" s="28">
        <v>8.6970689996249094E-3</v>
      </c>
      <c r="DN6" s="28">
        <v>9.2711906405753292E-3</v>
      </c>
      <c r="DO6" s="28">
        <v>9.8166795162818298E-3</v>
      </c>
      <c r="DP6" s="28">
        <v>1.03349636085292E-2</v>
      </c>
      <c r="DQ6" s="28">
        <v>1.0827399682369799E-2</v>
      </c>
      <c r="DR6" s="28">
        <v>1.12952768378659E-2</v>
      </c>
      <c r="DS6" s="28">
        <v>1.1739819884697999E-2</v>
      </c>
      <c r="DT6" s="28">
        <v>1.21621925484738E-2</v>
      </c>
      <c r="DU6" s="28">
        <v>1.2563500517131501E-2</v>
      </c>
      <c r="DV6" s="28">
        <v>1.29447943354115E-2</v>
      </c>
      <c r="DW6" s="28">
        <v>1.33070721549743E-2</v>
      </c>
      <c r="DX6" s="28">
        <v>1.3651282347364201E-2</v>
      </c>
      <c r="DY6" s="28">
        <v>1.3978325986657599E-2</v>
      </c>
      <c r="EA6" s="19" t="s">
        <v>68</v>
      </c>
      <c r="EB6" s="21">
        <v>167393110.066443</v>
      </c>
      <c r="EC6" s="21">
        <v>324067931.29685903</v>
      </c>
      <c r="ED6" s="21">
        <v>315968334.671444</v>
      </c>
      <c r="EE6" s="21">
        <v>128601265.228278</v>
      </c>
      <c r="EF6" s="21">
        <v>261971878.194166</v>
      </c>
      <c r="EG6" s="21">
        <v>2225617439.0212798</v>
      </c>
      <c r="EH6" s="21">
        <v>432189554.58354801</v>
      </c>
      <c r="EI6" s="21">
        <v>156545896.26730201</v>
      </c>
      <c r="EJ6" s="21">
        <v>392472313.03826499</v>
      </c>
      <c r="EK6" s="21">
        <v>117362315.701445</v>
      </c>
      <c r="EL6" s="21">
        <v>27903247.725350901</v>
      </c>
      <c r="EM6" s="21">
        <v>167622507.96749601</v>
      </c>
      <c r="EN6" s="21" t="s">
        <v>69</v>
      </c>
      <c r="EO6" s="21" t="s">
        <v>69</v>
      </c>
      <c r="EP6" s="21" t="s">
        <v>69</v>
      </c>
      <c r="EQ6" s="21" t="s">
        <v>69</v>
      </c>
      <c r="ER6" s="21" t="s">
        <v>69</v>
      </c>
      <c r="ES6" s="21" t="s">
        <v>69</v>
      </c>
      <c r="ET6" s="21" t="s">
        <v>69</v>
      </c>
      <c r="EU6" s="21" t="s">
        <v>69</v>
      </c>
      <c r="EV6" s="21" t="s">
        <v>69</v>
      </c>
      <c r="EW6" s="21" t="s">
        <v>69</v>
      </c>
      <c r="EX6" s="21" t="s">
        <v>69</v>
      </c>
      <c r="EY6" s="21" t="s">
        <v>69</v>
      </c>
    </row>
    <row r="7" spans="1:155">
      <c r="A7" s="10" t="s">
        <v>82</v>
      </c>
      <c r="B7" s="15">
        <v>0.95491059026237501</v>
      </c>
      <c r="C7" s="11"/>
      <c r="D7" s="11"/>
      <c r="E7" s="11"/>
      <c r="F7" s="11"/>
      <c r="G7" s="11"/>
      <c r="H7" s="11"/>
      <c r="R7" s="19" t="s">
        <v>83</v>
      </c>
      <c r="S7" s="21">
        <v>53139936</v>
      </c>
      <c r="T7" s="21">
        <v>54846194.338271402</v>
      </c>
      <c r="V7" s="19" t="s">
        <v>83</v>
      </c>
      <c r="W7" s="21">
        <v>-1706258.3382714</v>
      </c>
      <c r="Y7" s="19" t="s">
        <v>83</v>
      </c>
      <c r="Z7" s="21">
        <v>43340239.156632602</v>
      </c>
      <c r="AA7" s="21">
        <v>996107.95420130901</v>
      </c>
      <c r="AB7" s="21">
        <v>581849.34941165301</v>
      </c>
      <c r="AC7" s="21">
        <v>6697033.36577868</v>
      </c>
      <c r="AD7" s="21">
        <v>13233.842826976201</v>
      </c>
      <c r="AE7" s="21">
        <v>284083.62540735799</v>
      </c>
      <c r="AF7" s="21">
        <v>0</v>
      </c>
      <c r="AG7" s="21">
        <v>-24577.836394427399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19242.065688183899</v>
      </c>
      <c r="AP7" s="21">
        <v>98345.336424726498</v>
      </c>
      <c r="AQ7" s="21">
        <v>0</v>
      </c>
      <c r="AR7" s="21">
        <v>168903.92544573301</v>
      </c>
      <c r="AS7" s="21">
        <v>0</v>
      </c>
      <c r="AT7" s="21">
        <v>0</v>
      </c>
      <c r="AU7" s="21">
        <v>1140076.79677092</v>
      </c>
      <c r="AV7" s="21">
        <v>226565.30731303201</v>
      </c>
      <c r="AW7" s="21">
        <v>242792.78878511101</v>
      </c>
      <c r="AX7" s="21">
        <v>400401.785522333</v>
      </c>
      <c r="AY7" s="21">
        <v>56269.172197546002</v>
      </c>
      <c r="AZ7" s="21">
        <v>36774.716089820096</v>
      </c>
      <c r="BA7" s="21">
        <v>247111.81525848599</v>
      </c>
      <c r="BB7" s="21">
        <v>164824.37475826801</v>
      </c>
      <c r="BC7" s="21">
        <v>156916.79615309701</v>
      </c>
      <c r="BD7" s="21">
        <v>-7.4505805969238298E-9</v>
      </c>
      <c r="BE7" s="23"/>
      <c r="BF7" s="36"/>
      <c r="BG7" s="19" t="s">
        <v>83</v>
      </c>
      <c r="BH7" s="21">
        <v>43340239.156632602</v>
      </c>
      <c r="BI7" s="21">
        <v>996107.95420130901</v>
      </c>
      <c r="BJ7" s="21">
        <v>581849.34941165301</v>
      </c>
      <c r="BK7" s="21">
        <v>6697033.36577868</v>
      </c>
      <c r="BL7" s="21">
        <v>13233.842826976201</v>
      </c>
      <c r="BM7" s="21">
        <v>284083.62540735799</v>
      </c>
      <c r="BN7" s="21">
        <v>-24577.836394427399</v>
      </c>
      <c r="BO7" s="21">
        <v>0</v>
      </c>
      <c r="BP7" s="21">
        <v>0</v>
      </c>
      <c r="BQ7" s="21">
        <v>0</v>
      </c>
      <c r="BR7" s="21">
        <v>0</v>
      </c>
      <c r="BS7" s="21">
        <v>19242.065688183899</v>
      </c>
      <c r="BT7" s="21">
        <v>98345.336424726498</v>
      </c>
      <c r="BU7" s="21">
        <v>0</v>
      </c>
      <c r="BV7" s="21">
        <v>168903.92544573301</v>
      </c>
      <c r="BW7" s="21">
        <v>0</v>
      </c>
      <c r="BX7" s="21">
        <v>0</v>
      </c>
      <c r="BY7" s="21">
        <v>1140076.79677092</v>
      </c>
      <c r="BZ7" s="21">
        <v>226565.30731303201</v>
      </c>
      <c r="CA7" s="21">
        <v>242792.78878511101</v>
      </c>
      <c r="CB7" s="21">
        <v>400401.785522333</v>
      </c>
      <c r="CC7" s="21">
        <v>56269.172197546002</v>
      </c>
      <c r="CD7" s="21">
        <v>36774.716089820096</v>
      </c>
      <c r="CE7" s="21">
        <v>247111.81525848599</v>
      </c>
      <c r="CF7" s="21">
        <v>321741.17091136501</v>
      </c>
      <c r="CG7" s="21">
        <v>-7.4505805969238298E-9</v>
      </c>
      <c r="CH7" s="23"/>
      <c r="CI7" s="23"/>
      <c r="CJ7" s="23"/>
      <c r="CK7" s="23"/>
      <c r="CL7" s="23"/>
      <c r="CM7" s="23"/>
      <c r="CO7" s="19" t="s">
        <v>27</v>
      </c>
      <c r="CP7" s="21">
        <v>3689619.63799519</v>
      </c>
      <c r="CR7" s="19" t="s">
        <v>28</v>
      </c>
      <c r="CS7" s="25">
        <v>4.5313051859538503E-2</v>
      </c>
      <c r="CT7" s="21">
        <v>55078856.055332601</v>
      </c>
      <c r="CU7" s="21">
        <v>0</v>
      </c>
      <c r="CV7" s="26">
        <v>1</v>
      </c>
      <c r="CW7" s="21">
        <v>2313046.2432760601</v>
      </c>
      <c r="CX7" s="21">
        <v>1</v>
      </c>
      <c r="CY7" s="25">
        <v>3.7999999999999999E-2</v>
      </c>
      <c r="DA7" s="27" t="s">
        <v>28</v>
      </c>
      <c r="DB7" s="28">
        <v>0</v>
      </c>
      <c r="DC7" s="28">
        <v>8.47171941945441E-4</v>
      </c>
      <c r="DD7" s="28">
        <v>1.67850517363485E-3</v>
      </c>
      <c r="DE7" s="28">
        <v>2.4942958152891202E-3</v>
      </c>
      <c r="DF7" s="28">
        <v>3.2948344508712001E-3</v>
      </c>
      <c r="DG7" s="28">
        <v>4.0804062315918897E-3</v>
      </c>
      <c r="DH7" s="28">
        <v>4.8512909774804502E-3</v>
      </c>
      <c r="DI7" s="28">
        <v>5.6077632770563102E-3</v>
      </c>
      <c r="DJ7" s="28">
        <v>6.3500925851372198E-3</v>
      </c>
      <c r="DK7" s="28">
        <v>7.0785433188188798E-3</v>
      </c>
      <c r="DL7" s="28">
        <v>7.7933749516600603E-3</v>
      </c>
      <c r="DM7" s="28">
        <v>8.4948421061069E-3</v>
      </c>
      <c r="DN7" s="28">
        <v>9.1831946441892302E-3</v>
      </c>
      <c r="DO7" s="28">
        <v>9.8586777565211493E-3</v>
      </c>
      <c r="DP7" s="28">
        <v>1.0521532049637799E-2</v>
      </c>
      <c r="DQ7" s="28">
        <v>1.11719936316992E-2</v>
      </c>
      <c r="DR7" s="28">
        <v>1.1810294196591801E-2</v>
      </c>
      <c r="DS7" s="28">
        <v>1.24366611064576E-2</v>
      </c>
      <c r="DT7" s="28">
        <v>1.3051317472680299E-2</v>
      </c>
      <c r="DU7" s="28">
        <v>1.3654482235357601E-2</v>
      </c>
      <c r="DV7" s="28">
        <v>1.42463702412873E-2</v>
      </c>
      <c r="DW7" s="28">
        <v>1.4827192320495701E-2</v>
      </c>
      <c r="DX7" s="28">
        <v>1.53971553613349E-2</v>
      </c>
      <c r="DY7" s="28">
        <v>1.59564623841764E-2</v>
      </c>
      <c r="EA7" s="19" t="s">
        <v>73</v>
      </c>
      <c r="EB7" s="21">
        <v>148682064.926707</v>
      </c>
      <c r="EC7" s="21">
        <v>278770564.19751197</v>
      </c>
      <c r="ED7" s="21">
        <v>302030510.59654802</v>
      </c>
      <c r="EE7" s="21">
        <v>156102142.49760199</v>
      </c>
      <c r="EF7" s="21">
        <v>342569097.69477397</v>
      </c>
      <c r="EG7" s="21">
        <v>1008020278.38267</v>
      </c>
      <c r="EH7" s="21">
        <v>136947318.35934499</v>
      </c>
      <c r="EI7" s="21">
        <v>230127792.136556</v>
      </c>
      <c r="EJ7" s="21">
        <v>236654156.159154</v>
      </c>
      <c r="EK7" s="21">
        <v>108531182.73028199</v>
      </c>
      <c r="EL7" s="21">
        <v>22850226.697097</v>
      </c>
      <c r="EM7" s="21">
        <v>182171961.25723499</v>
      </c>
      <c r="EN7" s="21" t="s">
        <v>69</v>
      </c>
      <c r="EO7" s="21" t="s">
        <v>69</v>
      </c>
      <c r="EP7" s="21" t="s">
        <v>69</v>
      </c>
      <c r="EQ7" s="21" t="s">
        <v>69</v>
      </c>
      <c r="ER7" s="21" t="s">
        <v>69</v>
      </c>
      <c r="ES7" s="21" t="s">
        <v>69</v>
      </c>
      <c r="ET7" s="21" t="s">
        <v>69</v>
      </c>
      <c r="EU7" s="21" t="s">
        <v>69</v>
      </c>
      <c r="EV7" s="21" t="s">
        <v>69</v>
      </c>
      <c r="EW7" s="21" t="s">
        <v>69</v>
      </c>
      <c r="EX7" s="21" t="s">
        <v>69</v>
      </c>
      <c r="EY7" s="21" t="s">
        <v>69</v>
      </c>
    </row>
    <row r="8" spans="1:155">
      <c r="A8" s="10" t="s">
        <v>84</v>
      </c>
      <c r="B8" s="14">
        <v>4245281.3202817896</v>
      </c>
      <c r="C8" s="11"/>
      <c r="D8" s="11"/>
      <c r="E8" s="11"/>
      <c r="F8" s="11"/>
      <c r="G8" s="11"/>
      <c r="H8" s="11"/>
      <c r="R8" s="19" t="s">
        <v>85</v>
      </c>
      <c r="S8" s="21">
        <v>52736488</v>
      </c>
      <c r="T8" s="21">
        <v>52706877.001531601</v>
      </c>
      <c r="V8" s="19" t="s">
        <v>85</v>
      </c>
      <c r="W8" s="21">
        <v>29610.998468399001</v>
      </c>
      <c r="Y8" s="19" t="s">
        <v>85</v>
      </c>
      <c r="Z8" s="21">
        <v>43340239.156632602</v>
      </c>
      <c r="AA8" s="21">
        <v>1231982.6300482999</v>
      </c>
      <c r="AB8" s="21">
        <v>763159.22795665998</v>
      </c>
      <c r="AC8" s="21">
        <v>2803523.0242469702</v>
      </c>
      <c r="AD8" s="21">
        <v>22387.100262919201</v>
      </c>
      <c r="AE8" s="21">
        <v>785497.59685552598</v>
      </c>
      <c r="AF8" s="21">
        <v>0</v>
      </c>
      <c r="AG8" s="21">
        <v>0</v>
      </c>
      <c r="AH8" s="21">
        <v>208042.55863078099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117158.41858410199</v>
      </c>
      <c r="AP8" s="21">
        <v>105135.276301397</v>
      </c>
      <c r="AQ8" s="21">
        <v>0</v>
      </c>
      <c r="AR8" s="21">
        <v>251239.00967352799</v>
      </c>
      <c r="AS8" s="21">
        <v>0</v>
      </c>
      <c r="AT8" s="21">
        <v>0</v>
      </c>
      <c r="AU8" s="21">
        <v>1623678.1731298601</v>
      </c>
      <c r="AV8" s="21">
        <v>314058.03083006799</v>
      </c>
      <c r="AW8" s="21">
        <v>180236.33149443299</v>
      </c>
      <c r="AX8" s="21">
        <v>284500.11471382203</v>
      </c>
      <c r="AY8" s="21">
        <v>38037.364384493601</v>
      </c>
      <c r="AZ8" s="21">
        <v>10788.6608479114</v>
      </c>
      <c r="BA8" s="21">
        <v>319206.59665480797</v>
      </c>
      <c r="BB8" s="21">
        <v>127033.985721704</v>
      </c>
      <c r="BC8" s="21">
        <v>180973.74456172701</v>
      </c>
      <c r="BD8" s="21">
        <v>-7.4505805969238298E-9</v>
      </c>
      <c r="BE8" s="23"/>
      <c r="BF8" s="36"/>
      <c r="BG8" s="19" t="s">
        <v>85</v>
      </c>
      <c r="BH8" s="21">
        <v>43340239.156632602</v>
      </c>
      <c r="BI8" s="21">
        <v>1231982.6300482999</v>
      </c>
      <c r="BJ8" s="21">
        <v>763159.22795665998</v>
      </c>
      <c r="BK8" s="21">
        <v>2803523.0242469702</v>
      </c>
      <c r="BL8" s="21">
        <v>22387.100262919201</v>
      </c>
      <c r="BM8" s="21">
        <v>785497.59685552598</v>
      </c>
      <c r="BN8" s="21">
        <v>0</v>
      </c>
      <c r="BO8" s="21">
        <v>208042.55863078099</v>
      </c>
      <c r="BP8" s="21">
        <v>0</v>
      </c>
      <c r="BQ8" s="21">
        <v>0</v>
      </c>
      <c r="BR8" s="21">
        <v>0</v>
      </c>
      <c r="BS8" s="21">
        <v>117158.41858410199</v>
      </c>
      <c r="BT8" s="21">
        <v>105135.276301397</v>
      </c>
      <c r="BU8" s="21">
        <v>0</v>
      </c>
      <c r="BV8" s="21">
        <v>251239.00967352799</v>
      </c>
      <c r="BW8" s="21">
        <v>0</v>
      </c>
      <c r="BX8" s="21">
        <v>0</v>
      </c>
      <c r="BY8" s="21">
        <v>1623678.1731298601</v>
      </c>
      <c r="BZ8" s="21">
        <v>314058.03083006799</v>
      </c>
      <c r="CA8" s="21">
        <v>180236.33149443299</v>
      </c>
      <c r="CB8" s="21">
        <v>284500.11471382203</v>
      </c>
      <c r="CC8" s="21">
        <v>38037.364384493601</v>
      </c>
      <c r="CD8" s="21">
        <v>10788.6608479114</v>
      </c>
      <c r="CE8" s="21">
        <v>319206.59665480797</v>
      </c>
      <c r="CF8" s="21">
        <v>308007.73028343101</v>
      </c>
      <c r="CG8" s="21">
        <v>-7.4505805969238298E-9</v>
      </c>
      <c r="CH8" s="23"/>
      <c r="CI8" s="23"/>
      <c r="CJ8" s="23"/>
      <c r="CK8" s="23"/>
      <c r="CL8" s="23"/>
      <c r="CM8" s="23"/>
      <c r="CO8" s="19" t="s">
        <v>30</v>
      </c>
      <c r="CP8" s="21">
        <v>3376239.8292306499</v>
      </c>
      <c r="CR8" s="19" t="s">
        <v>29</v>
      </c>
      <c r="CS8" s="25">
        <v>1.7817876616867099E-2</v>
      </c>
      <c r="CT8" s="21">
        <v>23780976.453210101</v>
      </c>
      <c r="CU8" s="21">
        <v>0</v>
      </c>
      <c r="CV8" s="26">
        <v>1</v>
      </c>
      <c r="CW8" s="21">
        <v>905792.71989258798</v>
      </c>
      <c r="CX8" s="21">
        <v>1</v>
      </c>
      <c r="CY8" s="25">
        <v>3.7999999999999999E-2</v>
      </c>
      <c r="DA8" s="27" t="s">
        <v>29</v>
      </c>
      <c r="DB8" s="28">
        <v>0</v>
      </c>
      <c r="DC8" s="28">
        <v>7.6206838581689403E-4</v>
      </c>
      <c r="DD8" s="28">
        <v>1.4915432007415201E-3</v>
      </c>
      <c r="DE8" s="28">
        <v>2.1898184677818901E-3</v>
      </c>
      <c r="DF8" s="28">
        <v>2.8582285877538599E-3</v>
      </c>
      <c r="DG8" s="28">
        <v>3.4980508893149402E-3</v>
      </c>
      <c r="DH8" s="28">
        <v>4.1105080699334502E-3</v>
      </c>
      <c r="DI8" s="28">
        <v>4.69677053245777E-3</v>
      </c>
      <c r="DJ8" s="28">
        <v>5.2579586217507699E-3</v>
      </c>
      <c r="DK8" s="28">
        <v>5.7951447656636804E-3</v>
      </c>
      <c r="DL8" s="28">
        <v>6.3093555244407799E-3</v>
      </c>
      <c r="DM8" s="28">
        <v>6.8015735524712797E-3</v>
      </c>
      <c r="DN8" s="28">
        <v>7.27273947613732E-3</v>
      </c>
      <c r="DO8" s="28">
        <v>7.7237536913466898E-3</v>
      </c>
      <c r="DP8" s="28">
        <v>8.1554780841852203E-3</v>
      </c>
      <c r="DQ8" s="28">
        <v>8.5687376779770997E-3</v>
      </c>
      <c r="DR8" s="28">
        <v>8.9643222099007099E-3</v>
      </c>
      <c r="DS8" s="28">
        <v>9.3429876401726897E-3</v>
      </c>
      <c r="DT8" s="28">
        <v>9.7054575966844005E-3</v>
      </c>
      <c r="DU8" s="28">
        <v>1.00524247578516E-2</v>
      </c>
      <c r="DV8" s="28">
        <v>1.03845521763194E-2</v>
      </c>
      <c r="DW8" s="28">
        <v>1.07024745460534E-2</v>
      </c>
      <c r="DX8" s="28">
        <v>1.10067994152361E-2</v>
      </c>
      <c r="DY8" s="28">
        <v>1.12981083472897E-2</v>
      </c>
    </row>
    <row r="9" spans="1:155">
      <c r="A9" s="10" t="s">
        <v>86</v>
      </c>
      <c r="B9" s="16">
        <v>2.0997573521760802</v>
      </c>
      <c r="C9" s="11"/>
      <c r="D9" s="11"/>
      <c r="E9" s="11"/>
      <c r="F9" s="11"/>
      <c r="G9" s="11"/>
      <c r="H9" s="11"/>
      <c r="R9" s="19" t="s">
        <v>87</v>
      </c>
      <c r="S9" s="21">
        <v>53641104</v>
      </c>
      <c r="T9" s="21">
        <v>53524381.460505299</v>
      </c>
      <c r="V9" s="19" t="s">
        <v>87</v>
      </c>
      <c r="W9" s="21">
        <v>116722.53949470101</v>
      </c>
      <c r="Y9" s="19" t="s">
        <v>87</v>
      </c>
      <c r="Z9" s="21">
        <v>43340239.156632602</v>
      </c>
      <c r="AA9" s="21">
        <v>1085036.21683755</v>
      </c>
      <c r="AB9" s="21">
        <v>27317.883370290099</v>
      </c>
      <c r="AC9" s="21">
        <v>3436936.86486784</v>
      </c>
      <c r="AD9" s="21">
        <v>18359.715430992001</v>
      </c>
      <c r="AE9" s="21">
        <v>719541.76202032203</v>
      </c>
      <c r="AF9" s="21">
        <v>-2730.9125056641301</v>
      </c>
      <c r="AG9" s="21">
        <v>-25270.907007583799</v>
      </c>
      <c r="AH9" s="21">
        <v>239811.880593899</v>
      </c>
      <c r="AI9" s="21">
        <v>169365.70995834799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497248.38080598001</v>
      </c>
      <c r="AP9" s="21">
        <v>111511.789719279</v>
      </c>
      <c r="AQ9" s="21">
        <v>219703.27899548199</v>
      </c>
      <c r="AR9" s="21">
        <v>191912.54304813</v>
      </c>
      <c r="AS9" s="21">
        <v>0</v>
      </c>
      <c r="AT9" s="21">
        <v>0</v>
      </c>
      <c r="AU9" s="21">
        <v>1549665.23588933</v>
      </c>
      <c r="AV9" s="21">
        <v>329717.48611999198</v>
      </c>
      <c r="AW9" s="21">
        <v>69891.936661802203</v>
      </c>
      <c r="AX9" s="21">
        <v>443598.36318033701</v>
      </c>
      <c r="AY9" s="21">
        <v>41049.946617770504</v>
      </c>
      <c r="AZ9" s="21">
        <v>8764.85888094654</v>
      </c>
      <c r="BA9" s="21">
        <v>474747.730293845</v>
      </c>
      <c r="BB9" s="21">
        <v>247917.56009865299</v>
      </c>
      <c r="BC9" s="21">
        <v>330044.97999515402</v>
      </c>
      <c r="BD9" s="21">
        <v>1.4901161193847699E-8</v>
      </c>
      <c r="BE9" s="23"/>
      <c r="BF9" s="36"/>
      <c r="BG9" s="19" t="s">
        <v>87</v>
      </c>
      <c r="BH9" s="21">
        <v>43340239.156632602</v>
      </c>
      <c r="BI9" s="21">
        <v>1085036.21683755</v>
      </c>
      <c r="BJ9" s="21">
        <v>27317.883370290099</v>
      </c>
      <c r="BK9" s="21">
        <v>3436936.86486784</v>
      </c>
      <c r="BL9" s="21">
        <v>18359.715430992001</v>
      </c>
      <c r="BM9" s="21">
        <v>719541.76202032203</v>
      </c>
      <c r="BN9" s="21">
        <v>-28001.819513247901</v>
      </c>
      <c r="BO9" s="21">
        <v>409177.59055224701</v>
      </c>
      <c r="BP9" s="21">
        <v>0</v>
      </c>
      <c r="BQ9" s="21">
        <v>0</v>
      </c>
      <c r="BR9" s="21">
        <v>0</v>
      </c>
      <c r="BS9" s="21">
        <v>497248.38080598001</v>
      </c>
      <c r="BT9" s="21">
        <v>111511.789719279</v>
      </c>
      <c r="BU9" s="21">
        <v>219703.27899548199</v>
      </c>
      <c r="BV9" s="21">
        <v>191912.54304813</v>
      </c>
      <c r="BW9" s="21">
        <v>0</v>
      </c>
      <c r="BX9" s="21">
        <v>0</v>
      </c>
      <c r="BY9" s="21">
        <v>1549665.23588933</v>
      </c>
      <c r="BZ9" s="21">
        <v>329717.48611999198</v>
      </c>
      <c r="CA9" s="21">
        <v>69891.936661802203</v>
      </c>
      <c r="CB9" s="21">
        <v>443598.36318033701</v>
      </c>
      <c r="CC9" s="21">
        <v>41049.946617770504</v>
      </c>
      <c r="CD9" s="21">
        <v>8764.85888094654</v>
      </c>
      <c r="CE9" s="21">
        <v>474747.730293845</v>
      </c>
      <c r="CF9" s="21">
        <v>577962.54009380704</v>
      </c>
      <c r="CG9" s="21">
        <v>1.4901161193847699E-8</v>
      </c>
      <c r="CH9" s="23"/>
      <c r="CI9" s="23"/>
      <c r="CJ9" s="23"/>
      <c r="CK9" s="23"/>
      <c r="CL9" s="23"/>
      <c r="CM9" s="23"/>
      <c r="CO9" s="19" t="s">
        <v>26</v>
      </c>
      <c r="CP9" s="21">
        <v>1315074.9977968</v>
      </c>
      <c r="CR9" s="19" t="s">
        <v>30</v>
      </c>
      <c r="CS9" s="25">
        <v>2.4483613208290698E-2</v>
      </c>
      <c r="CT9" s="21">
        <v>7977006.2141687404</v>
      </c>
      <c r="CU9" s="21">
        <v>0</v>
      </c>
      <c r="CV9" s="26">
        <v>1</v>
      </c>
      <c r="CW9" s="21">
        <v>1248933.87525216</v>
      </c>
      <c r="CX9" s="21">
        <v>1</v>
      </c>
      <c r="CY9" s="25">
        <v>0.44500000000000001</v>
      </c>
      <c r="DA9" s="27" t="s">
        <v>30</v>
      </c>
      <c r="DB9" s="28">
        <v>0</v>
      </c>
      <c r="DC9" s="28">
        <v>4.9501392650874998E-3</v>
      </c>
      <c r="DD9" s="28">
        <v>8.8994508118436493E-3</v>
      </c>
      <c r="DE9" s="28">
        <v>1.2050283719383201E-2</v>
      </c>
      <c r="DF9" s="28">
        <v>1.45640757800244E-2</v>
      </c>
      <c r="DG9" s="28">
        <v>1.6569625014013201E-2</v>
      </c>
      <c r="DH9" s="28">
        <v>1.81696888350944E-2</v>
      </c>
      <c r="DI9" s="28">
        <v>1.9446248985373601E-2</v>
      </c>
      <c r="DJ9" s="28">
        <v>2.0464711996542401E-2</v>
      </c>
      <c r="DK9" s="28">
        <v>2.1277260394588798E-2</v>
      </c>
      <c r="DL9" s="28">
        <v>2.1925526352141799E-2</v>
      </c>
      <c r="DM9" s="28">
        <v>2.2442724777161801E-2</v>
      </c>
      <c r="DN9" s="28">
        <v>2.2855355130069501E-2</v>
      </c>
      <c r="DO9" s="28">
        <v>2.3184559164544701E-2</v>
      </c>
      <c r="DP9" s="28">
        <v>2.3447204157941302E-2</v>
      </c>
      <c r="DQ9" s="28">
        <v>2.3656747132304701E-2</v>
      </c>
      <c r="DR9" s="28">
        <v>2.38239243456876E-2</v>
      </c>
      <c r="DS9" s="28">
        <v>2.3957301380920601E-2</v>
      </c>
      <c r="DT9" s="28">
        <v>2.40637120164824E-2</v>
      </c>
      <c r="DU9" s="28">
        <v>2.41486083656995E-2</v>
      </c>
      <c r="DV9" s="28">
        <v>2.4216340224195901E-2</v>
      </c>
      <c r="DW9" s="28">
        <v>2.4270377938393099E-2</v>
      </c>
      <c r="DX9" s="28">
        <v>2.4313490214070799E-2</v>
      </c>
      <c r="DY9" s="28">
        <v>2.4347885975285401E-2</v>
      </c>
      <c r="EA9" s="18" t="s">
        <v>64</v>
      </c>
      <c r="EB9" s="20" t="s">
        <v>22</v>
      </c>
      <c r="EC9" s="20" t="s">
        <v>23</v>
      </c>
      <c r="ED9" s="20" t="s">
        <v>25</v>
      </c>
      <c r="EE9" s="20" t="s">
        <v>26</v>
      </c>
      <c r="EF9" s="20" t="s">
        <v>27</v>
      </c>
      <c r="EG9" s="20" t="s">
        <v>28</v>
      </c>
      <c r="EH9" s="20" t="s">
        <v>29</v>
      </c>
      <c r="EI9" s="20" t="s">
        <v>30</v>
      </c>
      <c r="EJ9" s="20" t="s">
        <v>31</v>
      </c>
      <c r="EK9" s="20" t="s">
        <v>33</v>
      </c>
      <c r="EL9" s="20" t="s">
        <v>34</v>
      </c>
      <c r="EM9" s="20" t="s">
        <v>35</v>
      </c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</row>
    <row r="10" spans="1:155">
      <c r="A10" s="10"/>
      <c r="B10" s="11"/>
      <c r="C10" s="11"/>
      <c r="D10" s="11"/>
      <c r="E10" s="11"/>
      <c r="F10" s="11"/>
      <c r="G10" s="11"/>
      <c r="H10" s="11"/>
      <c r="R10" s="19" t="s">
        <v>88</v>
      </c>
      <c r="S10" s="21">
        <v>53562108</v>
      </c>
      <c r="T10" s="21">
        <v>53345382.843452498</v>
      </c>
      <c r="V10" s="19" t="s">
        <v>88</v>
      </c>
      <c r="W10" s="21">
        <v>216725.156547502</v>
      </c>
      <c r="Y10" s="19" t="s">
        <v>88</v>
      </c>
      <c r="Z10" s="21">
        <v>43340239.156632602</v>
      </c>
      <c r="AA10" s="21">
        <v>1069997.2293825699</v>
      </c>
      <c r="AB10" s="21">
        <v>274754.22432615003</v>
      </c>
      <c r="AC10" s="21">
        <v>3172024.9381705499</v>
      </c>
      <c r="AD10" s="21">
        <v>22949.281723569999</v>
      </c>
      <c r="AE10" s="21">
        <v>801150.95140980103</v>
      </c>
      <c r="AF10" s="21">
        <v>0</v>
      </c>
      <c r="AG10" s="21">
        <v>0</v>
      </c>
      <c r="AH10" s="21">
        <v>249796.886968137</v>
      </c>
      <c r="AI10" s="21">
        <v>126141.15976623799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379685.19186519302</v>
      </c>
      <c r="AP10" s="21">
        <v>112691.066892786</v>
      </c>
      <c r="AQ10" s="21">
        <v>175410.92423136599</v>
      </c>
      <c r="AR10" s="21">
        <v>214107.290159155</v>
      </c>
      <c r="AS10" s="21">
        <v>0</v>
      </c>
      <c r="AT10" s="21">
        <v>116449.055751947</v>
      </c>
      <c r="AU10" s="21">
        <v>1514402.1378725099</v>
      </c>
      <c r="AV10" s="21">
        <v>284703.98440111399</v>
      </c>
      <c r="AW10" s="21">
        <v>155944.09443445099</v>
      </c>
      <c r="AX10" s="21">
        <v>456382.99358321901</v>
      </c>
      <c r="AY10" s="21">
        <v>34913.124493411298</v>
      </c>
      <c r="AZ10" s="21">
        <v>9484.4610697834196</v>
      </c>
      <c r="BA10" s="21">
        <v>457170.39328544302</v>
      </c>
      <c r="BB10" s="21">
        <v>143325.04708467799</v>
      </c>
      <c r="BC10" s="21">
        <v>233659.249947834</v>
      </c>
      <c r="BD10" s="21">
        <v>1.4901161193847699E-8</v>
      </c>
      <c r="BE10" s="23"/>
      <c r="BF10" s="36"/>
      <c r="BG10" s="19" t="s">
        <v>88</v>
      </c>
      <c r="BH10" s="21">
        <v>43340239.156632602</v>
      </c>
      <c r="BI10" s="21">
        <v>1069997.2293825699</v>
      </c>
      <c r="BJ10" s="21">
        <v>274754.22432615003</v>
      </c>
      <c r="BK10" s="21">
        <v>3172024.9381705499</v>
      </c>
      <c r="BL10" s="21">
        <v>22949.281723569999</v>
      </c>
      <c r="BM10" s="21">
        <v>801150.95140980103</v>
      </c>
      <c r="BN10" s="21">
        <v>0</v>
      </c>
      <c r="BO10" s="21">
        <v>375938.04673437501</v>
      </c>
      <c r="BP10" s="21">
        <v>0</v>
      </c>
      <c r="BQ10" s="21">
        <v>0</v>
      </c>
      <c r="BR10" s="21">
        <v>0</v>
      </c>
      <c r="BS10" s="21">
        <v>379685.19186519302</v>
      </c>
      <c r="BT10" s="21">
        <v>112691.066892786</v>
      </c>
      <c r="BU10" s="21">
        <v>175410.92423136599</v>
      </c>
      <c r="BV10" s="21">
        <v>214107.290159155</v>
      </c>
      <c r="BW10" s="21">
        <v>0</v>
      </c>
      <c r="BX10" s="21">
        <v>116449.055751947</v>
      </c>
      <c r="BY10" s="21">
        <v>1514402.1378725099</v>
      </c>
      <c r="BZ10" s="21">
        <v>284703.98440111399</v>
      </c>
      <c r="CA10" s="21">
        <v>155944.09443445099</v>
      </c>
      <c r="CB10" s="21">
        <v>456382.99358321901</v>
      </c>
      <c r="CC10" s="21">
        <v>34913.124493411298</v>
      </c>
      <c r="CD10" s="21">
        <v>9484.4610697834196</v>
      </c>
      <c r="CE10" s="21">
        <v>457170.39328544302</v>
      </c>
      <c r="CF10" s="21">
        <v>376984.29703251203</v>
      </c>
      <c r="CG10" s="21">
        <v>1.4901161193847699E-8</v>
      </c>
      <c r="CH10" s="23"/>
      <c r="CI10" s="23"/>
      <c r="CJ10" s="23"/>
      <c r="CK10" s="23"/>
      <c r="CL10" s="23"/>
      <c r="CM10" s="23"/>
      <c r="CO10" s="19" t="s">
        <v>35</v>
      </c>
      <c r="CP10" s="21">
        <v>1118874.0251345299</v>
      </c>
      <c r="CR10" s="19" t="s">
        <v>31</v>
      </c>
      <c r="CS10" s="25">
        <v>1.20093572482762E-2</v>
      </c>
      <c r="CT10" s="21">
        <v>225727788.37558499</v>
      </c>
      <c r="CU10" s="21">
        <v>0</v>
      </c>
      <c r="CV10" s="26">
        <v>1</v>
      </c>
      <c r="CW10" s="21">
        <v>612650.942386657</v>
      </c>
      <c r="CX10" s="21">
        <v>1</v>
      </c>
      <c r="CY10" s="25">
        <v>1.9E-2</v>
      </c>
      <c r="DA10" s="27" t="s">
        <v>31</v>
      </c>
      <c r="DB10" s="28">
        <v>0</v>
      </c>
      <c r="DC10" s="28">
        <v>5.4110990082296098E-5</v>
      </c>
      <c r="DD10" s="28">
        <v>1.07978170343038E-4</v>
      </c>
      <c r="DE10" s="28">
        <v>1.6160263932485101E-4</v>
      </c>
      <c r="DF10" s="28">
        <v>2.1498549062061499E-4</v>
      </c>
      <c r="DG10" s="28">
        <v>2.6812781289577598E-4</v>
      </c>
      <c r="DH10" s="28">
        <v>3.21030689910532E-4</v>
      </c>
      <c r="DI10" s="28">
        <v>3.73695200541953E-4</v>
      </c>
      <c r="DJ10" s="28">
        <v>4.2612241880596801E-4</v>
      </c>
      <c r="DK10" s="28">
        <v>4.7831341387927402E-4</v>
      </c>
      <c r="DL10" s="28">
        <v>5.3026925012114698E-4</v>
      </c>
      <c r="DM10" s="28">
        <v>5.8199098709513296E-4</v>
      </c>
      <c r="DN10" s="28">
        <v>6.3347967959067003E-4</v>
      </c>
      <c r="DO10" s="28">
        <v>6.8473637764459097E-4</v>
      </c>
      <c r="DP10" s="28">
        <v>7.3576212656254196E-4</v>
      </c>
      <c r="DQ10" s="28">
        <v>7.8655796694029705E-4</v>
      </c>
      <c r="DR10" s="28">
        <v>8.3712493468498096E-4</v>
      </c>
      <c r="DS10" s="28">
        <v>8.87464061036195E-4</v>
      </c>
      <c r="DT10" s="28">
        <v>9.3757637258704701E-4</v>
      </c>
      <c r="DU10" s="28">
        <v>9.8746289130508891E-4</v>
      </c>
      <c r="DV10" s="28">
        <v>1.03712463455315E-3</v>
      </c>
      <c r="DW10" s="28">
        <v>1.0865626151101101E-3</v>
      </c>
      <c r="DX10" s="28">
        <v>1.13577784119151E-3</v>
      </c>
      <c r="DY10" s="28">
        <v>1.18477131647015E-3</v>
      </c>
      <c r="EA10" s="19" t="s">
        <v>89</v>
      </c>
      <c r="EB10" s="21">
        <v>476763279.72624999</v>
      </c>
      <c r="EC10" s="21">
        <v>155020</v>
      </c>
      <c r="ED10" s="21">
        <v>222176193</v>
      </c>
      <c r="EE10" s="21">
        <v>200441108</v>
      </c>
      <c r="EF10" s="21">
        <v>558497703.99999905</v>
      </c>
      <c r="EG10" s="21">
        <v>4601886252.6674204</v>
      </c>
      <c r="EH10" s="21">
        <v>716181248</v>
      </c>
      <c r="EI10" s="21">
        <v>65312177</v>
      </c>
      <c r="EJ10" s="21">
        <v>12467942379</v>
      </c>
      <c r="EK10" s="21">
        <v>362018431</v>
      </c>
      <c r="EL10" s="21">
        <v>20459323</v>
      </c>
      <c r="EM10" s="21">
        <v>1423031915</v>
      </c>
      <c r="EN10" s="21" t="s">
        <v>69</v>
      </c>
      <c r="EO10" s="21" t="s">
        <v>69</v>
      </c>
      <c r="EP10" s="21" t="s">
        <v>69</v>
      </c>
      <c r="EQ10" s="21" t="s">
        <v>69</v>
      </c>
      <c r="ER10" s="21" t="s">
        <v>69</v>
      </c>
      <c r="ES10" s="21" t="s">
        <v>69</v>
      </c>
      <c r="ET10" s="21" t="s">
        <v>69</v>
      </c>
      <c r="EU10" s="21" t="s">
        <v>69</v>
      </c>
      <c r="EV10" s="21" t="s">
        <v>69</v>
      </c>
      <c r="EW10" s="21" t="s">
        <v>69</v>
      </c>
      <c r="EX10" s="21" t="s">
        <v>69</v>
      </c>
      <c r="EY10" s="21" t="s">
        <v>69</v>
      </c>
    </row>
    <row r="11" spans="1:155">
      <c r="A11" s="10"/>
      <c r="B11" s="11"/>
      <c r="C11" s="11"/>
      <c r="D11" s="11"/>
      <c r="E11" s="11"/>
      <c r="F11" s="11"/>
      <c r="G11" s="11"/>
      <c r="H11" s="11"/>
      <c r="R11" s="19" t="s">
        <v>90</v>
      </c>
      <c r="S11" s="21">
        <v>50864936</v>
      </c>
      <c r="T11" s="21">
        <v>51544591.3048632</v>
      </c>
      <c r="V11" s="19" t="s">
        <v>90</v>
      </c>
      <c r="W11" s="21">
        <v>-679655.30486320006</v>
      </c>
      <c r="Y11" s="19" t="s">
        <v>90</v>
      </c>
      <c r="Z11" s="21">
        <v>43340239.156632602</v>
      </c>
      <c r="AA11" s="21">
        <v>1202715.47590159</v>
      </c>
      <c r="AB11" s="21">
        <v>275034.57368732698</v>
      </c>
      <c r="AC11" s="21">
        <v>0</v>
      </c>
      <c r="AD11" s="21">
        <v>28858.533690459299</v>
      </c>
      <c r="AE11" s="21">
        <v>857115.16752236302</v>
      </c>
      <c r="AF11" s="21">
        <v>0</v>
      </c>
      <c r="AG11" s="21">
        <v>0</v>
      </c>
      <c r="AH11" s="21">
        <v>113591.39606880301</v>
      </c>
      <c r="AI11" s="21">
        <v>58218.045958211798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437608.76289925701</v>
      </c>
      <c r="AP11" s="21">
        <v>117348.455851708</v>
      </c>
      <c r="AQ11" s="21">
        <v>281909.02582235099</v>
      </c>
      <c r="AR11" s="21">
        <v>271371.18163143401</v>
      </c>
      <c r="AS11" s="21">
        <v>0</v>
      </c>
      <c r="AT11" s="21">
        <v>92173.442204295105</v>
      </c>
      <c r="AU11" s="21">
        <v>2822085.2071090299</v>
      </c>
      <c r="AV11" s="21">
        <v>361095.04892026703</v>
      </c>
      <c r="AW11" s="21">
        <v>131532.68855991701</v>
      </c>
      <c r="AX11" s="21">
        <v>399151.03059078997</v>
      </c>
      <c r="AY11" s="21">
        <v>23965.744403807101</v>
      </c>
      <c r="AZ11" s="21">
        <v>1418.8339635818099</v>
      </c>
      <c r="BA11" s="21">
        <v>332733.68129826698</v>
      </c>
      <c r="BB11" s="21">
        <v>63494.855652078899</v>
      </c>
      <c r="BC11" s="21">
        <v>332930.99649506703</v>
      </c>
      <c r="BD11" s="21">
        <v>-7.4505805969238298E-9</v>
      </c>
      <c r="BE11" s="23"/>
      <c r="BF11" s="36"/>
      <c r="BG11" s="19" t="s">
        <v>90</v>
      </c>
      <c r="BH11" s="21">
        <v>43340239.156632602</v>
      </c>
      <c r="BI11" s="21">
        <v>1202715.47590159</v>
      </c>
      <c r="BJ11" s="21">
        <v>275034.57368732698</v>
      </c>
      <c r="BK11" s="21">
        <v>0</v>
      </c>
      <c r="BL11" s="21">
        <v>28858.533690459299</v>
      </c>
      <c r="BM11" s="21">
        <v>857115.16752236302</v>
      </c>
      <c r="BN11" s="21">
        <v>0</v>
      </c>
      <c r="BO11" s="21">
        <v>171809.442027015</v>
      </c>
      <c r="BP11" s="21">
        <v>0</v>
      </c>
      <c r="BQ11" s="21">
        <v>0</v>
      </c>
      <c r="BR11" s="21">
        <v>0</v>
      </c>
      <c r="BS11" s="21">
        <v>437608.76289925701</v>
      </c>
      <c r="BT11" s="21">
        <v>117348.455851708</v>
      </c>
      <c r="BU11" s="21">
        <v>281909.02582235099</v>
      </c>
      <c r="BV11" s="21">
        <v>271371.18163143401</v>
      </c>
      <c r="BW11" s="21">
        <v>0</v>
      </c>
      <c r="BX11" s="21">
        <v>92173.442204295105</v>
      </c>
      <c r="BY11" s="21">
        <v>2822085.2071090299</v>
      </c>
      <c r="BZ11" s="21">
        <v>361095.04892026703</v>
      </c>
      <c r="CA11" s="21">
        <v>131532.68855991701</v>
      </c>
      <c r="CB11" s="21">
        <v>399151.03059078997</v>
      </c>
      <c r="CC11" s="21">
        <v>23965.744403807101</v>
      </c>
      <c r="CD11" s="21">
        <v>1418.8339635818099</v>
      </c>
      <c r="CE11" s="21">
        <v>332733.68129826698</v>
      </c>
      <c r="CF11" s="21">
        <v>396425.85214714601</v>
      </c>
      <c r="CG11" s="21">
        <v>-7.4505805969238298E-9</v>
      </c>
      <c r="CH11" s="23"/>
      <c r="CI11" s="23"/>
      <c r="CJ11" s="23"/>
      <c r="CK11" s="23"/>
      <c r="CL11" s="23"/>
      <c r="CM11" s="23"/>
      <c r="CO11" s="19" t="s">
        <v>533</v>
      </c>
      <c r="CP11" s="21">
        <v>567439.79782546998</v>
      </c>
      <c r="CR11" s="19" t="s">
        <v>33</v>
      </c>
      <c r="CS11" s="25">
        <v>8.3178685278205607E-3</v>
      </c>
      <c r="CT11" s="21">
        <v>17744574.581728399</v>
      </c>
      <c r="CU11" s="21">
        <v>0</v>
      </c>
      <c r="CV11" s="26">
        <v>1</v>
      </c>
      <c r="CW11" s="21">
        <v>424762.77506070503</v>
      </c>
      <c r="CX11" s="21">
        <v>1</v>
      </c>
      <c r="CY11" s="25">
        <v>0.19700000000000001</v>
      </c>
      <c r="DA11" s="27" t="s">
        <v>33</v>
      </c>
      <c r="DB11" s="28">
        <v>0</v>
      </c>
      <c r="DC11" s="28">
        <v>5.6374207784524902E-4</v>
      </c>
      <c r="DD11" s="28">
        <v>1.0892766354261001E-3</v>
      </c>
      <c r="DE11" s="28">
        <v>1.5791931807146E-3</v>
      </c>
      <c r="DF11" s="28">
        <v>2.0359057182350098E-3</v>
      </c>
      <c r="DG11" s="28">
        <v>2.4616646437791499E-3</v>
      </c>
      <c r="DH11" s="28">
        <v>2.8585678329595102E-3</v>
      </c>
      <c r="DI11" s="28">
        <v>3.22857097823757E-3</v>
      </c>
      <c r="DJ11" s="28">
        <v>3.5734972253618899E-3</v>
      </c>
      <c r="DK11" s="28">
        <v>3.8950461566982998E-3</v>
      </c>
      <c r="DL11" s="28">
        <v>4.1948021657164198E-3</v>
      </c>
      <c r="DM11" s="28">
        <v>4.4742422638968903E-3</v>
      </c>
      <c r="DN11" s="28">
        <v>4.7347433585267999E-3</v>
      </c>
      <c r="DO11" s="28">
        <v>4.9775890372437803E-3</v>
      </c>
      <c r="DP11" s="28">
        <v>5.2039758927589202E-3</v>
      </c>
      <c r="DQ11" s="28">
        <v>5.4150194189225504E-3</v>
      </c>
      <c r="DR11" s="28">
        <v>5.6117595071852999E-3</v>
      </c>
      <c r="DS11" s="28">
        <v>5.7951655705374902E-3</v>
      </c>
      <c r="DT11" s="28">
        <v>5.96614132017437E-3</v>
      </c>
      <c r="DU11" s="28">
        <v>6.1255292184237099E-3</v>
      </c>
      <c r="DV11" s="28">
        <v>6.2741146298770801E-3</v>
      </c>
      <c r="DW11" s="28">
        <v>6.4126296911788299E-3</v>
      </c>
      <c r="DX11" s="28">
        <v>6.5417569185409197E-3</v>
      </c>
      <c r="DY11" s="28">
        <v>6.6621325707589699E-3</v>
      </c>
    </row>
    <row r="12" spans="1:155">
      <c r="A12" s="10" t="s">
        <v>91</v>
      </c>
      <c r="B12" s="11" t="s">
        <v>92</v>
      </c>
      <c r="C12" s="11" t="s">
        <v>93</v>
      </c>
      <c r="D12" s="11" t="s">
        <v>94</v>
      </c>
      <c r="E12" s="11" t="s">
        <v>95</v>
      </c>
      <c r="F12" s="11" t="s">
        <v>96</v>
      </c>
      <c r="G12" s="11"/>
      <c r="H12" s="11"/>
      <c r="R12" s="19" t="s">
        <v>97</v>
      </c>
      <c r="S12" s="21">
        <v>51141612</v>
      </c>
      <c r="T12" s="21">
        <v>51204513.804398596</v>
      </c>
      <c r="V12" s="19" t="s">
        <v>97</v>
      </c>
      <c r="W12" s="21">
        <v>-62901.804398596301</v>
      </c>
      <c r="Y12" s="19" t="s">
        <v>97</v>
      </c>
      <c r="Z12" s="21">
        <v>43340239.156632602</v>
      </c>
      <c r="AA12" s="21">
        <v>1351665.1840019799</v>
      </c>
      <c r="AB12" s="21">
        <v>295234.50307727099</v>
      </c>
      <c r="AC12" s="21">
        <v>0</v>
      </c>
      <c r="AD12" s="21">
        <v>18865.190391932199</v>
      </c>
      <c r="AE12" s="21">
        <v>936568.86599270103</v>
      </c>
      <c r="AF12" s="21">
        <v>0</v>
      </c>
      <c r="AG12" s="21">
        <v>0</v>
      </c>
      <c r="AH12" s="21">
        <v>0</v>
      </c>
      <c r="AI12" s="21">
        <v>34802.538782295902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382959.95717811101</v>
      </c>
      <c r="AP12" s="21">
        <v>133297.94701036401</v>
      </c>
      <c r="AQ12" s="21">
        <v>267599.13182941498</v>
      </c>
      <c r="AR12" s="21">
        <v>253664.576532935</v>
      </c>
      <c r="AS12" s="21">
        <v>0</v>
      </c>
      <c r="AT12" s="21">
        <v>106001.037941428</v>
      </c>
      <c r="AU12" s="21">
        <v>2723068.7132082498</v>
      </c>
      <c r="AV12" s="21">
        <v>385574.33810664201</v>
      </c>
      <c r="AW12" s="21">
        <v>62268.822615761303</v>
      </c>
      <c r="AX12" s="21">
        <v>420602.094799607</v>
      </c>
      <c r="AY12" s="21">
        <v>42310.051442864897</v>
      </c>
      <c r="AZ12" s="21">
        <v>0</v>
      </c>
      <c r="BA12" s="21">
        <v>333411.97412853502</v>
      </c>
      <c r="BB12" s="21">
        <v>96413.4205458043</v>
      </c>
      <c r="BC12" s="21">
        <v>19966.300180101502</v>
      </c>
      <c r="BD12" s="21">
        <v>1.4901161193847699E-8</v>
      </c>
      <c r="BE12" s="23"/>
      <c r="BF12" s="36"/>
      <c r="BG12" s="19" t="s">
        <v>97</v>
      </c>
      <c r="BH12" s="21">
        <v>43340239.156632602</v>
      </c>
      <c r="BI12" s="21">
        <v>1351665.1840019799</v>
      </c>
      <c r="BJ12" s="21">
        <v>295234.50307727099</v>
      </c>
      <c r="BK12" s="21">
        <v>0</v>
      </c>
      <c r="BL12" s="21">
        <v>18865.190391932199</v>
      </c>
      <c r="BM12" s="21">
        <v>936568.86599270103</v>
      </c>
      <c r="BN12" s="21">
        <v>0</v>
      </c>
      <c r="BO12" s="21">
        <v>34802.538782295902</v>
      </c>
      <c r="BP12" s="21">
        <v>0</v>
      </c>
      <c r="BQ12" s="21">
        <v>0</v>
      </c>
      <c r="BR12" s="21">
        <v>0</v>
      </c>
      <c r="BS12" s="21">
        <v>382959.95717811101</v>
      </c>
      <c r="BT12" s="21">
        <v>133297.94701036401</v>
      </c>
      <c r="BU12" s="21">
        <v>267599.13182941498</v>
      </c>
      <c r="BV12" s="21">
        <v>253664.576532935</v>
      </c>
      <c r="BW12" s="21">
        <v>0</v>
      </c>
      <c r="BX12" s="21">
        <v>106001.037941428</v>
      </c>
      <c r="BY12" s="21">
        <v>2723068.7132082498</v>
      </c>
      <c r="BZ12" s="21">
        <v>385574.33810664201</v>
      </c>
      <c r="CA12" s="21">
        <v>62268.822615761303</v>
      </c>
      <c r="CB12" s="21">
        <v>420602.094799607</v>
      </c>
      <c r="CC12" s="21">
        <v>42310.051442864897</v>
      </c>
      <c r="CD12" s="21">
        <v>0</v>
      </c>
      <c r="CE12" s="21">
        <v>333411.97412853502</v>
      </c>
      <c r="CF12" s="21">
        <v>116379.72072590599</v>
      </c>
      <c r="CG12" s="21">
        <v>1.4901161193847699E-8</v>
      </c>
      <c r="CH12" s="23"/>
      <c r="CI12" s="23"/>
      <c r="CJ12" s="23"/>
      <c r="CK12" s="23"/>
      <c r="CL12" s="23"/>
      <c r="CM12" s="23"/>
      <c r="CO12" s="19" t="s">
        <v>45</v>
      </c>
      <c r="CP12" s="21">
        <v>542241.64622358</v>
      </c>
      <c r="CR12" s="19" t="s">
        <v>34</v>
      </c>
      <c r="CS12" s="25">
        <v>1.72494671873401E-3</v>
      </c>
      <c r="CT12" s="21">
        <v>1107794.69787833</v>
      </c>
      <c r="CU12" s="21">
        <v>0</v>
      </c>
      <c r="CV12" s="26">
        <v>1</v>
      </c>
      <c r="CW12" s="21">
        <v>88517.843623908295</v>
      </c>
      <c r="CX12" s="21">
        <v>1</v>
      </c>
      <c r="CY12" s="25">
        <v>0.375</v>
      </c>
      <c r="DA12" s="27" t="s">
        <v>34</v>
      </c>
      <c r="DB12" s="28">
        <v>0</v>
      </c>
      <c r="DC12" s="28">
        <v>1.3180169945913899E-3</v>
      </c>
      <c r="DD12" s="28">
        <v>1.6289485069676101E-3</v>
      </c>
      <c r="DE12" s="28">
        <v>1.7022999172948601E-3</v>
      </c>
      <c r="DF12" s="28">
        <v>1.71960414405489E-3</v>
      </c>
      <c r="DG12" s="28">
        <v>1.7236863595491299E-3</v>
      </c>
      <c r="DH12" s="28">
        <v>1.7246493891934201E-3</v>
      </c>
      <c r="DI12" s="28">
        <v>1.72487657614548E-3</v>
      </c>
      <c r="DJ12" s="28">
        <v>1.7249301714958301E-3</v>
      </c>
      <c r="DK12" s="28">
        <v>1.7249428150986101E-3</v>
      </c>
      <c r="DL12" s="28">
        <v>1.72494579783294E-3</v>
      </c>
      <c r="DM12" s="28">
        <v>1.7249465014855499E-3</v>
      </c>
      <c r="DN12" s="28">
        <v>1.7249466674832399E-3</v>
      </c>
      <c r="DO12" s="28">
        <v>1.72494670664351E-3</v>
      </c>
      <c r="DP12" s="28">
        <v>1.7249467158817599E-3</v>
      </c>
      <c r="DQ12" s="28">
        <v>1.72494671806114E-3</v>
      </c>
      <c r="DR12" s="28">
        <v>1.72494671857527E-3</v>
      </c>
      <c r="DS12" s="28">
        <v>1.7249467186965599E-3</v>
      </c>
      <c r="DT12" s="28">
        <v>1.7249467187251801E-3</v>
      </c>
      <c r="DU12" s="28">
        <v>1.7249467187319301E-3</v>
      </c>
      <c r="DV12" s="28">
        <v>1.72494671873352E-3</v>
      </c>
      <c r="DW12" s="28">
        <v>1.7249467187338901E-3</v>
      </c>
      <c r="DX12" s="28">
        <v>1.7249467187339801E-3</v>
      </c>
      <c r="DY12" s="28">
        <v>1.724946718734E-3</v>
      </c>
      <c r="EA12" s="18" t="s">
        <v>79</v>
      </c>
      <c r="EB12" s="20" t="s">
        <v>22</v>
      </c>
      <c r="EC12" s="20" t="s">
        <v>23</v>
      </c>
      <c r="ED12" s="20" t="s">
        <v>25</v>
      </c>
      <c r="EE12" s="20" t="s">
        <v>26</v>
      </c>
      <c r="EF12" s="20" t="s">
        <v>27</v>
      </c>
      <c r="EG12" s="20" t="s">
        <v>28</v>
      </c>
      <c r="EH12" s="20" t="s">
        <v>29</v>
      </c>
      <c r="EI12" s="20" t="s">
        <v>30</v>
      </c>
      <c r="EJ12" s="20" t="s">
        <v>31</v>
      </c>
      <c r="EK12" s="20" t="s">
        <v>33</v>
      </c>
      <c r="EL12" s="20" t="s">
        <v>34</v>
      </c>
      <c r="EM12" s="20" t="s">
        <v>35</v>
      </c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</row>
    <row r="13" spans="1:155">
      <c r="A13" s="10"/>
      <c r="B13" s="11"/>
      <c r="C13" s="11"/>
      <c r="D13" s="11"/>
      <c r="E13" s="11"/>
      <c r="F13" s="11"/>
      <c r="G13" s="11"/>
      <c r="H13" s="11"/>
      <c r="R13" s="19" t="s">
        <v>98</v>
      </c>
      <c r="S13" s="21">
        <v>50236312</v>
      </c>
      <c r="T13" s="21">
        <v>50693765.298167199</v>
      </c>
      <c r="V13" s="19" t="s">
        <v>98</v>
      </c>
      <c r="W13" s="21">
        <v>-457453.29816719901</v>
      </c>
      <c r="Y13" s="19" t="s">
        <v>98</v>
      </c>
      <c r="Z13" s="21">
        <v>43340239.156632602</v>
      </c>
      <c r="AA13" s="21">
        <v>1503101.7114570199</v>
      </c>
      <c r="AB13" s="21">
        <v>363258.15455575101</v>
      </c>
      <c r="AC13" s="21">
        <v>0</v>
      </c>
      <c r="AD13" s="21">
        <v>16003.9362943427</v>
      </c>
      <c r="AE13" s="21">
        <v>745507.85693945305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304701.93440663401</v>
      </c>
      <c r="AP13" s="21">
        <v>107183.90427941699</v>
      </c>
      <c r="AQ13" s="21">
        <v>304943.24013981898</v>
      </c>
      <c r="AR13" s="21">
        <v>299671.79720457498</v>
      </c>
      <c r="AS13" s="21">
        <v>0</v>
      </c>
      <c r="AT13" s="21">
        <v>119305.445219609</v>
      </c>
      <c r="AU13" s="21">
        <v>2315131.5428971699</v>
      </c>
      <c r="AV13" s="21">
        <v>417663.15215150203</v>
      </c>
      <c r="AW13" s="21">
        <v>8926.3964301896394</v>
      </c>
      <c r="AX13" s="21">
        <v>412791.13267865498</v>
      </c>
      <c r="AY13" s="21">
        <v>40307.770541684396</v>
      </c>
      <c r="AZ13" s="21">
        <v>0</v>
      </c>
      <c r="BA13" s="21">
        <v>178551.56647041201</v>
      </c>
      <c r="BB13" s="21">
        <v>153208.875383846</v>
      </c>
      <c r="BC13" s="21">
        <v>63267.724484526298</v>
      </c>
      <c r="BD13" s="21">
        <v>0</v>
      </c>
      <c r="BE13" s="23"/>
      <c r="BF13" s="36"/>
      <c r="BG13" s="19" t="s">
        <v>98</v>
      </c>
      <c r="BH13" s="21">
        <v>43340239.156632602</v>
      </c>
      <c r="BI13" s="21">
        <v>1503101.7114570199</v>
      </c>
      <c r="BJ13" s="21">
        <v>363258.15455575101</v>
      </c>
      <c r="BK13" s="21">
        <v>0</v>
      </c>
      <c r="BL13" s="21">
        <v>16003.9362943427</v>
      </c>
      <c r="BM13" s="21">
        <v>745507.85693945305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304701.93440663401</v>
      </c>
      <c r="BT13" s="21">
        <v>107183.90427941699</v>
      </c>
      <c r="BU13" s="21">
        <v>304943.24013981898</v>
      </c>
      <c r="BV13" s="21">
        <v>299671.79720457498</v>
      </c>
      <c r="BW13" s="21">
        <v>0</v>
      </c>
      <c r="BX13" s="21">
        <v>119305.445219609</v>
      </c>
      <c r="BY13" s="21">
        <v>2315131.5428971699</v>
      </c>
      <c r="BZ13" s="21">
        <v>417663.15215150203</v>
      </c>
      <c r="CA13" s="21">
        <v>8926.3964301896394</v>
      </c>
      <c r="CB13" s="21">
        <v>412791.13267865498</v>
      </c>
      <c r="CC13" s="21">
        <v>40307.770541684396</v>
      </c>
      <c r="CD13" s="21">
        <v>0</v>
      </c>
      <c r="CE13" s="21">
        <v>178551.56647041201</v>
      </c>
      <c r="CF13" s="21">
        <v>216476.599868372</v>
      </c>
      <c r="CG13" s="21">
        <v>0</v>
      </c>
      <c r="CH13" s="23"/>
      <c r="CI13" s="23"/>
      <c r="CJ13" s="23"/>
      <c r="CK13" s="23"/>
      <c r="CL13" s="23"/>
      <c r="CM13" s="23"/>
      <c r="CO13" s="19" t="s">
        <v>44</v>
      </c>
      <c r="CP13" s="21">
        <v>485163.82063339598</v>
      </c>
      <c r="CR13" s="19" t="s">
        <v>35</v>
      </c>
      <c r="CS13" s="25">
        <v>9.8278312476141692E-3</v>
      </c>
      <c r="CT13" s="21">
        <v>41289515.274873301</v>
      </c>
      <c r="CU13" s="21">
        <v>0</v>
      </c>
      <c r="CV13" s="26">
        <v>1</v>
      </c>
      <c r="CW13" s="21">
        <v>499470.32475413999</v>
      </c>
      <c r="CX13" s="21">
        <v>1</v>
      </c>
      <c r="CY13" s="25">
        <v>8.9999999999999993E-3</v>
      </c>
      <c r="DA13" s="27" t="s">
        <v>35</v>
      </c>
      <c r="DB13" s="28">
        <v>0</v>
      </c>
      <c r="DC13" s="28">
        <v>2.3727291186155099E-4</v>
      </c>
      <c r="DD13" s="28">
        <v>4.6881735390256698E-4</v>
      </c>
      <c r="DE13" s="28">
        <v>6.9477162832631205E-4</v>
      </c>
      <c r="DF13" s="28">
        <v>9.1527069831183396E-4</v>
      </c>
      <c r="DG13" s="28">
        <v>1.1304462686278899E-3</v>
      </c>
      <c r="DH13" s="28">
        <v>1.3404268643006101E-3</v>
      </c>
      <c r="DI13" s="28">
        <v>1.5453379073818801E-3</v>
      </c>
      <c r="DJ13" s="28">
        <v>1.7453017918643201E-3</v>
      </c>
      <c r="DK13" s="28">
        <v>1.9404379567875901E-3</v>
      </c>
      <c r="DL13" s="28">
        <v>2.1308629575796999E-3</v>
      </c>
      <c r="DM13" s="28">
        <v>2.31669053567592E-3</v>
      </c>
      <c r="DN13" s="28">
        <v>2.49803168645688E-3</v>
      </c>
      <c r="DO13" s="28">
        <v>2.6749947255464601E-3</v>
      </c>
      <c r="DP13" s="28">
        <v>2.8476853535090302E-3</v>
      </c>
      <c r="DQ13" s="28">
        <v>3.0162067189847398E-3</v>
      </c>
      <c r="DR13" s="28">
        <v>3.1806594803005001E-3</v>
      </c>
      <c r="DS13" s="28">
        <v>3.3411418655935202E-3</v>
      </c>
      <c r="DT13" s="28">
        <v>3.4977497314832699E-3</v>
      </c>
      <c r="DU13" s="28">
        <v>3.65057662032693E-3</v>
      </c>
      <c r="DV13" s="28">
        <v>3.7997138160925201E-3</v>
      </c>
      <c r="DW13" s="28">
        <v>3.9452503988831296E-3</v>
      </c>
      <c r="DX13" s="28">
        <v>4.0872732981446797E-3</v>
      </c>
      <c r="DY13" s="28">
        <v>4.2258673445891796E-3</v>
      </c>
      <c r="EA13" s="19" t="s">
        <v>89</v>
      </c>
      <c r="EB13" s="21">
        <v>316075174.99315</v>
      </c>
      <c r="EC13" s="21">
        <v>602838495.49437106</v>
      </c>
      <c r="ED13" s="21">
        <v>617998845.26799202</v>
      </c>
      <c r="EE13" s="21">
        <v>284703407.72588003</v>
      </c>
      <c r="EF13" s="21">
        <v>604540975.88893998</v>
      </c>
      <c r="EG13" s="21">
        <v>3233637717.4039502</v>
      </c>
      <c r="EH13" s="21">
        <v>569136872.94289303</v>
      </c>
      <c r="EI13" s="21">
        <v>386673688.40385801</v>
      </c>
      <c r="EJ13" s="21">
        <v>629126469.19741905</v>
      </c>
      <c r="EK13" s="21">
        <v>225893498.43172699</v>
      </c>
      <c r="EL13" s="21">
        <v>50753474.422447897</v>
      </c>
      <c r="EM13" s="21">
        <v>349794469.22473198</v>
      </c>
      <c r="EN13" s="21" t="s">
        <v>69</v>
      </c>
      <c r="EO13" s="21" t="s">
        <v>69</v>
      </c>
      <c r="EP13" s="21" t="s">
        <v>69</v>
      </c>
      <c r="EQ13" s="21" t="s">
        <v>69</v>
      </c>
      <c r="ER13" s="21" t="s">
        <v>69</v>
      </c>
      <c r="ES13" s="21" t="s">
        <v>69</v>
      </c>
      <c r="ET13" s="21" t="s">
        <v>69</v>
      </c>
      <c r="EU13" s="21" t="s">
        <v>69</v>
      </c>
      <c r="EV13" s="21" t="s">
        <v>69</v>
      </c>
      <c r="EW13" s="21" t="s">
        <v>69</v>
      </c>
      <c r="EX13" s="21" t="s">
        <v>69</v>
      </c>
      <c r="EY13" s="21" t="s">
        <v>69</v>
      </c>
    </row>
    <row r="14" spans="1:155">
      <c r="A14" s="10" t="s">
        <v>99</v>
      </c>
      <c r="B14" s="11" t="s">
        <v>534</v>
      </c>
      <c r="C14" s="11"/>
      <c r="D14" s="11"/>
      <c r="E14" s="11"/>
      <c r="F14" s="11" t="s">
        <v>535</v>
      </c>
      <c r="G14" s="11"/>
      <c r="H14" s="11"/>
      <c r="R14" s="19" t="s">
        <v>102</v>
      </c>
      <c r="S14" s="21">
        <v>51211564</v>
      </c>
      <c r="T14" s="21">
        <v>50822750.850590497</v>
      </c>
      <c r="V14" s="19" t="s">
        <v>102</v>
      </c>
      <c r="W14" s="21">
        <v>388813.14940950298</v>
      </c>
      <c r="Y14" s="19" t="s">
        <v>102</v>
      </c>
      <c r="Z14" s="21">
        <v>43340239.156632602</v>
      </c>
      <c r="AA14" s="21">
        <v>1437891.25871677</v>
      </c>
      <c r="AB14" s="21">
        <v>478622.90158072498</v>
      </c>
      <c r="AC14" s="21">
        <v>0</v>
      </c>
      <c r="AD14" s="21">
        <v>20238.819680580698</v>
      </c>
      <c r="AE14" s="21">
        <v>870150.88808983995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508542.94727161102</v>
      </c>
      <c r="AP14" s="21">
        <v>127166.973432471</v>
      </c>
      <c r="AQ14" s="21">
        <v>357248.925713662</v>
      </c>
      <c r="AR14" s="21">
        <v>309548.015107941</v>
      </c>
      <c r="AS14" s="21">
        <v>0</v>
      </c>
      <c r="AT14" s="21">
        <v>115898.59822045801</v>
      </c>
      <c r="AU14" s="21">
        <v>2133203.4416096802</v>
      </c>
      <c r="AV14" s="21">
        <v>396695.471014785</v>
      </c>
      <c r="AW14" s="21">
        <v>126.45370332930401</v>
      </c>
      <c r="AX14" s="21">
        <v>456047.01265928202</v>
      </c>
      <c r="AY14" s="21">
        <v>30793.754694318999</v>
      </c>
      <c r="AZ14" s="21">
        <v>0</v>
      </c>
      <c r="BA14" s="21">
        <v>137790.34083399799</v>
      </c>
      <c r="BB14" s="21">
        <v>65763.702829766902</v>
      </c>
      <c r="BC14" s="21">
        <v>36782.188798691597</v>
      </c>
      <c r="BD14" s="21">
        <v>1.4901161193847699E-8</v>
      </c>
      <c r="BE14" s="23"/>
      <c r="BF14" s="36"/>
      <c r="BG14" s="19" t="s">
        <v>102</v>
      </c>
      <c r="BH14" s="21">
        <v>43340239.156632602</v>
      </c>
      <c r="BI14" s="21">
        <v>1437891.25871677</v>
      </c>
      <c r="BJ14" s="21">
        <v>478622.90158072498</v>
      </c>
      <c r="BK14" s="21">
        <v>0</v>
      </c>
      <c r="BL14" s="21">
        <v>20238.819680580698</v>
      </c>
      <c r="BM14" s="21">
        <v>870150.88808983995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508542.94727161102</v>
      </c>
      <c r="BT14" s="21">
        <v>127166.973432471</v>
      </c>
      <c r="BU14" s="21">
        <v>357248.925713662</v>
      </c>
      <c r="BV14" s="21">
        <v>309548.015107941</v>
      </c>
      <c r="BW14" s="21">
        <v>0</v>
      </c>
      <c r="BX14" s="21">
        <v>115898.59822045801</v>
      </c>
      <c r="BY14" s="21">
        <v>2133203.4416096802</v>
      </c>
      <c r="BZ14" s="21">
        <v>396695.471014785</v>
      </c>
      <c r="CA14" s="21">
        <v>126.45370332930401</v>
      </c>
      <c r="CB14" s="21">
        <v>456047.01265928202</v>
      </c>
      <c r="CC14" s="21">
        <v>30793.754694318999</v>
      </c>
      <c r="CD14" s="21">
        <v>0</v>
      </c>
      <c r="CE14" s="21">
        <v>137790.34083399799</v>
      </c>
      <c r="CF14" s="21">
        <v>102545.891628458</v>
      </c>
      <c r="CG14" s="21">
        <v>1.4901161193847699E-8</v>
      </c>
      <c r="CH14" s="23"/>
      <c r="CI14" s="23"/>
      <c r="CJ14" s="23"/>
      <c r="CK14" s="23"/>
      <c r="CL14" s="23"/>
      <c r="CM14" s="23"/>
      <c r="CO14" s="19" t="s">
        <v>9</v>
      </c>
      <c r="CP14" s="21">
        <v>0</v>
      </c>
      <c r="CR14" s="19"/>
      <c r="CS14" s="25"/>
      <c r="CT14" s="21"/>
      <c r="CU14" s="21"/>
      <c r="CV14" s="26"/>
      <c r="CW14" s="21"/>
      <c r="CX14" s="21"/>
      <c r="CY14" s="25"/>
      <c r="DA14" s="27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</row>
    <row r="15" spans="1:155">
      <c r="A15" s="10"/>
      <c r="B15" s="11"/>
      <c r="C15" s="11"/>
      <c r="D15" s="11"/>
      <c r="E15" s="11"/>
      <c r="F15" s="11"/>
      <c r="G15" s="11"/>
      <c r="H15" s="11"/>
      <c r="R15" s="19" t="s">
        <v>103</v>
      </c>
      <c r="S15" s="21">
        <v>50833548</v>
      </c>
      <c r="T15" s="21">
        <v>50900198.121686101</v>
      </c>
      <c r="V15" s="19" t="s">
        <v>103</v>
      </c>
      <c r="W15" s="21">
        <v>-66650.121686101003</v>
      </c>
      <c r="Y15" s="19" t="s">
        <v>103</v>
      </c>
      <c r="Z15" s="21">
        <v>43340239.156632602</v>
      </c>
      <c r="AA15" s="21">
        <v>1395021.6419698501</v>
      </c>
      <c r="AB15" s="21">
        <v>542367.31094189698</v>
      </c>
      <c r="AC15" s="21">
        <v>0</v>
      </c>
      <c r="AD15" s="21">
        <v>51231.595919979598</v>
      </c>
      <c r="AE15" s="21">
        <v>1037835.7521846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388994.941280887</v>
      </c>
      <c r="AP15" s="21">
        <v>117855.041694364</v>
      </c>
      <c r="AQ15" s="21">
        <v>203988.13368575199</v>
      </c>
      <c r="AR15" s="21">
        <v>308252.80609849503</v>
      </c>
      <c r="AS15" s="21">
        <v>20322.593065896501</v>
      </c>
      <c r="AT15" s="21">
        <v>99514.121223544804</v>
      </c>
      <c r="AU15" s="21">
        <v>2197204.7190948799</v>
      </c>
      <c r="AV15" s="21">
        <v>400394.82411451702</v>
      </c>
      <c r="AW15" s="21">
        <v>14070.673421515899</v>
      </c>
      <c r="AX15" s="21">
        <v>425344.32152857201</v>
      </c>
      <c r="AY15" s="21">
        <v>29160.530260221301</v>
      </c>
      <c r="AZ15" s="21">
        <v>0</v>
      </c>
      <c r="BA15" s="21">
        <v>141563.92976886299</v>
      </c>
      <c r="BB15" s="21">
        <v>116655.177195126</v>
      </c>
      <c r="BC15" s="21">
        <v>70180.851604556403</v>
      </c>
      <c r="BD15" s="21">
        <v>0</v>
      </c>
      <c r="BE15" s="23"/>
      <c r="BF15" s="36"/>
      <c r="BG15" s="19" t="s">
        <v>103</v>
      </c>
      <c r="BH15" s="21">
        <v>43340239.156632602</v>
      </c>
      <c r="BI15" s="21">
        <v>1395021.6419698501</v>
      </c>
      <c r="BJ15" s="21">
        <v>542367.31094189698</v>
      </c>
      <c r="BK15" s="21">
        <v>0</v>
      </c>
      <c r="BL15" s="21">
        <v>51231.595919979598</v>
      </c>
      <c r="BM15" s="21">
        <v>1037835.7521846</v>
      </c>
      <c r="BN15" s="21">
        <v>0</v>
      </c>
      <c r="BO15" s="21">
        <v>0</v>
      </c>
      <c r="BP15" s="21">
        <v>0</v>
      </c>
      <c r="BQ15" s="21">
        <v>0</v>
      </c>
      <c r="BR15" s="21">
        <v>0</v>
      </c>
      <c r="BS15" s="21">
        <v>388994.941280887</v>
      </c>
      <c r="BT15" s="21">
        <v>117855.041694364</v>
      </c>
      <c r="BU15" s="21">
        <v>203988.13368575199</v>
      </c>
      <c r="BV15" s="21">
        <v>308252.80609849503</v>
      </c>
      <c r="BW15" s="21">
        <v>20322.593065896501</v>
      </c>
      <c r="BX15" s="21">
        <v>99514.121223544804</v>
      </c>
      <c r="BY15" s="21">
        <v>2197204.7190948799</v>
      </c>
      <c r="BZ15" s="21">
        <v>400394.82411451702</v>
      </c>
      <c r="CA15" s="21">
        <v>14070.673421515899</v>
      </c>
      <c r="CB15" s="21">
        <v>425344.32152857201</v>
      </c>
      <c r="CC15" s="21">
        <v>29160.530260221301</v>
      </c>
      <c r="CD15" s="21">
        <v>0</v>
      </c>
      <c r="CE15" s="21">
        <v>141563.92976886299</v>
      </c>
      <c r="CF15" s="21">
        <v>186836.02879968201</v>
      </c>
      <c r="CG15" s="21">
        <v>0</v>
      </c>
      <c r="CH15" s="23"/>
      <c r="CI15" s="23"/>
      <c r="CJ15" s="23"/>
      <c r="CK15" s="23"/>
      <c r="CL15" s="23"/>
      <c r="CM15" s="23"/>
      <c r="CO15" s="19" t="s">
        <v>38</v>
      </c>
      <c r="CP15" s="21">
        <v>-1.7136335372924799E-7</v>
      </c>
      <c r="CR15" s="19"/>
      <c r="CS15" s="25"/>
      <c r="CT15" s="21"/>
      <c r="CU15" s="21"/>
      <c r="CV15" s="26"/>
      <c r="CW15" s="21"/>
      <c r="CX15" s="21"/>
      <c r="CY15" s="25"/>
      <c r="DA15" s="27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EA15" s="18" t="s">
        <v>104</v>
      </c>
      <c r="EB15" s="29" t="s">
        <v>22</v>
      </c>
      <c r="EC15" s="29" t="s">
        <v>23</v>
      </c>
      <c r="ED15" s="29" t="s">
        <v>25</v>
      </c>
      <c r="EE15" s="29" t="s">
        <v>26</v>
      </c>
      <c r="EF15" s="29" t="s">
        <v>27</v>
      </c>
      <c r="EG15" s="29" t="s">
        <v>28</v>
      </c>
      <c r="EH15" s="29" t="s">
        <v>29</v>
      </c>
      <c r="EI15" s="29" t="s">
        <v>30</v>
      </c>
      <c r="EJ15" s="29" t="s">
        <v>31</v>
      </c>
      <c r="EK15" s="29" t="s">
        <v>33</v>
      </c>
      <c r="EL15" s="29" t="s">
        <v>34</v>
      </c>
      <c r="EM15" s="29" t="s">
        <v>35</v>
      </c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</row>
    <row r="16" spans="1:155">
      <c r="A16" s="10"/>
      <c r="B16" s="11"/>
      <c r="C16" s="11"/>
      <c r="D16" s="11"/>
      <c r="E16" s="11"/>
      <c r="F16" s="11"/>
      <c r="G16" s="11"/>
      <c r="H16" s="11"/>
      <c r="R16" s="19" t="s">
        <v>107</v>
      </c>
      <c r="S16" s="21">
        <v>50926804</v>
      </c>
      <c r="T16" s="21">
        <v>51036822.985312201</v>
      </c>
      <c r="V16" s="19" t="s">
        <v>107</v>
      </c>
      <c r="W16" s="21">
        <v>-110018.985312201</v>
      </c>
      <c r="Y16" s="19" t="s">
        <v>107</v>
      </c>
      <c r="Z16" s="21">
        <v>43340239.156632602</v>
      </c>
      <c r="AA16" s="21">
        <v>1408268.7188694801</v>
      </c>
      <c r="AB16" s="21">
        <v>498497.89457685099</v>
      </c>
      <c r="AC16" s="21">
        <v>0</v>
      </c>
      <c r="AD16" s="21">
        <v>68759.155310268397</v>
      </c>
      <c r="AE16" s="21">
        <v>1055088.1212651799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21">
        <v>0</v>
      </c>
      <c r="AO16" s="21">
        <v>582714.96874459798</v>
      </c>
      <c r="AP16" s="21">
        <v>118818.44368518</v>
      </c>
      <c r="AQ16" s="21">
        <v>90703.702910559005</v>
      </c>
      <c r="AR16" s="21">
        <v>255111.22226201699</v>
      </c>
      <c r="AS16" s="21">
        <v>44832.995111990902</v>
      </c>
      <c r="AT16" s="21">
        <v>100072.05990782801</v>
      </c>
      <c r="AU16" s="21">
        <v>2082508.2416107899</v>
      </c>
      <c r="AV16" s="21">
        <v>412934.92797469202</v>
      </c>
      <c r="AW16" s="21">
        <v>47679.955917213403</v>
      </c>
      <c r="AX16" s="21">
        <v>464483.63184188702</v>
      </c>
      <c r="AY16" s="21">
        <v>35539.383206387</v>
      </c>
      <c r="AZ16" s="21">
        <v>0</v>
      </c>
      <c r="BA16" s="21">
        <v>257017.14557318599</v>
      </c>
      <c r="BB16" s="21">
        <v>110088.768792638</v>
      </c>
      <c r="BC16" s="21">
        <v>63464.491118853301</v>
      </c>
      <c r="BD16" s="21">
        <v>-1.4901161193847699E-8</v>
      </c>
      <c r="BE16" s="23"/>
      <c r="BF16" s="36"/>
      <c r="BG16" s="19" t="s">
        <v>107</v>
      </c>
      <c r="BH16" s="21">
        <v>43340239.156632602</v>
      </c>
      <c r="BI16" s="21">
        <v>1408268.7188694801</v>
      </c>
      <c r="BJ16" s="21">
        <v>498497.89457685099</v>
      </c>
      <c r="BK16" s="21">
        <v>0</v>
      </c>
      <c r="BL16" s="21">
        <v>68759.155310268397</v>
      </c>
      <c r="BM16" s="21">
        <v>1055088.1212651799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582714.96874459798</v>
      </c>
      <c r="BT16" s="21">
        <v>118818.44368518</v>
      </c>
      <c r="BU16" s="21">
        <v>90703.702910559005</v>
      </c>
      <c r="BV16" s="21">
        <v>255111.22226201699</v>
      </c>
      <c r="BW16" s="21">
        <v>44832.995111990902</v>
      </c>
      <c r="BX16" s="21">
        <v>100072.05990782801</v>
      </c>
      <c r="BY16" s="21">
        <v>2082508.2416107899</v>
      </c>
      <c r="BZ16" s="21">
        <v>412934.92797469202</v>
      </c>
      <c r="CA16" s="21">
        <v>47679.955917213403</v>
      </c>
      <c r="CB16" s="21">
        <v>464483.63184188702</v>
      </c>
      <c r="CC16" s="21">
        <v>35539.383206387</v>
      </c>
      <c r="CD16" s="21">
        <v>0</v>
      </c>
      <c r="CE16" s="21">
        <v>257017.14557318599</v>
      </c>
      <c r="CF16" s="21">
        <v>173553.25991149101</v>
      </c>
      <c r="CG16" s="21">
        <v>-1.4901161193847699E-8</v>
      </c>
      <c r="CH16" s="23"/>
      <c r="CI16" s="23"/>
      <c r="CJ16" s="23"/>
      <c r="CK16" s="23"/>
      <c r="CL16" s="23"/>
      <c r="CM16" s="23"/>
      <c r="CO16" s="19" t="s">
        <v>34</v>
      </c>
      <c r="CP16" s="21">
        <v>-144219.416982425</v>
      </c>
      <c r="CR16" s="19"/>
      <c r="CS16" s="25"/>
      <c r="CT16" s="21"/>
      <c r="CU16" s="21"/>
      <c r="CV16" s="26"/>
      <c r="CW16" s="21"/>
      <c r="CX16" s="21"/>
      <c r="CY16" s="25"/>
      <c r="DA16" s="27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EA16" s="19" t="s">
        <v>68</v>
      </c>
      <c r="EB16" s="25">
        <v>0.69143418988720495</v>
      </c>
      <c r="EC16" s="25">
        <v>3417.5008045985201</v>
      </c>
      <c r="ED16" s="25">
        <v>1.8971466844624301</v>
      </c>
      <c r="EE16" s="25">
        <v>1.1218025255162101</v>
      </c>
      <c r="EF16" s="25">
        <v>0.78553182414756695</v>
      </c>
      <c r="EG16" s="25">
        <v>0.87974977803364895</v>
      </c>
      <c r="EH16" s="25">
        <v>1.36898813615315</v>
      </c>
      <c r="EI16" s="25">
        <v>4.4210551065231698</v>
      </c>
      <c r="EJ16" s="25">
        <v>4.7259557123485799E-2</v>
      </c>
      <c r="EK16" s="25">
        <v>0.38690472330317499</v>
      </c>
      <c r="EL16" s="25">
        <v>3.3217914783169298</v>
      </c>
      <c r="EM16" s="25">
        <v>0.443373989838175</v>
      </c>
      <c r="EN16" s="25" t="s">
        <v>69</v>
      </c>
      <c r="EO16" s="25" t="s">
        <v>69</v>
      </c>
      <c r="EP16" s="25" t="s">
        <v>69</v>
      </c>
      <c r="EQ16" s="25" t="s">
        <v>69</v>
      </c>
      <c r="ER16" s="25" t="s">
        <v>69</v>
      </c>
      <c r="ES16" s="25" t="s">
        <v>69</v>
      </c>
      <c r="ET16" s="25" t="s">
        <v>69</v>
      </c>
      <c r="EU16" s="25" t="s">
        <v>69</v>
      </c>
      <c r="EV16" s="25" t="s">
        <v>69</v>
      </c>
      <c r="EW16" s="25" t="s">
        <v>69</v>
      </c>
      <c r="EX16" s="25" t="s">
        <v>69</v>
      </c>
      <c r="EY16" s="25" t="s">
        <v>69</v>
      </c>
    </row>
    <row r="17" spans="1:157">
      <c r="A17" s="10"/>
      <c r="B17" s="11"/>
      <c r="C17" s="11"/>
      <c r="D17" s="11"/>
      <c r="E17" s="11"/>
      <c r="F17" s="11"/>
      <c r="G17" s="11"/>
      <c r="H17" s="11"/>
      <c r="R17" s="19" t="s">
        <v>111</v>
      </c>
      <c r="S17" s="21">
        <v>55133360</v>
      </c>
      <c r="T17" s="21">
        <v>54494000.740602098</v>
      </c>
      <c r="V17" s="19" t="s">
        <v>111</v>
      </c>
      <c r="W17" s="21">
        <v>639359.25939790194</v>
      </c>
      <c r="Y17" s="19" t="s">
        <v>111</v>
      </c>
      <c r="Z17" s="21">
        <v>43340239.156632602</v>
      </c>
      <c r="AA17" s="21">
        <v>1488814.7458970901</v>
      </c>
      <c r="AB17" s="21">
        <v>104248.928021924</v>
      </c>
      <c r="AC17" s="21">
        <v>4265630.4722586898</v>
      </c>
      <c r="AD17" s="21">
        <v>128882.055346086</v>
      </c>
      <c r="AE17" s="21">
        <v>886564.36808930698</v>
      </c>
      <c r="AF17" s="21">
        <v>-27449.710698486801</v>
      </c>
      <c r="AG17" s="21">
        <v>-101713.89353116701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952064.40905541996</v>
      </c>
      <c r="AP17" s="21">
        <v>88710.448195644203</v>
      </c>
      <c r="AQ17" s="21">
        <v>80017.602144427103</v>
      </c>
      <c r="AR17" s="21">
        <v>73985.776012368806</v>
      </c>
      <c r="AS17" s="21">
        <v>105517.653461618</v>
      </c>
      <c r="AT17" s="21">
        <v>213963.84954871301</v>
      </c>
      <c r="AU17" s="21">
        <v>1435746.77135414</v>
      </c>
      <c r="AV17" s="21">
        <v>297871.264664446</v>
      </c>
      <c r="AW17" s="21">
        <v>126756.76389978699</v>
      </c>
      <c r="AX17" s="21">
        <v>328205.16133026499</v>
      </c>
      <c r="AY17" s="21">
        <v>39916.053337274898</v>
      </c>
      <c r="AZ17" s="21">
        <v>0</v>
      </c>
      <c r="BA17" s="21">
        <v>340876.61386784998</v>
      </c>
      <c r="BB17" s="21">
        <v>181206.00720827701</v>
      </c>
      <c r="BC17" s="21">
        <v>143946.24450582499</v>
      </c>
      <c r="BD17" s="21">
        <v>-7.4505805969238298E-9</v>
      </c>
      <c r="BE17" s="23"/>
      <c r="BF17" s="36"/>
      <c r="BG17" s="19" t="s">
        <v>111</v>
      </c>
      <c r="BH17" s="21">
        <v>43340239.156632602</v>
      </c>
      <c r="BI17" s="21">
        <v>1488814.7458970901</v>
      </c>
      <c r="BJ17" s="21">
        <v>104248.928021924</v>
      </c>
      <c r="BK17" s="21">
        <v>4265630.4722586898</v>
      </c>
      <c r="BL17" s="21">
        <v>128882.055346086</v>
      </c>
      <c r="BM17" s="21">
        <v>886564.36808930698</v>
      </c>
      <c r="BN17" s="21">
        <v>-129163.604229654</v>
      </c>
      <c r="BO17" s="21">
        <v>0</v>
      </c>
      <c r="BP17" s="21">
        <v>0</v>
      </c>
      <c r="BQ17" s="21">
        <v>0</v>
      </c>
      <c r="BR17" s="21">
        <v>0</v>
      </c>
      <c r="BS17" s="21">
        <v>952064.40905541996</v>
      </c>
      <c r="BT17" s="21">
        <v>88710.448195644203</v>
      </c>
      <c r="BU17" s="21">
        <v>80017.602144427103</v>
      </c>
      <c r="BV17" s="21">
        <v>73985.776012368806</v>
      </c>
      <c r="BW17" s="21">
        <v>105517.653461618</v>
      </c>
      <c r="BX17" s="21">
        <v>213963.84954871301</v>
      </c>
      <c r="BY17" s="21">
        <v>1435746.77135414</v>
      </c>
      <c r="BZ17" s="21">
        <v>297871.264664446</v>
      </c>
      <c r="CA17" s="21">
        <v>126756.76389978699</v>
      </c>
      <c r="CB17" s="21">
        <v>328205.16133026499</v>
      </c>
      <c r="CC17" s="21">
        <v>39916.053337274898</v>
      </c>
      <c r="CD17" s="21">
        <v>0</v>
      </c>
      <c r="CE17" s="21">
        <v>340876.61386784998</v>
      </c>
      <c r="CF17" s="21">
        <v>325152.25171410199</v>
      </c>
      <c r="CG17" s="21">
        <v>-7.4505805969238298E-9</v>
      </c>
      <c r="CH17" s="23"/>
      <c r="CI17" s="23"/>
      <c r="CJ17" s="23"/>
      <c r="CK17" s="23"/>
      <c r="CL17" s="23"/>
      <c r="CM17" s="23"/>
      <c r="CO17" s="19" t="s">
        <v>33</v>
      </c>
      <c r="CP17" s="21">
        <v>-212478.88614363599</v>
      </c>
      <c r="CR17" s="19"/>
      <c r="CS17" s="25"/>
      <c r="CT17" s="21"/>
      <c r="CU17" s="21"/>
      <c r="CV17" s="26"/>
      <c r="CW17" s="21"/>
      <c r="CX17" s="21"/>
      <c r="CY17" s="25"/>
      <c r="DA17" s="27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EA17" s="19" t="s">
        <v>73</v>
      </c>
      <c r="EB17" s="25">
        <v>0.63358535586633802</v>
      </c>
      <c r="EC17" s="25">
        <v>4631.2018506414597</v>
      </c>
      <c r="ED17" s="25">
        <v>5.4295711601785097</v>
      </c>
      <c r="EE17" s="25">
        <v>1.81930766023139</v>
      </c>
      <c r="EF17" s="25">
        <v>1.52251914470349</v>
      </c>
      <c r="EG17" s="25">
        <v>0.48648308133048801</v>
      </c>
      <c r="EH17" s="25">
        <v>0.34195688073601099</v>
      </c>
      <c r="EI17" s="25">
        <v>7.6958079778519899</v>
      </c>
      <c r="EJ17" s="25">
        <v>5.68425198329423E-2</v>
      </c>
      <c r="EK17" s="25">
        <v>1.84948140496961</v>
      </c>
      <c r="EL17" s="25">
        <v>1.89482779313271</v>
      </c>
      <c r="EM17" s="25">
        <v>0.17433212312482901</v>
      </c>
      <c r="EN17" s="25" t="s">
        <v>69</v>
      </c>
      <c r="EO17" s="25" t="s">
        <v>69</v>
      </c>
      <c r="EP17" s="25" t="s">
        <v>69</v>
      </c>
      <c r="EQ17" s="25" t="s">
        <v>69</v>
      </c>
      <c r="ER17" s="25" t="s">
        <v>69</v>
      </c>
      <c r="ES17" s="25" t="s">
        <v>69</v>
      </c>
      <c r="ET17" s="25" t="s">
        <v>69</v>
      </c>
      <c r="EU17" s="25" t="s">
        <v>69</v>
      </c>
      <c r="EV17" s="25" t="s">
        <v>69</v>
      </c>
      <c r="EW17" s="25" t="s">
        <v>69</v>
      </c>
      <c r="EX17" s="25" t="s">
        <v>69</v>
      </c>
      <c r="EY17" s="25" t="s">
        <v>69</v>
      </c>
    </row>
    <row r="18" spans="1:157">
      <c r="A18" s="10"/>
      <c r="B18" s="11"/>
      <c r="C18" s="11"/>
      <c r="D18" s="11"/>
      <c r="E18" s="11"/>
      <c r="F18" s="11"/>
      <c r="G18" s="11"/>
      <c r="H18" s="11"/>
      <c r="R18" s="19" t="s">
        <v>112</v>
      </c>
      <c r="S18" s="21">
        <v>51500212</v>
      </c>
      <c r="T18" s="21">
        <v>51491272.203376502</v>
      </c>
      <c r="V18" s="19" t="s">
        <v>112</v>
      </c>
      <c r="W18" s="21">
        <v>8939.7966234981996</v>
      </c>
      <c r="Y18" s="19" t="s">
        <v>112</v>
      </c>
      <c r="Z18" s="21">
        <v>43340239.156632602</v>
      </c>
      <c r="AA18" s="21">
        <v>1210281.17184697</v>
      </c>
      <c r="AB18" s="21">
        <v>454106.83059826598</v>
      </c>
      <c r="AC18" s="21">
        <v>1440793.99083915</v>
      </c>
      <c r="AD18" s="21">
        <v>54479.5442157898</v>
      </c>
      <c r="AE18" s="21">
        <v>1003165.0352692601</v>
      </c>
      <c r="AF18" s="21">
        <v>0</v>
      </c>
      <c r="AG18" s="21">
        <v>0</v>
      </c>
      <c r="AH18" s="21">
        <v>150392.55328551799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731191.05716560001</v>
      </c>
      <c r="AP18" s="21">
        <v>101994.81374892499</v>
      </c>
      <c r="AQ18" s="21">
        <v>0</v>
      </c>
      <c r="AR18" s="21">
        <v>46869.028590212598</v>
      </c>
      <c r="AS18" s="21">
        <v>18076.047173286799</v>
      </c>
      <c r="AT18" s="21">
        <v>148335.561801181</v>
      </c>
      <c r="AU18" s="21">
        <v>1857319.95351542</v>
      </c>
      <c r="AV18" s="21">
        <v>419071.82565898</v>
      </c>
      <c r="AW18" s="21">
        <v>13418.4986568809</v>
      </c>
      <c r="AX18" s="21">
        <v>349082.43448865297</v>
      </c>
      <c r="AY18" s="21">
        <v>23214.9746907681</v>
      </c>
      <c r="AZ18" s="21">
        <v>0</v>
      </c>
      <c r="BA18" s="21">
        <v>113840.432804143</v>
      </c>
      <c r="BB18" s="21">
        <v>8908.0017834236605</v>
      </c>
      <c r="BC18" s="21">
        <v>6491.2906114797497</v>
      </c>
      <c r="BD18" s="21">
        <v>0</v>
      </c>
      <c r="BE18" s="23"/>
      <c r="BF18" s="36"/>
      <c r="BG18" s="19" t="s">
        <v>112</v>
      </c>
      <c r="BH18" s="21">
        <v>43340239.156632602</v>
      </c>
      <c r="BI18" s="21">
        <v>1210281.17184697</v>
      </c>
      <c r="BJ18" s="21">
        <v>454106.83059826598</v>
      </c>
      <c r="BK18" s="21">
        <v>1440793.99083915</v>
      </c>
      <c r="BL18" s="21">
        <v>54479.5442157898</v>
      </c>
      <c r="BM18" s="21">
        <v>1003165.0352692601</v>
      </c>
      <c r="BN18" s="21">
        <v>0</v>
      </c>
      <c r="BO18" s="21">
        <v>150392.55328551799</v>
      </c>
      <c r="BP18" s="21">
        <v>0</v>
      </c>
      <c r="BQ18" s="21">
        <v>0</v>
      </c>
      <c r="BR18" s="21">
        <v>0</v>
      </c>
      <c r="BS18" s="21">
        <v>731191.05716560001</v>
      </c>
      <c r="BT18" s="21">
        <v>101994.81374892499</v>
      </c>
      <c r="BU18" s="21">
        <v>0</v>
      </c>
      <c r="BV18" s="21">
        <v>46869.028590212598</v>
      </c>
      <c r="BW18" s="21">
        <v>18076.047173286799</v>
      </c>
      <c r="BX18" s="21">
        <v>148335.561801181</v>
      </c>
      <c r="BY18" s="21">
        <v>1857319.95351542</v>
      </c>
      <c r="BZ18" s="21">
        <v>419071.82565898</v>
      </c>
      <c r="CA18" s="21">
        <v>13418.4986568809</v>
      </c>
      <c r="CB18" s="21">
        <v>349082.43448865297</v>
      </c>
      <c r="CC18" s="21">
        <v>23214.9746907681</v>
      </c>
      <c r="CD18" s="21">
        <v>0</v>
      </c>
      <c r="CE18" s="21">
        <v>113840.432804143</v>
      </c>
      <c r="CF18" s="21">
        <v>15399.292394903399</v>
      </c>
      <c r="CG18" s="21">
        <v>0</v>
      </c>
      <c r="CH18" s="23"/>
      <c r="CI18" s="23"/>
      <c r="CJ18" s="23"/>
      <c r="CK18" s="23"/>
      <c r="CL18" s="23"/>
      <c r="CM18" s="23"/>
      <c r="CO18" s="19" t="s">
        <v>50</v>
      </c>
      <c r="CP18" s="21">
        <v>-312592.87980994798</v>
      </c>
      <c r="CR18" s="19"/>
      <c r="CS18" s="25"/>
      <c r="CT18" s="21"/>
      <c r="CU18" s="21"/>
      <c r="CV18" s="26"/>
      <c r="CW18" s="21"/>
      <c r="CX18" s="21"/>
      <c r="CY18" s="25"/>
      <c r="DA18" s="27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</row>
    <row r="19" spans="1:157">
      <c r="A19" s="10"/>
      <c r="B19" s="11"/>
      <c r="C19" s="11"/>
      <c r="D19" s="11"/>
      <c r="E19" s="11"/>
      <c r="F19" s="11"/>
      <c r="G19" s="11"/>
      <c r="H19" s="11"/>
      <c r="R19" s="19" t="s">
        <v>114</v>
      </c>
      <c r="S19" s="21">
        <v>48159600</v>
      </c>
      <c r="T19" s="21">
        <v>50098890.032845996</v>
      </c>
      <c r="V19" s="19" t="s">
        <v>114</v>
      </c>
      <c r="W19" s="21">
        <v>-1939290.032846</v>
      </c>
      <c r="Y19" s="19" t="s">
        <v>114</v>
      </c>
      <c r="Z19" s="21">
        <v>43340239.156632602</v>
      </c>
      <c r="AA19" s="21">
        <v>1448840.12771783</v>
      </c>
      <c r="AB19" s="21">
        <v>609013.18479473097</v>
      </c>
      <c r="AC19" s="21">
        <v>0</v>
      </c>
      <c r="AD19" s="21">
        <v>42382.807602419998</v>
      </c>
      <c r="AE19" s="21">
        <v>628387.69604878302</v>
      </c>
      <c r="AF19" s="21">
        <v>0</v>
      </c>
      <c r="AG19" s="21">
        <v>0</v>
      </c>
      <c r="AH19" s="21">
        <v>27115.036718678199</v>
      </c>
      <c r="AI19" s="21">
        <v>21795.698968689499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384835.07946900203</v>
      </c>
      <c r="AP19" s="21">
        <v>96498.112930902294</v>
      </c>
      <c r="AQ19" s="21">
        <v>0</v>
      </c>
      <c r="AR19" s="21">
        <v>68515.458689542094</v>
      </c>
      <c r="AS19" s="21">
        <v>15181.212304389401</v>
      </c>
      <c r="AT19" s="21">
        <v>66948.453240789706</v>
      </c>
      <c r="AU19" s="21">
        <v>2059389.89005769</v>
      </c>
      <c r="AV19" s="21">
        <v>463868.30848799797</v>
      </c>
      <c r="AW19" s="21">
        <v>18385.797628225901</v>
      </c>
      <c r="AX19" s="21">
        <v>164836.117642472</v>
      </c>
      <c r="AY19" s="21">
        <v>15673.9121770127</v>
      </c>
      <c r="AZ19" s="21">
        <v>0</v>
      </c>
      <c r="BA19" s="21">
        <v>15849.310359921201</v>
      </c>
      <c r="BB19" s="21">
        <v>315228.54656075197</v>
      </c>
      <c r="BC19" s="21">
        <v>295906.12481357402</v>
      </c>
      <c r="BD19" s="21">
        <v>1.4901161193847699E-8</v>
      </c>
      <c r="BE19" s="23"/>
      <c r="BF19" s="36"/>
      <c r="BG19" s="19" t="s">
        <v>114</v>
      </c>
      <c r="BH19" s="21">
        <v>43340239.156632602</v>
      </c>
      <c r="BI19" s="21">
        <v>1448840.12771783</v>
      </c>
      <c r="BJ19" s="21">
        <v>609013.18479473097</v>
      </c>
      <c r="BK19" s="21">
        <v>0</v>
      </c>
      <c r="BL19" s="21">
        <v>42382.807602419998</v>
      </c>
      <c r="BM19" s="21">
        <v>628387.69604878302</v>
      </c>
      <c r="BN19" s="21">
        <v>0</v>
      </c>
      <c r="BO19" s="21">
        <v>48910.735687367698</v>
      </c>
      <c r="BP19" s="21">
        <v>0</v>
      </c>
      <c r="BQ19" s="21">
        <v>0</v>
      </c>
      <c r="BR19" s="21">
        <v>0</v>
      </c>
      <c r="BS19" s="21">
        <v>384835.07946900203</v>
      </c>
      <c r="BT19" s="21">
        <v>96498.112930902294</v>
      </c>
      <c r="BU19" s="21">
        <v>0</v>
      </c>
      <c r="BV19" s="21">
        <v>68515.458689542094</v>
      </c>
      <c r="BW19" s="21">
        <v>15181.212304389401</v>
      </c>
      <c r="BX19" s="21">
        <v>66948.453240789706</v>
      </c>
      <c r="BY19" s="21">
        <v>2059389.89005769</v>
      </c>
      <c r="BZ19" s="21">
        <v>463868.30848799797</v>
      </c>
      <c r="CA19" s="21">
        <v>18385.797628225901</v>
      </c>
      <c r="CB19" s="21">
        <v>164836.117642472</v>
      </c>
      <c r="CC19" s="21">
        <v>15673.9121770127</v>
      </c>
      <c r="CD19" s="21">
        <v>0</v>
      </c>
      <c r="CE19" s="21">
        <v>15849.310359921201</v>
      </c>
      <c r="CF19" s="21">
        <v>611134.67137432599</v>
      </c>
      <c r="CG19" s="21">
        <v>1.4901161193847699E-8</v>
      </c>
      <c r="CH19" s="23"/>
      <c r="CI19" s="23"/>
      <c r="CJ19" s="23"/>
      <c r="CK19" s="23"/>
      <c r="CL19" s="23"/>
      <c r="CM19" s="23"/>
      <c r="CO19" s="19" t="s">
        <v>49</v>
      </c>
      <c r="CP19" s="21">
        <v>-565284.09895632998</v>
      </c>
      <c r="CR19" s="19"/>
      <c r="CS19" s="25"/>
      <c r="CT19" s="21"/>
      <c r="CU19" s="21"/>
      <c r="CV19" s="26"/>
      <c r="CW19" s="21"/>
      <c r="CX19" s="21"/>
      <c r="CY19" s="25"/>
      <c r="DA19" s="27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EA19" s="18" t="s">
        <v>104</v>
      </c>
      <c r="EB19" s="29" t="s">
        <v>22</v>
      </c>
      <c r="EC19" s="29" t="s">
        <v>23</v>
      </c>
      <c r="ED19" s="29" t="s">
        <v>25</v>
      </c>
      <c r="EE19" s="29" t="s">
        <v>26</v>
      </c>
      <c r="EF19" s="29" t="s">
        <v>27</v>
      </c>
      <c r="EG19" s="29" t="s">
        <v>28</v>
      </c>
      <c r="EH19" s="29" t="s">
        <v>29</v>
      </c>
      <c r="EI19" s="29" t="s">
        <v>30</v>
      </c>
      <c r="EJ19" s="29" t="s">
        <v>31</v>
      </c>
      <c r="EK19" s="29" t="s">
        <v>33</v>
      </c>
      <c r="EL19" s="29" t="s">
        <v>34</v>
      </c>
      <c r="EM19" s="29" t="s">
        <v>35</v>
      </c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</row>
    <row r="20" spans="1:157">
      <c r="A20" s="10" t="s">
        <v>105</v>
      </c>
      <c r="B20" s="11" t="s">
        <v>106</v>
      </c>
      <c r="C20" s="11"/>
      <c r="D20" s="11"/>
      <c r="E20" s="11"/>
      <c r="F20" s="11"/>
      <c r="G20" s="11"/>
      <c r="H20" s="11"/>
      <c r="R20" s="19" t="s">
        <v>117</v>
      </c>
      <c r="S20" s="21">
        <v>51372200</v>
      </c>
      <c r="T20" s="21">
        <v>51189150.451646</v>
      </c>
      <c r="V20" s="19" t="s">
        <v>117</v>
      </c>
      <c r="W20" s="21">
        <v>183049.548354</v>
      </c>
      <c r="Y20" s="19" t="s">
        <v>117</v>
      </c>
      <c r="Z20" s="21">
        <v>43340239.156632602</v>
      </c>
      <c r="AA20" s="21">
        <v>1317066.2602846799</v>
      </c>
      <c r="AB20" s="21">
        <v>941827.24254580401</v>
      </c>
      <c r="AC20" s="21">
        <v>0</v>
      </c>
      <c r="AD20" s="21">
        <v>98182.912670975202</v>
      </c>
      <c r="AE20" s="21">
        <v>1138378.3278629901</v>
      </c>
      <c r="AF20" s="21">
        <v>0</v>
      </c>
      <c r="AG20" s="21">
        <v>0</v>
      </c>
      <c r="AH20" s="21">
        <v>0</v>
      </c>
      <c r="AI20" s="21">
        <v>13416.202164664101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908356.27734414604</v>
      </c>
      <c r="AP20" s="21">
        <v>212799.86642167301</v>
      </c>
      <c r="AQ20" s="21">
        <v>0</v>
      </c>
      <c r="AR20" s="21">
        <v>61672.102108515603</v>
      </c>
      <c r="AS20" s="21">
        <v>54060.733003138201</v>
      </c>
      <c r="AT20" s="21">
        <v>241915.64710044101</v>
      </c>
      <c r="AU20" s="21">
        <v>1853506.4925265701</v>
      </c>
      <c r="AV20" s="21">
        <v>407447.20484651899</v>
      </c>
      <c r="AW20" s="21">
        <v>54711.627484561097</v>
      </c>
      <c r="AX20" s="21">
        <v>388006.76429720398</v>
      </c>
      <c r="AY20" s="21">
        <v>88907.884793697594</v>
      </c>
      <c r="AZ20" s="21">
        <v>0</v>
      </c>
      <c r="BA20" s="21">
        <v>17006.476072527999</v>
      </c>
      <c r="BB20" s="21">
        <v>42607.509983939803</v>
      </c>
      <c r="BC20" s="21">
        <v>9041.76350135953</v>
      </c>
      <c r="BD20" s="21">
        <v>-7.4505805969238298E-9</v>
      </c>
      <c r="BE20" s="23"/>
      <c r="BF20" s="36"/>
      <c r="BG20" s="19" t="s">
        <v>117</v>
      </c>
      <c r="BH20" s="21">
        <v>43340239.156632602</v>
      </c>
      <c r="BI20" s="21">
        <v>1317066.2602846799</v>
      </c>
      <c r="BJ20" s="21">
        <v>941827.24254580401</v>
      </c>
      <c r="BK20" s="21">
        <v>0</v>
      </c>
      <c r="BL20" s="21">
        <v>98182.912670975202</v>
      </c>
      <c r="BM20" s="21">
        <v>1138378.3278629901</v>
      </c>
      <c r="BN20" s="21">
        <v>0</v>
      </c>
      <c r="BO20" s="21">
        <v>13416.202164664101</v>
      </c>
      <c r="BP20" s="21">
        <v>0</v>
      </c>
      <c r="BQ20" s="21">
        <v>0</v>
      </c>
      <c r="BR20" s="21">
        <v>0</v>
      </c>
      <c r="BS20" s="21">
        <v>908356.27734414604</v>
      </c>
      <c r="BT20" s="21">
        <v>212799.86642167301</v>
      </c>
      <c r="BU20" s="21">
        <v>0</v>
      </c>
      <c r="BV20" s="21">
        <v>61672.102108515603</v>
      </c>
      <c r="BW20" s="21">
        <v>54060.733003138201</v>
      </c>
      <c r="BX20" s="21">
        <v>241915.64710044101</v>
      </c>
      <c r="BY20" s="21">
        <v>1853506.4925265701</v>
      </c>
      <c r="BZ20" s="21">
        <v>407447.20484651899</v>
      </c>
      <c r="CA20" s="21">
        <v>54711.627484561097</v>
      </c>
      <c r="CB20" s="21">
        <v>388006.76429720398</v>
      </c>
      <c r="CC20" s="21">
        <v>88907.884793697594</v>
      </c>
      <c r="CD20" s="21">
        <v>0</v>
      </c>
      <c r="CE20" s="21">
        <v>17006.476072527999</v>
      </c>
      <c r="CF20" s="21">
        <v>51649.273485299302</v>
      </c>
      <c r="CG20" s="21">
        <v>-7.4505805969238298E-9</v>
      </c>
      <c r="CH20" s="23"/>
      <c r="CI20" s="23"/>
      <c r="CJ20" s="23"/>
      <c r="CK20" s="23"/>
      <c r="CL20" s="23"/>
      <c r="CM20" s="23"/>
      <c r="CO20" s="19" t="s">
        <v>47</v>
      </c>
      <c r="CP20" s="21">
        <v>-651973.82170317799</v>
      </c>
      <c r="CR20" s="19"/>
      <c r="CS20" s="25"/>
      <c r="CT20" s="21"/>
      <c r="CU20" s="21"/>
      <c r="CV20" s="26"/>
      <c r="CW20" s="21"/>
      <c r="CX20" s="21"/>
      <c r="CY20" s="25"/>
      <c r="DA20" s="27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EA20" s="19" t="s">
        <v>89</v>
      </c>
      <c r="EB20" s="25">
        <v>0.66296040075619</v>
      </c>
      <c r="EC20" s="25">
        <v>3888.7788381781102</v>
      </c>
      <c r="ED20" s="25">
        <v>2.7815709546701601</v>
      </c>
      <c r="EE20" s="25">
        <v>1.42038432418703</v>
      </c>
      <c r="EF20" s="25">
        <v>1.0824412912697301</v>
      </c>
      <c r="EG20" s="25">
        <v>0.70267658517844001</v>
      </c>
      <c r="EH20" s="25">
        <v>0.794682735037057</v>
      </c>
      <c r="EI20" s="25">
        <v>5.9203919722942002</v>
      </c>
      <c r="EJ20" s="25">
        <v>5.0459526525970202E-2</v>
      </c>
      <c r="EK20" s="25">
        <v>0.62398341931857904</v>
      </c>
      <c r="EL20" s="25">
        <v>2.48070155705777</v>
      </c>
      <c r="EM20" s="25">
        <v>0.24580929319827099</v>
      </c>
      <c r="EN20" s="25" t="s">
        <v>69</v>
      </c>
      <c r="EO20" s="25" t="s">
        <v>69</v>
      </c>
      <c r="EP20" s="25" t="s">
        <v>69</v>
      </c>
      <c r="EQ20" s="25" t="s">
        <v>69</v>
      </c>
      <c r="ER20" s="25" t="s">
        <v>69</v>
      </c>
      <c r="ES20" s="25" t="s">
        <v>69</v>
      </c>
      <c r="ET20" s="25" t="s">
        <v>69</v>
      </c>
      <c r="EU20" s="25" t="s">
        <v>69</v>
      </c>
      <c r="EV20" s="25" t="s">
        <v>69</v>
      </c>
      <c r="EW20" s="25" t="s">
        <v>69</v>
      </c>
      <c r="EX20" s="25" t="s">
        <v>69</v>
      </c>
      <c r="EY20" s="25" t="s">
        <v>69</v>
      </c>
    </row>
    <row r="21" spans="1:157">
      <c r="A21" s="10" t="s">
        <v>92</v>
      </c>
      <c r="B21" s="11" t="s">
        <v>503</v>
      </c>
      <c r="C21" s="17">
        <v>20.0226637552827</v>
      </c>
      <c r="D21" s="17" t="s">
        <v>109</v>
      </c>
      <c r="E21" s="17">
        <v>1.96549346560063</v>
      </c>
      <c r="F21" s="11" t="s">
        <v>110</v>
      </c>
      <c r="G21" s="11"/>
      <c r="H21" s="11"/>
      <c r="R21" s="19" t="s">
        <v>120</v>
      </c>
      <c r="S21" s="21">
        <v>58823272</v>
      </c>
      <c r="T21" s="21">
        <v>59115747.844134502</v>
      </c>
      <c r="V21" s="19" t="s">
        <v>120</v>
      </c>
      <c r="W21" s="21">
        <v>-292475.844134502</v>
      </c>
      <c r="Y21" s="19" t="s">
        <v>120</v>
      </c>
      <c r="Z21" s="21">
        <v>43340239.156632602</v>
      </c>
      <c r="AA21" s="21">
        <v>793309.43478102598</v>
      </c>
      <c r="AB21" s="21">
        <v>1334114.8690707299</v>
      </c>
      <c r="AC21" s="21">
        <v>11169211.085127899</v>
      </c>
      <c r="AD21" s="21">
        <v>70969.152758014403</v>
      </c>
      <c r="AE21" s="21">
        <v>546483.47414041602</v>
      </c>
      <c r="AF21" s="21">
        <v>-16776.563485081599</v>
      </c>
      <c r="AG21" s="21">
        <v>-53221.2436691287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-62795.957683744302</v>
      </c>
      <c r="AP21" s="21">
        <v>122324.835873997</v>
      </c>
      <c r="AQ21" s="21">
        <v>0</v>
      </c>
      <c r="AR21" s="21">
        <v>183324.767320296</v>
      </c>
      <c r="AS21" s="21">
        <v>204912.21773986201</v>
      </c>
      <c r="AT21" s="21">
        <v>575641.16785704996</v>
      </c>
      <c r="AU21" s="21">
        <v>354500.72703343601</v>
      </c>
      <c r="AV21" s="21">
        <v>74116.269840658104</v>
      </c>
      <c r="AW21" s="21">
        <v>371841.25715243601</v>
      </c>
      <c r="AX21" s="21">
        <v>18519.546277653899</v>
      </c>
      <c r="AY21" s="21">
        <v>107034.530930252</v>
      </c>
      <c r="AZ21" s="21">
        <v>0</v>
      </c>
      <c r="BA21" s="21">
        <v>1886.5490403379099</v>
      </c>
      <c r="BB21" s="21">
        <v>-13524.541084345599</v>
      </c>
      <c r="BC21" s="21">
        <v>-6362.8915198208097</v>
      </c>
      <c r="BD21" s="21">
        <v>0</v>
      </c>
      <c r="BE21" s="23"/>
      <c r="BF21" s="36"/>
      <c r="BG21" s="19" t="s">
        <v>120</v>
      </c>
      <c r="BH21" s="21">
        <v>43340239.156632602</v>
      </c>
      <c r="BI21" s="21">
        <v>793309.43478102598</v>
      </c>
      <c r="BJ21" s="21">
        <v>1334114.8690707299</v>
      </c>
      <c r="BK21" s="21">
        <v>11169211.085127899</v>
      </c>
      <c r="BL21" s="21">
        <v>70969.152758014403</v>
      </c>
      <c r="BM21" s="21">
        <v>546483.47414041602</v>
      </c>
      <c r="BN21" s="21">
        <v>-69997.807154210299</v>
      </c>
      <c r="BO21" s="21">
        <v>0</v>
      </c>
      <c r="BP21" s="21">
        <v>0</v>
      </c>
      <c r="BQ21" s="21">
        <v>0</v>
      </c>
      <c r="BR21" s="21">
        <v>0</v>
      </c>
      <c r="BS21" s="21">
        <v>-62795.957683744302</v>
      </c>
      <c r="BT21" s="21">
        <v>122324.835873997</v>
      </c>
      <c r="BU21" s="21">
        <v>0</v>
      </c>
      <c r="BV21" s="21">
        <v>183324.767320296</v>
      </c>
      <c r="BW21" s="21">
        <v>204912.21773986201</v>
      </c>
      <c r="BX21" s="21">
        <v>575641.16785704996</v>
      </c>
      <c r="BY21" s="21">
        <v>354500.72703343601</v>
      </c>
      <c r="BZ21" s="21">
        <v>74116.269840658104</v>
      </c>
      <c r="CA21" s="21">
        <v>371841.25715243601</v>
      </c>
      <c r="CB21" s="21">
        <v>18519.546277653899</v>
      </c>
      <c r="CC21" s="21">
        <v>107034.530930252</v>
      </c>
      <c r="CD21" s="21">
        <v>0</v>
      </c>
      <c r="CE21" s="21">
        <v>1886.5490403379099</v>
      </c>
      <c r="CF21" s="21">
        <v>-19887.432604166399</v>
      </c>
      <c r="CG21" s="21">
        <v>0</v>
      </c>
      <c r="CH21" s="23"/>
      <c r="CI21" s="23"/>
      <c r="CJ21" s="23"/>
      <c r="CK21" s="23"/>
      <c r="CL21" s="23"/>
      <c r="CM21" s="23"/>
      <c r="CO21" s="19">
        <v>121</v>
      </c>
      <c r="CP21" s="21">
        <v>-1973376.2303365001</v>
      </c>
      <c r="CR21" s="19"/>
      <c r="CS21" s="25"/>
      <c r="CT21" s="21"/>
      <c r="CU21" s="21"/>
      <c r="CV21" s="26"/>
      <c r="CW21" s="21"/>
      <c r="CX21" s="21"/>
      <c r="CY21" s="25"/>
      <c r="DA21" s="27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</row>
    <row r="22" spans="1:157">
      <c r="A22" s="10"/>
      <c r="B22" s="11"/>
      <c r="C22" s="11"/>
      <c r="D22" s="11"/>
      <c r="E22" s="11"/>
      <c r="F22" s="11"/>
      <c r="G22" s="11"/>
      <c r="H22" s="11"/>
      <c r="R22" s="19" t="s">
        <v>121</v>
      </c>
      <c r="S22" s="21">
        <v>51845576</v>
      </c>
      <c r="T22" s="21">
        <v>51703664.280837797</v>
      </c>
      <c r="V22" s="19" t="s">
        <v>121</v>
      </c>
      <c r="W22" s="21">
        <v>141911.71916220299</v>
      </c>
      <c r="Y22" s="19" t="s">
        <v>121</v>
      </c>
      <c r="Z22" s="21">
        <v>43340239.156632602</v>
      </c>
      <c r="AA22" s="21">
        <v>1310541.2348062401</v>
      </c>
      <c r="AB22" s="21">
        <v>1073887.2721831501</v>
      </c>
      <c r="AC22" s="21">
        <v>0</v>
      </c>
      <c r="AD22" s="21">
        <v>72676.577519943705</v>
      </c>
      <c r="AE22" s="21">
        <v>1540478.11897284</v>
      </c>
      <c r="AF22" s="21">
        <v>0</v>
      </c>
      <c r="AG22" s="21">
        <v>0</v>
      </c>
      <c r="AH22" s="21">
        <v>144335.154466762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968483.10828668601</v>
      </c>
      <c r="AP22" s="21">
        <v>249305.81290498201</v>
      </c>
      <c r="AQ22" s="21">
        <v>0</v>
      </c>
      <c r="AR22" s="21">
        <v>258800.46459329099</v>
      </c>
      <c r="AS22" s="21">
        <v>59110.948652560197</v>
      </c>
      <c r="AT22" s="21">
        <v>348139.53615157399</v>
      </c>
      <c r="AU22" s="21">
        <v>1707479.8055230801</v>
      </c>
      <c r="AV22" s="21">
        <v>327634.02797324402</v>
      </c>
      <c r="AW22" s="21">
        <v>30115.5006313589</v>
      </c>
      <c r="AX22" s="21">
        <v>138074.668109511</v>
      </c>
      <c r="AY22" s="21">
        <v>81193.434109745896</v>
      </c>
      <c r="AZ22" s="21">
        <v>0</v>
      </c>
      <c r="BA22" s="21">
        <v>23836.3327671648</v>
      </c>
      <c r="BB22" s="21">
        <v>28660.635061317898</v>
      </c>
      <c r="BC22" s="21">
        <v>672.49149175252899</v>
      </c>
      <c r="BD22" s="21">
        <v>-7.4505805969238298E-9</v>
      </c>
      <c r="BE22" s="23"/>
      <c r="BF22" s="36"/>
      <c r="BG22" s="19" t="s">
        <v>121</v>
      </c>
      <c r="BH22" s="21">
        <v>43340239.156632602</v>
      </c>
      <c r="BI22" s="21">
        <v>1310541.2348062401</v>
      </c>
      <c r="BJ22" s="21">
        <v>1073887.2721831501</v>
      </c>
      <c r="BK22" s="21">
        <v>0</v>
      </c>
      <c r="BL22" s="21">
        <v>72676.577519943705</v>
      </c>
      <c r="BM22" s="21">
        <v>1540478.11897284</v>
      </c>
      <c r="BN22" s="21">
        <v>0</v>
      </c>
      <c r="BO22" s="21">
        <v>144335.154466762</v>
      </c>
      <c r="BP22" s="21">
        <v>0</v>
      </c>
      <c r="BQ22" s="21">
        <v>0</v>
      </c>
      <c r="BR22" s="21">
        <v>0</v>
      </c>
      <c r="BS22" s="21">
        <v>968483.10828668601</v>
      </c>
      <c r="BT22" s="21">
        <v>249305.81290498201</v>
      </c>
      <c r="BU22" s="21">
        <v>0</v>
      </c>
      <c r="BV22" s="21">
        <v>258800.46459329099</v>
      </c>
      <c r="BW22" s="21">
        <v>59110.948652560197</v>
      </c>
      <c r="BX22" s="21">
        <v>348139.53615157399</v>
      </c>
      <c r="BY22" s="21">
        <v>1707479.8055230801</v>
      </c>
      <c r="BZ22" s="21">
        <v>327634.02797324402</v>
      </c>
      <c r="CA22" s="21">
        <v>30115.5006313589</v>
      </c>
      <c r="CB22" s="21">
        <v>138074.668109511</v>
      </c>
      <c r="CC22" s="21">
        <v>81193.434109745896</v>
      </c>
      <c r="CD22" s="21">
        <v>0</v>
      </c>
      <c r="CE22" s="21">
        <v>23836.3327671648</v>
      </c>
      <c r="CF22" s="21">
        <v>29333.1265530704</v>
      </c>
      <c r="CG22" s="21">
        <v>-7.4505805969238298E-9</v>
      </c>
      <c r="CH22" s="23"/>
      <c r="CI22" s="23"/>
      <c r="CJ22" s="23"/>
      <c r="CK22" s="23"/>
      <c r="CL22" s="23"/>
      <c r="CM22" s="23"/>
      <c r="CO22" s="19" t="s">
        <v>31</v>
      </c>
      <c r="CP22" s="21">
        <v>-5936970.9048447805</v>
      </c>
      <c r="CR22" s="19"/>
      <c r="CS22" s="25"/>
      <c r="CT22" s="21"/>
      <c r="CU22" s="21"/>
      <c r="CV22" s="26"/>
      <c r="CW22" s="21"/>
      <c r="CX22" s="21"/>
      <c r="CY22" s="25"/>
      <c r="DA22" s="27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</row>
    <row r="23" spans="1:157">
      <c r="A23" s="10" t="s">
        <v>105</v>
      </c>
      <c r="B23" s="11" t="s">
        <v>113</v>
      </c>
      <c r="C23" s="11"/>
      <c r="D23" s="11"/>
      <c r="E23" s="11"/>
      <c r="F23" s="11"/>
      <c r="G23" s="11"/>
      <c r="H23" s="11"/>
      <c r="R23" s="19" t="s">
        <v>123</v>
      </c>
      <c r="S23" s="21">
        <v>52358156</v>
      </c>
      <c r="T23" s="21">
        <v>52089553.6770873</v>
      </c>
      <c r="V23" s="19" t="s">
        <v>123</v>
      </c>
      <c r="W23" s="21">
        <v>268602.32291270001</v>
      </c>
      <c r="Y23" s="19" t="s">
        <v>123</v>
      </c>
      <c r="Z23" s="21">
        <v>43340239.156632602</v>
      </c>
      <c r="AA23" s="21">
        <v>1275076.12932789</v>
      </c>
      <c r="AB23" s="21">
        <v>1004836.28308875</v>
      </c>
      <c r="AC23" s="21">
        <v>0</v>
      </c>
      <c r="AD23" s="21">
        <v>64503.804615435998</v>
      </c>
      <c r="AE23" s="21">
        <v>1371400.44612938</v>
      </c>
      <c r="AF23" s="21">
        <v>0</v>
      </c>
      <c r="AG23" s="21">
        <v>0</v>
      </c>
      <c r="AH23" s="21">
        <v>0</v>
      </c>
      <c r="AI23" s="21">
        <v>99928.628210334704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899313.02118202997</v>
      </c>
      <c r="AP23" s="21">
        <v>278554.50088990101</v>
      </c>
      <c r="AQ23" s="21">
        <v>235690.28332002799</v>
      </c>
      <c r="AR23" s="21">
        <v>307815.63159936602</v>
      </c>
      <c r="AS23" s="21">
        <v>77819.521961462495</v>
      </c>
      <c r="AT23" s="21">
        <v>241167.77707292</v>
      </c>
      <c r="AU23" s="21">
        <v>2210493.1578734</v>
      </c>
      <c r="AV23" s="21">
        <v>284859.29294789501</v>
      </c>
      <c r="AW23" s="21">
        <v>71344.707603011193</v>
      </c>
      <c r="AX23" s="21">
        <v>187806.31214200801</v>
      </c>
      <c r="AY23" s="21">
        <v>87610.304226884604</v>
      </c>
      <c r="AZ23" s="21">
        <v>0</v>
      </c>
      <c r="BA23" s="21">
        <v>32550.635309750902</v>
      </c>
      <c r="BB23" s="21">
        <v>15090.9219766143</v>
      </c>
      <c r="BC23" s="21">
        <v>3453.1609776468099</v>
      </c>
      <c r="BD23" s="21">
        <v>0</v>
      </c>
      <c r="BE23" s="23"/>
      <c r="BF23" s="36"/>
      <c r="BG23" s="19" t="s">
        <v>123</v>
      </c>
      <c r="BH23" s="21">
        <v>43340239.156632602</v>
      </c>
      <c r="BI23" s="21">
        <v>1275076.12932789</v>
      </c>
      <c r="BJ23" s="21">
        <v>1004836.28308875</v>
      </c>
      <c r="BK23" s="21">
        <v>0</v>
      </c>
      <c r="BL23" s="21">
        <v>64503.804615435998</v>
      </c>
      <c r="BM23" s="21">
        <v>1371400.44612938</v>
      </c>
      <c r="BN23" s="21">
        <v>0</v>
      </c>
      <c r="BO23" s="21">
        <v>99928.628210334704</v>
      </c>
      <c r="BP23" s="21">
        <v>0</v>
      </c>
      <c r="BQ23" s="21">
        <v>0</v>
      </c>
      <c r="BR23" s="21">
        <v>0</v>
      </c>
      <c r="BS23" s="21">
        <v>899313.02118202997</v>
      </c>
      <c r="BT23" s="21">
        <v>278554.50088990101</v>
      </c>
      <c r="BU23" s="21">
        <v>235690.28332002799</v>
      </c>
      <c r="BV23" s="21">
        <v>307815.63159936602</v>
      </c>
      <c r="BW23" s="21">
        <v>77819.521961462495</v>
      </c>
      <c r="BX23" s="21">
        <v>241167.77707292</v>
      </c>
      <c r="BY23" s="21">
        <v>2210493.1578734</v>
      </c>
      <c r="BZ23" s="21">
        <v>284859.29294789501</v>
      </c>
      <c r="CA23" s="21">
        <v>71344.707603011193</v>
      </c>
      <c r="CB23" s="21">
        <v>187806.31214200801</v>
      </c>
      <c r="CC23" s="21">
        <v>87610.304226884604</v>
      </c>
      <c r="CD23" s="21">
        <v>0</v>
      </c>
      <c r="CE23" s="21">
        <v>32550.635309750902</v>
      </c>
      <c r="CF23" s="21">
        <v>18544.082954261099</v>
      </c>
      <c r="CG23" s="21">
        <v>0</v>
      </c>
      <c r="CH23" s="23"/>
      <c r="CI23" s="23"/>
      <c r="CJ23" s="23"/>
      <c r="CK23" s="23"/>
      <c r="CL23" s="23"/>
      <c r="CM23" s="23"/>
      <c r="CO23" s="19" t="s">
        <v>48</v>
      </c>
      <c r="CP23" s="21">
        <v>-5950353.9029460298</v>
      </c>
      <c r="CR23" s="19"/>
      <c r="CS23" s="25"/>
      <c r="CT23" s="21"/>
      <c r="CU23" s="21"/>
      <c r="CV23" s="26"/>
      <c r="CW23" s="21"/>
      <c r="CX23" s="21"/>
      <c r="CY23" s="25"/>
      <c r="DA23" s="27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</row>
    <row r="24" spans="1:157">
      <c r="A24" s="10" t="s">
        <v>92</v>
      </c>
      <c r="B24" s="32" t="s">
        <v>536</v>
      </c>
      <c r="C24" s="17">
        <v>-1706960.30975618</v>
      </c>
      <c r="D24" s="17"/>
      <c r="E24" s="17">
        <v>-2.1300030222229598</v>
      </c>
      <c r="F24" s="11" t="s">
        <v>537</v>
      </c>
      <c r="G24" s="11"/>
      <c r="H24" s="11"/>
      <c r="R24" s="19" t="s">
        <v>126</v>
      </c>
      <c r="S24" s="21">
        <v>58012200</v>
      </c>
      <c r="T24" s="21">
        <v>59145716.185886703</v>
      </c>
      <c r="V24" s="19" t="s">
        <v>126</v>
      </c>
      <c r="W24" s="21">
        <v>-1133516.1858866999</v>
      </c>
      <c r="Y24" s="19" t="s">
        <v>126</v>
      </c>
      <c r="Z24" s="21">
        <v>43340239.156632602</v>
      </c>
      <c r="AA24" s="21">
        <v>629935.83833421604</v>
      </c>
      <c r="AB24" s="21">
        <v>1205926.08852837</v>
      </c>
      <c r="AC24" s="21">
        <v>10239946.111533299</v>
      </c>
      <c r="AD24" s="21">
        <v>61406.879393827599</v>
      </c>
      <c r="AE24" s="21">
        <v>828768.81019788305</v>
      </c>
      <c r="AF24" s="21">
        <v>-424.54419818740899</v>
      </c>
      <c r="AG24" s="21">
        <v>-24055.048950759199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-37723.925221735903</v>
      </c>
      <c r="AP24" s="21">
        <v>136176.2884088</v>
      </c>
      <c r="AQ24" s="21">
        <v>213599.76219536501</v>
      </c>
      <c r="AR24" s="21">
        <v>181126.73265764999</v>
      </c>
      <c r="AS24" s="21">
        <v>167810.06643512301</v>
      </c>
      <c r="AT24" s="21">
        <v>541431.023758027</v>
      </c>
      <c r="AU24" s="21">
        <v>788064.51092113496</v>
      </c>
      <c r="AV24" s="21">
        <v>74371.680529771998</v>
      </c>
      <c r="AW24" s="21">
        <v>475886.57191672001</v>
      </c>
      <c r="AX24" s="21">
        <v>132292.26974701101</v>
      </c>
      <c r="AY24" s="21">
        <v>135573.50616148399</v>
      </c>
      <c r="AZ24" s="21">
        <v>0</v>
      </c>
      <c r="BA24" s="21">
        <v>69038.343115230498</v>
      </c>
      <c r="BB24" s="21">
        <v>-7977.1016628361604</v>
      </c>
      <c r="BC24" s="21">
        <v>-5696.8345463102996</v>
      </c>
      <c r="BD24" s="21">
        <v>0</v>
      </c>
      <c r="BE24" s="23"/>
      <c r="BF24" s="36"/>
      <c r="BG24" s="19" t="s">
        <v>126</v>
      </c>
      <c r="BH24" s="21">
        <v>43340239.156632602</v>
      </c>
      <c r="BI24" s="21">
        <v>629935.83833421604</v>
      </c>
      <c r="BJ24" s="21">
        <v>1205926.08852837</v>
      </c>
      <c r="BK24" s="21">
        <v>10239946.111533299</v>
      </c>
      <c r="BL24" s="21">
        <v>61406.879393827599</v>
      </c>
      <c r="BM24" s="21">
        <v>828768.81019788305</v>
      </c>
      <c r="BN24" s="21">
        <v>-24479.593148946598</v>
      </c>
      <c r="BO24" s="21">
        <v>0</v>
      </c>
      <c r="BP24" s="21">
        <v>0</v>
      </c>
      <c r="BQ24" s="21">
        <v>0</v>
      </c>
      <c r="BR24" s="21">
        <v>0</v>
      </c>
      <c r="BS24" s="21">
        <v>-37723.925221735903</v>
      </c>
      <c r="BT24" s="21">
        <v>136176.2884088</v>
      </c>
      <c r="BU24" s="21">
        <v>213599.76219536501</v>
      </c>
      <c r="BV24" s="21">
        <v>181126.73265764999</v>
      </c>
      <c r="BW24" s="21">
        <v>167810.06643512301</v>
      </c>
      <c r="BX24" s="21">
        <v>541431.023758027</v>
      </c>
      <c r="BY24" s="21">
        <v>788064.51092113496</v>
      </c>
      <c r="BZ24" s="21">
        <v>74371.680529771998</v>
      </c>
      <c r="CA24" s="21">
        <v>475886.57191672001</v>
      </c>
      <c r="CB24" s="21">
        <v>132292.26974701101</v>
      </c>
      <c r="CC24" s="21">
        <v>135573.50616148399</v>
      </c>
      <c r="CD24" s="21">
        <v>0</v>
      </c>
      <c r="CE24" s="21">
        <v>69038.343115230498</v>
      </c>
      <c r="CF24" s="21">
        <v>-13673.936209146499</v>
      </c>
      <c r="CG24" s="21">
        <v>0</v>
      </c>
      <c r="CH24" s="23"/>
      <c r="CI24" s="23"/>
      <c r="CJ24" s="23"/>
      <c r="CK24" s="23"/>
      <c r="CL24" s="23"/>
      <c r="CM24" s="23"/>
      <c r="CO24" s="19" t="s">
        <v>39</v>
      </c>
      <c r="CP24" s="21">
        <v>-6105198.6946329297</v>
      </c>
      <c r="CR24" s="19"/>
      <c r="CS24" s="25"/>
      <c r="CT24" s="21"/>
      <c r="CU24" s="21"/>
      <c r="CV24" s="26"/>
      <c r="CW24" s="21"/>
      <c r="CX24" s="21"/>
      <c r="CY24" s="25"/>
      <c r="DA24" s="27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EA24" s="18" t="s">
        <v>8</v>
      </c>
      <c r="EB24" s="20" t="s">
        <v>9</v>
      </c>
      <c r="EC24" s="20" t="s">
        <v>39</v>
      </c>
      <c r="ED24" s="20" t="s">
        <v>40</v>
      </c>
      <c r="EE24" s="20" t="s">
        <v>41</v>
      </c>
      <c r="EF24" s="20" t="s">
        <v>42</v>
      </c>
      <c r="EG24" s="20" t="s">
        <v>43</v>
      </c>
      <c r="EH24" s="20" t="s">
        <v>44</v>
      </c>
      <c r="EI24" s="20" t="s">
        <v>45</v>
      </c>
      <c r="EJ24" s="20" t="s">
        <v>533</v>
      </c>
      <c r="EK24" s="20" t="s">
        <v>46</v>
      </c>
      <c r="EL24" s="20" t="s">
        <v>47</v>
      </c>
      <c r="EM24" s="20" t="s">
        <v>48</v>
      </c>
      <c r="EN24" s="20" t="s">
        <v>49</v>
      </c>
      <c r="EO24" s="20">
        <v>121</v>
      </c>
      <c r="EP24" s="20" t="s">
        <v>50</v>
      </c>
      <c r="EQ24" s="20" t="s">
        <v>26</v>
      </c>
      <c r="ER24" s="20" t="s">
        <v>27</v>
      </c>
      <c r="ES24" s="20" t="s">
        <v>51</v>
      </c>
      <c r="ET24" s="20" t="s">
        <v>29</v>
      </c>
      <c r="EU24" s="20" t="s">
        <v>30</v>
      </c>
      <c r="EV24" s="20" t="s">
        <v>31</v>
      </c>
      <c r="EW24" s="20" t="s">
        <v>33</v>
      </c>
      <c r="EX24" s="20" t="s">
        <v>34</v>
      </c>
      <c r="EY24" s="20" t="s">
        <v>35</v>
      </c>
      <c r="EZ24" s="36"/>
      <c r="FA24" s="36"/>
    </row>
    <row r="25" spans="1:157">
      <c r="A25" s="10" t="s">
        <v>92</v>
      </c>
      <c r="B25" s="11" t="s">
        <v>504</v>
      </c>
      <c r="C25" s="17">
        <v>58563107.061941601</v>
      </c>
      <c r="D25" s="17"/>
      <c r="E25" s="17">
        <v>17.3201519556623</v>
      </c>
      <c r="F25" s="11" t="s">
        <v>119</v>
      </c>
      <c r="G25" s="11"/>
      <c r="H25" s="11"/>
      <c r="R25" s="19" t="s">
        <v>131</v>
      </c>
      <c r="S25" s="21">
        <v>52059996</v>
      </c>
      <c r="T25" s="21">
        <v>52244618.211228497</v>
      </c>
      <c r="V25" s="19" t="s">
        <v>131</v>
      </c>
      <c r="W25" s="21">
        <v>-184622.21122849701</v>
      </c>
      <c r="Y25" s="19" t="s">
        <v>131</v>
      </c>
      <c r="Z25" s="21">
        <v>43340239.156632602</v>
      </c>
      <c r="AA25" s="21">
        <v>1534949.65297506</v>
      </c>
      <c r="AB25" s="21">
        <v>899692.38259326504</v>
      </c>
      <c r="AC25" s="21">
        <v>0</v>
      </c>
      <c r="AD25" s="21">
        <v>114218.683608851</v>
      </c>
      <c r="AE25" s="21">
        <v>1472518.0519527299</v>
      </c>
      <c r="AF25" s="21">
        <v>0</v>
      </c>
      <c r="AG25" s="21">
        <v>0</v>
      </c>
      <c r="AH25" s="21">
        <v>118886.923048154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752889.79133117001</v>
      </c>
      <c r="AP25" s="21">
        <v>219204.092500044</v>
      </c>
      <c r="AQ25" s="21">
        <v>293889.315701188</v>
      </c>
      <c r="AR25" s="21">
        <v>317647.50708461198</v>
      </c>
      <c r="AS25" s="21">
        <v>70784.114186494</v>
      </c>
      <c r="AT25" s="21">
        <v>266068.55918189202</v>
      </c>
      <c r="AU25" s="21">
        <v>1743111.8316977101</v>
      </c>
      <c r="AV25" s="21">
        <v>281331.38380196801</v>
      </c>
      <c r="AW25" s="21">
        <v>146778.67173917199</v>
      </c>
      <c r="AX25" s="21">
        <v>134852.75156024599</v>
      </c>
      <c r="AY25" s="21">
        <v>209689.84718283601</v>
      </c>
      <c r="AZ25" s="21">
        <v>942.87503215128504</v>
      </c>
      <c r="BA25" s="21">
        <v>217168.21409480801</v>
      </c>
      <c r="BB25" s="21">
        <v>16974.042800528099</v>
      </c>
      <c r="BC25" s="21">
        <v>92780.362523019794</v>
      </c>
      <c r="BD25" s="21">
        <v>0</v>
      </c>
      <c r="BE25" s="23"/>
      <c r="BF25" s="36"/>
      <c r="BG25" s="19" t="s">
        <v>131</v>
      </c>
      <c r="BH25" s="21">
        <v>43340239.156632602</v>
      </c>
      <c r="BI25" s="21">
        <v>1534949.65297506</v>
      </c>
      <c r="BJ25" s="21">
        <v>899692.38259326504</v>
      </c>
      <c r="BK25" s="21">
        <v>0</v>
      </c>
      <c r="BL25" s="21">
        <v>114218.683608851</v>
      </c>
      <c r="BM25" s="21">
        <v>1472518.0519527299</v>
      </c>
      <c r="BN25" s="21">
        <v>0</v>
      </c>
      <c r="BO25" s="21">
        <v>118886.923048154</v>
      </c>
      <c r="BP25" s="21">
        <v>0</v>
      </c>
      <c r="BQ25" s="21">
        <v>0</v>
      </c>
      <c r="BR25" s="21">
        <v>0</v>
      </c>
      <c r="BS25" s="21">
        <v>752889.79133117001</v>
      </c>
      <c r="BT25" s="21">
        <v>219204.092500044</v>
      </c>
      <c r="BU25" s="21">
        <v>293889.315701188</v>
      </c>
      <c r="BV25" s="21">
        <v>317647.50708461198</v>
      </c>
      <c r="BW25" s="21">
        <v>70784.114186494</v>
      </c>
      <c r="BX25" s="21">
        <v>266068.55918189202</v>
      </c>
      <c r="BY25" s="21">
        <v>1743111.8316977101</v>
      </c>
      <c r="BZ25" s="21">
        <v>281331.38380196801</v>
      </c>
      <c r="CA25" s="21">
        <v>146778.67173917199</v>
      </c>
      <c r="CB25" s="21">
        <v>134852.75156024599</v>
      </c>
      <c r="CC25" s="21">
        <v>209689.84718283601</v>
      </c>
      <c r="CD25" s="21">
        <v>942.87503215128504</v>
      </c>
      <c r="CE25" s="21">
        <v>217168.21409480801</v>
      </c>
      <c r="CF25" s="21">
        <v>109754.405323548</v>
      </c>
      <c r="CG25" s="21">
        <v>0</v>
      </c>
      <c r="CH25" s="23"/>
      <c r="CI25" s="23"/>
      <c r="CJ25" s="23"/>
      <c r="CK25" s="23"/>
      <c r="CL25" s="23"/>
      <c r="CM25" s="23"/>
      <c r="CO25" s="19" t="s">
        <v>52</v>
      </c>
      <c r="CP25" s="21">
        <v>-9314021.0992079806</v>
      </c>
      <c r="CR25" s="19"/>
      <c r="CS25" s="25"/>
      <c r="CT25" s="21"/>
      <c r="CU25" s="21"/>
      <c r="CV25" s="26"/>
      <c r="CW25" s="21"/>
      <c r="CX25" s="21"/>
      <c r="CY25" s="25"/>
      <c r="DA25" s="27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EA25" s="19" t="s">
        <v>68</v>
      </c>
      <c r="EB25" s="21">
        <v>2253692436.1448998</v>
      </c>
      <c r="EC25" s="21">
        <v>60823246.813994698</v>
      </c>
      <c r="ED25" s="21">
        <v>39099289.226516202</v>
      </c>
      <c r="EE25" s="21">
        <v>148170119.37282601</v>
      </c>
      <c r="EF25" s="21">
        <v>2877798.9204092999</v>
      </c>
      <c r="EG25" s="21">
        <v>67004807.154446103</v>
      </c>
      <c r="EH25" s="21">
        <v>-2343317.0305191199</v>
      </c>
      <c r="EI25" s="21">
        <v>5407301.1650861697</v>
      </c>
      <c r="EJ25" s="21">
        <v>3379642.7770539601</v>
      </c>
      <c r="EK25" s="21">
        <v>0</v>
      </c>
      <c r="EL25" s="21">
        <v>651973.82170317799</v>
      </c>
      <c r="EM25" s="21">
        <v>23772484.784719899</v>
      </c>
      <c r="EN25" s="21">
        <v>6791003.9001601702</v>
      </c>
      <c r="EO25" s="21">
        <v>13594780.253051801</v>
      </c>
      <c r="EP25" s="21">
        <v>12933431.5693247</v>
      </c>
      <c r="EQ25" s="21">
        <v>5714064.9821768999</v>
      </c>
      <c r="ER25" s="21">
        <v>11300853.692216501</v>
      </c>
      <c r="ES25" s="21">
        <v>89149529.844150603</v>
      </c>
      <c r="ET25" s="21">
        <v>17449265.798658099</v>
      </c>
      <c r="EU25" s="21">
        <v>6814561.1264470601</v>
      </c>
      <c r="EV25" s="21">
        <v>16184720.7497418</v>
      </c>
      <c r="EW25" s="21">
        <v>4893937.1604848998</v>
      </c>
      <c r="EX25" s="21">
        <v>1258096.1569608101</v>
      </c>
      <c r="EY25" s="21">
        <v>6817902.7293183003</v>
      </c>
      <c r="EZ25" s="36"/>
      <c r="FA25" s="36"/>
    </row>
    <row r="26" spans="1:157">
      <c r="A26" s="10"/>
      <c r="B26" s="11"/>
      <c r="C26" s="17"/>
      <c r="D26" s="17"/>
      <c r="E26" s="17"/>
      <c r="F26" s="11"/>
      <c r="H26" s="11"/>
      <c r="R26" s="19" t="s">
        <v>132</v>
      </c>
      <c r="S26" s="21">
        <v>65001652</v>
      </c>
      <c r="T26" s="21">
        <v>63132494.046011701</v>
      </c>
      <c r="V26" s="19" t="s">
        <v>132</v>
      </c>
      <c r="W26" s="21">
        <v>1869157.9539882999</v>
      </c>
      <c r="Y26" s="19" t="s">
        <v>132</v>
      </c>
      <c r="Z26" s="21">
        <v>43340239.156632602</v>
      </c>
      <c r="AA26" s="21">
        <v>1525284.0285392201</v>
      </c>
      <c r="AB26" s="21">
        <v>1730095.45540486</v>
      </c>
      <c r="AC26" s="21">
        <v>11784239.633241501</v>
      </c>
      <c r="AD26" s="21">
        <v>92838.262284638899</v>
      </c>
      <c r="AE26" s="21">
        <v>599432.84548138501</v>
      </c>
      <c r="AF26" s="21">
        <v>-2864.32337390356</v>
      </c>
      <c r="AG26" s="21">
        <v>-123898.03930886601</v>
      </c>
      <c r="AH26" s="21">
        <v>0</v>
      </c>
      <c r="AI26" s="21">
        <v>333610.34267764102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704291.22031444602</v>
      </c>
      <c r="AP26" s="21">
        <v>209330.48132090899</v>
      </c>
      <c r="AQ26" s="21">
        <v>314988.844243592</v>
      </c>
      <c r="AR26" s="21">
        <v>228483.261866188</v>
      </c>
      <c r="AS26" s="21">
        <v>169542.08682844299</v>
      </c>
      <c r="AT26" s="21">
        <v>595795.98810989398</v>
      </c>
      <c r="AU26" s="21">
        <v>311130.29426463298</v>
      </c>
      <c r="AV26" s="21">
        <v>67644.109325047699</v>
      </c>
      <c r="AW26" s="21">
        <v>209931.58799181299</v>
      </c>
      <c r="AX26" s="21">
        <v>302293.651338453</v>
      </c>
      <c r="AY26" s="21">
        <v>283314.88666702999</v>
      </c>
      <c r="AZ26" s="21">
        <v>78979.042792600405</v>
      </c>
      <c r="BA26" s="21">
        <v>239995.74704846801</v>
      </c>
      <c r="BB26" s="21">
        <v>93966.566053489005</v>
      </c>
      <c r="BC26" s="21">
        <v>43828.9162676614</v>
      </c>
      <c r="BD26" s="21">
        <v>1.4901161193847699E-8</v>
      </c>
      <c r="BE26" s="23"/>
      <c r="BF26" s="36"/>
      <c r="BG26" s="19" t="s">
        <v>132</v>
      </c>
      <c r="BH26" s="21">
        <v>43340239.156632602</v>
      </c>
      <c r="BI26" s="21">
        <v>1525284.0285392201</v>
      </c>
      <c r="BJ26" s="21">
        <v>1730095.45540486</v>
      </c>
      <c r="BK26" s="21">
        <v>11784239.633241501</v>
      </c>
      <c r="BL26" s="21">
        <v>92838.262284638899</v>
      </c>
      <c r="BM26" s="21">
        <v>599432.84548138501</v>
      </c>
      <c r="BN26" s="21">
        <v>-126762.36268277001</v>
      </c>
      <c r="BO26" s="21">
        <v>333610.34267764102</v>
      </c>
      <c r="BP26" s="21">
        <v>0</v>
      </c>
      <c r="BQ26" s="21">
        <v>0</v>
      </c>
      <c r="BR26" s="21">
        <v>0</v>
      </c>
      <c r="BS26" s="21">
        <v>704291.22031444602</v>
      </c>
      <c r="BT26" s="21">
        <v>209330.48132090899</v>
      </c>
      <c r="BU26" s="21">
        <v>314988.844243592</v>
      </c>
      <c r="BV26" s="21">
        <v>228483.261866188</v>
      </c>
      <c r="BW26" s="21">
        <v>169542.08682844299</v>
      </c>
      <c r="BX26" s="21">
        <v>595795.98810989398</v>
      </c>
      <c r="BY26" s="21">
        <v>311130.29426463298</v>
      </c>
      <c r="BZ26" s="21">
        <v>67644.109325047699</v>
      </c>
      <c r="CA26" s="21">
        <v>209931.58799181299</v>
      </c>
      <c r="CB26" s="21">
        <v>302293.651338453</v>
      </c>
      <c r="CC26" s="21">
        <v>283314.88666702999</v>
      </c>
      <c r="CD26" s="21">
        <v>78979.042792600405</v>
      </c>
      <c r="CE26" s="21">
        <v>239995.74704846801</v>
      </c>
      <c r="CF26" s="21">
        <v>137795.48232114999</v>
      </c>
      <c r="CG26" s="21">
        <v>1.4901161193847699E-8</v>
      </c>
      <c r="CH26" s="23"/>
      <c r="CI26" s="23"/>
      <c r="CJ26" s="23"/>
      <c r="CK26" s="23"/>
      <c r="CL26" s="23"/>
      <c r="CM26" s="23"/>
      <c r="CO26" s="19" t="s">
        <v>29</v>
      </c>
      <c r="CP26" s="21">
        <v>-11576190.707747299</v>
      </c>
      <c r="CR26" s="19"/>
      <c r="CS26" s="25"/>
      <c r="CT26" s="21"/>
      <c r="CU26" s="21"/>
      <c r="CV26" s="26"/>
      <c r="CW26" s="21"/>
      <c r="CX26" s="21"/>
      <c r="CY26" s="25"/>
      <c r="DA26" s="27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EA26" s="19" t="s">
        <v>73</v>
      </c>
      <c r="EB26" s="21">
        <v>2253692436.1448998</v>
      </c>
      <c r="EC26" s="21">
        <v>54718048.119361803</v>
      </c>
      <c r="ED26" s="21">
        <v>140568950.40938801</v>
      </c>
      <c r="EE26" s="21">
        <v>86045797.211507902</v>
      </c>
      <c r="EF26" s="21">
        <v>26045906.565863598</v>
      </c>
      <c r="EG26" s="21">
        <v>89581861.000162303</v>
      </c>
      <c r="EH26" s="21">
        <v>-1858153.2098857199</v>
      </c>
      <c r="EI26" s="21">
        <v>5949542.8113097502</v>
      </c>
      <c r="EJ26" s="21">
        <v>3947082.5748794298</v>
      </c>
      <c r="EK26" s="21">
        <v>6929384.6791696604</v>
      </c>
      <c r="EL26" s="21">
        <v>0</v>
      </c>
      <c r="EM26" s="21">
        <v>17822130.8817739</v>
      </c>
      <c r="EN26" s="21">
        <v>6225719.8012038404</v>
      </c>
      <c r="EO26" s="21">
        <v>11621404.0227153</v>
      </c>
      <c r="EP26" s="21">
        <v>12620838.689514801</v>
      </c>
      <c r="EQ26" s="21">
        <v>7029139.9799736999</v>
      </c>
      <c r="ER26" s="21">
        <v>14990473.330211701</v>
      </c>
      <c r="ES26" s="21">
        <v>41486614.624587901</v>
      </c>
      <c r="ET26" s="21">
        <v>5873075.0909107896</v>
      </c>
      <c r="EU26" s="21">
        <v>10190800.955677699</v>
      </c>
      <c r="EV26" s="21">
        <v>10247749.844897</v>
      </c>
      <c r="EW26" s="21">
        <v>4681458.2743412601</v>
      </c>
      <c r="EX26" s="21">
        <v>1113876.73997839</v>
      </c>
      <c r="EY26" s="21">
        <v>7936776.7544528302</v>
      </c>
      <c r="EZ26" s="36"/>
      <c r="FA26" s="36"/>
    </row>
    <row r="27" spans="1:157">
      <c r="A27" s="10" t="s">
        <v>105</v>
      </c>
      <c r="B27" s="11" t="s">
        <v>122</v>
      </c>
      <c r="C27" s="17"/>
      <c r="D27" s="17"/>
      <c r="E27" s="17"/>
      <c r="F27" s="11"/>
      <c r="G27" s="11"/>
      <c r="H27" s="11"/>
      <c r="R27" s="19" t="s">
        <v>134</v>
      </c>
      <c r="S27" s="21">
        <v>52424244</v>
      </c>
      <c r="T27" s="21">
        <v>52555298.263892703</v>
      </c>
      <c r="V27" s="19" t="s">
        <v>134</v>
      </c>
      <c r="W27" s="21">
        <v>-131054.26389270301</v>
      </c>
      <c r="Y27" s="19" t="s">
        <v>134</v>
      </c>
      <c r="Z27" s="21">
        <v>43340239.156632602</v>
      </c>
      <c r="AA27" s="21">
        <v>2049263.7228418</v>
      </c>
      <c r="AB27" s="21">
        <v>883542.65387349599</v>
      </c>
      <c r="AC27" s="21">
        <v>0</v>
      </c>
      <c r="AD27" s="21">
        <v>106827.972192863</v>
      </c>
      <c r="AE27" s="21">
        <v>1351396.2830232501</v>
      </c>
      <c r="AF27" s="21">
        <v>0</v>
      </c>
      <c r="AG27" s="21">
        <v>0</v>
      </c>
      <c r="AH27" s="21">
        <v>234861.648049118</v>
      </c>
      <c r="AI27" s="21">
        <v>0</v>
      </c>
      <c r="AJ27" s="21">
        <v>0</v>
      </c>
      <c r="AK27" s="21">
        <v>0</v>
      </c>
      <c r="AL27" s="21">
        <v>0</v>
      </c>
      <c r="AM27" s="21">
        <v>0</v>
      </c>
      <c r="AN27" s="21">
        <v>0</v>
      </c>
      <c r="AO27" s="21">
        <v>971894.61177239299</v>
      </c>
      <c r="AP27" s="21">
        <v>394099.74167578301</v>
      </c>
      <c r="AQ27" s="21">
        <v>223417.343687413</v>
      </c>
      <c r="AR27" s="21">
        <v>352777.933532678</v>
      </c>
      <c r="AS27" s="21">
        <v>66696.664783842003</v>
      </c>
      <c r="AT27" s="21">
        <v>276797.679338013</v>
      </c>
      <c r="AU27" s="21">
        <v>1517791.7705848799</v>
      </c>
      <c r="AV27" s="21">
        <v>252927.088817938</v>
      </c>
      <c r="AW27" s="21">
        <v>79976.517808585297</v>
      </c>
      <c r="AX27" s="21">
        <v>170663.88065396799</v>
      </c>
      <c r="AY27" s="21">
        <v>130379.089295998</v>
      </c>
      <c r="AZ27" s="21">
        <v>160.00880227426001</v>
      </c>
      <c r="BA27" s="21">
        <v>62772.261560721403</v>
      </c>
      <c r="BB27" s="21">
        <v>9455.4756341458797</v>
      </c>
      <c r="BC27" s="21">
        <v>79356.7593309519</v>
      </c>
      <c r="BD27" s="21">
        <v>0</v>
      </c>
      <c r="BE27" s="23"/>
      <c r="BF27" s="36"/>
      <c r="BG27" s="19" t="s">
        <v>134</v>
      </c>
      <c r="BH27" s="21">
        <v>43340239.156632602</v>
      </c>
      <c r="BI27" s="21">
        <v>2049263.7228418</v>
      </c>
      <c r="BJ27" s="21">
        <v>883542.65387349599</v>
      </c>
      <c r="BK27" s="21">
        <v>0</v>
      </c>
      <c r="BL27" s="21">
        <v>106827.972192863</v>
      </c>
      <c r="BM27" s="21">
        <v>1351396.2830232501</v>
      </c>
      <c r="BN27" s="21">
        <v>0</v>
      </c>
      <c r="BO27" s="21">
        <v>234861.648049118</v>
      </c>
      <c r="BP27" s="21">
        <v>0</v>
      </c>
      <c r="BQ27" s="21">
        <v>0</v>
      </c>
      <c r="BR27" s="21">
        <v>0</v>
      </c>
      <c r="BS27" s="21">
        <v>971894.61177239299</v>
      </c>
      <c r="BT27" s="21">
        <v>394099.74167578301</v>
      </c>
      <c r="BU27" s="21">
        <v>223417.343687413</v>
      </c>
      <c r="BV27" s="21">
        <v>352777.933532678</v>
      </c>
      <c r="BW27" s="21">
        <v>66696.664783842003</v>
      </c>
      <c r="BX27" s="21">
        <v>276797.679338013</v>
      </c>
      <c r="BY27" s="21">
        <v>1517791.7705848799</v>
      </c>
      <c r="BZ27" s="21">
        <v>252927.088817938</v>
      </c>
      <c r="CA27" s="21">
        <v>79976.517808585297</v>
      </c>
      <c r="CB27" s="21">
        <v>170663.88065396799</v>
      </c>
      <c r="CC27" s="21">
        <v>130379.089295998</v>
      </c>
      <c r="CD27" s="21">
        <v>160.00880227426001</v>
      </c>
      <c r="CE27" s="21">
        <v>62772.261560721403</v>
      </c>
      <c r="CF27" s="21">
        <v>88812.234965097799</v>
      </c>
      <c r="CG27" s="21">
        <v>0</v>
      </c>
      <c r="CH27" s="23"/>
      <c r="CI27" s="23"/>
      <c r="CJ27" s="23"/>
      <c r="CK27" s="23"/>
      <c r="CL27" s="23"/>
      <c r="CM27" s="23"/>
      <c r="CO27" s="19" t="s">
        <v>51</v>
      </c>
      <c r="CP27" s="21">
        <v>-47662915.219562702</v>
      </c>
      <c r="CR27" s="19"/>
      <c r="CS27" s="25"/>
      <c r="CT27" s="21"/>
      <c r="CU27" s="21"/>
      <c r="CV27" s="26"/>
      <c r="CW27" s="21"/>
      <c r="CX27" s="21"/>
      <c r="CY27" s="25"/>
      <c r="DA27" s="27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</row>
    <row r="28" spans="1:157">
      <c r="A28" s="10" t="s">
        <v>92</v>
      </c>
      <c r="B28" s="11" t="s">
        <v>124</v>
      </c>
      <c r="C28" s="17">
        <v>4635209.2125437297</v>
      </c>
      <c r="D28" s="17"/>
      <c r="E28" s="17">
        <v>0.28974277466049603</v>
      </c>
      <c r="F28" s="11" t="s">
        <v>125</v>
      </c>
      <c r="G28" s="11"/>
      <c r="H28" s="11"/>
      <c r="R28" s="19" t="s">
        <v>137</v>
      </c>
      <c r="S28" s="21">
        <v>52207836</v>
      </c>
      <c r="T28" s="21">
        <v>52067098.041537702</v>
      </c>
      <c r="V28" s="19" t="s">
        <v>137</v>
      </c>
      <c r="W28" s="21">
        <v>140737.958462298</v>
      </c>
      <c r="Y28" s="19" t="s">
        <v>137</v>
      </c>
      <c r="Z28" s="21">
        <v>43340239.156632602</v>
      </c>
      <c r="AA28" s="21">
        <v>1542755.1396576299</v>
      </c>
      <c r="AB28" s="21">
        <v>1166647.73054026</v>
      </c>
      <c r="AC28" s="21">
        <v>0</v>
      </c>
      <c r="AD28" s="21">
        <v>0</v>
      </c>
      <c r="AE28" s="21">
        <v>1495312.5791716401</v>
      </c>
      <c r="AF28" s="21">
        <v>0</v>
      </c>
      <c r="AG28" s="21">
        <v>0</v>
      </c>
      <c r="AH28" s="21">
        <v>0</v>
      </c>
      <c r="AI28" s="21">
        <v>157246.19140707701</v>
      </c>
      <c r="AJ28" s="21">
        <v>0</v>
      </c>
      <c r="AK28" s="21">
        <v>0</v>
      </c>
      <c r="AL28" s="21">
        <v>0</v>
      </c>
      <c r="AM28" s="21">
        <v>0</v>
      </c>
      <c r="AN28" s="21">
        <v>0</v>
      </c>
      <c r="AO28" s="21">
        <v>912489.20892753697</v>
      </c>
      <c r="AP28" s="21">
        <v>331874.436360211</v>
      </c>
      <c r="AQ28" s="21">
        <v>214499.065158187</v>
      </c>
      <c r="AR28" s="21">
        <v>364184.65609519102</v>
      </c>
      <c r="AS28" s="21">
        <v>67072.488447322394</v>
      </c>
      <c r="AT28" s="21">
        <v>146069.98335537</v>
      </c>
      <c r="AU28" s="21">
        <v>1642644.8888087501</v>
      </c>
      <c r="AV28" s="21">
        <v>308786.263464324</v>
      </c>
      <c r="AW28" s="21">
        <v>99012.720982811894</v>
      </c>
      <c r="AX28" s="21">
        <v>125594.017932446</v>
      </c>
      <c r="AY28" s="21">
        <v>39561.047084808299</v>
      </c>
      <c r="AZ28" s="21">
        <v>3382.3317865986101</v>
      </c>
      <c r="BA28" s="21">
        <v>31256.7080818248</v>
      </c>
      <c r="BB28" s="21">
        <v>10497.219142555399</v>
      </c>
      <c r="BC28" s="21">
        <v>67972.208500560402</v>
      </c>
      <c r="BD28" s="21">
        <v>0</v>
      </c>
      <c r="BE28" s="23"/>
      <c r="BF28" s="36"/>
      <c r="BG28" s="19" t="s">
        <v>137</v>
      </c>
      <c r="BH28" s="21">
        <v>43340239.156632602</v>
      </c>
      <c r="BI28" s="21">
        <v>1542755.1396576299</v>
      </c>
      <c r="BJ28" s="21">
        <v>1166647.73054026</v>
      </c>
      <c r="BK28" s="21">
        <v>0</v>
      </c>
      <c r="BL28" s="21">
        <v>0</v>
      </c>
      <c r="BM28" s="21">
        <v>1495312.5791716401</v>
      </c>
      <c r="BN28" s="21">
        <v>0</v>
      </c>
      <c r="BO28" s="21">
        <v>157246.19140707701</v>
      </c>
      <c r="BP28" s="21">
        <v>0</v>
      </c>
      <c r="BQ28" s="21">
        <v>0</v>
      </c>
      <c r="BR28" s="21">
        <v>0</v>
      </c>
      <c r="BS28" s="21">
        <v>912489.20892753697</v>
      </c>
      <c r="BT28" s="21">
        <v>331874.436360211</v>
      </c>
      <c r="BU28" s="21">
        <v>214499.065158187</v>
      </c>
      <c r="BV28" s="21">
        <v>364184.65609519102</v>
      </c>
      <c r="BW28" s="21">
        <v>67072.488447322394</v>
      </c>
      <c r="BX28" s="21">
        <v>146069.98335537</v>
      </c>
      <c r="BY28" s="21">
        <v>1642644.8888087501</v>
      </c>
      <c r="BZ28" s="21">
        <v>308786.263464324</v>
      </c>
      <c r="CA28" s="21">
        <v>99012.720982811894</v>
      </c>
      <c r="CB28" s="21">
        <v>125594.017932446</v>
      </c>
      <c r="CC28" s="21">
        <v>39561.047084808299</v>
      </c>
      <c r="CD28" s="21">
        <v>3382.3317865986101</v>
      </c>
      <c r="CE28" s="21">
        <v>31256.7080818248</v>
      </c>
      <c r="CF28" s="21">
        <v>78469.427643115807</v>
      </c>
      <c r="CG28" s="21">
        <v>0</v>
      </c>
      <c r="CH28" s="23"/>
      <c r="CI28" s="23"/>
      <c r="CJ28" s="23"/>
      <c r="CK28" s="23"/>
      <c r="CL28" s="23"/>
      <c r="CM28" s="23"/>
      <c r="CO28" s="19" t="s">
        <v>41</v>
      </c>
      <c r="CP28" s="21">
        <v>-62124322.161317602</v>
      </c>
      <c r="CR28" s="19"/>
      <c r="CS28" s="25"/>
      <c r="CT28" s="21"/>
      <c r="CU28" s="21"/>
      <c r="CV28" s="26"/>
      <c r="CW28" s="21"/>
      <c r="CX28" s="21"/>
      <c r="CY28" s="25"/>
      <c r="DA28" s="27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</row>
    <row r="29" spans="1:157">
      <c r="A29" s="10"/>
      <c r="B29" s="11"/>
      <c r="C29" s="11"/>
      <c r="D29" s="11"/>
      <c r="E29" s="11"/>
      <c r="F29" s="11"/>
      <c r="G29" s="11"/>
      <c r="H29" s="11"/>
      <c r="R29" s="19" t="s">
        <v>140</v>
      </c>
      <c r="S29" s="21">
        <v>52186844</v>
      </c>
      <c r="T29" s="21">
        <v>51613635.345560297</v>
      </c>
      <c r="V29" s="19" t="s">
        <v>140</v>
      </c>
      <c r="W29" s="21">
        <v>573208.65443970298</v>
      </c>
      <c r="Y29" s="19" t="s">
        <v>140</v>
      </c>
      <c r="Z29" s="21">
        <v>43340239.156632602</v>
      </c>
      <c r="AA29" s="21">
        <v>1463731.04399683</v>
      </c>
      <c r="AB29" s="21">
        <v>1179207.8125765501</v>
      </c>
      <c r="AC29" s="21">
        <v>0</v>
      </c>
      <c r="AD29" s="21">
        <v>0</v>
      </c>
      <c r="AE29" s="21">
        <v>1409187.47532575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891997.05813649402</v>
      </c>
      <c r="AP29" s="21">
        <v>235217.88289691799</v>
      </c>
      <c r="AQ29" s="21">
        <v>150399.79431200601</v>
      </c>
      <c r="AR29" s="21">
        <v>377964.91131983401</v>
      </c>
      <c r="AS29" s="21">
        <v>66405.273252385101</v>
      </c>
      <c r="AT29" s="21">
        <v>121428.242696741</v>
      </c>
      <c r="AU29" s="21">
        <v>1707002.5424037599</v>
      </c>
      <c r="AV29" s="21">
        <v>376664.20343952702</v>
      </c>
      <c r="AW29" s="21">
        <v>54601.7461911633</v>
      </c>
      <c r="AX29" s="21">
        <v>72094.944945606403</v>
      </c>
      <c r="AY29" s="21">
        <v>26579.189570057701</v>
      </c>
      <c r="AZ29" s="21">
        <v>67.396937112534701</v>
      </c>
      <c r="BA29" s="21">
        <v>31670.755170589899</v>
      </c>
      <c r="BB29" s="21">
        <v>58729.206598328703</v>
      </c>
      <c r="BC29" s="21">
        <v>50446.709158042599</v>
      </c>
      <c r="BD29" s="21">
        <v>1.4901161193847699E-8</v>
      </c>
      <c r="BE29" s="23"/>
      <c r="BF29" s="36"/>
      <c r="BG29" s="19" t="s">
        <v>140</v>
      </c>
      <c r="BH29" s="21">
        <v>43340239.156632602</v>
      </c>
      <c r="BI29" s="21">
        <v>1463731.04399683</v>
      </c>
      <c r="BJ29" s="21">
        <v>1179207.8125765501</v>
      </c>
      <c r="BK29" s="21">
        <v>0</v>
      </c>
      <c r="BL29" s="21">
        <v>0</v>
      </c>
      <c r="BM29" s="21">
        <v>1409187.47532575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v>891997.05813649402</v>
      </c>
      <c r="BT29" s="21">
        <v>235217.88289691799</v>
      </c>
      <c r="BU29" s="21">
        <v>150399.79431200601</v>
      </c>
      <c r="BV29" s="21">
        <v>377964.91131983401</v>
      </c>
      <c r="BW29" s="21">
        <v>66405.273252385101</v>
      </c>
      <c r="BX29" s="21">
        <v>121428.242696741</v>
      </c>
      <c r="BY29" s="21">
        <v>1707002.5424037599</v>
      </c>
      <c r="BZ29" s="21">
        <v>376664.20343952702</v>
      </c>
      <c r="CA29" s="21">
        <v>54601.7461911633</v>
      </c>
      <c r="CB29" s="21">
        <v>72094.944945606403</v>
      </c>
      <c r="CC29" s="21">
        <v>26579.189570057701</v>
      </c>
      <c r="CD29" s="21">
        <v>67.396937112534701</v>
      </c>
      <c r="CE29" s="21">
        <v>31670.755170589899</v>
      </c>
      <c r="CF29" s="21">
        <v>109175.915756371</v>
      </c>
      <c r="CG29" s="21">
        <v>1.4901161193847699E-8</v>
      </c>
      <c r="CH29" s="23"/>
      <c r="CI29" s="23"/>
      <c r="CJ29" s="23"/>
      <c r="CK29" s="23"/>
      <c r="CL29" s="23"/>
      <c r="CM29" s="23"/>
      <c r="CO29" s="19" t="s">
        <v>73</v>
      </c>
      <c r="CP29" s="21">
        <v>2824202156.5699201</v>
      </c>
      <c r="CR29" s="19"/>
      <c r="CS29" s="25"/>
      <c r="CT29" s="21"/>
      <c r="CU29" s="21"/>
      <c r="CV29" s="26"/>
      <c r="CW29" s="21"/>
      <c r="CX29" s="21"/>
      <c r="CY29" s="25"/>
      <c r="DA29" s="27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</row>
    <row r="30" spans="1:157">
      <c r="A30" s="10" t="s">
        <v>105</v>
      </c>
      <c r="B30" s="11" t="s">
        <v>133</v>
      </c>
      <c r="C30" s="11"/>
      <c r="D30" s="11"/>
      <c r="E30" s="11"/>
      <c r="F30" s="11"/>
      <c r="G30" s="11"/>
      <c r="H30" s="11"/>
      <c r="R30" s="19" t="s">
        <v>142</v>
      </c>
      <c r="S30" s="21">
        <v>50832980</v>
      </c>
      <c r="T30" s="21">
        <v>51078292.343842201</v>
      </c>
      <c r="V30" s="19" t="s">
        <v>142</v>
      </c>
      <c r="W30" s="21">
        <v>-245312.34384220099</v>
      </c>
      <c r="Y30" s="19" t="s">
        <v>142</v>
      </c>
      <c r="Z30" s="21">
        <v>43340239.156632602</v>
      </c>
      <c r="AA30" s="21">
        <v>1423900.0072620299</v>
      </c>
      <c r="AB30" s="21">
        <v>1027853.88072728</v>
      </c>
      <c r="AC30" s="21">
        <v>0</v>
      </c>
      <c r="AD30" s="21">
        <v>0</v>
      </c>
      <c r="AE30" s="21">
        <v>1189513.8814807199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622680.74816397205</v>
      </c>
      <c r="AP30" s="21">
        <v>129026.00645071401</v>
      </c>
      <c r="AQ30" s="21">
        <v>63525.628873435402</v>
      </c>
      <c r="AR30" s="21">
        <v>357204.83980956499</v>
      </c>
      <c r="AS30" s="21">
        <v>47948.529875687404</v>
      </c>
      <c r="AT30" s="21">
        <v>93896.687958238806</v>
      </c>
      <c r="AU30" s="21">
        <v>1787693.75854905</v>
      </c>
      <c r="AV30" s="21">
        <v>395338.50629825302</v>
      </c>
      <c r="AW30" s="21">
        <v>6174.8983595595801</v>
      </c>
      <c r="AX30" s="21">
        <v>304574.08215367998</v>
      </c>
      <c r="AY30" s="21">
        <v>47967.356379878504</v>
      </c>
      <c r="AZ30" s="21">
        <v>15859.7499486124</v>
      </c>
      <c r="BA30" s="21">
        <v>9873.9701412705508</v>
      </c>
      <c r="BB30" s="21">
        <v>211447.10796982099</v>
      </c>
      <c r="BC30" s="21">
        <v>3573.5468078397598</v>
      </c>
      <c r="BD30" s="21">
        <v>-7.4505805969238298E-9</v>
      </c>
      <c r="BE30" s="23"/>
      <c r="BF30" s="36"/>
      <c r="BG30" s="19" t="s">
        <v>142</v>
      </c>
      <c r="BH30" s="21">
        <v>43340239.156632602</v>
      </c>
      <c r="BI30" s="21">
        <v>1423900.0072620299</v>
      </c>
      <c r="BJ30" s="21">
        <v>1027853.88072728</v>
      </c>
      <c r="BK30" s="21">
        <v>0</v>
      </c>
      <c r="BL30" s="21">
        <v>0</v>
      </c>
      <c r="BM30" s="21">
        <v>1189513.8814807199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v>622680.74816397205</v>
      </c>
      <c r="BT30" s="21">
        <v>129026.00645071401</v>
      </c>
      <c r="BU30" s="21">
        <v>63525.628873435402</v>
      </c>
      <c r="BV30" s="21">
        <v>357204.83980956499</v>
      </c>
      <c r="BW30" s="21">
        <v>47948.529875687404</v>
      </c>
      <c r="BX30" s="21">
        <v>93896.687958238806</v>
      </c>
      <c r="BY30" s="21">
        <v>1787693.75854905</v>
      </c>
      <c r="BZ30" s="21">
        <v>395338.50629825302</v>
      </c>
      <c r="CA30" s="21">
        <v>6174.8983595595801</v>
      </c>
      <c r="CB30" s="21">
        <v>304574.08215367998</v>
      </c>
      <c r="CC30" s="21">
        <v>47967.356379878504</v>
      </c>
      <c r="CD30" s="21">
        <v>15859.7499486124</v>
      </c>
      <c r="CE30" s="21">
        <v>9873.9701412705508</v>
      </c>
      <c r="CF30" s="21">
        <v>215020.654777661</v>
      </c>
      <c r="CG30" s="21">
        <v>-7.4505805969238298E-9</v>
      </c>
      <c r="CH30" s="23"/>
      <c r="CI30" s="23"/>
      <c r="CJ30" s="23"/>
      <c r="CK30" s="23"/>
      <c r="CL30" s="23"/>
      <c r="CM30" s="23"/>
      <c r="CO30" s="19"/>
      <c r="CP30" s="21"/>
      <c r="CR30" s="19"/>
      <c r="CS30" s="25"/>
      <c r="CT30" s="21"/>
      <c r="CU30" s="21"/>
      <c r="CV30" s="26"/>
      <c r="CW30" s="21"/>
      <c r="CX30" s="21"/>
      <c r="CY30" s="25"/>
      <c r="DA30" s="27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</row>
    <row r="31" spans="1:157">
      <c r="A31" s="10" t="s">
        <v>92</v>
      </c>
      <c r="B31" s="11" t="s">
        <v>505</v>
      </c>
      <c r="C31" s="17">
        <v>714412.58350460394</v>
      </c>
      <c r="D31" s="17"/>
      <c r="E31" s="17">
        <v>1.3017263518870099</v>
      </c>
      <c r="F31" s="11" t="s">
        <v>136</v>
      </c>
      <c r="G31" s="11"/>
      <c r="H31" s="11"/>
      <c r="R31" s="19" t="s">
        <v>144</v>
      </c>
      <c r="S31" s="21">
        <v>51554120</v>
      </c>
      <c r="T31" s="21">
        <v>51122940.685710996</v>
      </c>
      <c r="V31" s="19" t="s">
        <v>144</v>
      </c>
      <c r="W31" s="21">
        <v>431179.31428900402</v>
      </c>
      <c r="Y31" s="19" t="s">
        <v>144</v>
      </c>
      <c r="Z31" s="21">
        <v>43340239.156632602</v>
      </c>
      <c r="AA31" s="21">
        <v>1265931.184041</v>
      </c>
      <c r="AB31" s="21">
        <v>1012312.38316893</v>
      </c>
      <c r="AC31" s="21">
        <v>0</v>
      </c>
      <c r="AD31" s="21">
        <v>0</v>
      </c>
      <c r="AE31" s="21">
        <v>1109156.44923763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737310.60553952295</v>
      </c>
      <c r="AP31" s="21">
        <v>120783.06506727</v>
      </c>
      <c r="AQ31" s="21">
        <v>0</v>
      </c>
      <c r="AR31" s="21">
        <v>356487.28205573198</v>
      </c>
      <c r="AS31" s="21">
        <v>37050.6813627878</v>
      </c>
      <c r="AT31" s="21">
        <v>82297.475178787994</v>
      </c>
      <c r="AU31" s="21">
        <v>1825902.15767686</v>
      </c>
      <c r="AV31" s="21">
        <v>490320.75837819697</v>
      </c>
      <c r="AW31" s="21">
        <v>13498.6820287398</v>
      </c>
      <c r="AX31" s="21">
        <v>370531.40956712002</v>
      </c>
      <c r="AY31" s="21">
        <v>106579.991099208</v>
      </c>
      <c r="AZ31" s="21">
        <v>41252.744303829801</v>
      </c>
      <c r="BA31" s="21">
        <v>43930.221582521699</v>
      </c>
      <c r="BB31" s="21">
        <v>136212.80148107401</v>
      </c>
      <c r="BC31" s="21">
        <v>33143.637309202197</v>
      </c>
      <c r="BD31" s="21">
        <v>-7.4505805969238298E-9</v>
      </c>
      <c r="BE31" s="23"/>
      <c r="BF31" s="36"/>
      <c r="BG31" s="19" t="s">
        <v>144</v>
      </c>
      <c r="BH31" s="21">
        <v>43340239.156632602</v>
      </c>
      <c r="BI31" s="21">
        <v>1265931.184041</v>
      </c>
      <c r="BJ31" s="21">
        <v>1012312.38316893</v>
      </c>
      <c r="BK31" s="21">
        <v>0</v>
      </c>
      <c r="BL31" s="21">
        <v>0</v>
      </c>
      <c r="BM31" s="21">
        <v>1109156.44923763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737310.60553952295</v>
      </c>
      <c r="BT31" s="21">
        <v>120783.06506727</v>
      </c>
      <c r="BU31" s="21">
        <v>0</v>
      </c>
      <c r="BV31" s="21">
        <v>356487.28205573198</v>
      </c>
      <c r="BW31" s="21">
        <v>37050.6813627878</v>
      </c>
      <c r="BX31" s="21">
        <v>82297.475178787994</v>
      </c>
      <c r="BY31" s="21">
        <v>1825902.15767686</v>
      </c>
      <c r="BZ31" s="21">
        <v>490320.75837819697</v>
      </c>
      <c r="CA31" s="21">
        <v>13498.6820287398</v>
      </c>
      <c r="CB31" s="21">
        <v>370531.40956712002</v>
      </c>
      <c r="CC31" s="21">
        <v>106579.991099208</v>
      </c>
      <c r="CD31" s="21">
        <v>41252.744303829801</v>
      </c>
      <c r="CE31" s="21">
        <v>43930.221582521699</v>
      </c>
      <c r="CF31" s="21">
        <v>169356.43879027601</v>
      </c>
      <c r="CG31" s="21">
        <v>-7.4505805969238298E-9</v>
      </c>
      <c r="CH31" s="23"/>
      <c r="CI31" s="23"/>
      <c r="CJ31" s="23"/>
      <c r="CK31" s="23"/>
      <c r="CL31" s="23"/>
      <c r="CM31" s="23"/>
      <c r="CR31" s="19"/>
      <c r="CS31" s="25"/>
      <c r="CT31" s="21"/>
      <c r="CU31" s="21"/>
      <c r="CV31" s="26"/>
      <c r="CW31" s="21"/>
      <c r="CX31" s="21"/>
      <c r="CY31" s="25"/>
      <c r="DA31" s="27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EA31" t="s">
        <v>143</v>
      </c>
      <c r="EB31" s="36" t="str">
        <f>EB24</f>
        <v>Base</v>
      </c>
      <c r="EC31" s="36" t="str">
        <f t="shared" ref="EC31:EN31" si="0">EC24</f>
        <v>Devices</v>
      </c>
      <c r="ED31" s="36" t="str">
        <f t="shared" si="0"/>
        <v>Price</v>
      </c>
      <c r="EE31" s="36" t="str">
        <f t="shared" si="0"/>
        <v>Promos</v>
      </c>
      <c r="EF31" s="36" t="str">
        <f t="shared" si="0"/>
        <v>Consumer.base</v>
      </c>
      <c r="EG31" s="36" t="str">
        <f t="shared" si="0"/>
        <v>Distrn</v>
      </c>
      <c r="EH31" s="36" t="str">
        <f t="shared" si="0"/>
        <v>Comp_distrn</v>
      </c>
      <c r="EI31" s="36" t="str">
        <f t="shared" si="0"/>
        <v>Rcs_cons</v>
      </c>
      <c r="EJ31" s="36" t="str">
        <f t="shared" si="0"/>
        <v>Promo</v>
      </c>
      <c r="EK31" s="36" t="str">
        <f t="shared" si="0"/>
        <v>Launchhyperair</v>
      </c>
      <c r="EL31" s="36" t="str">
        <f t="shared" si="0"/>
        <v>Launchhyperx2</v>
      </c>
      <c r="EM31" s="36" t="str">
        <f t="shared" si="0"/>
        <v>Weather</v>
      </c>
      <c r="EN31" s="36" t="str">
        <f t="shared" si="0"/>
        <v>Nmp</v>
      </c>
      <c r="EO31" s="36">
        <f t="shared" ref="EO31:EU31" si="1">EO24</f>
        <v>121</v>
      </c>
      <c r="EP31" s="36" t="str">
        <f t="shared" si="1"/>
        <v>Edm</v>
      </c>
      <c r="EQ31" s="36" t="str">
        <f t="shared" si="1"/>
        <v>Ooh</v>
      </c>
      <c r="ER31" s="36" t="str">
        <f t="shared" si="1"/>
        <v>Social</v>
      </c>
      <c r="ES31" s="36" t="str">
        <f t="shared" si="1"/>
        <v>Cvs</v>
      </c>
      <c r="ET31" s="36" t="str">
        <f t="shared" si="1"/>
        <v>Horeca</v>
      </c>
      <c r="EU31" s="36" t="str">
        <f t="shared" si="1"/>
        <v>Tv</v>
      </c>
      <c r="EX31" t="s">
        <v>538</v>
      </c>
    </row>
    <row r="32" spans="1:157">
      <c r="A32" s="10" t="s">
        <v>92</v>
      </c>
      <c r="B32" s="11" t="s">
        <v>506</v>
      </c>
      <c r="C32" s="17">
        <v>-9258.6492776330906</v>
      </c>
      <c r="D32" s="17"/>
      <c r="E32" s="17">
        <v>-3.1989406692921003E-2</v>
      </c>
      <c r="F32" s="11" t="s">
        <v>139</v>
      </c>
      <c r="G32" s="11"/>
      <c r="H32" s="11"/>
      <c r="R32" s="19" t="s">
        <v>146</v>
      </c>
      <c r="S32" s="21">
        <v>50927296</v>
      </c>
      <c r="T32" s="21">
        <v>51263049.097173199</v>
      </c>
      <c r="V32" s="19" t="s">
        <v>146</v>
      </c>
      <c r="W32" s="21">
        <v>-335753.097173199</v>
      </c>
      <c r="Y32" s="19" t="s">
        <v>146</v>
      </c>
      <c r="Z32" s="21">
        <v>43340239.156632602</v>
      </c>
      <c r="AA32" s="21">
        <v>1392589.09164992</v>
      </c>
      <c r="AB32" s="21">
        <v>958680.19986597297</v>
      </c>
      <c r="AC32" s="21">
        <v>0</v>
      </c>
      <c r="AD32" s="21">
        <v>0</v>
      </c>
      <c r="AE32" s="21">
        <v>1058902.03133488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553214.35201860301</v>
      </c>
      <c r="AP32" s="21">
        <v>375844.762981034</v>
      </c>
      <c r="AQ32" s="21">
        <v>98328.188481750694</v>
      </c>
      <c r="AR32" s="21">
        <v>252687.553682547</v>
      </c>
      <c r="AS32" s="21">
        <v>33515.421998578902</v>
      </c>
      <c r="AT32" s="21">
        <v>69456.836794204195</v>
      </c>
      <c r="AU32" s="21">
        <v>1970683.00594787</v>
      </c>
      <c r="AV32" s="21">
        <v>417265.77510930598</v>
      </c>
      <c r="AW32" s="21">
        <v>0</v>
      </c>
      <c r="AX32" s="21">
        <v>250337.69208648999</v>
      </c>
      <c r="AY32" s="21">
        <v>44566.383405016502</v>
      </c>
      <c r="AZ32" s="21">
        <v>21933.1693268704</v>
      </c>
      <c r="BA32" s="21">
        <v>34874.697819970701</v>
      </c>
      <c r="BB32" s="21">
        <v>247044.226801187</v>
      </c>
      <c r="BC32" s="21">
        <v>142886.55123640201</v>
      </c>
      <c r="BD32" s="21">
        <v>7.4505805969238298E-9</v>
      </c>
      <c r="BE32" s="23"/>
      <c r="BF32" s="36"/>
      <c r="BG32" s="19" t="s">
        <v>146</v>
      </c>
      <c r="BH32" s="21">
        <v>43340239.156632602</v>
      </c>
      <c r="BI32" s="21">
        <v>1392589.09164992</v>
      </c>
      <c r="BJ32" s="21">
        <v>958680.19986597297</v>
      </c>
      <c r="BK32" s="21">
        <v>0</v>
      </c>
      <c r="BL32" s="21">
        <v>0</v>
      </c>
      <c r="BM32" s="21">
        <v>1058902.03133488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553214.35201860301</v>
      </c>
      <c r="BT32" s="21">
        <v>375844.762981034</v>
      </c>
      <c r="BU32" s="21">
        <v>98328.188481750694</v>
      </c>
      <c r="BV32" s="21">
        <v>252687.553682547</v>
      </c>
      <c r="BW32" s="21">
        <v>33515.421998578902</v>
      </c>
      <c r="BX32" s="21">
        <v>69456.836794204195</v>
      </c>
      <c r="BY32" s="21">
        <v>1970683.00594787</v>
      </c>
      <c r="BZ32" s="21">
        <v>417265.77510930598</v>
      </c>
      <c r="CA32" s="21">
        <v>0</v>
      </c>
      <c r="CB32" s="21">
        <v>250337.69208648999</v>
      </c>
      <c r="CC32" s="21">
        <v>44566.383405016502</v>
      </c>
      <c r="CD32" s="21">
        <v>21933.1693268704</v>
      </c>
      <c r="CE32" s="21">
        <v>34874.697819970701</v>
      </c>
      <c r="CF32" s="21">
        <v>389930.77803758899</v>
      </c>
      <c r="CG32" s="21">
        <v>7.4505805969238298E-9</v>
      </c>
      <c r="CH32" s="23"/>
      <c r="CI32" s="23"/>
      <c r="CJ32" s="23"/>
      <c r="CK32" s="23"/>
      <c r="CL32" s="23"/>
      <c r="CM32" s="23"/>
      <c r="CR32" s="19"/>
      <c r="CS32" s="25"/>
      <c r="CT32" s="21"/>
      <c r="CU32" s="21"/>
      <c r="CV32" s="26"/>
      <c r="CW32" s="21"/>
      <c r="CX32" s="21"/>
      <c r="CY32" s="25"/>
      <c r="DA32" s="27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EA32" t="str">
        <f>EA25</f>
        <v>Year_2022</v>
      </c>
      <c r="EB32" s="39">
        <f>EB25/SUM($EB25:$EW25)</f>
        <v>0.80853957646750185</v>
      </c>
      <c r="EC32" s="39">
        <f t="shared" ref="EC32:EY32" si="2">EC25/SUM($EB25:$EW25)</f>
        <v>2.1821079677796697E-2</v>
      </c>
      <c r="ED32" s="39">
        <f t="shared" si="2"/>
        <v>1.4027345632603086E-2</v>
      </c>
      <c r="EE32" s="39">
        <f t="shared" si="2"/>
        <v>5.3157832737714961E-2</v>
      </c>
      <c r="EF32" s="39">
        <f t="shared" si="2"/>
        <v>1.032445369629296E-3</v>
      </c>
      <c r="EG32" s="39">
        <f t="shared" si="2"/>
        <v>2.4038789645411614E-2</v>
      </c>
      <c r="EH32" s="39">
        <f t="shared" si="2"/>
        <v>-8.4069348993599628E-4</v>
      </c>
      <c r="EI32" s="39">
        <f t="shared" si="2"/>
        <v>1.9399350699910256E-3</v>
      </c>
      <c r="EJ32" s="39">
        <f t="shared" si="2"/>
        <v>1.2124879578710053E-3</v>
      </c>
      <c r="EK32" s="39">
        <f t="shared" si="2"/>
        <v>0</v>
      </c>
      <c r="EL32" s="39">
        <f t="shared" si="2"/>
        <v>2.3390353945967342E-4</v>
      </c>
      <c r="EM32" s="39">
        <f t="shared" si="2"/>
        <v>8.5286680964756795E-3</v>
      </c>
      <c r="EN32" s="39">
        <f t="shared" si="2"/>
        <v>2.4363552582254973E-3</v>
      </c>
      <c r="EO32" s="39">
        <f t="shared" si="2"/>
        <v>4.8772927892386745E-3</v>
      </c>
      <c r="EP32" s="39">
        <f t="shared" si="2"/>
        <v>4.6400259039875809E-3</v>
      </c>
      <c r="EQ32" s="39">
        <f t="shared" si="2"/>
        <v>2.0499903209951808E-3</v>
      </c>
      <c r="ER32" s="39">
        <f t="shared" si="2"/>
        <v>4.0543187311112153E-3</v>
      </c>
      <c r="ES32" s="39">
        <f t="shared" si="2"/>
        <v>3.1983478289418214E-2</v>
      </c>
      <c r="ET32" s="39">
        <f t="shared" si="2"/>
        <v>6.2601363665440246E-3</v>
      </c>
      <c r="EU32" s="39">
        <f t="shared" si="2"/>
        <v>2.4448066997173686E-3</v>
      </c>
      <c r="EV32" s="39">
        <f t="shared" si="2"/>
        <v>5.8064654477101279E-3</v>
      </c>
      <c r="EW32" s="39">
        <f t="shared" si="2"/>
        <v>1.7557594885332527E-3</v>
      </c>
      <c r="EX32" s="39">
        <f t="shared" si="2"/>
        <v>4.5135730039743701E-4</v>
      </c>
      <c r="EY32" s="39">
        <f t="shared" si="2"/>
        <v>2.446005540396293E-3</v>
      </c>
    </row>
    <row r="33" spans="1:155">
      <c r="A33" s="10" t="s">
        <v>92</v>
      </c>
      <c r="B33" s="11" t="s">
        <v>507</v>
      </c>
      <c r="C33" s="17">
        <v>-4461.4139699252501</v>
      </c>
      <c r="D33" s="17"/>
      <c r="E33" s="17">
        <v>-1.3706145540418199E-2</v>
      </c>
      <c r="F33" s="11" t="s">
        <v>139</v>
      </c>
      <c r="G33" s="11"/>
      <c r="H33" s="11"/>
      <c r="R33" s="19" t="s">
        <v>150</v>
      </c>
      <c r="S33" s="21">
        <v>49445808</v>
      </c>
      <c r="T33" s="21">
        <v>50408727.390220597</v>
      </c>
      <c r="V33" s="19" t="s">
        <v>150</v>
      </c>
      <c r="W33" s="21">
        <v>-962919.39022059704</v>
      </c>
      <c r="Y33" s="19" t="s">
        <v>150</v>
      </c>
      <c r="Z33" s="21">
        <v>43340239.156632602</v>
      </c>
      <c r="AA33" s="21">
        <v>852211.88549447095</v>
      </c>
      <c r="AB33" s="21">
        <v>980804.85665095004</v>
      </c>
      <c r="AC33" s="21">
        <v>0</v>
      </c>
      <c r="AD33" s="21">
        <v>0</v>
      </c>
      <c r="AE33" s="21">
        <v>641628.20573583001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636338.19258831104</v>
      </c>
      <c r="AP33" s="21">
        <v>105457.69380878699</v>
      </c>
      <c r="AQ33" s="21">
        <v>488359.22660233302</v>
      </c>
      <c r="AR33" s="21">
        <v>86087.092006175604</v>
      </c>
      <c r="AS33" s="21">
        <v>1815.1601999907</v>
      </c>
      <c r="AT33" s="21">
        <v>2256.78421266126</v>
      </c>
      <c r="AU33" s="21">
        <v>2105370.1675026598</v>
      </c>
      <c r="AV33" s="21">
        <v>494167.66723195103</v>
      </c>
      <c r="AW33" s="21">
        <v>24042.306016320799</v>
      </c>
      <c r="AX33" s="21">
        <v>78894.911897063997</v>
      </c>
      <c r="AY33" s="21">
        <v>8927.7764089887605</v>
      </c>
      <c r="AZ33" s="21">
        <v>2411.8000901916298</v>
      </c>
      <c r="BA33" s="21">
        <v>9532.2543366385999</v>
      </c>
      <c r="BB33" s="21">
        <v>286669.73531154398</v>
      </c>
      <c r="BC33" s="21">
        <v>263512.51749313</v>
      </c>
      <c r="BD33" s="21">
        <v>0</v>
      </c>
      <c r="BE33" s="23"/>
      <c r="BF33" s="36"/>
      <c r="BG33" s="19" t="s">
        <v>150</v>
      </c>
      <c r="BH33" s="21">
        <v>43340239.156632602</v>
      </c>
      <c r="BI33" s="21">
        <v>852211.88549447095</v>
      </c>
      <c r="BJ33" s="21">
        <v>980804.85665095004</v>
      </c>
      <c r="BK33" s="21">
        <v>0</v>
      </c>
      <c r="BL33" s="21">
        <v>0</v>
      </c>
      <c r="BM33" s="21">
        <v>641628.20573583001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636338.19258831104</v>
      </c>
      <c r="BT33" s="21">
        <v>105457.69380878699</v>
      </c>
      <c r="BU33" s="21">
        <v>488359.22660233302</v>
      </c>
      <c r="BV33" s="21">
        <v>86087.092006175604</v>
      </c>
      <c r="BW33" s="21">
        <v>1815.1601999907</v>
      </c>
      <c r="BX33" s="21">
        <v>2256.78421266126</v>
      </c>
      <c r="BY33" s="21">
        <v>2105370.1675026598</v>
      </c>
      <c r="BZ33" s="21">
        <v>494167.66723195103</v>
      </c>
      <c r="CA33" s="21">
        <v>24042.306016320799</v>
      </c>
      <c r="CB33" s="21">
        <v>78894.911897063997</v>
      </c>
      <c r="CC33" s="21">
        <v>8927.7764089887605</v>
      </c>
      <c r="CD33" s="21">
        <v>2411.8000901916298</v>
      </c>
      <c r="CE33" s="21">
        <v>9532.2543366385999</v>
      </c>
      <c r="CF33" s="21">
        <v>550182.25280467398</v>
      </c>
      <c r="CG33" s="21">
        <v>0</v>
      </c>
      <c r="CH33" s="23"/>
      <c r="CI33" s="23"/>
      <c r="CJ33" s="23"/>
      <c r="CK33" s="23"/>
      <c r="CL33" s="23"/>
      <c r="CM33" s="23"/>
      <c r="CR33" s="19"/>
      <c r="CS33" s="25"/>
      <c r="CT33" s="21"/>
      <c r="CU33" s="21"/>
      <c r="CV33" s="26"/>
      <c r="CW33" s="21"/>
      <c r="CX33" s="21"/>
      <c r="CY33" s="25"/>
      <c r="DA33" s="27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EA33" t="str">
        <f t="shared" ref="EA33" si="3">EA26</f>
        <v>Year_2023</v>
      </c>
      <c r="EB33" s="39">
        <f>EB26/SUM($EB26:$EW26)</f>
        <v>0.80247977540804849</v>
      </c>
      <c r="EC33" s="39">
        <f t="shared" ref="EC33:EY33" si="4">EC26/SUM($EB26:$EW26)</f>
        <v>1.9483637723301597E-2</v>
      </c>
      <c r="ED33" s="39">
        <f t="shared" si="4"/>
        <v>5.0052854570887921E-2</v>
      </c>
      <c r="EE33" s="39">
        <f t="shared" si="4"/>
        <v>3.0638613731699908E-2</v>
      </c>
      <c r="EF33" s="39">
        <f t="shared" si="4"/>
        <v>9.2742527401061016E-3</v>
      </c>
      <c r="EG33" s="39">
        <f t="shared" si="4"/>
        <v>3.1897711747666035E-2</v>
      </c>
      <c r="EH33" s="39">
        <f t="shared" si="4"/>
        <v>-6.6163880511287544E-4</v>
      </c>
      <c r="EI33" s="39">
        <f t="shared" si="4"/>
        <v>2.1184735336678617E-3</v>
      </c>
      <c r="EJ33" s="39">
        <f t="shared" si="4"/>
        <v>1.4054508447587551E-3</v>
      </c>
      <c r="EK33" s="39">
        <f t="shared" si="4"/>
        <v>2.4673690925492904E-3</v>
      </c>
      <c r="EL33" s="39">
        <f t="shared" si="4"/>
        <v>0</v>
      </c>
      <c r="EM33" s="39">
        <f t="shared" si="4"/>
        <v>6.3459855293134734E-3</v>
      </c>
      <c r="EN33" s="39">
        <f t="shared" si="4"/>
        <v>2.216812794726122E-3</v>
      </c>
      <c r="EO33" s="39">
        <f t="shared" si="4"/>
        <v>4.1380720547775571E-3</v>
      </c>
      <c r="EP33" s="39">
        <f t="shared" si="4"/>
        <v>4.4939440868638006E-3</v>
      </c>
      <c r="EQ33" s="39">
        <f t="shared" si="4"/>
        <v>2.5028892949074798E-3</v>
      </c>
      <c r="ER33" s="39">
        <f t="shared" si="4"/>
        <v>5.337707789384972E-3</v>
      </c>
      <c r="ES33" s="39">
        <f t="shared" si="4"/>
        <v>1.4772277109527937E-2</v>
      </c>
      <c r="ET33" s="39">
        <f t="shared" si="4"/>
        <v>2.0912454176625159E-3</v>
      </c>
      <c r="EU33" s="39">
        <f t="shared" si="4"/>
        <v>3.6286724536952618E-3</v>
      </c>
      <c r="EV33" s="39">
        <f t="shared" si="4"/>
        <v>3.6489504344425442E-3</v>
      </c>
      <c r="EW33" s="39">
        <f t="shared" si="4"/>
        <v>1.6669424471254626E-3</v>
      </c>
      <c r="EX33" s="39">
        <f t="shared" si="4"/>
        <v>3.9662180242266081E-4</v>
      </c>
      <c r="EY33" s="39">
        <f t="shared" si="4"/>
        <v>2.8260745455896932E-3</v>
      </c>
    </row>
    <row r="34" spans="1:155">
      <c r="A34" s="10"/>
      <c r="B34" s="11"/>
      <c r="C34" s="11"/>
      <c r="D34" s="11"/>
      <c r="E34" s="11"/>
      <c r="F34" s="11"/>
      <c r="G34" s="11"/>
      <c r="H34" s="11"/>
      <c r="R34" s="19" t="s">
        <v>152</v>
      </c>
      <c r="S34" s="21">
        <v>49550900</v>
      </c>
      <c r="T34" s="21">
        <v>50377771.364543602</v>
      </c>
      <c r="V34" s="19" t="s">
        <v>152</v>
      </c>
      <c r="W34" s="21">
        <v>-826871.36454360199</v>
      </c>
      <c r="Y34" s="19" t="s">
        <v>152</v>
      </c>
      <c r="Z34" s="21">
        <v>43340239.156632602</v>
      </c>
      <c r="AA34" s="21">
        <v>766575.58272192196</v>
      </c>
      <c r="AB34" s="21">
        <v>1055874.22556121</v>
      </c>
      <c r="AC34" s="21">
        <v>0</v>
      </c>
      <c r="AD34" s="21">
        <v>0</v>
      </c>
      <c r="AE34" s="21">
        <v>597502.88595494605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442253.973270719</v>
      </c>
      <c r="AP34" s="21">
        <v>83143.819954235805</v>
      </c>
      <c r="AQ34" s="21">
        <v>82613.783086211202</v>
      </c>
      <c r="AR34" s="21">
        <v>295314.44982255</v>
      </c>
      <c r="AS34" s="21">
        <v>18860.537407464399</v>
      </c>
      <c r="AT34" s="21">
        <v>83668.674055331998</v>
      </c>
      <c r="AU34" s="21">
        <v>2353731.9135548202</v>
      </c>
      <c r="AV34" s="21">
        <v>547128.53008626704</v>
      </c>
      <c r="AW34" s="21">
        <v>112430.35652665699</v>
      </c>
      <c r="AX34" s="21">
        <v>0</v>
      </c>
      <c r="AY34" s="21">
        <v>882.221221795764</v>
      </c>
      <c r="AZ34" s="21">
        <v>2040.3959053958699</v>
      </c>
      <c r="BA34" s="21">
        <v>267.61945475601402</v>
      </c>
      <c r="BB34" s="21">
        <v>435715.53806571901</v>
      </c>
      <c r="BC34" s="21">
        <v>159527.70126100801</v>
      </c>
      <c r="BD34" s="21">
        <v>0</v>
      </c>
      <c r="BE34" s="23"/>
      <c r="BF34" s="36"/>
      <c r="BG34" s="19" t="s">
        <v>152</v>
      </c>
      <c r="BH34" s="21">
        <v>43340239.156632602</v>
      </c>
      <c r="BI34" s="21">
        <v>766575.58272192196</v>
      </c>
      <c r="BJ34" s="21">
        <v>1055874.22556121</v>
      </c>
      <c r="BK34" s="21">
        <v>0</v>
      </c>
      <c r="BL34" s="21">
        <v>0</v>
      </c>
      <c r="BM34" s="21">
        <v>597502.88595494605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442253.973270719</v>
      </c>
      <c r="BT34" s="21">
        <v>83143.819954235805</v>
      </c>
      <c r="BU34" s="21">
        <v>82613.783086211202</v>
      </c>
      <c r="BV34" s="21">
        <v>295314.44982255</v>
      </c>
      <c r="BW34" s="21">
        <v>18860.537407464399</v>
      </c>
      <c r="BX34" s="21">
        <v>83668.674055331998</v>
      </c>
      <c r="BY34" s="21">
        <v>2353731.9135548202</v>
      </c>
      <c r="BZ34" s="21">
        <v>547128.53008626704</v>
      </c>
      <c r="CA34" s="21">
        <v>112430.35652665699</v>
      </c>
      <c r="CB34" s="21">
        <v>0</v>
      </c>
      <c r="CC34" s="21">
        <v>882.221221795764</v>
      </c>
      <c r="CD34" s="21">
        <v>2040.3959053958699</v>
      </c>
      <c r="CE34" s="21">
        <v>267.61945475601402</v>
      </c>
      <c r="CF34" s="21">
        <v>595243.23932672699</v>
      </c>
      <c r="CG34" s="21">
        <v>0</v>
      </c>
      <c r="CH34" s="23"/>
      <c r="CI34" s="23"/>
      <c r="CJ34" s="23"/>
      <c r="CK34" s="23"/>
      <c r="CL34" s="23"/>
      <c r="CM34" s="23"/>
      <c r="CR34" s="19"/>
      <c r="CS34" s="25"/>
      <c r="CT34" s="21"/>
      <c r="CU34" s="21"/>
      <c r="CV34" s="26"/>
      <c r="CW34" s="21"/>
      <c r="CX34" s="21"/>
      <c r="CY34" s="25"/>
      <c r="DA34" s="27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</row>
    <row r="35" spans="1:155">
      <c r="A35" s="10" t="s">
        <v>105</v>
      </c>
      <c r="B35" s="11" t="s">
        <v>155</v>
      </c>
      <c r="C35" s="11"/>
      <c r="D35" s="11"/>
      <c r="E35" s="11"/>
      <c r="F35" s="11"/>
      <c r="G35" s="11"/>
      <c r="H35" s="11"/>
      <c r="R35" s="19" t="s">
        <v>154</v>
      </c>
      <c r="S35" s="21">
        <v>63720128</v>
      </c>
      <c r="T35" s="21">
        <v>61810829.184695497</v>
      </c>
      <c r="V35" s="19" t="s">
        <v>154</v>
      </c>
      <c r="W35" s="21">
        <v>1909298.8153045001</v>
      </c>
      <c r="Y35" s="19" t="s">
        <v>154</v>
      </c>
      <c r="Z35" s="21">
        <v>43340239.156632602</v>
      </c>
      <c r="AA35" s="21">
        <v>392807.14336601802</v>
      </c>
      <c r="AB35" s="21">
        <v>1828048.04844615</v>
      </c>
      <c r="AC35" s="21">
        <v>10889422.0007698</v>
      </c>
      <c r="AD35" s="21">
        <v>0</v>
      </c>
      <c r="AE35" s="21">
        <v>348295.67835847102</v>
      </c>
      <c r="AF35" s="21">
        <v>-108668.352763388</v>
      </c>
      <c r="AG35" s="21">
        <v>-136869.91871693899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653870.59809801599</v>
      </c>
      <c r="AP35" s="21">
        <v>75787.5049208665</v>
      </c>
      <c r="AQ35" s="21">
        <v>192061.473678646</v>
      </c>
      <c r="AR35" s="21">
        <v>8111.8966374376996</v>
      </c>
      <c r="AS35" s="21">
        <v>186031.515748126</v>
      </c>
      <c r="AT35" s="21">
        <v>438644.41276727698</v>
      </c>
      <c r="AU35" s="21">
        <v>1597404.6358384199</v>
      </c>
      <c r="AV35" s="21">
        <v>269389.089920283</v>
      </c>
      <c r="AW35" s="21">
        <v>394744.39304857998</v>
      </c>
      <c r="AX35" s="21">
        <v>0</v>
      </c>
      <c r="AY35" s="21">
        <v>70306.442628601304</v>
      </c>
      <c r="AZ35" s="21">
        <v>76255.5111046042</v>
      </c>
      <c r="BA35" s="21">
        <v>0</v>
      </c>
      <c r="BB35" s="21">
        <v>532385.01313075004</v>
      </c>
      <c r="BC35" s="21">
        <v>762562.94108118606</v>
      </c>
      <c r="BD35" s="21">
        <v>-1.4901161193847699E-8</v>
      </c>
      <c r="BE35" s="23"/>
      <c r="BF35" s="36"/>
      <c r="BG35" s="19" t="s">
        <v>154</v>
      </c>
      <c r="BH35" s="21">
        <v>43340239.156632602</v>
      </c>
      <c r="BI35" s="21">
        <v>392807.14336601802</v>
      </c>
      <c r="BJ35" s="21">
        <v>1828048.04844615</v>
      </c>
      <c r="BK35" s="21">
        <v>10889422.0007698</v>
      </c>
      <c r="BL35" s="21">
        <v>0</v>
      </c>
      <c r="BM35" s="21">
        <v>348295.67835847102</v>
      </c>
      <c r="BN35" s="21">
        <v>-245538.27148032701</v>
      </c>
      <c r="BO35" s="21">
        <v>0</v>
      </c>
      <c r="BP35" s="21">
        <v>0</v>
      </c>
      <c r="BQ35" s="21">
        <v>0</v>
      </c>
      <c r="BR35" s="21">
        <v>0</v>
      </c>
      <c r="BS35" s="21">
        <v>653870.59809801599</v>
      </c>
      <c r="BT35" s="21">
        <v>75787.5049208665</v>
      </c>
      <c r="BU35" s="21">
        <v>192061.473678646</v>
      </c>
      <c r="BV35" s="21">
        <v>8111.8966374376996</v>
      </c>
      <c r="BW35" s="21">
        <v>186031.515748126</v>
      </c>
      <c r="BX35" s="21">
        <v>438644.41276727698</v>
      </c>
      <c r="BY35" s="21">
        <v>1597404.6358384199</v>
      </c>
      <c r="BZ35" s="21">
        <v>269389.089920283</v>
      </c>
      <c r="CA35" s="21">
        <v>394744.39304857998</v>
      </c>
      <c r="CB35" s="21">
        <v>0</v>
      </c>
      <c r="CC35" s="21">
        <v>70306.442628601304</v>
      </c>
      <c r="CD35" s="21">
        <v>76255.5111046042</v>
      </c>
      <c r="CE35" s="21">
        <v>0</v>
      </c>
      <c r="CF35" s="21">
        <v>1294947.9542119401</v>
      </c>
      <c r="CG35" s="21">
        <v>-1.4901161193847699E-8</v>
      </c>
      <c r="CH35" s="23"/>
      <c r="CI35" s="23"/>
      <c r="CJ35" s="23"/>
      <c r="CK35" s="23"/>
      <c r="CL35" s="23"/>
      <c r="CM35" s="23"/>
      <c r="CR35" s="19"/>
      <c r="CS35" s="25"/>
      <c r="CT35" s="21"/>
      <c r="CU35" s="21"/>
      <c r="CV35" s="26"/>
      <c r="CW35" s="21"/>
      <c r="CX35" s="21"/>
      <c r="CY35" s="25"/>
      <c r="DA35" s="27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</row>
    <row r="36" spans="1:155">
      <c r="A36" s="10" t="s">
        <v>127</v>
      </c>
      <c r="B36" s="11" t="s">
        <v>539</v>
      </c>
      <c r="C36" s="17" t="s">
        <v>158</v>
      </c>
      <c r="D36" s="17"/>
      <c r="E36" s="17"/>
      <c r="F36" s="11" t="s">
        <v>159</v>
      </c>
      <c r="G36" s="11"/>
      <c r="H36" s="11"/>
      <c r="R36" s="19" t="s">
        <v>156</v>
      </c>
      <c r="S36" s="21">
        <v>64405360</v>
      </c>
      <c r="T36" s="21">
        <v>63361945.911283299</v>
      </c>
      <c r="V36" s="19" t="s">
        <v>156</v>
      </c>
      <c r="W36" s="21">
        <v>1043414.0887167</v>
      </c>
      <c r="Y36" s="19" t="s">
        <v>156</v>
      </c>
      <c r="Z36" s="21">
        <v>43340239.156632602</v>
      </c>
      <c r="AA36" s="21">
        <v>474240.01157253498</v>
      </c>
      <c r="AB36" s="21">
        <v>236263.427067332</v>
      </c>
      <c r="AC36" s="21">
        <v>10967945.6685942</v>
      </c>
      <c r="AD36" s="21">
        <v>0</v>
      </c>
      <c r="AE36" s="21">
        <v>3228425.2263605599</v>
      </c>
      <c r="AF36" s="21">
        <v>-16091.646188495901</v>
      </c>
      <c r="AG36" s="21">
        <v>-168879.198841554</v>
      </c>
      <c r="AH36" s="21">
        <v>512448.98634817899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178805.76029462801</v>
      </c>
      <c r="AP36" s="21">
        <v>42913.967017415998</v>
      </c>
      <c r="AQ36" s="21">
        <v>188787.94801812401</v>
      </c>
      <c r="AR36" s="21">
        <v>303525.40577594598</v>
      </c>
      <c r="AS36" s="21">
        <v>360388.989581362</v>
      </c>
      <c r="AT36" s="21">
        <v>581770.44784983003</v>
      </c>
      <c r="AU36" s="21">
        <v>1205029.9822863101</v>
      </c>
      <c r="AV36" s="21">
        <v>309075.48925639602</v>
      </c>
      <c r="AW36" s="21">
        <v>357152.629178175</v>
      </c>
      <c r="AX36" s="21">
        <v>22121.1483612015</v>
      </c>
      <c r="AY36" s="21">
        <v>54811.339819688503</v>
      </c>
      <c r="AZ36" s="21">
        <v>71243.864979009493</v>
      </c>
      <c r="BA36" s="21">
        <v>0</v>
      </c>
      <c r="BB36" s="21">
        <v>329556.22007816698</v>
      </c>
      <c r="BC36" s="21">
        <v>782171.08724168397</v>
      </c>
      <c r="BD36" s="21">
        <v>-7.4505805969238298E-9</v>
      </c>
      <c r="BE36" s="23"/>
      <c r="BF36" s="36"/>
      <c r="BG36" s="19" t="s">
        <v>156</v>
      </c>
      <c r="BH36" s="21">
        <v>43340239.156632602</v>
      </c>
      <c r="BI36" s="21">
        <v>474240.01157253498</v>
      </c>
      <c r="BJ36" s="21">
        <v>236263.427067332</v>
      </c>
      <c r="BK36" s="21">
        <v>10967945.6685942</v>
      </c>
      <c r="BL36" s="21">
        <v>0</v>
      </c>
      <c r="BM36" s="21">
        <v>3228425.2263605599</v>
      </c>
      <c r="BN36" s="21">
        <v>-184970.84503005</v>
      </c>
      <c r="BO36" s="21">
        <v>512448.98634817899</v>
      </c>
      <c r="BP36" s="21">
        <v>0</v>
      </c>
      <c r="BQ36" s="21">
        <v>0</v>
      </c>
      <c r="BR36" s="21">
        <v>0</v>
      </c>
      <c r="BS36" s="21">
        <v>178805.76029462801</v>
      </c>
      <c r="BT36" s="21">
        <v>42913.967017415998</v>
      </c>
      <c r="BU36" s="21">
        <v>188787.94801812401</v>
      </c>
      <c r="BV36" s="21">
        <v>303525.40577594598</v>
      </c>
      <c r="BW36" s="21">
        <v>360388.989581362</v>
      </c>
      <c r="BX36" s="21">
        <v>581770.44784983003</v>
      </c>
      <c r="BY36" s="21">
        <v>1205029.9822863101</v>
      </c>
      <c r="BZ36" s="21">
        <v>309075.48925639602</v>
      </c>
      <c r="CA36" s="21">
        <v>357152.629178175</v>
      </c>
      <c r="CB36" s="21">
        <v>22121.1483612015</v>
      </c>
      <c r="CC36" s="21">
        <v>54811.339819688503</v>
      </c>
      <c r="CD36" s="21">
        <v>71243.864979009493</v>
      </c>
      <c r="CE36" s="21">
        <v>0</v>
      </c>
      <c r="CF36" s="21">
        <v>1111727.30731985</v>
      </c>
      <c r="CG36" s="21">
        <v>-7.4505805969238298E-9</v>
      </c>
      <c r="CH36" s="23"/>
      <c r="CI36" s="23"/>
      <c r="CJ36" s="23"/>
      <c r="CK36" s="23"/>
      <c r="CL36" s="23"/>
      <c r="CM36" s="23"/>
      <c r="CR36" s="19"/>
      <c r="CS36" s="25"/>
      <c r="CT36" s="21"/>
      <c r="CU36" s="21"/>
      <c r="CV36" s="26"/>
      <c r="CW36" s="21"/>
      <c r="CX36" s="21"/>
      <c r="CY36" s="25"/>
      <c r="DA36" s="27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</row>
    <row r="37" spans="1:155">
      <c r="A37" s="10" t="s">
        <v>127</v>
      </c>
      <c r="B37" s="11" t="s">
        <v>540</v>
      </c>
      <c r="C37" s="17" t="s">
        <v>158</v>
      </c>
      <c r="D37" s="17"/>
      <c r="E37" s="17"/>
      <c r="F37" s="11" t="s">
        <v>159</v>
      </c>
      <c r="G37" s="11"/>
      <c r="H37" s="11"/>
      <c r="R37" s="19" t="s">
        <v>160</v>
      </c>
      <c r="S37" s="21">
        <v>51146664</v>
      </c>
      <c r="T37" s="21">
        <v>51463337.017906196</v>
      </c>
      <c r="V37" s="19" t="s">
        <v>160</v>
      </c>
      <c r="W37" s="21">
        <v>-316673.01790619601</v>
      </c>
      <c r="Y37" s="19" t="s">
        <v>160</v>
      </c>
      <c r="Z37" s="21">
        <v>43340239.156632602</v>
      </c>
      <c r="AA37" s="21">
        <v>962572.35856107203</v>
      </c>
      <c r="AB37" s="21">
        <v>1097843.3720569301</v>
      </c>
      <c r="AC37" s="21">
        <v>0</v>
      </c>
      <c r="AD37" s="21">
        <v>0</v>
      </c>
      <c r="AE37" s="21">
        <v>1002540.20167053</v>
      </c>
      <c r="AF37" s="21">
        <v>0</v>
      </c>
      <c r="AG37" s="21">
        <v>0</v>
      </c>
      <c r="AH37" s="21">
        <v>212800.31548157401</v>
      </c>
      <c r="AI37" s="21">
        <v>65356.7919639295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1038009.09158791</v>
      </c>
      <c r="AP37" s="21">
        <v>60956.038180092</v>
      </c>
      <c r="AQ37" s="21">
        <v>0</v>
      </c>
      <c r="AR37" s="21">
        <v>261023.063956964</v>
      </c>
      <c r="AS37" s="21">
        <v>116286.110261797</v>
      </c>
      <c r="AT37" s="21">
        <v>522801.52548489999</v>
      </c>
      <c r="AU37" s="21">
        <v>2005013.2944805999</v>
      </c>
      <c r="AV37" s="21">
        <v>341286.93687089602</v>
      </c>
      <c r="AW37" s="21">
        <v>138166.94087881601</v>
      </c>
      <c r="AX37" s="21">
        <v>146575.04405685101</v>
      </c>
      <c r="AY37" s="21">
        <v>4105.0112874940296</v>
      </c>
      <c r="AZ37" s="21">
        <v>629.51792970686597</v>
      </c>
      <c r="BA37" s="21">
        <v>0</v>
      </c>
      <c r="BB37" s="21">
        <v>57234.21599592</v>
      </c>
      <c r="BC37" s="21">
        <v>89898.030567616195</v>
      </c>
      <c r="BD37" s="21">
        <v>1.4901161193847699E-8</v>
      </c>
      <c r="BE37" s="23"/>
      <c r="BF37" s="36"/>
      <c r="BG37" s="19" t="s">
        <v>160</v>
      </c>
      <c r="BH37" s="21">
        <v>43340239.156632602</v>
      </c>
      <c r="BI37" s="21">
        <v>962572.35856107203</v>
      </c>
      <c r="BJ37" s="21">
        <v>1097843.3720569301</v>
      </c>
      <c r="BK37" s="21">
        <v>0</v>
      </c>
      <c r="BL37" s="21">
        <v>0</v>
      </c>
      <c r="BM37" s="21">
        <v>1002540.20167053</v>
      </c>
      <c r="BN37" s="21">
        <v>0</v>
      </c>
      <c r="BO37" s="21">
        <v>278157.10744550399</v>
      </c>
      <c r="BP37" s="21">
        <v>0</v>
      </c>
      <c r="BQ37" s="21">
        <v>0</v>
      </c>
      <c r="BR37" s="21">
        <v>0</v>
      </c>
      <c r="BS37" s="21">
        <v>1038009.09158791</v>
      </c>
      <c r="BT37" s="21">
        <v>60956.038180092</v>
      </c>
      <c r="BU37" s="21">
        <v>0</v>
      </c>
      <c r="BV37" s="21">
        <v>261023.063956964</v>
      </c>
      <c r="BW37" s="21">
        <v>116286.110261797</v>
      </c>
      <c r="BX37" s="21">
        <v>522801.52548489999</v>
      </c>
      <c r="BY37" s="21">
        <v>2005013.2944805999</v>
      </c>
      <c r="BZ37" s="21">
        <v>341286.93687089602</v>
      </c>
      <c r="CA37" s="21">
        <v>138166.94087881601</v>
      </c>
      <c r="CB37" s="21">
        <v>146575.04405685101</v>
      </c>
      <c r="CC37" s="21">
        <v>4105.0112874940296</v>
      </c>
      <c r="CD37" s="21">
        <v>629.51792970686597</v>
      </c>
      <c r="CE37" s="21">
        <v>0</v>
      </c>
      <c r="CF37" s="21">
        <v>147132.246563536</v>
      </c>
      <c r="CG37" s="21">
        <v>1.4901161193847699E-8</v>
      </c>
      <c r="CH37" s="23"/>
      <c r="CI37" s="23"/>
      <c r="CJ37" s="23"/>
      <c r="CK37" s="23"/>
      <c r="CL37" s="23"/>
      <c r="CM37" s="23"/>
      <c r="CR37" s="19"/>
      <c r="CS37" s="25"/>
      <c r="CT37" s="21"/>
      <c r="CU37" s="21"/>
      <c r="CV37" s="26"/>
      <c r="CW37" s="21"/>
      <c r="CX37" s="21"/>
      <c r="CY37" s="25"/>
      <c r="DA37" s="27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EA37" s="42"/>
      <c r="EB37" s="42"/>
      <c r="EC37" s="42"/>
      <c r="ED37" s="42"/>
      <c r="EE37" s="42"/>
      <c r="EF37" s="78"/>
      <c r="EG37" s="42"/>
      <c r="EH37" s="42"/>
      <c r="EI37" s="42"/>
      <c r="EJ37" s="42"/>
    </row>
    <row r="38" spans="1:155">
      <c r="A38" s="10"/>
      <c r="B38" s="11"/>
      <c r="C38" s="17"/>
      <c r="D38" s="17"/>
      <c r="E38" s="17"/>
      <c r="F38" s="11"/>
      <c r="G38" s="11"/>
      <c r="H38" s="11"/>
      <c r="R38" s="19" t="s">
        <v>162</v>
      </c>
      <c r="S38" s="21">
        <v>64129028</v>
      </c>
      <c r="T38" s="21">
        <v>63422057.549697898</v>
      </c>
      <c r="V38" s="19" t="s">
        <v>162</v>
      </c>
      <c r="W38" s="21">
        <v>706970.45030210202</v>
      </c>
      <c r="Y38" s="19" t="s">
        <v>162</v>
      </c>
      <c r="Z38" s="21">
        <v>43340239.156632602</v>
      </c>
      <c r="AA38" s="21">
        <v>451868.13720283803</v>
      </c>
      <c r="AB38" s="21">
        <v>1461811.7031990699</v>
      </c>
      <c r="AC38" s="21">
        <v>11174935.542037001</v>
      </c>
      <c r="AD38" s="21">
        <v>0</v>
      </c>
      <c r="AE38" s="21">
        <v>2833550.7254557698</v>
      </c>
      <c r="AF38" s="21">
        <v>-94624.578973260097</v>
      </c>
      <c r="AG38" s="21">
        <v>-200145.098249528</v>
      </c>
      <c r="AH38" s="21">
        <v>0</v>
      </c>
      <c r="AI38" s="21">
        <v>228280.888002425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492560.60065593902</v>
      </c>
      <c r="AP38" s="21">
        <v>12390.6254500622</v>
      </c>
      <c r="AQ38" s="21">
        <v>227302.04363187001</v>
      </c>
      <c r="AR38" s="21">
        <v>353631.16460670001</v>
      </c>
      <c r="AS38" s="21">
        <v>340267.94099767797</v>
      </c>
      <c r="AT38" s="21">
        <v>707113.45197133801</v>
      </c>
      <c r="AU38" s="21">
        <v>727912.72902645101</v>
      </c>
      <c r="AV38" s="21">
        <v>161324.386498156</v>
      </c>
      <c r="AW38" s="21">
        <v>381084.21062668599</v>
      </c>
      <c r="AX38" s="21">
        <v>10021.8382747163</v>
      </c>
      <c r="AY38" s="21">
        <v>84979.415171692803</v>
      </c>
      <c r="AZ38" s="21">
        <v>77367.122709079602</v>
      </c>
      <c r="BA38" s="21">
        <v>0</v>
      </c>
      <c r="BB38" s="21">
        <v>177802.73052996799</v>
      </c>
      <c r="BC38" s="21">
        <v>472382.81424066803</v>
      </c>
      <c r="BD38" s="21">
        <v>1.4901161193847699E-8</v>
      </c>
      <c r="BE38" s="23"/>
      <c r="BF38" s="36"/>
      <c r="BG38" s="19" t="s">
        <v>162</v>
      </c>
      <c r="BH38" s="21">
        <v>43340239.156632602</v>
      </c>
      <c r="BI38" s="21">
        <v>451868.13720283803</v>
      </c>
      <c r="BJ38" s="21">
        <v>1461811.7031990699</v>
      </c>
      <c r="BK38" s="21">
        <v>11174935.542037001</v>
      </c>
      <c r="BL38" s="21">
        <v>0</v>
      </c>
      <c r="BM38" s="21">
        <v>2833550.7254557698</v>
      </c>
      <c r="BN38" s="21">
        <v>-294769.67722278798</v>
      </c>
      <c r="BO38" s="21">
        <v>228280.888002425</v>
      </c>
      <c r="BP38" s="21">
        <v>0</v>
      </c>
      <c r="BQ38" s="21">
        <v>0</v>
      </c>
      <c r="BR38" s="21">
        <v>0</v>
      </c>
      <c r="BS38" s="21">
        <v>492560.60065593902</v>
      </c>
      <c r="BT38" s="21">
        <v>12390.6254500622</v>
      </c>
      <c r="BU38" s="21">
        <v>227302.04363187001</v>
      </c>
      <c r="BV38" s="21">
        <v>353631.16460670001</v>
      </c>
      <c r="BW38" s="21">
        <v>340267.94099767797</v>
      </c>
      <c r="BX38" s="21">
        <v>707113.45197133801</v>
      </c>
      <c r="BY38" s="21">
        <v>727912.72902645101</v>
      </c>
      <c r="BZ38" s="21">
        <v>161324.386498156</v>
      </c>
      <c r="CA38" s="21">
        <v>381084.21062668599</v>
      </c>
      <c r="CB38" s="21">
        <v>10021.8382747163</v>
      </c>
      <c r="CC38" s="21">
        <v>84979.415171692803</v>
      </c>
      <c r="CD38" s="21">
        <v>77367.122709079602</v>
      </c>
      <c r="CE38" s="21">
        <v>0</v>
      </c>
      <c r="CF38" s="21">
        <v>650185.54477063601</v>
      </c>
      <c r="CG38" s="21">
        <v>1.4901161193847699E-8</v>
      </c>
      <c r="CH38" s="23"/>
      <c r="CI38" s="23"/>
      <c r="CJ38" s="23"/>
      <c r="CK38" s="23"/>
      <c r="CL38" s="23"/>
      <c r="CM38" s="23"/>
      <c r="CR38" s="19"/>
      <c r="CS38" s="25"/>
      <c r="CT38" s="21"/>
      <c r="CU38" s="21"/>
      <c r="CV38" s="26"/>
      <c r="CW38" s="21"/>
      <c r="CX38" s="21"/>
      <c r="CY38" s="25"/>
      <c r="DA38" s="27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EA38" s="42"/>
      <c r="EB38" s="43"/>
      <c r="EC38" s="43"/>
      <c r="ED38" s="43"/>
      <c r="EE38" s="43"/>
      <c r="EF38" s="44"/>
      <c r="EG38" s="43"/>
      <c r="EH38" s="43"/>
      <c r="EI38" s="44"/>
      <c r="EJ38" s="43"/>
    </row>
    <row r="39" spans="1:155">
      <c r="A39" s="10" t="s">
        <v>105</v>
      </c>
      <c r="B39" s="11" t="s">
        <v>145</v>
      </c>
      <c r="C39" s="17"/>
      <c r="D39" s="17"/>
      <c r="E39" s="17"/>
      <c r="F39" s="11"/>
      <c r="G39" s="11"/>
      <c r="H39" s="11"/>
      <c r="R39" s="19" t="s">
        <v>163</v>
      </c>
      <c r="S39" s="21">
        <v>50475988</v>
      </c>
      <c r="T39" s="21">
        <v>51635718.6186179</v>
      </c>
      <c r="V39" s="19" t="s">
        <v>163</v>
      </c>
      <c r="W39" s="21">
        <v>-1159730.6186178999</v>
      </c>
      <c r="Y39" s="19" t="s">
        <v>163</v>
      </c>
      <c r="Z39" s="21">
        <v>43340239.156632602</v>
      </c>
      <c r="AA39" s="21">
        <v>1015086.78132763</v>
      </c>
      <c r="AB39" s="21">
        <v>577104.74384041002</v>
      </c>
      <c r="AC39" s="21">
        <v>0</v>
      </c>
      <c r="AD39" s="21">
        <v>0</v>
      </c>
      <c r="AE39" s="21">
        <v>1043970.90381124</v>
      </c>
      <c r="AF39" s="21">
        <v>0</v>
      </c>
      <c r="AG39" s="21">
        <v>0</v>
      </c>
      <c r="AH39" s="21">
        <v>92410.909540962399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696175.76237810205</v>
      </c>
      <c r="AP39" s="21">
        <v>79387.593444440601</v>
      </c>
      <c r="AQ39" s="21">
        <v>76626.930555399798</v>
      </c>
      <c r="AR39" s="21">
        <v>272757.39839422598</v>
      </c>
      <c r="AS39" s="21">
        <v>87089.857556264207</v>
      </c>
      <c r="AT39" s="21">
        <v>554223.57544585504</v>
      </c>
      <c r="AU39" s="21">
        <v>2477264.6129580801</v>
      </c>
      <c r="AV39" s="21">
        <v>206393.666486353</v>
      </c>
      <c r="AW39" s="21">
        <v>32835.287053288797</v>
      </c>
      <c r="AX39" s="21">
        <v>589626.959989561</v>
      </c>
      <c r="AY39" s="21">
        <v>70096.524452437807</v>
      </c>
      <c r="AZ39" s="21">
        <v>26542.131395216598</v>
      </c>
      <c r="BA39" s="21">
        <v>64043.256252431798</v>
      </c>
      <c r="BB39" s="21">
        <v>201013.76183729101</v>
      </c>
      <c r="BC39" s="21">
        <v>132828.805266112</v>
      </c>
      <c r="BD39" s="21">
        <v>-7.4505805969238298E-9</v>
      </c>
      <c r="BE39" s="23"/>
      <c r="BF39" s="36"/>
      <c r="BG39" s="19" t="s">
        <v>163</v>
      </c>
      <c r="BH39" s="21">
        <v>43340239.156632602</v>
      </c>
      <c r="BI39" s="21">
        <v>1015086.78132763</v>
      </c>
      <c r="BJ39" s="21">
        <v>577104.74384041002</v>
      </c>
      <c r="BK39" s="21">
        <v>0</v>
      </c>
      <c r="BL39" s="21">
        <v>0</v>
      </c>
      <c r="BM39" s="21">
        <v>1043970.90381124</v>
      </c>
      <c r="BN39" s="21">
        <v>0</v>
      </c>
      <c r="BO39" s="21">
        <v>92410.909540962399</v>
      </c>
      <c r="BP39" s="21">
        <v>0</v>
      </c>
      <c r="BQ39" s="21">
        <v>0</v>
      </c>
      <c r="BR39" s="21">
        <v>0</v>
      </c>
      <c r="BS39" s="21">
        <v>696175.76237810205</v>
      </c>
      <c r="BT39" s="21">
        <v>79387.593444440601</v>
      </c>
      <c r="BU39" s="21">
        <v>76626.930555399798</v>
      </c>
      <c r="BV39" s="21">
        <v>272757.39839422598</v>
      </c>
      <c r="BW39" s="21">
        <v>87089.857556264207</v>
      </c>
      <c r="BX39" s="21">
        <v>554223.57544585504</v>
      </c>
      <c r="BY39" s="21">
        <v>2477264.6129580801</v>
      </c>
      <c r="BZ39" s="21">
        <v>206393.666486353</v>
      </c>
      <c r="CA39" s="21">
        <v>32835.287053288797</v>
      </c>
      <c r="CB39" s="21">
        <v>589626.959989561</v>
      </c>
      <c r="CC39" s="21">
        <v>70096.524452437807</v>
      </c>
      <c r="CD39" s="21">
        <v>26542.131395216598</v>
      </c>
      <c r="CE39" s="21">
        <v>64043.256252431798</v>
      </c>
      <c r="CF39" s="21">
        <v>333842.56710340298</v>
      </c>
      <c r="CG39" s="21">
        <v>-7.4505805969238298E-9</v>
      </c>
      <c r="CH39" s="23"/>
      <c r="CI39" s="23"/>
      <c r="CJ39" s="23"/>
      <c r="CK39" s="23"/>
      <c r="CL39" s="23"/>
      <c r="CM39" s="23"/>
      <c r="CR39" s="19"/>
      <c r="CS39" s="25"/>
      <c r="CT39" s="21"/>
      <c r="CU39" s="21"/>
      <c r="CV39" s="26"/>
      <c r="CW39" s="21"/>
      <c r="CX39" s="21"/>
      <c r="CY39" s="25"/>
      <c r="DA39" s="27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EA39" s="42"/>
      <c r="EB39" s="43"/>
      <c r="EC39" s="43"/>
      <c r="ED39" s="43"/>
      <c r="EE39" s="43"/>
      <c r="EF39" s="44"/>
      <c r="EG39" s="43"/>
      <c r="EH39" s="43"/>
      <c r="EI39" s="44"/>
      <c r="EJ39" s="43"/>
    </row>
    <row r="40" spans="1:155">
      <c r="A40" s="10" t="s">
        <v>92</v>
      </c>
      <c r="B40" s="11" t="s">
        <v>508</v>
      </c>
      <c r="C40" s="17">
        <v>2.50397809176689E-2</v>
      </c>
      <c r="D40" s="17" t="s">
        <v>148</v>
      </c>
      <c r="E40" s="17">
        <v>0.74617439169989797</v>
      </c>
      <c r="F40" s="11" t="s">
        <v>149</v>
      </c>
      <c r="G40" s="11"/>
      <c r="H40" s="11"/>
      <c r="R40" s="19" t="s">
        <v>165</v>
      </c>
      <c r="S40" s="21">
        <v>57350300</v>
      </c>
      <c r="T40" s="21">
        <v>55837014.593116499</v>
      </c>
      <c r="V40" s="19" t="s">
        <v>165</v>
      </c>
      <c r="W40" s="21">
        <v>1513285.4068835001</v>
      </c>
      <c r="Y40" s="19" t="s">
        <v>165</v>
      </c>
      <c r="Z40" s="21">
        <v>43340239.156632602</v>
      </c>
      <c r="AA40" s="21">
        <v>611858.60115274601</v>
      </c>
      <c r="AB40" s="21">
        <v>957709.20420138899</v>
      </c>
      <c r="AC40" s="21">
        <v>2825568.0025208201</v>
      </c>
      <c r="AD40" s="21">
        <v>0</v>
      </c>
      <c r="AE40" s="21">
        <v>1494461.3358430101</v>
      </c>
      <c r="AF40" s="21">
        <v>-68875.379529117403</v>
      </c>
      <c r="AG40" s="21">
        <v>-85304.953638694395</v>
      </c>
      <c r="AH40" s="21">
        <v>0</v>
      </c>
      <c r="AI40" s="21">
        <v>250211.94057992901</v>
      </c>
      <c r="AJ40" s="21">
        <v>0</v>
      </c>
      <c r="AK40" s="21">
        <v>0</v>
      </c>
      <c r="AL40" s="21">
        <v>0</v>
      </c>
      <c r="AM40" s="21">
        <v>0</v>
      </c>
      <c r="AN40" s="21">
        <v>361697.24623828201</v>
      </c>
      <c r="AO40" s="21">
        <v>1012512.00274929</v>
      </c>
      <c r="AP40" s="21">
        <v>100033.618859403</v>
      </c>
      <c r="AQ40" s="21">
        <v>138439.55195988901</v>
      </c>
      <c r="AR40" s="21">
        <v>248604.99847123501</v>
      </c>
      <c r="AS40" s="21">
        <v>261657.76885996701</v>
      </c>
      <c r="AT40" s="21">
        <v>758714.68684412097</v>
      </c>
      <c r="AU40" s="21">
        <v>1892346.60491475</v>
      </c>
      <c r="AV40" s="21">
        <v>91784.496363768994</v>
      </c>
      <c r="AW40" s="21">
        <v>101687.50417185199</v>
      </c>
      <c r="AX40" s="21">
        <v>379922.219957027</v>
      </c>
      <c r="AY40" s="21">
        <v>565703.20737657102</v>
      </c>
      <c r="AZ40" s="21">
        <v>37951.538375804099</v>
      </c>
      <c r="BA40" s="21">
        <v>252220.373576226</v>
      </c>
      <c r="BB40" s="21">
        <v>157487.33588382101</v>
      </c>
      <c r="BC40" s="21">
        <v>150383.53075180901</v>
      </c>
      <c r="BD40" s="21">
        <v>7.4505805969238298E-9</v>
      </c>
      <c r="BE40" s="23"/>
      <c r="BF40" s="36"/>
      <c r="BG40" s="19" t="s">
        <v>165</v>
      </c>
      <c r="BH40" s="21">
        <v>43340239.156632602</v>
      </c>
      <c r="BI40" s="21">
        <v>611858.60115274601</v>
      </c>
      <c r="BJ40" s="21">
        <v>957709.20420138899</v>
      </c>
      <c r="BK40" s="21">
        <v>2825568.0025208201</v>
      </c>
      <c r="BL40" s="21">
        <v>0</v>
      </c>
      <c r="BM40" s="21">
        <v>1494461.3358430101</v>
      </c>
      <c r="BN40" s="21">
        <v>-154180.333167812</v>
      </c>
      <c r="BO40" s="21">
        <v>250211.94057992901</v>
      </c>
      <c r="BP40" s="21">
        <v>0</v>
      </c>
      <c r="BQ40" s="21">
        <v>0</v>
      </c>
      <c r="BR40" s="21">
        <v>361697.24623828201</v>
      </c>
      <c r="BS40" s="21">
        <v>1012512.00274929</v>
      </c>
      <c r="BT40" s="21">
        <v>100033.618859403</v>
      </c>
      <c r="BU40" s="21">
        <v>138439.55195988901</v>
      </c>
      <c r="BV40" s="21">
        <v>248604.99847123501</v>
      </c>
      <c r="BW40" s="21">
        <v>261657.76885996701</v>
      </c>
      <c r="BX40" s="21">
        <v>758714.68684412097</v>
      </c>
      <c r="BY40" s="21">
        <v>1892346.60491475</v>
      </c>
      <c r="BZ40" s="21">
        <v>91784.496363768994</v>
      </c>
      <c r="CA40" s="21">
        <v>101687.50417185199</v>
      </c>
      <c r="CB40" s="21">
        <v>379922.219957027</v>
      </c>
      <c r="CC40" s="21">
        <v>565703.20737657102</v>
      </c>
      <c r="CD40" s="21">
        <v>37951.538375804099</v>
      </c>
      <c r="CE40" s="21">
        <v>252220.373576226</v>
      </c>
      <c r="CF40" s="21">
        <v>307870.86663563002</v>
      </c>
      <c r="CG40" s="21">
        <v>7.4505805969238298E-9</v>
      </c>
      <c r="CH40" s="23"/>
      <c r="CI40" s="23"/>
      <c r="CJ40" s="23"/>
      <c r="CK40" s="23"/>
      <c r="CL40" s="23"/>
      <c r="CM40" s="23"/>
      <c r="CR40" s="19"/>
      <c r="CS40" s="25"/>
      <c r="CT40" s="21"/>
      <c r="CU40" s="21"/>
      <c r="CV40" s="26"/>
      <c r="CW40" s="21"/>
      <c r="CX40" s="21"/>
      <c r="CY40" s="25"/>
      <c r="DA40" s="27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</row>
    <row r="41" spans="1:155">
      <c r="A41" s="10" t="s">
        <v>92</v>
      </c>
      <c r="B41" s="11" t="s">
        <v>508</v>
      </c>
      <c r="C41" s="17">
        <v>1.6406368100089198E-2</v>
      </c>
      <c r="D41" s="17" t="s">
        <v>151</v>
      </c>
      <c r="E41" s="17">
        <v>0.46651492662032501</v>
      </c>
      <c r="F41" s="11" t="s">
        <v>149</v>
      </c>
      <c r="G41" s="11"/>
      <c r="H41" s="11"/>
      <c r="R41" s="19" t="s">
        <v>168</v>
      </c>
      <c r="S41" s="21">
        <v>48456912</v>
      </c>
      <c r="T41" s="21">
        <v>50733619.528708003</v>
      </c>
      <c r="V41" s="19" t="s">
        <v>168</v>
      </c>
      <c r="W41" s="21">
        <v>-2276707.5287080002</v>
      </c>
      <c r="Y41" s="19" t="s">
        <v>168</v>
      </c>
      <c r="Z41" s="21">
        <v>43340239.156632602</v>
      </c>
      <c r="AA41" s="21">
        <v>1059349.5329334801</v>
      </c>
      <c r="AB41" s="21">
        <v>470433.376074381</v>
      </c>
      <c r="AC41" s="21">
        <v>0</v>
      </c>
      <c r="AD41" s="21">
        <v>7528.9153060937297</v>
      </c>
      <c r="AE41" s="21">
        <v>744347.14847130503</v>
      </c>
      <c r="AF41" s="21">
        <v>0</v>
      </c>
      <c r="AG41" s="21">
        <v>0</v>
      </c>
      <c r="AH41" s="21">
        <v>17430.9867969154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410939.36899240001</v>
      </c>
      <c r="AO41" s="21">
        <v>16353.550844911601</v>
      </c>
      <c r="AP41" s="21">
        <v>89408.301786273907</v>
      </c>
      <c r="AQ41" s="21">
        <v>107532.132912774</v>
      </c>
      <c r="AR41" s="21">
        <v>339983.00179716398</v>
      </c>
      <c r="AS41" s="21">
        <v>22291.581921935202</v>
      </c>
      <c r="AT41" s="21">
        <v>51994.087813402402</v>
      </c>
      <c r="AU41" s="21">
        <v>2155028.0942981699</v>
      </c>
      <c r="AV41" s="21">
        <v>141052.93816989899</v>
      </c>
      <c r="AW41" s="21">
        <v>22763.0668460345</v>
      </c>
      <c r="AX41" s="21">
        <v>86837.7345320514</v>
      </c>
      <c r="AY41" s="21">
        <v>173479.95281265801</v>
      </c>
      <c r="AZ41" s="21">
        <v>4686.6467779826899</v>
      </c>
      <c r="BA41" s="21">
        <v>18867.568285630201</v>
      </c>
      <c r="BB41" s="21">
        <v>802328.42747745803</v>
      </c>
      <c r="BC41" s="21">
        <v>650743.95722449</v>
      </c>
      <c r="BD41" s="21">
        <v>7.4505805969238298E-9</v>
      </c>
      <c r="BE41" s="23"/>
      <c r="BF41" s="36"/>
      <c r="BG41" s="19" t="s">
        <v>168</v>
      </c>
      <c r="BH41" s="21">
        <v>43340239.156632602</v>
      </c>
      <c r="BI41" s="21">
        <v>1059349.5329334801</v>
      </c>
      <c r="BJ41" s="21">
        <v>470433.376074381</v>
      </c>
      <c r="BK41" s="21">
        <v>0</v>
      </c>
      <c r="BL41" s="21">
        <v>7528.9153060937297</v>
      </c>
      <c r="BM41" s="21">
        <v>744347.14847130503</v>
      </c>
      <c r="BN41" s="21">
        <v>0</v>
      </c>
      <c r="BO41" s="21">
        <v>17430.9867969154</v>
      </c>
      <c r="BP41" s="21">
        <v>0</v>
      </c>
      <c r="BQ41" s="21">
        <v>0</v>
      </c>
      <c r="BR41" s="21">
        <v>410939.36899240001</v>
      </c>
      <c r="BS41" s="21">
        <v>16353.550844911601</v>
      </c>
      <c r="BT41" s="21">
        <v>89408.301786273907</v>
      </c>
      <c r="BU41" s="21">
        <v>107532.132912774</v>
      </c>
      <c r="BV41" s="21">
        <v>339983.00179716398</v>
      </c>
      <c r="BW41" s="21">
        <v>22291.581921935202</v>
      </c>
      <c r="BX41" s="21">
        <v>51994.087813402402</v>
      </c>
      <c r="BY41" s="21">
        <v>2155028.0942981699</v>
      </c>
      <c r="BZ41" s="21">
        <v>141052.93816989899</v>
      </c>
      <c r="CA41" s="21">
        <v>22763.0668460345</v>
      </c>
      <c r="CB41" s="21">
        <v>86837.7345320514</v>
      </c>
      <c r="CC41" s="21">
        <v>173479.95281265801</v>
      </c>
      <c r="CD41" s="21">
        <v>4686.6467779826899</v>
      </c>
      <c r="CE41" s="21">
        <v>18867.568285630201</v>
      </c>
      <c r="CF41" s="21">
        <v>1453072.38470195</v>
      </c>
      <c r="CG41" s="21">
        <v>7.4505805969238298E-9</v>
      </c>
      <c r="CH41" s="23"/>
      <c r="CI41" s="23"/>
      <c r="CJ41" s="23"/>
      <c r="CK41" s="23"/>
      <c r="CL41" s="23"/>
      <c r="CM41" s="23"/>
      <c r="CR41" s="19"/>
      <c r="CS41" s="25"/>
      <c r="CT41" s="21"/>
      <c r="CU41" s="21"/>
      <c r="CV41" s="26"/>
      <c r="CW41" s="21"/>
      <c r="CX41" s="21"/>
      <c r="CY41" s="25"/>
      <c r="DA41" s="27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</row>
    <row r="42" spans="1:155">
      <c r="A42" s="10"/>
      <c r="B42" s="11"/>
      <c r="C42" s="11"/>
      <c r="D42" s="11"/>
      <c r="E42" s="11"/>
      <c r="F42" s="11"/>
      <c r="G42" s="11"/>
      <c r="H42" s="11"/>
      <c r="R42" s="19" t="s">
        <v>170</v>
      </c>
      <c r="S42" s="21">
        <v>60179668</v>
      </c>
      <c r="T42" s="21">
        <v>60582462.9724923</v>
      </c>
      <c r="V42" s="19" t="s">
        <v>170</v>
      </c>
      <c r="W42" s="21">
        <v>-402794.97249229997</v>
      </c>
      <c r="Y42" s="19" t="s">
        <v>170</v>
      </c>
      <c r="Z42" s="21">
        <v>43340239.156632602</v>
      </c>
      <c r="AA42" s="21">
        <v>1231925.7620943501</v>
      </c>
      <c r="AB42" s="21">
        <v>42894.704256926401</v>
      </c>
      <c r="AC42" s="21">
        <v>11666758.3693374</v>
      </c>
      <c r="AD42" s="21">
        <v>234994.36570321399</v>
      </c>
      <c r="AE42" s="21">
        <v>1004268.64484846</v>
      </c>
      <c r="AF42" s="21">
        <v>-34905.016383677998</v>
      </c>
      <c r="AG42" s="21">
        <v>-100661.790761631</v>
      </c>
      <c r="AH42" s="21">
        <v>0</v>
      </c>
      <c r="AI42" s="21">
        <v>123678.068647596</v>
      </c>
      <c r="AJ42" s="21">
        <v>0</v>
      </c>
      <c r="AK42" s="21">
        <v>0</v>
      </c>
      <c r="AL42" s="21">
        <v>0</v>
      </c>
      <c r="AM42" s="21">
        <v>0</v>
      </c>
      <c r="AN42" s="21">
        <v>-40541.203874429499</v>
      </c>
      <c r="AO42" s="21">
        <v>-19003.113893841801</v>
      </c>
      <c r="AP42" s="21">
        <v>200311.987668432</v>
      </c>
      <c r="AQ42" s="21">
        <v>423506.62012225302</v>
      </c>
      <c r="AR42" s="21">
        <v>216963.15422199399</v>
      </c>
      <c r="AS42" s="21">
        <v>327654.019593056</v>
      </c>
      <c r="AT42" s="21">
        <v>319344.00201697397</v>
      </c>
      <c r="AU42" s="21">
        <v>863455.19800782902</v>
      </c>
      <c r="AV42" s="21">
        <v>93671.508036718995</v>
      </c>
      <c r="AW42" s="21">
        <v>437963.06152497098</v>
      </c>
      <c r="AX42" s="21">
        <v>62364.625268429903</v>
      </c>
      <c r="AY42" s="21">
        <v>156793.59752145401</v>
      </c>
      <c r="AZ42" s="21">
        <v>81537.5443478909</v>
      </c>
      <c r="BA42" s="21">
        <v>560.49498134383896</v>
      </c>
      <c r="BB42" s="21">
        <v>-45829.577112440697</v>
      </c>
      <c r="BC42" s="21">
        <v>-5481.2103135647303</v>
      </c>
      <c r="BD42" s="21">
        <v>2.2351741790771501E-8</v>
      </c>
      <c r="BE42" s="23"/>
      <c r="BF42" s="36"/>
      <c r="BG42" s="19" t="s">
        <v>170</v>
      </c>
      <c r="BH42" s="21">
        <v>43340239.156632602</v>
      </c>
      <c r="BI42" s="21">
        <v>1231925.7620943501</v>
      </c>
      <c r="BJ42" s="21">
        <v>42894.704256926401</v>
      </c>
      <c r="BK42" s="21">
        <v>11666758.3693374</v>
      </c>
      <c r="BL42" s="21">
        <v>234994.36570321399</v>
      </c>
      <c r="BM42" s="21">
        <v>1004268.64484846</v>
      </c>
      <c r="BN42" s="21">
        <v>-135566.80714530899</v>
      </c>
      <c r="BO42" s="21">
        <v>123678.068647596</v>
      </c>
      <c r="BP42" s="21">
        <v>0</v>
      </c>
      <c r="BQ42" s="21">
        <v>0</v>
      </c>
      <c r="BR42" s="21">
        <v>-40541.203874429499</v>
      </c>
      <c r="BS42" s="21">
        <v>-19003.113893841801</v>
      </c>
      <c r="BT42" s="21">
        <v>200311.987668432</v>
      </c>
      <c r="BU42" s="21">
        <v>423506.62012225302</v>
      </c>
      <c r="BV42" s="21">
        <v>216963.15422199399</v>
      </c>
      <c r="BW42" s="21">
        <v>327654.019593056</v>
      </c>
      <c r="BX42" s="21">
        <v>319344.00201697397</v>
      </c>
      <c r="BY42" s="21">
        <v>863455.19800782902</v>
      </c>
      <c r="BZ42" s="21">
        <v>93671.508036718995</v>
      </c>
      <c r="CA42" s="21">
        <v>437963.06152497098</v>
      </c>
      <c r="CB42" s="21">
        <v>62364.625268429903</v>
      </c>
      <c r="CC42" s="21">
        <v>156793.59752145401</v>
      </c>
      <c r="CD42" s="21">
        <v>81537.5443478909</v>
      </c>
      <c r="CE42" s="21">
        <v>560.49498134383896</v>
      </c>
      <c r="CF42" s="21">
        <v>-51310.787426005401</v>
      </c>
      <c r="CG42" s="21">
        <v>2.2351741790771501E-8</v>
      </c>
      <c r="CH42" s="23"/>
      <c r="CI42" s="23"/>
      <c r="CJ42" s="23"/>
      <c r="CK42" s="23"/>
      <c r="CL42" s="23"/>
      <c r="CM42" s="23"/>
      <c r="CR42" s="19"/>
      <c r="CS42" s="25"/>
      <c r="CT42" s="21"/>
      <c r="CU42" s="21"/>
      <c r="CV42" s="26"/>
      <c r="CW42" s="21"/>
      <c r="CX42" s="21"/>
      <c r="CY42" s="25"/>
      <c r="DA42" s="27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EA42" s="18" t="s">
        <v>153</v>
      </c>
      <c r="EB42" s="29" t="s">
        <v>22</v>
      </c>
      <c r="EC42" s="29" t="s">
        <v>23</v>
      </c>
      <c r="ED42" s="29" t="s">
        <v>25</v>
      </c>
      <c r="EE42" s="29" t="s">
        <v>26</v>
      </c>
      <c r="EF42" s="29" t="s">
        <v>27</v>
      </c>
      <c r="EG42" s="29" t="s">
        <v>28</v>
      </c>
      <c r="EH42" s="29" t="s">
        <v>29</v>
      </c>
      <c r="EI42" s="29" t="s">
        <v>30</v>
      </c>
      <c r="EJ42" s="29" t="s">
        <v>31</v>
      </c>
      <c r="EK42" s="29" t="s">
        <v>33</v>
      </c>
      <c r="EL42" s="29" t="s">
        <v>34</v>
      </c>
      <c r="EM42" s="29" t="s">
        <v>35</v>
      </c>
    </row>
    <row r="43" spans="1:155" ht="14.45">
      <c r="A43" s="10" t="s">
        <v>105</v>
      </c>
      <c r="B43" s="11" t="s">
        <v>164</v>
      </c>
      <c r="C43" s="11"/>
      <c r="D43" s="11"/>
      <c r="E43" s="11"/>
      <c r="F43" s="11"/>
      <c r="G43" s="11"/>
      <c r="H43" s="11"/>
      <c r="R43" s="19" t="s">
        <v>172</v>
      </c>
      <c r="S43" s="21">
        <v>61535408</v>
      </c>
      <c r="T43" s="21">
        <v>62740305.163981497</v>
      </c>
      <c r="V43" s="19" t="s">
        <v>172</v>
      </c>
      <c r="W43" s="21">
        <v>-1204897.1639815001</v>
      </c>
      <c r="Y43" s="19" t="s">
        <v>172</v>
      </c>
      <c r="Z43" s="21">
        <v>43340239.156632602</v>
      </c>
      <c r="AA43" s="21">
        <v>935846.76886835496</v>
      </c>
      <c r="AB43" s="21">
        <v>1244052.55283086</v>
      </c>
      <c r="AC43" s="21">
        <v>11508779.0066364</v>
      </c>
      <c r="AD43" s="21">
        <v>203173.06844821799</v>
      </c>
      <c r="AE43" s="21">
        <v>2452934.0782813998</v>
      </c>
      <c r="AF43" s="21">
        <v>-27743.286408737102</v>
      </c>
      <c r="AG43" s="21">
        <v>-127926.35817295199</v>
      </c>
      <c r="AH43" s="21">
        <v>250154.91282722401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-80121.589653075105</v>
      </c>
      <c r="AO43" s="21">
        <v>-154469.751557904</v>
      </c>
      <c r="AP43" s="21">
        <v>126165.116603937</v>
      </c>
      <c r="AQ43" s="21">
        <v>465691.13540283497</v>
      </c>
      <c r="AR43" s="21">
        <v>346548.950473145</v>
      </c>
      <c r="AS43" s="21">
        <v>338987.55036852701</v>
      </c>
      <c r="AT43" s="21">
        <v>442420.25188636599</v>
      </c>
      <c r="AU43" s="21">
        <v>761660.79606846999</v>
      </c>
      <c r="AV43" s="21">
        <v>166893.21228570599</v>
      </c>
      <c r="AW43" s="21">
        <v>291126.22960734001</v>
      </c>
      <c r="AX43" s="21">
        <v>35412.181122901697</v>
      </c>
      <c r="AY43" s="21">
        <v>139465.13559680001</v>
      </c>
      <c r="AZ43" s="21">
        <v>111645.412020841</v>
      </c>
      <c r="BA43" s="21">
        <v>18844.634446264299</v>
      </c>
      <c r="BB43" s="21">
        <v>-31875.2195102029</v>
      </c>
      <c r="BC43" s="21">
        <v>-17598.781123786899</v>
      </c>
      <c r="BD43" s="21">
        <v>1.4901161193847699E-8</v>
      </c>
      <c r="BE43" s="23"/>
      <c r="BF43" s="36"/>
      <c r="BG43" s="19" t="s">
        <v>172</v>
      </c>
      <c r="BH43" s="21">
        <v>43340239.156632602</v>
      </c>
      <c r="BI43" s="21">
        <v>935846.76886835496</v>
      </c>
      <c r="BJ43" s="21">
        <v>1244052.55283086</v>
      </c>
      <c r="BK43" s="21">
        <v>11508779.0066364</v>
      </c>
      <c r="BL43" s="21">
        <v>203173.06844821799</v>
      </c>
      <c r="BM43" s="21">
        <v>2452934.0782813998</v>
      </c>
      <c r="BN43" s="21">
        <v>-155669.644581689</v>
      </c>
      <c r="BO43" s="21">
        <v>250154.91282722401</v>
      </c>
      <c r="BP43" s="21">
        <v>0</v>
      </c>
      <c r="BQ43" s="21">
        <v>0</v>
      </c>
      <c r="BR43" s="21">
        <v>-80121.589653075105</v>
      </c>
      <c r="BS43" s="21">
        <v>-154469.751557904</v>
      </c>
      <c r="BT43" s="21">
        <v>126165.116603937</v>
      </c>
      <c r="BU43" s="21">
        <v>465691.13540283497</v>
      </c>
      <c r="BV43" s="21">
        <v>346548.950473145</v>
      </c>
      <c r="BW43" s="21">
        <v>338987.55036852701</v>
      </c>
      <c r="BX43" s="21">
        <v>442420.25188636599</v>
      </c>
      <c r="BY43" s="21">
        <v>761660.79606846999</v>
      </c>
      <c r="BZ43" s="21">
        <v>166893.21228570599</v>
      </c>
      <c r="CA43" s="21">
        <v>291126.22960734001</v>
      </c>
      <c r="CB43" s="21">
        <v>35412.181122901697</v>
      </c>
      <c r="CC43" s="21">
        <v>139465.13559680001</v>
      </c>
      <c r="CD43" s="21">
        <v>111645.412020841</v>
      </c>
      <c r="CE43" s="21">
        <v>18844.634446264299</v>
      </c>
      <c r="CF43" s="21">
        <v>-49474.000633989803</v>
      </c>
      <c r="CG43" s="21">
        <v>1.4901161193847699E-8</v>
      </c>
      <c r="CH43" s="23"/>
      <c r="CI43" s="23"/>
      <c r="CJ43" s="23"/>
      <c r="CK43" s="23"/>
      <c r="CL43" s="23"/>
      <c r="CM43" s="23"/>
      <c r="EK43" s="90">
        <v>335086013.31130004</v>
      </c>
      <c r="EL43" s="90">
        <v>35330196.560599998</v>
      </c>
      <c r="EM43" s="90">
        <v>328827637.65369999</v>
      </c>
    </row>
    <row r="44" spans="1:155">
      <c r="A44" s="10" t="s">
        <v>127</v>
      </c>
      <c r="B44" s="11" t="s">
        <v>166</v>
      </c>
      <c r="C44" s="17" t="s">
        <v>158</v>
      </c>
      <c r="D44" s="17"/>
      <c r="E44" s="17"/>
      <c r="F44" s="11" t="s">
        <v>167</v>
      </c>
      <c r="G44" s="11"/>
      <c r="H44" s="11"/>
      <c r="R44" s="19" t="s">
        <v>175</v>
      </c>
      <c r="S44" s="21">
        <v>52074992</v>
      </c>
      <c r="T44" s="21">
        <v>53099268.251493096</v>
      </c>
      <c r="V44" s="19" t="s">
        <v>175</v>
      </c>
      <c r="W44" s="21">
        <v>-1024276.2514931</v>
      </c>
      <c r="Y44" s="19" t="s">
        <v>175</v>
      </c>
      <c r="Z44" s="21">
        <v>43340239.156632602</v>
      </c>
      <c r="AA44" s="21">
        <v>1093735.0851442299</v>
      </c>
      <c r="AB44" s="21">
        <v>677619.81701626803</v>
      </c>
      <c r="AC44" s="21">
        <v>0</v>
      </c>
      <c r="AD44" s="21">
        <v>100958.48629405101</v>
      </c>
      <c r="AE44" s="21">
        <v>1548037.4141379001</v>
      </c>
      <c r="AF44" s="21">
        <v>0</v>
      </c>
      <c r="AG44" s="21">
        <v>0</v>
      </c>
      <c r="AH44" s="21">
        <v>199269.679188612</v>
      </c>
      <c r="AI44" s="21">
        <v>99351.541439715598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690544.12883576599</v>
      </c>
      <c r="AP44" s="21">
        <v>224915.49675191901</v>
      </c>
      <c r="AQ44" s="21">
        <v>1582509.7627920001</v>
      </c>
      <c r="AR44" s="21">
        <v>209551.14767644199</v>
      </c>
      <c r="AS44" s="21">
        <v>225768.76316750099</v>
      </c>
      <c r="AT44" s="21">
        <v>81816.872384574497</v>
      </c>
      <c r="AU44" s="21">
        <v>2308217.5269383001</v>
      </c>
      <c r="AV44" s="21">
        <v>139986.57025951499</v>
      </c>
      <c r="AW44" s="21">
        <v>43637.009176086001</v>
      </c>
      <c r="AX44" s="21">
        <v>71467.744665023201</v>
      </c>
      <c r="AY44" s="21">
        <v>164679.430559517</v>
      </c>
      <c r="AZ44" s="21">
        <v>27818.4812483469</v>
      </c>
      <c r="BA44" s="21">
        <v>206656.12157022301</v>
      </c>
      <c r="BB44" s="21">
        <v>37184.962394269198</v>
      </c>
      <c r="BC44" s="21">
        <v>25303.053220243499</v>
      </c>
      <c r="BD44" s="21">
        <v>0</v>
      </c>
      <c r="BE44" s="23"/>
      <c r="BF44" s="36"/>
      <c r="BG44" s="19" t="s">
        <v>175</v>
      </c>
      <c r="BH44" s="21">
        <v>43340239.156632602</v>
      </c>
      <c r="BI44" s="21">
        <v>1093735.0851442299</v>
      </c>
      <c r="BJ44" s="21">
        <v>677619.81701626803</v>
      </c>
      <c r="BK44" s="21">
        <v>0</v>
      </c>
      <c r="BL44" s="21">
        <v>100958.48629405101</v>
      </c>
      <c r="BM44" s="21">
        <v>1548037.4141379001</v>
      </c>
      <c r="BN44" s="21">
        <v>0</v>
      </c>
      <c r="BO44" s="21">
        <v>298621.22062832798</v>
      </c>
      <c r="BP44" s="21">
        <v>0</v>
      </c>
      <c r="BQ44" s="21">
        <v>0</v>
      </c>
      <c r="BR44" s="21">
        <v>0</v>
      </c>
      <c r="BS44" s="21">
        <v>690544.12883576599</v>
      </c>
      <c r="BT44" s="21">
        <v>224915.49675191901</v>
      </c>
      <c r="BU44" s="21">
        <v>1582509.7627920001</v>
      </c>
      <c r="BV44" s="21">
        <v>209551.14767644199</v>
      </c>
      <c r="BW44" s="21">
        <v>225768.76316750099</v>
      </c>
      <c r="BX44" s="21">
        <v>81816.872384574497</v>
      </c>
      <c r="BY44" s="21">
        <v>2308217.5269383001</v>
      </c>
      <c r="BZ44" s="21">
        <v>139986.57025951499</v>
      </c>
      <c r="CA44" s="21">
        <v>43637.009176086001</v>
      </c>
      <c r="CB44" s="21">
        <v>71467.744665023201</v>
      </c>
      <c r="CC44" s="21">
        <v>164679.430559517</v>
      </c>
      <c r="CD44" s="21">
        <v>27818.4812483469</v>
      </c>
      <c r="CE44" s="21">
        <v>206656.12157022301</v>
      </c>
      <c r="CF44" s="21">
        <v>62488.015614512697</v>
      </c>
      <c r="CG44" s="21">
        <v>0</v>
      </c>
      <c r="CH44" s="23"/>
      <c r="CI44" s="23"/>
      <c r="CJ44" s="23"/>
      <c r="CK44" s="23"/>
      <c r="CL44" s="23"/>
      <c r="CM44" s="23"/>
    </row>
    <row r="45" spans="1:155">
      <c r="A45" s="10" t="s">
        <v>127</v>
      </c>
      <c r="B45" s="11" t="s">
        <v>169</v>
      </c>
      <c r="C45" s="17" t="s">
        <v>158</v>
      </c>
      <c r="D45" s="17"/>
      <c r="E45" s="17"/>
      <c r="F45" s="11" t="s">
        <v>167</v>
      </c>
      <c r="G45" s="11"/>
      <c r="H45" s="11"/>
      <c r="R45" s="19" t="s">
        <v>177</v>
      </c>
      <c r="S45" s="21">
        <v>50624004</v>
      </c>
      <c r="T45" s="21">
        <v>51212253.591175802</v>
      </c>
      <c r="V45" s="19" t="s">
        <v>177</v>
      </c>
      <c r="W45" s="21">
        <v>-588249.59117580205</v>
      </c>
      <c r="Y45" s="19" t="s">
        <v>177</v>
      </c>
      <c r="Z45" s="21">
        <v>43340239.156632602</v>
      </c>
      <c r="AA45" s="21">
        <v>1089670.5859781399</v>
      </c>
      <c r="AB45" s="21">
        <v>866.98726513523297</v>
      </c>
      <c r="AC45" s="21">
        <v>0</v>
      </c>
      <c r="AD45" s="21">
        <v>81196.097932770906</v>
      </c>
      <c r="AE45" s="21">
        <v>1015585.92632469</v>
      </c>
      <c r="AF45" s="21">
        <v>0</v>
      </c>
      <c r="AG45" s="21">
        <v>0</v>
      </c>
      <c r="AH45" s="21">
        <v>0</v>
      </c>
      <c r="AI45" s="21">
        <v>60302.423382820103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1134611.7033313101</v>
      </c>
      <c r="AP45" s="21">
        <v>128646.076944197</v>
      </c>
      <c r="AQ45" s="21">
        <v>348389.19103747699</v>
      </c>
      <c r="AR45" s="21">
        <v>102684.353678028</v>
      </c>
      <c r="AS45" s="21">
        <v>97485.292069579606</v>
      </c>
      <c r="AT45" s="21">
        <v>18887.854432765998</v>
      </c>
      <c r="AU45" s="21">
        <v>2189721.6676845099</v>
      </c>
      <c r="AV45" s="21">
        <v>498115.25409372099</v>
      </c>
      <c r="AW45" s="21">
        <v>2670.08655886632</v>
      </c>
      <c r="AX45" s="21">
        <v>650350.41062437196</v>
      </c>
      <c r="AY45" s="21">
        <v>138771.016734064</v>
      </c>
      <c r="AZ45" s="21">
        <v>17229.495378130399</v>
      </c>
      <c r="BA45" s="21">
        <v>151108.374287538</v>
      </c>
      <c r="BB45" s="21">
        <v>85172.360320962602</v>
      </c>
      <c r="BC45" s="21">
        <v>60549.276484132097</v>
      </c>
      <c r="BD45" s="21">
        <v>2.2351741790771501E-8</v>
      </c>
      <c r="BE45" s="23"/>
      <c r="BF45" s="36"/>
      <c r="BG45" s="19" t="s">
        <v>177</v>
      </c>
      <c r="BH45" s="21">
        <v>43340239.156632602</v>
      </c>
      <c r="BI45" s="21">
        <v>1089670.5859781399</v>
      </c>
      <c r="BJ45" s="21">
        <v>866.98726513523297</v>
      </c>
      <c r="BK45" s="21">
        <v>0</v>
      </c>
      <c r="BL45" s="21">
        <v>81196.097932770906</v>
      </c>
      <c r="BM45" s="21">
        <v>1015585.92632469</v>
      </c>
      <c r="BN45" s="21">
        <v>0</v>
      </c>
      <c r="BO45" s="21">
        <v>60302.423382820103</v>
      </c>
      <c r="BP45" s="21">
        <v>0</v>
      </c>
      <c r="BQ45" s="21">
        <v>0</v>
      </c>
      <c r="BR45" s="21">
        <v>0</v>
      </c>
      <c r="BS45" s="21">
        <v>1134611.7033313101</v>
      </c>
      <c r="BT45" s="21">
        <v>128646.076944197</v>
      </c>
      <c r="BU45" s="21">
        <v>348389.19103747699</v>
      </c>
      <c r="BV45" s="21">
        <v>102684.353678028</v>
      </c>
      <c r="BW45" s="21">
        <v>97485.292069579606</v>
      </c>
      <c r="BX45" s="21">
        <v>18887.854432765998</v>
      </c>
      <c r="BY45" s="21">
        <v>2189721.6676845099</v>
      </c>
      <c r="BZ45" s="21">
        <v>498115.25409372099</v>
      </c>
      <c r="CA45" s="21">
        <v>2670.08655886632</v>
      </c>
      <c r="CB45" s="21">
        <v>650350.41062437196</v>
      </c>
      <c r="CC45" s="21">
        <v>138771.016734064</v>
      </c>
      <c r="CD45" s="21">
        <v>17229.495378130399</v>
      </c>
      <c r="CE45" s="21">
        <v>151108.374287538</v>
      </c>
      <c r="CF45" s="21">
        <v>145721.63680509501</v>
      </c>
      <c r="CG45" s="21">
        <v>2.2351741790771501E-8</v>
      </c>
      <c r="CH45" s="23"/>
      <c r="CI45" s="23"/>
      <c r="CJ45" s="23"/>
      <c r="CK45" s="23"/>
      <c r="CL45" s="23"/>
      <c r="CM45" s="23"/>
      <c r="EA45" s="18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</row>
    <row r="46" spans="1:155">
      <c r="A46" s="10" t="s">
        <v>127</v>
      </c>
      <c r="B46" s="11" t="s">
        <v>171</v>
      </c>
      <c r="C46" s="17" t="s">
        <v>158</v>
      </c>
      <c r="D46" s="17"/>
      <c r="E46" s="17"/>
      <c r="F46" s="11" t="s">
        <v>167</v>
      </c>
      <c r="G46" s="11"/>
      <c r="H46" s="11"/>
      <c r="R46" s="19" t="s">
        <v>179</v>
      </c>
      <c r="S46" s="21">
        <v>62637828</v>
      </c>
      <c r="T46" s="21">
        <v>61556644.702063598</v>
      </c>
      <c r="V46" s="19" t="s">
        <v>179</v>
      </c>
      <c r="W46" s="21">
        <v>1081183.2979363999</v>
      </c>
      <c r="Y46" s="19" t="s">
        <v>179</v>
      </c>
      <c r="Z46" s="21">
        <v>43340239.156632602</v>
      </c>
      <c r="AA46" s="21">
        <v>1684203.5888475601</v>
      </c>
      <c r="AB46" s="21">
        <v>182200.326296655</v>
      </c>
      <c r="AC46" s="21">
        <v>11607284.126394801</v>
      </c>
      <c r="AD46" s="21">
        <v>245739.05184237901</v>
      </c>
      <c r="AE46" s="21">
        <v>1282454.63770009</v>
      </c>
      <c r="AF46" s="21">
        <v>-102861.669481662</v>
      </c>
      <c r="AG46" s="21">
        <v>-199811.559431823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-7971.1702774786199</v>
      </c>
      <c r="AP46" s="21">
        <v>110593.58683447501</v>
      </c>
      <c r="AQ46" s="21">
        <v>487839.58126091002</v>
      </c>
      <c r="AR46" s="21">
        <v>227726.902356798</v>
      </c>
      <c r="AS46" s="21">
        <v>327114.462923732</v>
      </c>
      <c r="AT46" s="21">
        <v>376646.07624908601</v>
      </c>
      <c r="AU46" s="21">
        <v>820493.61668914696</v>
      </c>
      <c r="AV46" s="21">
        <v>99140.759940274496</v>
      </c>
      <c r="AW46" s="21">
        <v>375651.848553146</v>
      </c>
      <c r="AX46" s="21">
        <v>441372.6996462</v>
      </c>
      <c r="AY46" s="21">
        <v>178019.049434646</v>
      </c>
      <c r="AZ46" s="21">
        <v>76917.935826113899</v>
      </c>
      <c r="BA46" s="21">
        <v>14283.3732252721</v>
      </c>
      <c r="BB46" s="21">
        <v>-25859.8566347337</v>
      </c>
      <c r="BC46" s="21">
        <v>15228.1772354493</v>
      </c>
      <c r="BD46" s="21">
        <v>0</v>
      </c>
      <c r="BE46" s="23"/>
      <c r="BF46" s="36"/>
      <c r="BG46" s="19" t="s">
        <v>179</v>
      </c>
      <c r="BH46" s="21">
        <v>43340239.156632602</v>
      </c>
      <c r="BI46" s="21">
        <v>1684203.5888475601</v>
      </c>
      <c r="BJ46" s="21">
        <v>182200.326296655</v>
      </c>
      <c r="BK46" s="21">
        <v>11607284.126394801</v>
      </c>
      <c r="BL46" s="21">
        <v>245739.05184237901</v>
      </c>
      <c r="BM46" s="21">
        <v>1282454.63770009</v>
      </c>
      <c r="BN46" s="21">
        <v>-302673.22891348501</v>
      </c>
      <c r="BO46" s="21">
        <v>0</v>
      </c>
      <c r="BP46" s="21">
        <v>0</v>
      </c>
      <c r="BQ46" s="21">
        <v>0</v>
      </c>
      <c r="BR46" s="21">
        <v>0</v>
      </c>
      <c r="BS46" s="21">
        <v>-7971.1702774786199</v>
      </c>
      <c r="BT46" s="21">
        <v>110593.58683447501</v>
      </c>
      <c r="BU46" s="21">
        <v>487839.58126091002</v>
      </c>
      <c r="BV46" s="21">
        <v>227726.902356798</v>
      </c>
      <c r="BW46" s="21">
        <v>327114.462923732</v>
      </c>
      <c r="BX46" s="21">
        <v>376646.07624908601</v>
      </c>
      <c r="BY46" s="21">
        <v>820493.61668914696</v>
      </c>
      <c r="BZ46" s="21">
        <v>99140.759940274496</v>
      </c>
      <c r="CA46" s="21">
        <v>375651.848553146</v>
      </c>
      <c r="CB46" s="21">
        <v>441372.6996462</v>
      </c>
      <c r="CC46" s="21">
        <v>178019.049434646</v>
      </c>
      <c r="CD46" s="21">
        <v>76917.935826113899</v>
      </c>
      <c r="CE46" s="21">
        <v>14283.3732252721</v>
      </c>
      <c r="CF46" s="21">
        <v>-10631.6793992844</v>
      </c>
      <c r="CG46" s="21">
        <v>0</v>
      </c>
      <c r="CH46" s="23"/>
      <c r="CI46" s="23"/>
      <c r="CJ46" s="23"/>
      <c r="CK46" s="23"/>
      <c r="CL46" s="23"/>
      <c r="CM46" s="23"/>
      <c r="EA46" s="18" t="s">
        <v>104</v>
      </c>
      <c r="EB46" s="29" t="s">
        <v>22</v>
      </c>
      <c r="EC46" s="29" t="s">
        <v>23</v>
      </c>
      <c r="ED46" s="29" t="s">
        <v>25</v>
      </c>
      <c r="EE46" s="29" t="s">
        <v>26</v>
      </c>
      <c r="EF46" s="29" t="s">
        <v>27</v>
      </c>
      <c r="EG46" s="29" t="s">
        <v>28</v>
      </c>
      <c r="EH46" s="29" t="s">
        <v>29</v>
      </c>
      <c r="EI46" s="29" t="s">
        <v>30</v>
      </c>
      <c r="EJ46" s="29" t="s">
        <v>31</v>
      </c>
      <c r="EK46" s="29" t="s">
        <v>33</v>
      </c>
      <c r="EL46" s="29" t="s">
        <v>34</v>
      </c>
      <c r="EM46" s="29" t="s">
        <v>35</v>
      </c>
    </row>
    <row r="47" spans="1:155">
      <c r="A47" s="10" t="s">
        <v>127</v>
      </c>
      <c r="B47" s="11" t="s">
        <v>174</v>
      </c>
      <c r="C47" s="17" t="s">
        <v>158</v>
      </c>
      <c r="D47" s="17"/>
      <c r="E47" s="17"/>
      <c r="F47" s="11" t="s">
        <v>167</v>
      </c>
      <c r="G47" s="11"/>
      <c r="H47" s="11"/>
      <c r="R47" s="19" t="s">
        <v>181</v>
      </c>
      <c r="S47" s="21">
        <v>50580520</v>
      </c>
      <c r="T47" s="21">
        <v>51382628.093944401</v>
      </c>
      <c r="V47" s="19" t="s">
        <v>181</v>
      </c>
      <c r="W47" s="21">
        <v>-802108.09394440101</v>
      </c>
      <c r="Y47" s="19" t="s">
        <v>181</v>
      </c>
      <c r="Z47" s="21">
        <v>43340239.156632602</v>
      </c>
      <c r="AA47" s="21">
        <v>1601241.3025642801</v>
      </c>
      <c r="AB47" s="21">
        <v>0</v>
      </c>
      <c r="AC47" s="21">
        <v>0</v>
      </c>
      <c r="AD47" s="21">
        <v>58404.689731733597</v>
      </c>
      <c r="AE47" s="21">
        <v>1074188.7342663601</v>
      </c>
      <c r="AF47" s="21">
        <v>0</v>
      </c>
      <c r="AG47" s="21">
        <v>0</v>
      </c>
      <c r="AH47" s="21">
        <v>63552.405067234802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741255.00754521403</v>
      </c>
      <c r="AP47" s="21">
        <v>74692.047940152494</v>
      </c>
      <c r="AQ47" s="21">
        <v>677653.50380595704</v>
      </c>
      <c r="AR47" s="21">
        <v>207227.869222282</v>
      </c>
      <c r="AS47" s="21">
        <v>63186.665794744797</v>
      </c>
      <c r="AT47" s="21">
        <v>52159.986071916101</v>
      </c>
      <c r="AU47" s="21">
        <v>2286886.15148413</v>
      </c>
      <c r="AV47" s="21">
        <v>387521.29306174</v>
      </c>
      <c r="AW47" s="21">
        <v>82644.064123900404</v>
      </c>
      <c r="AX47" s="21">
        <v>358073.979222761</v>
      </c>
      <c r="AY47" s="21">
        <v>86995.425878815193</v>
      </c>
      <c r="AZ47" s="21">
        <v>19004.199177144099</v>
      </c>
      <c r="BA47" s="21">
        <v>22550.166271652801</v>
      </c>
      <c r="BB47" s="21">
        <v>99027.709285920893</v>
      </c>
      <c r="BC47" s="21">
        <v>86123.736795859601</v>
      </c>
      <c r="BD47" s="21">
        <v>7.4505805969238298E-9</v>
      </c>
      <c r="BE47" s="23"/>
      <c r="BF47" s="36"/>
      <c r="BG47" s="19" t="s">
        <v>181</v>
      </c>
      <c r="BH47" s="21">
        <v>43340239.156632602</v>
      </c>
      <c r="BI47" s="21">
        <v>1601241.3025642801</v>
      </c>
      <c r="BJ47" s="21">
        <v>0</v>
      </c>
      <c r="BK47" s="21">
        <v>0</v>
      </c>
      <c r="BL47" s="21">
        <v>58404.689731733597</v>
      </c>
      <c r="BM47" s="21">
        <v>1074188.7342663601</v>
      </c>
      <c r="BN47" s="21">
        <v>0</v>
      </c>
      <c r="BO47" s="21">
        <v>63552.405067234802</v>
      </c>
      <c r="BP47" s="21">
        <v>0</v>
      </c>
      <c r="BQ47" s="21">
        <v>0</v>
      </c>
      <c r="BR47" s="21">
        <v>0</v>
      </c>
      <c r="BS47" s="21">
        <v>741255.00754521403</v>
      </c>
      <c r="BT47" s="21">
        <v>74692.047940152494</v>
      </c>
      <c r="BU47" s="21">
        <v>677653.50380595704</v>
      </c>
      <c r="BV47" s="21">
        <v>207227.869222282</v>
      </c>
      <c r="BW47" s="21">
        <v>63186.665794744797</v>
      </c>
      <c r="BX47" s="21">
        <v>52159.986071916101</v>
      </c>
      <c r="BY47" s="21">
        <v>2286886.15148413</v>
      </c>
      <c r="BZ47" s="21">
        <v>387521.29306174</v>
      </c>
      <c r="CA47" s="21">
        <v>82644.064123900404</v>
      </c>
      <c r="CB47" s="21">
        <v>358073.979222761</v>
      </c>
      <c r="CC47" s="21">
        <v>86995.425878815193</v>
      </c>
      <c r="CD47" s="21">
        <v>19004.199177144099</v>
      </c>
      <c r="CE47" s="21">
        <v>22550.166271652801</v>
      </c>
      <c r="CF47" s="21">
        <v>185151.44608178001</v>
      </c>
      <c r="CG47" s="21">
        <v>7.4505805969238298E-9</v>
      </c>
      <c r="CH47" s="23"/>
      <c r="CI47" s="23"/>
      <c r="CJ47" s="23"/>
      <c r="CK47" s="23"/>
      <c r="CL47" s="23"/>
      <c r="CM47" s="23"/>
      <c r="EK47" s="81">
        <f>EK13/EK43</f>
        <v>0.6741358620118485</v>
      </c>
      <c r="EL47" s="81">
        <f t="shared" ref="EL47:EM47" si="5">EL13/EL43</f>
        <v>1.4365466191333858</v>
      </c>
      <c r="EM47" s="81">
        <f t="shared" si="5"/>
        <v>1.0637623763033961</v>
      </c>
    </row>
    <row r="48" spans="1:155">
      <c r="A48" s="10" t="s">
        <v>127</v>
      </c>
      <c r="B48" s="11" t="s">
        <v>176</v>
      </c>
      <c r="C48" s="17" t="s">
        <v>158</v>
      </c>
      <c r="D48" s="17"/>
      <c r="E48" s="17"/>
      <c r="F48" s="11" t="s">
        <v>167</v>
      </c>
      <c r="G48" s="11"/>
      <c r="H48" s="11"/>
      <c r="R48" s="19" t="s">
        <v>183</v>
      </c>
      <c r="S48" s="21">
        <v>50973752</v>
      </c>
      <c r="T48" s="21">
        <v>51684615.110538803</v>
      </c>
      <c r="V48" s="19" t="s">
        <v>183</v>
      </c>
      <c r="W48" s="21">
        <v>-710863.11053880304</v>
      </c>
      <c r="Y48" s="19" t="s">
        <v>183</v>
      </c>
      <c r="Z48" s="21">
        <v>43340239.156632602</v>
      </c>
      <c r="AA48" s="21">
        <v>1531730.8770800901</v>
      </c>
      <c r="AB48" s="21">
        <v>3963.0535863442901</v>
      </c>
      <c r="AC48" s="21">
        <v>0</v>
      </c>
      <c r="AD48" s="21">
        <v>53267.211221940197</v>
      </c>
      <c r="AE48" s="21">
        <v>902865.33505056903</v>
      </c>
      <c r="AF48" s="21">
        <v>0</v>
      </c>
      <c r="AG48" s="21">
        <v>0</v>
      </c>
      <c r="AH48" s="21">
        <v>0</v>
      </c>
      <c r="AI48" s="21">
        <v>107235.187440282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695791.604903801</v>
      </c>
      <c r="AP48" s="21">
        <v>75984.346848334098</v>
      </c>
      <c r="AQ48" s="21">
        <v>1449666.8801400999</v>
      </c>
      <c r="AR48" s="21">
        <v>286051.33114438999</v>
      </c>
      <c r="AS48" s="21">
        <v>70229.9870066351</v>
      </c>
      <c r="AT48" s="21">
        <v>56046.084345457501</v>
      </c>
      <c r="AU48" s="21">
        <v>2085753.62968397</v>
      </c>
      <c r="AV48" s="21">
        <v>400047.755895084</v>
      </c>
      <c r="AW48" s="21">
        <v>11114.0511494035</v>
      </c>
      <c r="AX48" s="21">
        <v>334550.27118494501</v>
      </c>
      <c r="AY48" s="21">
        <v>39377.012387270501</v>
      </c>
      <c r="AZ48" s="21">
        <v>20899.00594336</v>
      </c>
      <c r="BA48" s="21">
        <v>52625.219323499201</v>
      </c>
      <c r="BB48" s="21">
        <v>95992.522584731501</v>
      </c>
      <c r="BC48" s="21">
        <v>71184.586986009206</v>
      </c>
      <c r="BD48" s="21">
        <v>0</v>
      </c>
      <c r="BE48" s="23"/>
      <c r="BF48" s="36"/>
      <c r="BG48" s="19" t="s">
        <v>183</v>
      </c>
      <c r="BH48" s="21">
        <v>43340239.156632602</v>
      </c>
      <c r="BI48" s="21">
        <v>1531730.8770800901</v>
      </c>
      <c r="BJ48" s="21">
        <v>3963.0535863442901</v>
      </c>
      <c r="BK48" s="21">
        <v>0</v>
      </c>
      <c r="BL48" s="21">
        <v>53267.211221940197</v>
      </c>
      <c r="BM48" s="21">
        <v>902865.33505056903</v>
      </c>
      <c r="BN48" s="21">
        <v>0</v>
      </c>
      <c r="BO48" s="21">
        <v>107235.187440282</v>
      </c>
      <c r="BP48" s="21">
        <v>0</v>
      </c>
      <c r="BQ48" s="21">
        <v>0</v>
      </c>
      <c r="BR48" s="21">
        <v>0</v>
      </c>
      <c r="BS48" s="21">
        <v>695791.604903801</v>
      </c>
      <c r="BT48" s="21">
        <v>75984.346848334098</v>
      </c>
      <c r="BU48" s="21">
        <v>1449666.8801400999</v>
      </c>
      <c r="BV48" s="21">
        <v>286051.33114438999</v>
      </c>
      <c r="BW48" s="21">
        <v>70229.9870066351</v>
      </c>
      <c r="BX48" s="21">
        <v>56046.084345457501</v>
      </c>
      <c r="BY48" s="21">
        <v>2085753.62968397</v>
      </c>
      <c r="BZ48" s="21">
        <v>400047.755895084</v>
      </c>
      <c r="CA48" s="21">
        <v>11114.0511494035</v>
      </c>
      <c r="CB48" s="21">
        <v>334550.27118494501</v>
      </c>
      <c r="CC48" s="21">
        <v>39377.012387270501</v>
      </c>
      <c r="CD48" s="21">
        <v>20899.00594336</v>
      </c>
      <c r="CE48" s="21">
        <v>52625.219323499201</v>
      </c>
      <c r="CF48" s="21">
        <v>167177.10957074101</v>
      </c>
      <c r="CG48" s="21">
        <v>0</v>
      </c>
      <c r="CH48" s="23"/>
      <c r="CI48" s="23"/>
      <c r="CJ48" s="23"/>
      <c r="CK48" s="23"/>
      <c r="CL48" s="23"/>
      <c r="CM48" s="23"/>
    </row>
    <row r="49" spans="1:153">
      <c r="A49" s="10" t="s">
        <v>127</v>
      </c>
      <c r="B49" s="11" t="s">
        <v>178</v>
      </c>
      <c r="C49" s="17" t="s">
        <v>158</v>
      </c>
      <c r="D49" s="17"/>
      <c r="E49" s="17"/>
      <c r="F49" s="11" t="s">
        <v>167</v>
      </c>
      <c r="G49" s="11"/>
      <c r="H49" s="11"/>
      <c r="R49" s="19" t="s">
        <v>185</v>
      </c>
      <c r="S49" s="21">
        <v>52206012</v>
      </c>
      <c r="T49" s="21">
        <v>53245125.885889202</v>
      </c>
      <c r="V49" s="19" t="s">
        <v>185</v>
      </c>
      <c r="W49" s="21">
        <v>-1039113.8858892</v>
      </c>
      <c r="Y49" s="19" t="s">
        <v>185</v>
      </c>
      <c r="Z49" s="21">
        <v>43340239.156632602</v>
      </c>
      <c r="AA49" s="21">
        <v>1056729.6526764601</v>
      </c>
      <c r="AB49" s="21">
        <v>44904.317844937003</v>
      </c>
      <c r="AC49" s="21">
        <v>0</v>
      </c>
      <c r="AD49" s="21">
        <v>104849.271339528</v>
      </c>
      <c r="AE49" s="21">
        <v>4816544.9528798796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18558.0354408272</v>
      </c>
      <c r="AP49" s="21">
        <v>84120.090973981802</v>
      </c>
      <c r="AQ49" s="21">
        <v>338451.519779036</v>
      </c>
      <c r="AR49" s="21">
        <v>141453.04696996501</v>
      </c>
      <c r="AS49" s="21">
        <v>163019.226800181</v>
      </c>
      <c r="AT49" s="21">
        <v>277082.83584580797</v>
      </c>
      <c r="AU49" s="21">
        <v>1371092.8180166001</v>
      </c>
      <c r="AV49" s="21">
        <v>328373.50495913101</v>
      </c>
      <c r="AW49" s="21">
        <v>186694.88895657001</v>
      </c>
      <c r="AX49" s="21">
        <v>500160.69941407599</v>
      </c>
      <c r="AY49" s="21">
        <v>79130.123735033194</v>
      </c>
      <c r="AZ49" s="21">
        <v>60352.9807678754</v>
      </c>
      <c r="BA49" s="21">
        <v>286310.97819419397</v>
      </c>
      <c r="BB49" s="21">
        <v>30662.946246188199</v>
      </c>
      <c r="BC49" s="21">
        <v>16394.838416325802</v>
      </c>
      <c r="BD49" s="21">
        <v>1.4901161193847699E-8</v>
      </c>
      <c r="BE49" s="23"/>
      <c r="BF49" s="36"/>
      <c r="BG49" s="19" t="s">
        <v>185</v>
      </c>
      <c r="BH49" s="21">
        <v>43340239.156632602</v>
      </c>
      <c r="BI49" s="21">
        <v>1056729.6526764601</v>
      </c>
      <c r="BJ49" s="21">
        <v>44904.317844937003</v>
      </c>
      <c r="BK49" s="21">
        <v>0</v>
      </c>
      <c r="BL49" s="21">
        <v>104849.271339528</v>
      </c>
      <c r="BM49" s="21">
        <v>4816544.9528798796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18558.0354408272</v>
      </c>
      <c r="BT49" s="21">
        <v>84120.090973981802</v>
      </c>
      <c r="BU49" s="21">
        <v>338451.519779036</v>
      </c>
      <c r="BV49" s="21">
        <v>141453.04696996501</v>
      </c>
      <c r="BW49" s="21">
        <v>163019.226800181</v>
      </c>
      <c r="BX49" s="21">
        <v>277082.83584580797</v>
      </c>
      <c r="BY49" s="21">
        <v>1371092.8180166001</v>
      </c>
      <c r="BZ49" s="21">
        <v>328373.50495913101</v>
      </c>
      <c r="CA49" s="21">
        <v>186694.88895657001</v>
      </c>
      <c r="CB49" s="21">
        <v>500160.69941407599</v>
      </c>
      <c r="CC49" s="21">
        <v>79130.123735033194</v>
      </c>
      <c r="CD49" s="21">
        <v>60352.9807678754</v>
      </c>
      <c r="CE49" s="21">
        <v>286310.97819419397</v>
      </c>
      <c r="CF49" s="21">
        <v>47057.784662514001</v>
      </c>
      <c r="CG49" s="21">
        <v>1.4901161193847699E-8</v>
      </c>
      <c r="CH49" s="23"/>
      <c r="CI49" s="23"/>
      <c r="CJ49" s="23"/>
      <c r="CK49" s="23"/>
      <c r="CL49" s="23"/>
      <c r="CM49" s="23"/>
      <c r="EA49" s="84" t="s">
        <v>8</v>
      </c>
      <c r="EB49" s="85" t="s">
        <v>9</v>
      </c>
      <c r="EC49" s="85" t="s">
        <v>39</v>
      </c>
      <c r="ED49" s="85" t="s">
        <v>41</v>
      </c>
      <c r="EE49" s="85" t="s">
        <v>43</v>
      </c>
      <c r="EF49" s="85" t="s">
        <v>44</v>
      </c>
      <c r="EG49" s="85" t="s">
        <v>45</v>
      </c>
      <c r="EH49" s="85" t="s">
        <v>533</v>
      </c>
      <c r="EI49" s="85" t="s">
        <v>48</v>
      </c>
      <c r="EJ49" s="85" t="s">
        <v>49</v>
      </c>
      <c r="EK49" s="85">
        <v>121</v>
      </c>
      <c r="EL49" s="85" t="s">
        <v>50</v>
      </c>
      <c r="EM49" s="85" t="s">
        <v>26</v>
      </c>
      <c r="EN49" s="85" t="s">
        <v>27</v>
      </c>
      <c r="EO49" s="85" t="s">
        <v>51</v>
      </c>
      <c r="EP49" s="85" t="s">
        <v>29</v>
      </c>
      <c r="EQ49" s="85" t="s">
        <v>30</v>
      </c>
      <c r="ER49" s="85" t="s">
        <v>31</v>
      </c>
      <c r="ES49" s="85" t="s">
        <v>33</v>
      </c>
      <c r="ET49" s="85" t="s">
        <v>34</v>
      </c>
      <c r="EU49" s="85" t="s">
        <v>35</v>
      </c>
      <c r="EV49" s="85" t="s">
        <v>52</v>
      </c>
      <c r="EW49" s="85" t="s">
        <v>38</v>
      </c>
    </row>
    <row r="50" spans="1:153">
      <c r="A50" s="10" t="s">
        <v>127</v>
      </c>
      <c r="B50" s="11" t="s">
        <v>180</v>
      </c>
      <c r="C50" s="17" t="s">
        <v>158</v>
      </c>
      <c r="D50" s="17"/>
      <c r="E50" s="17"/>
      <c r="F50" s="11" t="s">
        <v>167</v>
      </c>
      <c r="G50" s="11"/>
      <c r="H50" s="11"/>
      <c r="R50" s="19" t="s">
        <v>187</v>
      </c>
      <c r="S50" s="21">
        <v>51381956</v>
      </c>
      <c r="T50" s="21">
        <v>52003517.1852118</v>
      </c>
      <c r="V50" s="19" t="s">
        <v>187</v>
      </c>
      <c r="W50" s="21">
        <v>-621561.18521180004</v>
      </c>
      <c r="Y50" s="19" t="s">
        <v>187</v>
      </c>
      <c r="Z50" s="21">
        <v>43340239.156632602</v>
      </c>
      <c r="AA50" s="21">
        <v>954076.98932107002</v>
      </c>
      <c r="AB50" s="21">
        <v>36769.939314673102</v>
      </c>
      <c r="AC50" s="21">
        <v>0</v>
      </c>
      <c r="AD50" s="21">
        <v>91297.371963417696</v>
      </c>
      <c r="AE50" s="21">
        <v>2338431.4989009001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528777.88227837998</v>
      </c>
      <c r="AP50" s="21">
        <v>79455.642866661801</v>
      </c>
      <c r="AQ50" s="21">
        <v>335797.56457369903</v>
      </c>
      <c r="AR50" s="21">
        <v>296235.63835825498</v>
      </c>
      <c r="AS50" s="21">
        <v>201337.09586597799</v>
      </c>
      <c r="AT50" s="21">
        <v>137423.23990532101</v>
      </c>
      <c r="AU50" s="21">
        <v>1908197.73879311</v>
      </c>
      <c r="AV50" s="21">
        <v>390646.44081618701</v>
      </c>
      <c r="AW50" s="21">
        <v>129910.150023478</v>
      </c>
      <c r="AX50" s="21">
        <v>525167.93979495903</v>
      </c>
      <c r="AY50" s="21">
        <v>199954.81147330001</v>
      </c>
      <c r="AZ50" s="21">
        <v>47709.800948655</v>
      </c>
      <c r="BA50" s="21">
        <v>291473.38065250701</v>
      </c>
      <c r="BB50" s="21">
        <v>116777.341173682</v>
      </c>
      <c r="BC50" s="21">
        <v>53837.5615549758</v>
      </c>
      <c r="BD50" s="21">
        <v>-7.4505805969238298E-9</v>
      </c>
      <c r="BE50" s="23"/>
      <c r="BF50" s="36"/>
      <c r="BG50" s="19" t="s">
        <v>187</v>
      </c>
      <c r="BH50" s="21">
        <v>43340239.156632602</v>
      </c>
      <c r="BI50" s="21">
        <v>954076.98932107002</v>
      </c>
      <c r="BJ50" s="21">
        <v>36769.939314673102</v>
      </c>
      <c r="BK50" s="21">
        <v>0</v>
      </c>
      <c r="BL50" s="21">
        <v>91297.371963417696</v>
      </c>
      <c r="BM50" s="21">
        <v>2338431.4989009001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528777.88227837998</v>
      </c>
      <c r="BT50" s="21">
        <v>79455.642866661801</v>
      </c>
      <c r="BU50" s="21">
        <v>335797.56457369903</v>
      </c>
      <c r="BV50" s="21">
        <v>296235.63835825498</v>
      </c>
      <c r="BW50" s="21">
        <v>201337.09586597799</v>
      </c>
      <c r="BX50" s="21">
        <v>137423.23990532101</v>
      </c>
      <c r="BY50" s="21">
        <v>1908197.73879311</v>
      </c>
      <c r="BZ50" s="21">
        <v>390646.44081618701</v>
      </c>
      <c r="CA50" s="21">
        <v>129910.150023478</v>
      </c>
      <c r="CB50" s="21">
        <v>525167.93979495903</v>
      </c>
      <c r="CC50" s="21">
        <v>199954.81147330001</v>
      </c>
      <c r="CD50" s="21">
        <v>47709.800948655</v>
      </c>
      <c r="CE50" s="21">
        <v>291473.38065250701</v>
      </c>
      <c r="CF50" s="21">
        <v>170614.90272865799</v>
      </c>
      <c r="CG50" s="21">
        <v>-7.4505805969238298E-9</v>
      </c>
      <c r="CH50" s="23"/>
      <c r="CI50" s="23"/>
      <c r="CJ50" s="23"/>
      <c r="CK50" s="23"/>
      <c r="CL50" s="23"/>
      <c r="CM50" s="23"/>
      <c r="EA50" s="83" t="s">
        <v>68</v>
      </c>
      <c r="EB50" s="82">
        <v>2329819790.4464002</v>
      </c>
      <c r="EC50" s="82">
        <v>57648080.333216697</v>
      </c>
      <c r="ED50" s="82">
        <v>148453744.32443601</v>
      </c>
      <c r="EE50" s="86">
        <v>63693073.381834202</v>
      </c>
      <c r="EF50" s="82">
        <v>-4828395.1728560301</v>
      </c>
      <c r="EG50" s="82">
        <v>5181451.3805487202</v>
      </c>
      <c r="EH50" s="82">
        <v>3636919.9838994802</v>
      </c>
      <c r="EI50" s="82">
        <v>27391564.331876699</v>
      </c>
      <c r="EJ50" s="82">
        <v>7112237.63931954</v>
      </c>
      <c r="EK50" s="82">
        <v>7403646.8174334904</v>
      </c>
      <c r="EL50" s="82">
        <v>12235415.5097245</v>
      </c>
      <c r="EM50" s="82">
        <v>4162981.7167320899</v>
      </c>
      <c r="EN50" s="82">
        <v>10752558.953916401</v>
      </c>
      <c r="EO50" s="82">
        <v>73216314.796056807</v>
      </c>
      <c r="EP50" s="82">
        <v>14639150.848995499</v>
      </c>
      <c r="EQ50" s="82">
        <v>7534804.5053578503</v>
      </c>
      <c r="ER50" s="82">
        <v>16959354.303653501</v>
      </c>
      <c r="ES50" s="82">
        <v>6629889.1643136898</v>
      </c>
      <c r="ET50" s="82">
        <v>1422516.3765175501</v>
      </c>
      <c r="EU50" s="82">
        <v>12248569.768792</v>
      </c>
      <c r="EV50" s="82">
        <v>13983079.042676</v>
      </c>
      <c r="EW50" s="82">
        <v>2.6822090148925802E-7</v>
      </c>
    </row>
    <row r="51" spans="1:153">
      <c r="A51" s="10" t="s">
        <v>127</v>
      </c>
      <c r="B51" s="11" t="s">
        <v>182</v>
      </c>
      <c r="C51" s="17" t="s">
        <v>158</v>
      </c>
      <c r="D51" s="17"/>
      <c r="E51" s="17"/>
      <c r="F51" s="11" t="s">
        <v>167</v>
      </c>
      <c r="H51" s="11"/>
      <c r="R51" s="19" t="s">
        <v>189</v>
      </c>
      <c r="S51" s="21">
        <v>50933916</v>
      </c>
      <c r="T51" s="21">
        <v>51534755.863415301</v>
      </c>
      <c r="V51" s="19" t="s">
        <v>189</v>
      </c>
      <c r="W51" s="21">
        <v>-600839.86341530096</v>
      </c>
      <c r="Y51" s="19" t="s">
        <v>189</v>
      </c>
      <c r="Z51" s="21">
        <v>43340239.156632602</v>
      </c>
      <c r="AA51" s="21">
        <v>999041.97770761698</v>
      </c>
      <c r="AB51" s="21">
        <v>70004.038808740501</v>
      </c>
      <c r="AC51" s="21">
        <v>0</v>
      </c>
      <c r="AD51" s="21">
        <v>54820.067620549402</v>
      </c>
      <c r="AE51" s="21">
        <v>1703030.38183031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554167.73112725397</v>
      </c>
      <c r="AP51" s="21">
        <v>30251.931929568302</v>
      </c>
      <c r="AQ51" s="21">
        <v>419076.507161922</v>
      </c>
      <c r="AR51" s="21">
        <v>365872.59124026197</v>
      </c>
      <c r="AS51" s="21">
        <v>252736.98132298901</v>
      </c>
      <c r="AT51" s="21">
        <v>113200.941860673</v>
      </c>
      <c r="AU51" s="21">
        <v>2091171.21529019</v>
      </c>
      <c r="AV51" s="21">
        <v>448973.26634472201</v>
      </c>
      <c r="AW51" s="21">
        <v>94972.500011187905</v>
      </c>
      <c r="AX51" s="21">
        <v>342085.46438520198</v>
      </c>
      <c r="AY51" s="21">
        <v>325547.22747416102</v>
      </c>
      <c r="AZ51" s="21">
        <v>36403.299657462201</v>
      </c>
      <c r="BA51" s="21">
        <v>103423.42016282</v>
      </c>
      <c r="BB51" s="21">
        <v>142230.27580574801</v>
      </c>
      <c r="BC51" s="21">
        <v>47506.887041326903</v>
      </c>
      <c r="BD51" s="21">
        <v>-1.4901161193847699E-8</v>
      </c>
      <c r="BE51" s="23"/>
      <c r="BF51" s="36"/>
      <c r="BG51" s="19" t="s">
        <v>189</v>
      </c>
      <c r="BH51" s="21">
        <v>43340239.156632602</v>
      </c>
      <c r="BI51" s="21">
        <v>999041.97770761698</v>
      </c>
      <c r="BJ51" s="21">
        <v>70004.038808740501</v>
      </c>
      <c r="BK51" s="21">
        <v>0</v>
      </c>
      <c r="BL51" s="21">
        <v>54820.067620549402</v>
      </c>
      <c r="BM51" s="21">
        <v>1703030.38183031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554167.73112725397</v>
      </c>
      <c r="BT51" s="21">
        <v>30251.931929568302</v>
      </c>
      <c r="BU51" s="21">
        <v>419076.507161922</v>
      </c>
      <c r="BV51" s="21">
        <v>365872.59124026197</v>
      </c>
      <c r="BW51" s="21">
        <v>252736.98132298901</v>
      </c>
      <c r="BX51" s="21">
        <v>113200.941860673</v>
      </c>
      <c r="BY51" s="21">
        <v>2091171.21529019</v>
      </c>
      <c r="BZ51" s="21">
        <v>448973.26634472201</v>
      </c>
      <c r="CA51" s="21">
        <v>94972.500011187905</v>
      </c>
      <c r="CB51" s="21">
        <v>342085.46438520198</v>
      </c>
      <c r="CC51" s="21">
        <v>325547.22747416102</v>
      </c>
      <c r="CD51" s="21">
        <v>36403.299657462201</v>
      </c>
      <c r="CE51" s="21">
        <v>103423.42016282</v>
      </c>
      <c r="CF51" s="21">
        <v>189737.162847075</v>
      </c>
      <c r="CG51" s="21">
        <v>-1.4901161193847699E-8</v>
      </c>
      <c r="CH51" s="23"/>
      <c r="CI51" s="23"/>
      <c r="CJ51" s="23"/>
      <c r="CK51" s="23"/>
      <c r="CL51" s="23"/>
      <c r="CM51" s="23"/>
      <c r="EA51" s="83" t="s">
        <v>73</v>
      </c>
      <c r="EB51" s="82">
        <v>2329819790.4464002</v>
      </c>
      <c r="EC51" s="82">
        <v>69374241.530303702</v>
      </c>
      <c r="ED51" s="82">
        <v>86263757.125506803</v>
      </c>
      <c r="EE51" s="86">
        <v>114122074.920803</v>
      </c>
      <c r="EF51" s="82">
        <v>-2189244.0497994898</v>
      </c>
      <c r="EG51" s="82">
        <v>6961362.2469266998</v>
      </c>
      <c r="EH51" s="82">
        <v>4894703.2929612203</v>
      </c>
      <c r="EI51" s="82">
        <v>36085990.774891101</v>
      </c>
      <c r="EJ51" s="82">
        <v>11549912.4540646</v>
      </c>
      <c r="EK51" s="82">
        <v>9122972.4014703594</v>
      </c>
      <c r="EL51" s="82">
        <v>17267642.210140999</v>
      </c>
      <c r="EM51" s="82">
        <v>15517578.7937729</v>
      </c>
      <c r="EN51" s="82">
        <v>27946676.555193201</v>
      </c>
      <c r="EO51" s="82">
        <v>43426493.2950579</v>
      </c>
      <c r="EP51" s="82">
        <v>7374259.6897152299</v>
      </c>
      <c r="EQ51" s="82">
        <v>13867884.251766101</v>
      </c>
      <c r="ER51" s="82">
        <v>8394095.2418376394</v>
      </c>
      <c r="ES51" s="82">
        <v>3469132.4668787499</v>
      </c>
      <c r="ET51" s="82">
        <v>1215068.0956494201</v>
      </c>
      <c r="EU51" s="82">
        <v>9883844.7993741892</v>
      </c>
      <c r="EV51" s="82">
        <v>4318417.3594125696</v>
      </c>
      <c r="EW51" s="82">
        <v>2.6822090148925802E-7</v>
      </c>
    </row>
    <row r="52" spans="1:153">
      <c r="A52" s="10" t="s">
        <v>127</v>
      </c>
      <c r="B52" s="11" t="s">
        <v>184</v>
      </c>
      <c r="C52" s="17" t="s">
        <v>158</v>
      </c>
      <c r="D52" s="17"/>
      <c r="E52" s="17"/>
      <c r="F52" s="11" t="s">
        <v>167</v>
      </c>
      <c r="G52" s="11"/>
      <c r="H52" s="11"/>
      <c r="R52" s="19" t="s">
        <v>191</v>
      </c>
      <c r="S52" s="21">
        <v>82945216</v>
      </c>
      <c r="T52" s="21">
        <v>74385566.5643906</v>
      </c>
      <c r="V52" s="19" t="s">
        <v>191</v>
      </c>
      <c r="W52" s="21">
        <v>8559649.4356094003</v>
      </c>
      <c r="Y52" s="19" t="s">
        <v>191</v>
      </c>
      <c r="Z52" s="21">
        <v>43340239.156632602</v>
      </c>
      <c r="AA52" s="21">
        <v>834272.32041766599</v>
      </c>
      <c r="AB52" s="21">
        <v>3848394.7664640001</v>
      </c>
      <c r="AC52" s="21">
        <v>11184267.6008012</v>
      </c>
      <c r="AD52" s="21">
        <v>170662.52924733801</v>
      </c>
      <c r="AE52" s="21">
        <v>4861291.1852957802</v>
      </c>
      <c r="AF52" s="21">
        <v>-9501.0298167594901</v>
      </c>
      <c r="AG52" s="21">
        <v>-137168.12848026599</v>
      </c>
      <c r="AH52" s="21">
        <v>0</v>
      </c>
      <c r="AI52" s="21">
        <v>0</v>
      </c>
      <c r="AJ52" s="21">
        <v>3379642.7770539601</v>
      </c>
      <c r="AK52" s="21">
        <v>0</v>
      </c>
      <c r="AL52" s="21">
        <v>0</v>
      </c>
      <c r="AM52" s="21">
        <v>0</v>
      </c>
      <c r="AN52" s="21">
        <v>0</v>
      </c>
      <c r="AO52" s="21">
        <v>197581.71724673099</v>
      </c>
      <c r="AP52" s="21">
        <v>1069.6347909195999</v>
      </c>
      <c r="AQ52" s="21">
        <v>1422480.99317208</v>
      </c>
      <c r="AR52" s="21">
        <v>238886.091596007</v>
      </c>
      <c r="AS52" s="21">
        <v>458232.42924967199</v>
      </c>
      <c r="AT52" s="21">
        <v>350921.19254030299</v>
      </c>
      <c r="AU52" s="21">
        <v>366497.26484024001</v>
      </c>
      <c r="AV52" s="21">
        <v>337267.65270922502</v>
      </c>
      <c r="AW52" s="21">
        <v>164928.43072669499</v>
      </c>
      <c r="AX52" s="21">
        <v>1056062.64779052</v>
      </c>
      <c r="AY52" s="21">
        <v>118542.969598633</v>
      </c>
      <c r="AZ52" s="21">
        <v>121509.983099768</v>
      </c>
      <c r="BA52" s="21">
        <v>207428.57449998299</v>
      </c>
      <c r="BB52" s="21">
        <v>614939.79434520297</v>
      </c>
      <c r="BC52" s="21">
        <v>1257116.01056907</v>
      </c>
      <c r="BD52" s="21">
        <v>0</v>
      </c>
      <c r="BE52" s="23"/>
      <c r="BF52" s="36"/>
      <c r="BG52" s="19" t="s">
        <v>191</v>
      </c>
      <c r="BH52" s="21">
        <v>43340239.156632602</v>
      </c>
      <c r="BI52" s="21">
        <v>834272.32041766599</v>
      </c>
      <c r="BJ52" s="21">
        <v>3848394.7664640001</v>
      </c>
      <c r="BK52" s="21">
        <v>11184267.6008012</v>
      </c>
      <c r="BL52" s="21">
        <v>170662.52924733801</v>
      </c>
      <c r="BM52" s="21">
        <v>4861291.1852957802</v>
      </c>
      <c r="BN52" s="21">
        <v>-146669.15829702499</v>
      </c>
      <c r="BO52" s="21">
        <v>0</v>
      </c>
      <c r="BP52" s="21">
        <v>3379642.7770539601</v>
      </c>
      <c r="BQ52" s="21">
        <v>0</v>
      </c>
      <c r="BR52" s="21">
        <v>0</v>
      </c>
      <c r="BS52" s="21">
        <v>197581.71724673099</v>
      </c>
      <c r="BT52" s="21">
        <v>1069.6347909195999</v>
      </c>
      <c r="BU52" s="21">
        <v>1422480.99317208</v>
      </c>
      <c r="BV52" s="21">
        <v>238886.091596007</v>
      </c>
      <c r="BW52" s="21">
        <v>458232.42924967199</v>
      </c>
      <c r="BX52" s="21">
        <v>350921.19254030299</v>
      </c>
      <c r="BY52" s="21">
        <v>366497.26484024001</v>
      </c>
      <c r="BZ52" s="21">
        <v>337267.65270922502</v>
      </c>
      <c r="CA52" s="21">
        <v>164928.43072669499</v>
      </c>
      <c r="CB52" s="21">
        <v>1056062.64779052</v>
      </c>
      <c r="CC52" s="21">
        <v>118542.969598633</v>
      </c>
      <c r="CD52" s="21">
        <v>121509.983099768</v>
      </c>
      <c r="CE52" s="21">
        <v>207428.57449998299</v>
      </c>
      <c r="CF52" s="21">
        <v>1872055.8049142701</v>
      </c>
      <c r="CG52" s="21">
        <v>0</v>
      </c>
      <c r="CH52" s="23"/>
      <c r="CI52" s="23"/>
      <c r="CJ52" s="23"/>
      <c r="CK52" s="23"/>
      <c r="CL52" s="23"/>
      <c r="CM52" s="23"/>
    </row>
    <row r="53" spans="1:153">
      <c r="A53" s="10" t="s">
        <v>127</v>
      </c>
      <c r="B53" s="11" t="s">
        <v>186</v>
      </c>
      <c r="C53" s="17" t="s">
        <v>158</v>
      </c>
      <c r="D53" s="17"/>
      <c r="E53" s="17"/>
      <c r="F53" s="11" t="s">
        <v>167</v>
      </c>
      <c r="G53" s="11"/>
      <c r="H53" s="11"/>
      <c r="R53" s="19" t="s">
        <v>192</v>
      </c>
      <c r="S53" s="21">
        <v>66421988</v>
      </c>
      <c r="T53" s="21">
        <v>65693252.405170403</v>
      </c>
      <c r="V53" s="19" t="s">
        <v>192</v>
      </c>
      <c r="W53" s="21">
        <v>728735.59482959704</v>
      </c>
      <c r="Y53" s="19" t="s">
        <v>192</v>
      </c>
      <c r="Z53" s="21">
        <v>43340239.156632602</v>
      </c>
      <c r="AA53" s="21">
        <v>938944.73878403299</v>
      </c>
      <c r="AB53" s="21">
        <v>942000.76567034004</v>
      </c>
      <c r="AC53" s="21">
        <v>11335819.569669301</v>
      </c>
      <c r="AD53" s="21">
        <v>218393.42697206</v>
      </c>
      <c r="AE53" s="21">
        <v>3879928.1962768398</v>
      </c>
      <c r="AF53" s="21">
        <v>-132298.177491935</v>
      </c>
      <c r="AG53" s="21">
        <v>-187997.86406544101</v>
      </c>
      <c r="AH53" s="21">
        <v>623457.57265541796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-563306.54145925096</v>
      </c>
      <c r="AP53" s="21">
        <v>86679.269817190696</v>
      </c>
      <c r="AQ53" s="21">
        <v>352131.71191246202</v>
      </c>
      <c r="AR53" s="21">
        <v>326630.06407411798</v>
      </c>
      <c r="AS53" s="21">
        <v>466963.79583485</v>
      </c>
      <c r="AT53" s="21">
        <v>438643.21204083099</v>
      </c>
      <c r="AU53" s="21">
        <v>450574.87938570301</v>
      </c>
      <c r="AV53" s="21">
        <v>421726.867672163</v>
      </c>
      <c r="AW53" s="21">
        <v>113994.69314941201</v>
      </c>
      <c r="AX53" s="21">
        <v>930767.75373800902</v>
      </c>
      <c r="AY53" s="21">
        <v>140790.56333317401</v>
      </c>
      <c r="AZ53" s="21">
        <v>82501.215435927996</v>
      </c>
      <c r="BA53" s="21">
        <v>98331.173259485906</v>
      </c>
      <c r="BB53" s="21">
        <v>425365.04288511397</v>
      </c>
      <c r="BC53" s="21">
        <v>962971.31898799306</v>
      </c>
      <c r="BD53" s="21">
        <v>-7.4505805969238298E-9</v>
      </c>
      <c r="BE53" s="23"/>
      <c r="BF53" s="36"/>
      <c r="BG53" s="19" t="s">
        <v>192</v>
      </c>
      <c r="BH53" s="21">
        <v>43340239.156632602</v>
      </c>
      <c r="BI53" s="21">
        <v>938944.73878403299</v>
      </c>
      <c r="BJ53" s="21">
        <v>942000.76567034004</v>
      </c>
      <c r="BK53" s="21">
        <v>11335819.569669301</v>
      </c>
      <c r="BL53" s="21">
        <v>218393.42697206</v>
      </c>
      <c r="BM53" s="21">
        <v>3879928.1962768398</v>
      </c>
      <c r="BN53" s="21">
        <v>-320296.04155737598</v>
      </c>
      <c r="BO53" s="21">
        <v>623457.57265541796</v>
      </c>
      <c r="BP53" s="21">
        <v>0</v>
      </c>
      <c r="BQ53" s="21">
        <v>0</v>
      </c>
      <c r="BR53" s="21">
        <v>0</v>
      </c>
      <c r="BS53" s="21">
        <v>-563306.54145925096</v>
      </c>
      <c r="BT53" s="21">
        <v>86679.269817190696</v>
      </c>
      <c r="BU53" s="21">
        <v>352131.71191246202</v>
      </c>
      <c r="BV53" s="21">
        <v>326630.06407411798</v>
      </c>
      <c r="BW53" s="21">
        <v>466963.79583485</v>
      </c>
      <c r="BX53" s="21">
        <v>438643.21204083099</v>
      </c>
      <c r="BY53" s="21">
        <v>450574.87938570301</v>
      </c>
      <c r="BZ53" s="21">
        <v>421726.867672163</v>
      </c>
      <c r="CA53" s="21">
        <v>113994.69314941201</v>
      </c>
      <c r="CB53" s="21">
        <v>930767.75373800902</v>
      </c>
      <c r="CC53" s="21">
        <v>140790.56333317401</v>
      </c>
      <c r="CD53" s="21">
        <v>82501.215435927996</v>
      </c>
      <c r="CE53" s="21">
        <v>98331.173259485906</v>
      </c>
      <c r="CF53" s="21">
        <v>1388336.3618731101</v>
      </c>
      <c r="CG53" s="21">
        <v>-7.4505805969238298E-9</v>
      </c>
      <c r="CH53" s="23"/>
      <c r="CI53" s="23"/>
      <c r="CJ53" s="23"/>
      <c r="CK53" s="23"/>
      <c r="CL53" s="23"/>
      <c r="CM53" s="23"/>
    </row>
    <row r="54" spans="1:153">
      <c r="A54" s="10" t="s">
        <v>127</v>
      </c>
      <c r="B54" s="11" t="s">
        <v>188</v>
      </c>
      <c r="C54" s="17" t="s">
        <v>158</v>
      </c>
      <c r="D54" s="17"/>
      <c r="E54" s="17"/>
      <c r="F54" s="11" t="s">
        <v>167</v>
      </c>
      <c r="G54" s="11"/>
      <c r="H54" s="11"/>
      <c r="R54" s="19" t="s">
        <v>194</v>
      </c>
      <c r="S54" s="21">
        <v>45175904</v>
      </c>
      <c r="T54" s="21">
        <v>48498742.4368347</v>
      </c>
      <c r="V54" s="19" t="s">
        <v>194</v>
      </c>
      <c r="W54" s="21">
        <v>-3322838.4368346999</v>
      </c>
      <c r="Y54" s="19" t="s">
        <v>194</v>
      </c>
      <c r="Z54" s="21">
        <v>43340239.156632602</v>
      </c>
      <c r="AA54" s="21">
        <v>1063023.49352399</v>
      </c>
      <c r="AB54" s="21">
        <v>35574.450525088701</v>
      </c>
      <c r="AC54" s="21">
        <v>0</v>
      </c>
      <c r="AD54" s="21">
        <v>21641.1499557227</v>
      </c>
      <c r="AE54" s="21">
        <v>326903.98445175297</v>
      </c>
      <c r="AF54" s="21">
        <v>0</v>
      </c>
      <c r="AG54" s="21">
        <v>0</v>
      </c>
      <c r="AH54" s="21">
        <v>318282.52000603802</v>
      </c>
      <c r="AI54" s="21">
        <v>12511.411103579299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71034.670733175997</v>
      </c>
      <c r="AP54" s="21">
        <v>52116.2589096749</v>
      </c>
      <c r="AQ54" s="21">
        <v>120603.900919597</v>
      </c>
      <c r="AR54" s="21">
        <v>95601.1844040547</v>
      </c>
      <c r="AS54" s="21">
        <v>97395.465318136194</v>
      </c>
      <c r="AT54" s="21">
        <v>164256.55486551099</v>
      </c>
      <c r="AU54" s="21">
        <v>191224.00303705901</v>
      </c>
      <c r="AV54" s="21">
        <v>44539.177344723998</v>
      </c>
      <c r="AW54" s="21">
        <v>99744.134192866506</v>
      </c>
      <c r="AX54" s="21">
        <v>219092.537669632</v>
      </c>
      <c r="AY54" s="21">
        <v>18997.8203748265</v>
      </c>
      <c r="AZ54" s="21">
        <v>12265.2449874836</v>
      </c>
      <c r="BA54" s="21">
        <v>34065.0387605215</v>
      </c>
      <c r="BB54" s="21">
        <v>1207362.4925140699</v>
      </c>
      <c r="BC54" s="21">
        <v>952267.78660460305</v>
      </c>
      <c r="BD54" s="21">
        <v>1.4901161193847699E-8</v>
      </c>
      <c r="BE54" s="23"/>
      <c r="BF54" s="36"/>
      <c r="BG54" s="19" t="s">
        <v>194</v>
      </c>
      <c r="BH54" s="21">
        <v>43340239.156632602</v>
      </c>
      <c r="BI54" s="21">
        <v>1063023.49352399</v>
      </c>
      <c r="BJ54" s="21">
        <v>35574.450525088701</v>
      </c>
      <c r="BK54" s="21">
        <v>0</v>
      </c>
      <c r="BL54" s="21">
        <v>21641.1499557227</v>
      </c>
      <c r="BM54" s="21">
        <v>326903.98445175297</v>
      </c>
      <c r="BN54" s="21">
        <v>0</v>
      </c>
      <c r="BO54" s="21">
        <v>330793.931109617</v>
      </c>
      <c r="BP54" s="21">
        <v>0</v>
      </c>
      <c r="BQ54" s="21">
        <v>0</v>
      </c>
      <c r="BR54" s="21">
        <v>0</v>
      </c>
      <c r="BS54" s="21">
        <v>71034.670733175997</v>
      </c>
      <c r="BT54" s="21">
        <v>52116.2589096749</v>
      </c>
      <c r="BU54" s="21">
        <v>120603.900919597</v>
      </c>
      <c r="BV54" s="21">
        <v>95601.1844040547</v>
      </c>
      <c r="BW54" s="21">
        <v>97395.465318136194</v>
      </c>
      <c r="BX54" s="21">
        <v>164256.55486551099</v>
      </c>
      <c r="BY54" s="21">
        <v>191224.00303705901</v>
      </c>
      <c r="BZ54" s="21">
        <v>44539.177344723998</v>
      </c>
      <c r="CA54" s="21">
        <v>99744.134192866506</v>
      </c>
      <c r="CB54" s="21">
        <v>219092.537669632</v>
      </c>
      <c r="CC54" s="21">
        <v>18997.8203748265</v>
      </c>
      <c r="CD54" s="21">
        <v>12265.2449874836</v>
      </c>
      <c r="CE54" s="21">
        <v>34065.0387605215</v>
      </c>
      <c r="CF54" s="21">
        <v>2159630.2791186702</v>
      </c>
      <c r="CG54" s="21">
        <v>1.4901161193847699E-8</v>
      </c>
      <c r="CH54" s="23"/>
      <c r="CI54" s="23"/>
      <c r="CJ54" s="23"/>
      <c r="CK54" s="23"/>
      <c r="CL54" s="23"/>
      <c r="CM54" s="23"/>
    </row>
    <row r="55" spans="1:153">
      <c r="A55" s="10" t="s">
        <v>127</v>
      </c>
      <c r="B55" s="11" t="s">
        <v>190</v>
      </c>
      <c r="C55" s="17" t="s">
        <v>129</v>
      </c>
      <c r="D55" s="17"/>
      <c r="E55" s="17"/>
      <c r="F55" s="11" t="s">
        <v>167</v>
      </c>
      <c r="G55" s="11"/>
      <c r="H55" s="11"/>
      <c r="R55" s="19" t="s">
        <v>197</v>
      </c>
      <c r="S55" s="21">
        <v>49352336</v>
      </c>
      <c r="T55" s="21">
        <v>50434820.883571602</v>
      </c>
      <c r="V55" s="19" t="s">
        <v>197</v>
      </c>
      <c r="W55" s="21">
        <v>-1082484.8835716001</v>
      </c>
      <c r="Y55" s="19" t="s">
        <v>197</v>
      </c>
      <c r="Z55" s="21">
        <v>43340239.156632602</v>
      </c>
      <c r="AA55" s="21">
        <v>1128579.68349818</v>
      </c>
      <c r="AB55" s="21">
        <v>624046.92553780798</v>
      </c>
      <c r="AC55" s="21">
        <v>0</v>
      </c>
      <c r="AD55" s="21">
        <v>13611.755780899501</v>
      </c>
      <c r="AE55" s="21">
        <v>991552.70283768501</v>
      </c>
      <c r="AF55" s="21">
        <v>0</v>
      </c>
      <c r="AG55" s="21">
        <v>0</v>
      </c>
      <c r="AH55" s="21">
        <v>0</v>
      </c>
      <c r="AI55" s="21">
        <v>50150.629814525702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322723.45359445899</v>
      </c>
      <c r="AP55" s="21">
        <v>75491.846965613993</v>
      </c>
      <c r="AQ55" s="21">
        <v>17934.4443593756</v>
      </c>
      <c r="AR55" s="21">
        <v>304443.45864599798</v>
      </c>
      <c r="AS55" s="21">
        <v>58.611039340726201</v>
      </c>
      <c r="AT55" s="21">
        <v>13752.5301629814</v>
      </c>
      <c r="AU55" s="21">
        <v>2724976.7391586001</v>
      </c>
      <c r="AV55" s="21">
        <v>15.2874333270834</v>
      </c>
      <c r="AW55" s="21">
        <v>171.171166601241</v>
      </c>
      <c r="AX55" s="21">
        <v>328631.02005567402</v>
      </c>
      <c r="AY55" s="21">
        <v>590.61514868226197</v>
      </c>
      <c r="AZ55" s="21">
        <v>2561.5087126842</v>
      </c>
      <c r="BA55" s="21">
        <v>67116.088544812199</v>
      </c>
      <c r="BB55" s="21">
        <v>270671.81809989299</v>
      </c>
      <c r="BC55" s="21">
        <v>157501.43638185799</v>
      </c>
      <c r="BD55" s="21">
        <v>-7.4505805969238298E-9</v>
      </c>
      <c r="BE55" s="23"/>
      <c r="BF55" s="36"/>
      <c r="BG55" s="19" t="s">
        <v>197</v>
      </c>
      <c r="BH55" s="21">
        <v>43340239.156632602</v>
      </c>
      <c r="BI55" s="21">
        <v>1128579.68349818</v>
      </c>
      <c r="BJ55" s="21">
        <v>624046.92553780798</v>
      </c>
      <c r="BK55" s="21">
        <v>0</v>
      </c>
      <c r="BL55" s="21">
        <v>13611.755780899501</v>
      </c>
      <c r="BM55" s="21">
        <v>991552.70283768501</v>
      </c>
      <c r="BN55" s="21">
        <v>0</v>
      </c>
      <c r="BO55" s="21">
        <v>50150.629814525702</v>
      </c>
      <c r="BP55" s="21">
        <v>0</v>
      </c>
      <c r="BQ55" s="21">
        <v>0</v>
      </c>
      <c r="BR55" s="21">
        <v>0</v>
      </c>
      <c r="BS55" s="21">
        <v>322723.45359445899</v>
      </c>
      <c r="BT55" s="21">
        <v>75491.846965613993</v>
      </c>
      <c r="BU55" s="21">
        <v>17934.4443593756</v>
      </c>
      <c r="BV55" s="21">
        <v>304443.45864599798</v>
      </c>
      <c r="BW55" s="21">
        <v>58.611039340726201</v>
      </c>
      <c r="BX55" s="21">
        <v>13752.5301629814</v>
      </c>
      <c r="BY55" s="21">
        <v>2724976.7391586001</v>
      </c>
      <c r="BZ55" s="21">
        <v>15.2874333270834</v>
      </c>
      <c r="CA55" s="21">
        <v>171.171166601241</v>
      </c>
      <c r="CB55" s="21">
        <v>328631.02005567402</v>
      </c>
      <c r="CC55" s="21">
        <v>590.61514868226197</v>
      </c>
      <c r="CD55" s="21">
        <v>2561.5087126842</v>
      </c>
      <c r="CE55" s="21">
        <v>67116.088544812199</v>
      </c>
      <c r="CF55" s="21">
        <v>428173.25448175101</v>
      </c>
      <c r="CG55" s="21">
        <v>-7.4505805969238298E-9</v>
      </c>
      <c r="CH55" s="23"/>
      <c r="CI55" s="23"/>
      <c r="CJ55" s="23"/>
      <c r="CK55" s="23"/>
      <c r="CL55" s="23"/>
      <c r="CM55" s="23"/>
    </row>
    <row r="56" spans="1:153">
      <c r="A56" s="10"/>
      <c r="B56" s="11"/>
      <c r="C56" s="11"/>
      <c r="D56" s="11"/>
      <c r="E56" s="11"/>
      <c r="F56" s="11"/>
      <c r="G56" s="11"/>
      <c r="H56" s="11"/>
      <c r="R56" s="19" t="s">
        <v>199</v>
      </c>
      <c r="S56" s="21">
        <v>50959360</v>
      </c>
      <c r="T56" s="21">
        <v>51068234.359707601</v>
      </c>
      <c r="V56" s="19" t="s">
        <v>199</v>
      </c>
      <c r="W56" s="21">
        <v>-108874.359707601</v>
      </c>
      <c r="Y56" s="19" t="s">
        <v>199</v>
      </c>
      <c r="Z56" s="21">
        <v>43340239.156632602</v>
      </c>
      <c r="AA56" s="21">
        <v>1230224.5236748001</v>
      </c>
      <c r="AB56" s="21">
        <v>1399642.13931038</v>
      </c>
      <c r="AC56" s="21">
        <v>0</v>
      </c>
      <c r="AD56" s="21">
        <v>62740.916092159598</v>
      </c>
      <c r="AE56" s="21">
        <v>1409897.8352041901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2239.19732710576</v>
      </c>
      <c r="AP56" s="21">
        <v>122099.498873306</v>
      </c>
      <c r="AQ56" s="21">
        <v>286311.402726461</v>
      </c>
      <c r="AR56" s="21">
        <v>366054.53903612099</v>
      </c>
      <c r="AS56" s="21">
        <v>11534.8866400145</v>
      </c>
      <c r="AT56" s="21">
        <v>66787.203235868103</v>
      </c>
      <c r="AU56" s="21">
        <v>2416040.94393805</v>
      </c>
      <c r="AV56" s="21">
        <v>1675.58658309872</v>
      </c>
      <c r="AW56" s="21">
        <v>1883.59362452901</v>
      </c>
      <c r="AX56" s="21">
        <v>188526.697697586</v>
      </c>
      <c r="AY56" s="21">
        <v>6492.7403712636396</v>
      </c>
      <c r="AZ56" s="21">
        <v>366.97014098316203</v>
      </c>
      <c r="BA56" s="21">
        <v>33945.8838990851</v>
      </c>
      <c r="BB56" s="21">
        <v>121530.6447</v>
      </c>
      <c r="BC56" s="21">
        <v>0</v>
      </c>
      <c r="BD56" s="21">
        <v>0</v>
      </c>
      <c r="BE56" s="23"/>
      <c r="BF56" s="36"/>
      <c r="BG56" s="19" t="s">
        <v>199</v>
      </c>
      <c r="BH56" s="21">
        <v>43340239.156632602</v>
      </c>
      <c r="BI56" s="21">
        <v>1230224.5236748001</v>
      </c>
      <c r="BJ56" s="21">
        <v>1399642.13931038</v>
      </c>
      <c r="BK56" s="21">
        <v>0</v>
      </c>
      <c r="BL56" s="21">
        <v>62740.916092159598</v>
      </c>
      <c r="BM56" s="21">
        <v>1409897.8352041901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2239.19732710576</v>
      </c>
      <c r="BT56" s="21">
        <v>122099.498873306</v>
      </c>
      <c r="BU56" s="21">
        <v>286311.402726461</v>
      </c>
      <c r="BV56" s="21">
        <v>366054.53903612099</v>
      </c>
      <c r="BW56" s="21">
        <v>11534.8866400145</v>
      </c>
      <c r="BX56" s="21">
        <v>66787.203235868103</v>
      </c>
      <c r="BY56" s="21">
        <v>2416040.94393805</v>
      </c>
      <c r="BZ56" s="21">
        <v>1675.58658309872</v>
      </c>
      <c r="CA56" s="21">
        <v>1883.59362452901</v>
      </c>
      <c r="CB56" s="21">
        <v>188526.697697586</v>
      </c>
      <c r="CC56" s="21">
        <v>6492.7403712636396</v>
      </c>
      <c r="CD56" s="21">
        <v>366.97014098316203</v>
      </c>
      <c r="CE56" s="21">
        <v>33945.8838990851</v>
      </c>
      <c r="CF56" s="21">
        <v>121530.6447</v>
      </c>
      <c r="CG56" s="21">
        <v>0</v>
      </c>
      <c r="CH56" s="23"/>
      <c r="CI56" s="23"/>
      <c r="CJ56" s="23"/>
      <c r="CK56" s="23"/>
      <c r="CL56" s="23"/>
      <c r="CM56" s="23"/>
    </row>
    <row r="57" spans="1:153">
      <c r="A57" s="10" t="s">
        <v>105</v>
      </c>
      <c r="B57" s="11" t="s">
        <v>193</v>
      </c>
      <c r="C57" s="11"/>
      <c r="D57" s="11"/>
      <c r="E57" s="11"/>
      <c r="F57" s="11"/>
      <c r="G57" s="11"/>
      <c r="H57" s="11"/>
      <c r="R57" s="19" t="s">
        <v>201</v>
      </c>
      <c r="S57" s="21">
        <v>50792568</v>
      </c>
      <c r="T57" s="21">
        <v>50980904.775233202</v>
      </c>
      <c r="V57" s="19" t="s">
        <v>201</v>
      </c>
      <c r="W57" s="21">
        <v>-188336.775233202</v>
      </c>
      <c r="Y57" s="19" t="s">
        <v>201</v>
      </c>
      <c r="Z57" s="21">
        <v>43340239.156632602</v>
      </c>
      <c r="AA57" s="21">
        <v>1251155.7629223701</v>
      </c>
      <c r="AB57" s="21">
        <v>1722152.57554451</v>
      </c>
      <c r="AC57" s="21">
        <v>0</v>
      </c>
      <c r="AD57" s="21">
        <v>77538.500523977695</v>
      </c>
      <c r="AE57" s="21">
        <v>1102067.41599661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129171.116825167</v>
      </c>
      <c r="AQ57" s="21">
        <v>332717.49773918401</v>
      </c>
      <c r="AR57" s="21">
        <v>347987.66885658301</v>
      </c>
      <c r="AS57" s="21">
        <v>15453.5983799035</v>
      </c>
      <c r="AT57" s="21">
        <v>75306.776475568797</v>
      </c>
      <c r="AU57" s="21">
        <v>2145268.22356932</v>
      </c>
      <c r="AV57" s="21">
        <v>0</v>
      </c>
      <c r="AW57" s="21">
        <v>15448.1827670579</v>
      </c>
      <c r="AX57" s="21">
        <v>209274.71634859001</v>
      </c>
      <c r="AY57" s="21">
        <v>6789.3875934698999</v>
      </c>
      <c r="AZ57" s="21">
        <v>475.88423898061302</v>
      </c>
      <c r="BA57" s="21">
        <v>55613.796500923898</v>
      </c>
      <c r="BB57" s="21">
        <v>154244.51431838801</v>
      </c>
      <c r="BC57" s="21">
        <v>0</v>
      </c>
      <c r="BD57" s="21">
        <v>1.4901161193847699E-8</v>
      </c>
      <c r="BE57" s="23"/>
      <c r="BF57" s="36"/>
      <c r="BG57" s="19" t="s">
        <v>201</v>
      </c>
      <c r="BH57" s="21">
        <v>43340239.156632602</v>
      </c>
      <c r="BI57" s="21">
        <v>1251155.7629223701</v>
      </c>
      <c r="BJ57" s="21">
        <v>1722152.57554451</v>
      </c>
      <c r="BK57" s="21">
        <v>0</v>
      </c>
      <c r="BL57" s="21">
        <v>77538.500523977695</v>
      </c>
      <c r="BM57" s="21">
        <v>1102067.41599661</v>
      </c>
      <c r="BN57" s="21">
        <v>0</v>
      </c>
      <c r="BO57" s="21">
        <v>0</v>
      </c>
      <c r="BP57" s="21">
        <v>0</v>
      </c>
      <c r="BQ57" s="21">
        <v>0</v>
      </c>
      <c r="BR57" s="21">
        <v>0</v>
      </c>
      <c r="BS57" s="21">
        <v>0</v>
      </c>
      <c r="BT57" s="21">
        <v>129171.116825167</v>
      </c>
      <c r="BU57" s="21">
        <v>332717.49773918401</v>
      </c>
      <c r="BV57" s="21">
        <v>347987.66885658301</v>
      </c>
      <c r="BW57" s="21">
        <v>15453.5983799035</v>
      </c>
      <c r="BX57" s="21">
        <v>75306.776475568797</v>
      </c>
      <c r="BY57" s="21">
        <v>2145268.22356932</v>
      </c>
      <c r="BZ57" s="21">
        <v>0</v>
      </c>
      <c r="CA57" s="21">
        <v>15448.1827670579</v>
      </c>
      <c r="CB57" s="21">
        <v>209274.71634859001</v>
      </c>
      <c r="CC57" s="21">
        <v>6789.3875934698999</v>
      </c>
      <c r="CD57" s="21">
        <v>475.88423898061302</v>
      </c>
      <c r="CE57" s="21">
        <v>55613.796500923898</v>
      </c>
      <c r="CF57" s="21">
        <v>154244.51431838801</v>
      </c>
      <c r="CG57" s="21">
        <v>1.4901161193847699E-8</v>
      </c>
      <c r="CH57" s="23"/>
      <c r="CI57" s="23"/>
      <c r="CJ57" s="23"/>
      <c r="CK57" s="23"/>
      <c r="CL57" s="23"/>
      <c r="CM57" s="23"/>
    </row>
    <row r="58" spans="1:153">
      <c r="A58" s="10" t="s">
        <v>127</v>
      </c>
      <c r="B58" s="11" t="s">
        <v>195</v>
      </c>
      <c r="C58" s="17" t="s">
        <v>158</v>
      </c>
      <c r="D58" s="17"/>
      <c r="E58" s="17"/>
      <c r="F58" s="11" t="s">
        <v>196</v>
      </c>
      <c r="G58" s="11"/>
      <c r="H58" s="11"/>
      <c r="R58" s="19" t="s">
        <v>203</v>
      </c>
      <c r="S58" s="21">
        <v>51148904</v>
      </c>
      <c r="T58" s="21">
        <v>51176154.736155801</v>
      </c>
      <c r="V58" s="19" t="s">
        <v>203</v>
      </c>
      <c r="W58" s="21">
        <v>-27250.7361558005</v>
      </c>
      <c r="Y58" s="19" t="s">
        <v>203</v>
      </c>
      <c r="Z58" s="21">
        <v>43340239.156632602</v>
      </c>
      <c r="AA58" s="21">
        <v>1307804.61771307</v>
      </c>
      <c r="AB58" s="21">
        <v>1940214.5578954499</v>
      </c>
      <c r="AC58" s="21">
        <v>0</v>
      </c>
      <c r="AD58" s="21">
        <v>31259.749799096298</v>
      </c>
      <c r="AE58" s="21">
        <v>1244602.9298801101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49813.893918325397</v>
      </c>
      <c r="AP58" s="21">
        <v>139262.54274089899</v>
      </c>
      <c r="AQ58" s="21">
        <v>307842.00669083901</v>
      </c>
      <c r="AR58" s="21">
        <v>352064.04652502201</v>
      </c>
      <c r="AS58" s="21">
        <v>19827.762507421299</v>
      </c>
      <c r="AT58" s="21">
        <v>131255.48235702299</v>
      </c>
      <c r="AU58" s="21">
        <v>1580431.3558957099</v>
      </c>
      <c r="AV58" s="21">
        <v>313230.95265692298</v>
      </c>
      <c r="AW58" s="21">
        <v>12204.704623337801</v>
      </c>
      <c r="AX58" s="21">
        <v>182491.61008572299</v>
      </c>
      <c r="AY58" s="21">
        <v>19286.299962743698</v>
      </c>
      <c r="AZ58" s="21">
        <v>142.93060731047399</v>
      </c>
      <c r="BA58" s="21">
        <v>27887.416379867602</v>
      </c>
      <c r="BB58" s="21">
        <v>176292.71928434199</v>
      </c>
      <c r="BC58" s="21">
        <v>0</v>
      </c>
      <c r="BD58" s="21">
        <v>-7.4505805969238298E-9</v>
      </c>
      <c r="BE58" s="23"/>
      <c r="BF58" s="36"/>
      <c r="BG58" s="19" t="s">
        <v>203</v>
      </c>
      <c r="BH58" s="21">
        <v>43340239.156632602</v>
      </c>
      <c r="BI58" s="21">
        <v>1307804.61771307</v>
      </c>
      <c r="BJ58" s="21">
        <v>1940214.5578954499</v>
      </c>
      <c r="BK58" s="21">
        <v>0</v>
      </c>
      <c r="BL58" s="21">
        <v>31259.749799096298</v>
      </c>
      <c r="BM58" s="21">
        <v>1244602.9298801101</v>
      </c>
      <c r="BN58" s="21">
        <v>0</v>
      </c>
      <c r="BO58" s="21">
        <v>0</v>
      </c>
      <c r="BP58" s="21">
        <v>0</v>
      </c>
      <c r="BQ58" s="21">
        <v>0</v>
      </c>
      <c r="BR58" s="21">
        <v>0</v>
      </c>
      <c r="BS58" s="21">
        <v>49813.893918325397</v>
      </c>
      <c r="BT58" s="21">
        <v>139262.54274089899</v>
      </c>
      <c r="BU58" s="21">
        <v>307842.00669083901</v>
      </c>
      <c r="BV58" s="21">
        <v>352064.04652502201</v>
      </c>
      <c r="BW58" s="21">
        <v>19827.762507421299</v>
      </c>
      <c r="BX58" s="21">
        <v>131255.48235702299</v>
      </c>
      <c r="BY58" s="21">
        <v>1580431.3558957099</v>
      </c>
      <c r="BZ58" s="21">
        <v>313230.95265692298</v>
      </c>
      <c r="CA58" s="21">
        <v>12204.704623337801</v>
      </c>
      <c r="CB58" s="21">
        <v>182491.61008572299</v>
      </c>
      <c r="CC58" s="21">
        <v>19286.299962743698</v>
      </c>
      <c r="CD58" s="21">
        <v>142.93060731047399</v>
      </c>
      <c r="CE58" s="21">
        <v>27887.416379867602</v>
      </c>
      <c r="CF58" s="21">
        <v>176292.71928434199</v>
      </c>
      <c r="CG58" s="21">
        <v>-7.4505805969238298E-9</v>
      </c>
      <c r="CH58" s="23"/>
      <c r="CI58" s="23"/>
      <c r="CJ58" s="23"/>
      <c r="CK58" s="23"/>
      <c r="CL58" s="23"/>
      <c r="CM58" s="23"/>
    </row>
    <row r="59" spans="1:153">
      <c r="A59" s="10" t="s">
        <v>127</v>
      </c>
      <c r="B59" s="11" t="s">
        <v>198</v>
      </c>
      <c r="C59" s="17" t="s">
        <v>158</v>
      </c>
      <c r="D59" s="17"/>
      <c r="E59" s="17"/>
      <c r="F59" s="11" t="s">
        <v>196</v>
      </c>
      <c r="G59" s="11"/>
      <c r="H59" s="11"/>
      <c r="R59" s="19" t="s">
        <v>205</v>
      </c>
      <c r="S59" s="21">
        <v>51793364</v>
      </c>
      <c r="T59" s="21">
        <v>52353541.287519701</v>
      </c>
      <c r="V59" s="19" t="s">
        <v>205</v>
      </c>
      <c r="W59" s="21">
        <v>-560177.28751970106</v>
      </c>
      <c r="Y59" s="19" t="s">
        <v>205</v>
      </c>
      <c r="Z59" s="21">
        <v>43340239.156632602</v>
      </c>
      <c r="AA59" s="21">
        <v>1485149.63206298</v>
      </c>
      <c r="AB59" s="21">
        <v>1447866.23216844</v>
      </c>
      <c r="AC59" s="21">
        <v>947015.49005344999</v>
      </c>
      <c r="AD59" s="21">
        <v>21280.4825779729</v>
      </c>
      <c r="AE59" s="21">
        <v>1146407.2907862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396971.29680391197</v>
      </c>
      <c r="AP59" s="21">
        <v>79035.042688225003</v>
      </c>
      <c r="AQ59" s="21">
        <v>503809.81828783202</v>
      </c>
      <c r="AR59" s="21">
        <v>209698.302215932</v>
      </c>
      <c r="AS59" s="21">
        <v>11285.290765842999</v>
      </c>
      <c r="AT59" s="21">
        <v>129852.151652934</v>
      </c>
      <c r="AU59" s="21">
        <v>1269584.99874517</v>
      </c>
      <c r="AV59" s="21">
        <v>293059.62912716798</v>
      </c>
      <c r="AW59" s="21">
        <v>5855.8924907726896</v>
      </c>
      <c r="AX59" s="21">
        <v>155316.059154955</v>
      </c>
      <c r="AY59" s="21">
        <v>10311.082029048601</v>
      </c>
      <c r="AZ59" s="21">
        <v>1785.9298021683801</v>
      </c>
      <c r="BA59" s="21">
        <v>17299.090369436501</v>
      </c>
      <c r="BB59" s="21">
        <v>46886.829688976897</v>
      </c>
      <c r="BC59" s="21">
        <v>834831.58941568399</v>
      </c>
      <c r="BD59" s="21">
        <v>-1.4901161193847699E-8</v>
      </c>
      <c r="BE59" s="23"/>
      <c r="BF59" s="36"/>
      <c r="BG59" s="19" t="s">
        <v>205</v>
      </c>
      <c r="BH59" s="21">
        <v>43340239.156632602</v>
      </c>
      <c r="BI59" s="21">
        <v>1485149.63206298</v>
      </c>
      <c r="BJ59" s="21">
        <v>1447866.23216844</v>
      </c>
      <c r="BK59" s="21">
        <v>947015.49005344999</v>
      </c>
      <c r="BL59" s="21">
        <v>21280.4825779729</v>
      </c>
      <c r="BM59" s="21">
        <v>1146407.2907862</v>
      </c>
      <c r="BN59" s="21">
        <v>0</v>
      </c>
      <c r="BO59" s="21">
        <v>0</v>
      </c>
      <c r="BP59" s="21">
        <v>0</v>
      </c>
      <c r="BQ59" s="21">
        <v>0</v>
      </c>
      <c r="BR59" s="21">
        <v>0</v>
      </c>
      <c r="BS59" s="21">
        <v>396971.29680391197</v>
      </c>
      <c r="BT59" s="21">
        <v>79035.042688225003</v>
      </c>
      <c r="BU59" s="21">
        <v>503809.81828783202</v>
      </c>
      <c r="BV59" s="21">
        <v>209698.302215932</v>
      </c>
      <c r="BW59" s="21">
        <v>11285.290765842999</v>
      </c>
      <c r="BX59" s="21">
        <v>129852.151652934</v>
      </c>
      <c r="BY59" s="21">
        <v>1269584.99874517</v>
      </c>
      <c r="BZ59" s="21">
        <v>293059.62912716798</v>
      </c>
      <c r="CA59" s="21">
        <v>5855.8924907726896</v>
      </c>
      <c r="CB59" s="21">
        <v>155316.059154955</v>
      </c>
      <c r="CC59" s="21">
        <v>10311.082029048601</v>
      </c>
      <c r="CD59" s="21">
        <v>1785.9298021683801</v>
      </c>
      <c r="CE59" s="21">
        <v>17299.090369436501</v>
      </c>
      <c r="CF59" s="21">
        <v>881718.41910466098</v>
      </c>
      <c r="CG59" s="21">
        <v>-1.4901161193847699E-8</v>
      </c>
      <c r="CH59" s="23"/>
      <c r="CI59" s="23"/>
      <c r="CJ59" s="23"/>
      <c r="CK59" s="23"/>
      <c r="CL59" s="23"/>
      <c r="CM59" s="23"/>
    </row>
    <row r="60" spans="1:153">
      <c r="A60" s="10" t="s">
        <v>127</v>
      </c>
      <c r="B60" s="11" t="s">
        <v>200</v>
      </c>
      <c r="C60" s="17" t="s">
        <v>158</v>
      </c>
      <c r="D60" s="17"/>
      <c r="E60" s="17"/>
      <c r="F60" s="11" t="s">
        <v>196</v>
      </c>
      <c r="G60" s="11"/>
      <c r="H60" s="11"/>
      <c r="R60" s="19" t="s">
        <v>207</v>
      </c>
      <c r="S60" s="21">
        <v>51272356</v>
      </c>
      <c r="T60" s="21">
        <v>51537161.621835701</v>
      </c>
      <c r="V60" s="19" t="s">
        <v>207</v>
      </c>
      <c r="W60" s="21">
        <v>-264805.62183570099</v>
      </c>
      <c r="Y60" s="19" t="s">
        <v>207</v>
      </c>
      <c r="Z60" s="21">
        <v>43340239.156632602</v>
      </c>
      <c r="AA60" s="21">
        <v>1610761.13197675</v>
      </c>
      <c r="AB60" s="21">
        <v>1635137.51734636</v>
      </c>
      <c r="AC60" s="21">
        <v>378668.941652401</v>
      </c>
      <c r="AD60" s="21">
        <v>162.25861288478501</v>
      </c>
      <c r="AE60" s="21">
        <v>1179953.78417285</v>
      </c>
      <c r="AF60" s="21">
        <v>0</v>
      </c>
      <c r="AG60" s="21">
        <v>0</v>
      </c>
      <c r="AH60" s="21">
        <v>42874.205404392596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383721.829246543</v>
      </c>
      <c r="AP60" s="21">
        <v>122154.96095817001</v>
      </c>
      <c r="AQ60" s="21">
        <v>384282.41985322803</v>
      </c>
      <c r="AR60" s="21">
        <v>269232.89360592101</v>
      </c>
      <c r="AS60" s="21">
        <v>14274.8348948033</v>
      </c>
      <c r="AT60" s="21">
        <v>99438.844184785994</v>
      </c>
      <c r="AU60" s="21">
        <v>1600178.68596962</v>
      </c>
      <c r="AV60" s="21">
        <v>89368.062976575296</v>
      </c>
      <c r="AW60" s="21">
        <v>4497.9594496952204</v>
      </c>
      <c r="AX60" s="21">
        <v>100224.634913381</v>
      </c>
      <c r="AY60" s="21">
        <v>19163.982366181601</v>
      </c>
      <c r="AZ60" s="21">
        <v>610.83544384974698</v>
      </c>
      <c r="BA60" s="21">
        <v>29092.7237238333</v>
      </c>
      <c r="BB60" s="21">
        <v>108773.84745034001</v>
      </c>
      <c r="BC60" s="21">
        <v>124348.111000547</v>
      </c>
      <c r="BD60" s="21">
        <v>1.4901161193847699E-8</v>
      </c>
      <c r="BE60" s="23"/>
      <c r="BF60" s="36"/>
      <c r="BG60" s="19" t="s">
        <v>207</v>
      </c>
      <c r="BH60" s="21">
        <v>43340239.156632602</v>
      </c>
      <c r="BI60" s="21">
        <v>1610761.13197675</v>
      </c>
      <c r="BJ60" s="21">
        <v>1635137.51734636</v>
      </c>
      <c r="BK60" s="21">
        <v>378668.941652401</v>
      </c>
      <c r="BL60" s="21">
        <v>162.25861288478501</v>
      </c>
      <c r="BM60" s="21">
        <v>1179953.78417285</v>
      </c>
      <c r="BN60" s="21">
        <v>0</v>
      </c>
      <c r="BO60" s="21">
        <v>42874.205404392596</v>
      </c>
      <c r="BP60" s="21">
        <v>0</v>
      </c>
      <c r="BQ60" s="21">
        <v>0</v>
      </c>
      <c r="BR60" s="21">
        <v>0</v>
      </c>
      <c r="BS60" s="21">
        <v>383721.829246543</v>
      </c>
      <c r="BT60" s="21">
        <v>122154.96095817001</v>
      </c>
      <c r="BU60" s="21">
        <v>384282.41985322803</v>
      </c>
      <c r="BV60" s="21">
        <v>269232.89360592101</v>
      </c>
      <c r="BW60" s="21">
        <v>14274.8348948033</v>
      </c>
      <c r="BX60" s="21">
        <v>99438.844184785994</v>
      </c>
      <c r="BY60" s="21">
        <v>1600178.68596962</v>
      </c>
      <c r="BZ60" s="21">
        <v>89368.062976575296</v>
      </c>
      <c r="CA60" s="21">
        <v>4497.9594496952204</v>
      </c>
      <c r="CB60" s="21">
        <v>100224.634913381</v>
      </c>
      <c r="CC60" s="21">
        <v>19163.982366181601</v>
      </c>
      <c r="CD60" s="21">
        <v>610.83544384974698</v>
      </c>
      <c r="CE60" s="21">
        <v>29092.7237238333</v>
      </c>
      <c r="CF60" s="21">
        <v>233121.958450887</v>
      </c>
      <c r="CG60" s="21">
        <v>1.4901161193847699E-8</v>
      </c>
      <c r="CH60" s="23"/>
      <c r="CI60" s="23"/>
      <c r="CJ60" s="23"/>
      <c r="CK60" s="23"/>
      <c r="CL60" s="23"/>
      <c r="CM60" s="23"/>
    </row>
    <row r="61" spans="1:153">
      <c r="A61" s="10" t="s">
        <v>127</v>
      </c>
      <c r="B61" s="11" t="s">
        <v>202</v>
      </c>
      <c r="C61" s="17" t="s">
        <v>158</v>
      </c>
      <c r="D61" s="17"/>
      <c r="E61" s="17"/>
      <c r="F61" s="11" t="s">
        <v>196</v>
      </c>
      <c r="G61" s="11"/>
      <c r="H61" s="11"/>
      <c r="R61" s="19" t="s">
        <v>209</v>
      </c>
      <c r="S61" s="21">
        <v>51142552</v>
      </c>
      <c r="T61" s="21">
        <v>51513463.8777906</v>
      </c>
      <c r="V61" s="19" t="s">
        <v>209</v>
      </c>
      <c r="W61" s="21">
        <v>-370911.8777906</v>
      </c>
      <c r="Y61" s="19" t="s">
        <v>209</v>
      </c>
      <c r="Z61" s="21">
        <v>43340239.156632602</v>
      </c>
      <c r="AA61" s="21">
        <v>1447244.25131558</v>
      </c>
      <c r="AB61" s="21">
        <v>1702207.9704274801</v>
      </c>
      <c r="AC61" s="21">
        <v>381594.24122514803</v>
      </c>
      <c r="AD61" s="21">
        <v>6302.6610635893103</v>
      </c>
      <c r="AE61" s="21">
        <v>1207472.00389894</v>
      </c>
      <c r="AF61" s="21">
        <v>0</v>
      </c>
      <c r="AG61" s="21">
        <v>0</v>
      </c>
      <c r="AH61" s="21">
        <v>13121.6814199081</v>
      </c>
      <c r="AI61" s="21">
        <v>39784.417045632603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408451.23053035297</v>
      </c>
      <c r="AP61" s="21">
        <v>141596.278958679</v>
      </c>
      <c r="AQ61" s="21">
        <v>349249.01609884202</v>
      </c>
      <c r="AR61" s="21">
        <v>301099.05070371099</v>
      </c>
      <c r="AS61" s="21">
        <v>12358.671246957099</v>
      </c>
      <c r="AT61" s="21">
        <v>159792.633309547</v>
      </c>
      <c r="AU61" s="21">
        <v>1549353.73447511</v>
      </c>
      <c r="AV61" s="21">
        <v>41255.831867084104</v>
      </c>
      <c r="AW61" s="21">
        <v>0</v>
      </c>
      <c r="AX61" s="21">
        <v>133759.035848228</v>
      </c>
      <c r="AY61" s="21">
        <v>43770.566075500603</v>
      </c>
      <c r="AZ61" s="21">
        <v>1242.0313231612599</v>
      </c>
      <c r="BA61" s="21">
        <v>24077.172478710399</v>
      </c>
      <c r="BB61" s="21">
        <v>79370.523294901897</v>
      </c>
      <c r="BC61" s="21">
        <v>130121.718550943</v>
      </c>
      <c r="BD61" s="21">
        <v>-7.4505805969238298E-9</v>
      </c>
      <c r="BE61" s="23"/>
      <c r="BF61" s="36"/>
      <c r="BG61" s="19" t="s">
        <v>209</v>
      </c>
      <c r="BH61" s="21">
        <v>43340239.156632602</v>
      </c>
      <c r="BI61" s="21">
        <v>1447244.25131558</v>
      </c>
      <c r="BJ61" s="21">
        <v>1702207.9704274801</v>
      </c>
      <c r="BK61" s="21">
        <v>381594.24122514803</v>
      </c>
      <c r="BL61" s="21">
        <v>6302.6610635893103</v>
      </c>
      <c r="BM61" s="21">
        <v>1207472.00389894</v>
      </c>
      <c r="BN61" s="21">
        <v>0</v>
      </c>
      <c r="BO61" s="21">
        <v>52906.098465540701</v>
      </c>
      <c r="BP61" s="21">
        <v>0</v>
      </c>
      <c r="BQ61" s="21">
        <v>0</v>
      </c>
      <c r="BR61" s="21">
        <v>0</v>
      </c>
      <c r="BS61" s="21">
        <v>408451.23053035297</v>
      </c>
      <c r="BT61" s="21">
        <v>141596.278958679</v>
      </c>
      <c r="BU61" s="21">
        <v>349249.01609884202</v>
      </c>
      <c r="BV61" s="21">
        <v>301099.05070371099</v>
      </c>
      <c r="BW61" s="21">
        <v>12358.671246957099</v>
      </c>
      <c r="BX61" s="21">
        <v>159792.633309547</v>
      </c>
      <c r="BY61" s="21">
        <v>1549353.73447511</v>
      </c>
      <c r="BZ61" s="21">
        <v>41255.831867084104</v>
      </c>
      <c r="CA61" s="21">
        <v>0</v>
      </c>
      <c r="CB61" s="21">
        <v>133759.035848228</v>
      </c>
      <c r="CC61" s="21">
        <v>43770.566075500603</v>
      </c>
      <c r="CD61" s="21">
        <v>1242.0313231612599</v>
      </c>
      <c r="CE61" s="21">
        <v>24077.172478710399</v>
      </c>
      <c r="CF61" s="21">
        <v>209492.24184584501</v>
      </c>
      <c r="CG61" s="21">
        <v>-7.4505805969238298E-9</v>
      </c>
      <c r="CH61" s="23"/>
      <c r="CI61" s="23"/>
      <c r="CJ61" s="23"/>
      <c r="CK61" s="23"/>
      <c r="CL61" s="23"/>
      <c r="CM61" s="23"/>
    </row>
    <row r="62" spans="1:153">
      <c r="A62" s="10" t="s">
        <v>127</v>
      </c>
      <c r="B62" s="11" t="s">
        <v>204</v>
      </c>
      <c r="C62" s="17" t="s">
        <v>158</v>
      </c>
      <c r="D62" s="17"/>
      <c r="E62" s="17"/>
      <c r="F62" s="11" t="s">
        <v>196</v>
      </c>
      <c r="G62" s="11"/>
      <c r="H62" s="11"/>
      <c r="R62" s="19" t="s">
        <v>211</v>
      </c>
      <c r="S62" s="21">
        <v>52471044</v>
      </c>
      <c r="T62" s="21">
        <v>52591028.176708899</v>
      </c>
      <c r="V62" s="19" t="s">
        <v>211</v>
      </c>
      <c r="W62" s="21">
        <v>-119984.176708899</v>
      </c>
      <c r="Y62" s="19" t="s">
        <v>211</v>
      </c>
      <c r="Z62" s="21">
        <v>43340239.156632602</v>
      </c>
      <c r="AA62" s="21">
        <v>1124285.9605437501</v>
      </c>
      <c r="AB62" s="21">
        <v>1826022.4627465699</v>
      </c>
      <c r="AC62" s="21">
        <v>0</v>
      </c>
      <c r="AD62" s="21">
        <v>67335.7186560767</v>
      </c>
      <c r="AE62" s="21">
        <v>3667024.5034375498</v>
      </c>
      <c r="AF62" s="21">
        <v>0</v>
      </c>
      <c r="AG62" s="21">
        <v>0</v>
      </c>
      <c r="AH62" s="21">
        <v>121886.930871665</v>
      </c>
      <c r="AI62" s="21">
        <v>74003.263137736605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51499.086496560201</v>
      </c>
      <c r="AP62" s="21">
        <v>113743.571390818</v>
      </c>
      <c r="AQ62" s="21">
        <v>385872.34642936097</v>
      </c>
      <c r="AR62" s="21">
        <v>187839.342969441</v>
      </c>
      <c r="AS62" s="21">
        <v>46562.509746943702</v>
      </c>
      <c r="AT62" s="21">
        <v>143006.22278178099</v>
      </c>
      <c r="AU62" s="21">
        <v>1040606.71413449</v>
      </c>
      <c r="AV62" s="21">
        <v>55987.023239509799</v>
      </c>
      <c r="AW62" s="21">
        <v>0</v>
      </c>
      <c r="AX62" s="21">
        <v>205819.83135582399</v>
      </c>
      <c r="AY62" s="21">
        <v>53630.574293714999</v>
      </c>
      <c r="AZ62" s="21">
        <v>9693.4575200955405</v>
      </c>
      <c r="BA62" s="21">
        <v>50685.267122793601</v>
      </c>
      <c r="BB62" s="21">
        <v>2576.4798828538101</v>
      </c>
      <c r="BC62" s="21">
        <v>22707.7533187644</v>
      </c>
      <c r="BD62" s="21">
        <v>0</v>
      </c>
      <c r="BE62" s="23"/>
      <c r="BF62" s="36"/>
      <c r="BG62" s="19" t="s">
        <v>211</v>
      </c>
      <c r="BH62" s="21">
        <v>43340239.156632602</v>
      </c>
      <c r="BI62" s="21">
        <v>1124285.9605437501</v>
      </c>
      <c r="BJ62" s="21">
        <v>1826022.4627465699</v>
      </c>
      <c r="BK62" s="21">
        <v>0</v>
      </c>
      <c r="BL62" s="21">
        <v>67335.7186560767</v>
      </c>
      <c r="BM62" s="21">
        <v>3667024.5034375498</v>
      </c>
      <c r="BN62" s="21">
        <v>0</v>
      </c>
      <c r="BO62" s="21">
        <v>195890.19400940201</v>
      </c>
      <c r="BP62" s="21">
        <v>0</v>
      </c>
      <c r="BQ62" s="21">
        <v>0</v>
      </c>
      <c r="BR62" s="21">
        <v>0</v>
      </c>
      <c r="BS62" s="21">
        <v>51499.086496560201</v>
      </c>
      <c r="BT62" s="21">
        <v>113743.571390818</v>
      </c>
      <c r="BU62" s="21">
        <v>385872.34642936097</v>
      </c>
      <c r="BV62" s="21">
        <v>187839.342969441</v>
      </c>
      <c r="BW62" s="21">
        <v>46562.509746943702</v>
      </c>
      <c r="BX62" s="21">
        <v>143006.22278178099</v>
      </c>
      <c r="BY62" s="21">
        <v>1040606.71413449</v>
      </c>
      <c r="BZ62" s="21">
        <v>55987.023239509799</v>
      </c>
      <c r="CA62" s="21">
        <v>0</v>
      </c>
      <c r="CB62" s="21">
        <v>205819.83135582399</v>
      </c>
      <c r="CC62" s="21">
        <v>53630.574293714999</v>
      </c>
      <c r="CD62" s="21">
        <v>9693.4575200955405</v>
      </c>
      <c r="CE62" s="21">
        <v>50685.267122793601</v>
      </c>
      <c r="CF62" s="21">
        <v>25284.233201618201</v>
      </c>
      <c r="CG62" s="21">
        <v>0</v>
      </c>
      <c r="CH62" s="23"/>
      <c r="CI62" s="23"/>
      <c r="CJ62" s="23"/>
      <c r="CK62" s="23"/>
      <c r="CL62" s="23"/>
      <c r="CM62" s="23"/>
    </row>
    <row r="63" spans="1:153">
      <c r="A63" s="10" t="s">
        <v>127</v>
      </c>
      <c r="B63" s="11" t="s">
        <v>206</v>
      </c>
      <c r="C63" s="17" t="s">
        <v>158</v>
      </c>
      <c r="D63" s="17"/>
      <c r="E63" s="17"/>
      <c r="F63" s="11" t="s">
        <v>196</v>
      </c>
      <c r="G63" s="11"/>
      <c r="H63" s="11"/>
      <c r="R63" s="19" t="s">
        <v>213</v>
      </c>
      <c r="S63" s="21">
        <v>67681036</v>
      </c>
      <c r="T63" s="21">
        <v>64994338.780944496</v>
      </c>
      <c r="V63" s="19" t="s">
        <v>213</v>
      </c>
      <c r="W63" s="21">
        <v>2686697.2190554999</v>
      </c>
      <c r="Y63" s="19" t="s">
        <v>213</v>
      </c>
      <c r="Z63" s="21">
        <v>43340239.156632602</v>
      </c>
      <c r="AA63" s="21">
        <v>1379025.99679517</v>
      </c>
      <c r="AB63" s="21">
        <v>2138683.3200968099</v>
      </c>
      <c r="AC63" s="21">
        <v>11187660.0731992</v>
      </c>
      <c r="AD63" s="21">
        <v>441571.40569066303</v>
      </c>
      <c r="AE63" s="21">
        <v>3952854.3583577601</v>
      </c>
      <c r="AF63" s="21">
        <v>-182606.50711040199</v>
      </c>
      <c r="AG63" s="21">
        <v>-176942.486232025</v>
      </c>
      <c r="AH63" s="21">
        <v>0</v>
      </c>
      <c r="AI63" s="21">
        <v>233414.77771479401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103237.729880655</v>
      </c>
      <c r="AP63" s="21">
        <v>67073.780067833402</v>
      </c>
      <c r="AQ63" s="21">
        <v>423209.909384734</v>
      </c>
      <c r="AR63" s="21">
        <v>268607.58862751699</v>
      </c>
      <c r="AS63" s="21">
        <v>23230.026165515501</v>
      </c>
      <c r="AT63" s="21">
        <v>12078.813812690199</v>
      </c>
      <c r="AU63" s="21">
        <v>929182.72443965601</v>
      </c>
      <c r="AV63" s="21">
        <v>0</v>
      </c>
      <c r="AW63" s="21">
        <v>0</v>
      </c>
      <c r="AX63" s="21">
        <v>86719.4152207687</v>
      </c>
      <c r="AY63" s="21">
        <v>150318.697583033</v>
      </c>
      <c r="AZ63" s="21">
        <v>86384.725991069601</v>
      </c>
      <c r="BA63" s="21">
        <v>230406.081368766</v>
      </c>
      <c r="BB63" s="21">
        <v>118787.692763766</v>
      </c>
      <c r="BC63" s="21">
        <v>181201.50049388001</v>
      </c>
      <c r="BD63" s="21">
        <v>7.4505805969238298E-9</v>
      </c>
      <c r="BE63" s="23"/>
      <c r="BF63" s="36"/>
      <c r="BG63" s="19" t="s">
        <v>213</v>
      </c>
      <c r="BH63" s="21">
        <v>43340239.156632602</v>
      </c>
      <c r="BI63" s="21">
        <v>1379025.99679517</v>
      </c>
      <c r="BJ63" s="21">
        <v>2138683.3200968099</v>
      </c>
      <c r="BK63" s="21">
        <v>11187660.0731992</v>
      </c>
      <c r="BL63" s="21">
        <v>441571.40569066303</v>
      </c>
      <c r="BM63" s="21">
        <v>3952854.3583577601</v>
      </c>
      <c r="BN63" s="21">
        <v>-359548.99334242701</v>
      </c>
      <c r="BO63" s="21">
        <v>233414.77771479401</v>
      </c>
      <c r="BP63" s="21">
        <v>0</v>
      </c>
      <c r="BQ63" s="21">
        <v>0</v>
      </c>
      <c r="BR63" s="21">
        <v>0</v>
      </c>
      <c r="BS63" s="21">
        <v>103237.729880655</v>
      </c>
      <c r="BT63" s="21">
        <v>67073.780067833402</v>
      </c>
      <c r="BU63" s="21">
        <v>423209.909384734</v>
      </c>
      <c r="BV63" s="21">
        <v>268607.58862751699</v>
      </c>
      <c r="BW63" s="21">
        <v>23230.026165515501</v>
      </c>
      <c r="BX63" s="21">
        <v>12078.813812690199</v>
      </c>
      <c r="BY63" s="21">
        <v>929182.72443965601</v>
      </c>
      <c r="BZ63" s="21">
        <v>0</v>
      </c>
      <c r="CA63" s="21">
        <v>0</v>
      </c>
      <c r="CB63" s="21">
        <v>86719.4152207687</v>
      </c>
      <c r="CC63" s="21">
        <v>150318.697583033</v>
      </c>
      <c r="CD63" s="21">
        <v>86384.725991069601</v>
      </c>
      <c r="CE63" s="21">
        <v>230406.081368766</v>
      </c>
      <c r="CF63" s="21">
        <v>299989.19325764599</v>
      </c>
      <c r="CG63" s="21">
        <v>7.4505805969238298E-9</v>
      </c>
      <c r="CH63" s="23"/>
      <c r="CI63" s="23"/>
      <c r="CJ63" s="23"/>
      <c r="CK63" s="23"/>
      <c r="CL63" s="23"/>
      <c r="CM63" s="23"/>
    </row>
    <row r="64" spans="1:153">
      <c r="A64" s="10" t="s">
        <v>127</v>
      </c>
      <c r="B64" s="11" t="s">
        <v>208</v>
      </c>
      <c r="C64" s="17" t="s">
        <v>158</v>
      </c>
      <c r="D64" s="17"/>
      <c r="E64" s="17"/>
      <c r="F64" s="11" t="s">
        <v>196</v>
      </c>
      <c r="G64" s="11"/>
      <c r="H64" s="11"/>
      <c r="R64" s="19" t="s">
        <v>215</v>
      </c>
      <c r="S64" s="21">
        <v>52271060</v>
      </c>
      <c r="T64" s="21">
        <v>52897399.067487098</v>
      </c>
      <c r="V64" s="19" t="s">
        <v>215</v>
      </c>
      <c r="W64" s="21">
        <v>-626339.06748709804</v>
      </c>
      <c r="Y64" s="19" t="s">
        <v>215</v>
      </c>
      <c r="Z64" s="21">
        <v>43340239.156632602</v>
      </c>
      <c r="AA64" s="21">
        <v>1128120.47317925</v>
      </c>
      <c r="AB64" s="21">
        <v>1465603.8925165599</v>
      </c>
      <c r="AC64" s="21">
        <v>0</v>
      </c>
      <c r="AD64" s="21">
        <v>91953.188779422795</v>
      </c>
      <c r="AE64" s="21">
        <v>3638636.3501583701</v>
      </c>
      <c r="AF64" s="21">
        <v>0</v>
      </c>
      <c r="AG64" s="21">
        <v>0</v>
      </c>
      <c r="AH64" s="21">
        <v>422347.07044485502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54158.167946922898</v>
      </c>
      <c r="AP64" s="21">
        <v>98081.131728513894</v>
      </c>
      <c r="AQ64" s="21">
        <v>545561.68202039402</v>
      </c>
      <c r="AR64" s="21">
        <v>112335.139461574</v>
      </c>
      <c r="AS64" s="21">
        <v>21933.640182874999</v>
      </c>
      <c r="AT64" s="21">
        <v>66419.755952070904</v>
      </c>
      <c r="AU64" s="21">
        <v>1410779.80784045</v>
      </c>
      <c r="AV64" s="21">
        <v>0</v>
      </c>
      <c r="AW64" s="21">
        <v>0</v>
      </c>
      <c r="AX64" s="21">
        <v>157261.68460136501</v>
      </c>
      <c r="AY64" s="21">
        <v>73648.222897788306</v>
      </c>
      <c r="AZ64" s="21">
        <v>5211.3178124249498</v>
      </c>
      <c r="BA64" s="21">
        <v>252909.66011833001</v>
      </c>
      <c r="BB64" s="21">
        <v>137.052274182178</v>
      </c>
      <c r="BC64" s="21">
        <v>12061.6729391563</v>
      </c>
      <c r="BD64" s="21">
        <v>0</v>
      </c>
      <c r="BE64" s="23"/>
      <c r="BF64" s="36"/>
      <c r="BG64" s="19" t="s">
        <v>215</v>
      </c>
      <c r="BH64" s="21">
        <v>43340239.156632602</v>
      </c>
      <c r="BI64" s="21">
        <v>1128120.47317925</v>
      </c>
      <c r="BJ64" s="21">
        <v>1465603.8925165599</v>
      </c>
      <c r="BK64" s="21">
        <v>0</v>
      </c>
      <c r="BL64" s="21">
        <v>91953.188779422795</v>
      </c>
      <c r="BM64" s="21">
        <v>3638636.3501583701</v>
      </c>
      <c r="BN64" s="21">
        <v>0</v>
      </c>
      <c r="BO64" s="21">
        <v>422347.07044485502</v>
      </c>
      <c r="BP64" s="21">
        <v>0</v>
      </c>
      <c r="BQ64" s="21">
        <v>0</v>
      </c>
      <c r="BR64" s="21">
        <v>0</v>
      </c>
      <c r="BS64" s="21">
        <v>54158.167946922898</v>
      </c>
      <c r="BT64" s="21">
        <v>98081.131728513894</v>
      </c>
      <c r="BU64" s="21">
        <v>545561.68202039402</v>
      </c>
      <c r="BV64" s="21">
        <v>112335.139461574</v>
      </c>
      <c r="BW64" s="21">
        <v>21933.640182874999</v>
      </c>
      <c r="BX64" s="21">
        <v>66419.755952070904</v>
      </c>
      <c r="BY64" s="21">
        <v>1410779.80784045</v>
      </c>
      <c r="BZ64" s="21">
        <v>0</v>
      </c>
      <c r="CA64" s="21">
        <v>0</v>
      </c>
      <c r="CB64" s="21">
        <v>157261.68460136501</v>
      </c>
      <c r="CC64" s="21">
        <v>73648.222897788306</v>
      </c>
      <c r="CD64" s="21">
        <v>5211.3178124249498</v>
      </c>
      <c r="CE64" s="21">
        <v>252909.66011833001</v>
      </c>
      <c r="CF64" s="21">
        <v>12198.725213338501</v>
      </c>
      <c r="CG64" s="21">
        <v>0</v>
      </c>
      <c r="CH64" s="23"/>
      <c r="CI64" s="23"/>
      <c r="CJ64" s="23"/>
      <c r="CK64" s="23"/>
      <c r="CL64" s="23"/>
      <c r="CM64" s="23"/>
    </row>
    <row r="65" spans="1:91">
      <c r="A65" s="10" t="s">
        <v>127</v>
      </c>
      <c r="B65" s="11" t="s">
        <v>210</v>
      </c>
      <c r="C65" s="17" t="s">
        <v>158</v>
      </c>
      <c r="D65" s="17"/>
      <c r="E65" s="17"/>
      <c r="F65" s="11" t="s">
        <v>196</v>
      </c>
      <c r="G65" s="11"/>
      <c r="H65" s="11"/>
      <c r="R65" s="19" t="s">
        <v>217</v>
      </c>
      <c r="S65" s="21">
        <v>51853012</v>
      </c>
      <c r="T65" s="21">
        <v>52618630.214990899</v>
      </c>
      <c r="V65" s="19" t="s">
        <v>217</v>
      </c>
      <c r="W65" s="21">
        <v>-765618.21499089897</v>
      </c>
      <c r="Y65" s="19" t="s">
        <v>217</v>
      </c>
      <c r="Z65" s="21">
        <v>43340239.156632602</v>
      </c>
      <c r="AA65" s="21">
        <v>1018861.76023403</v>
      </c>
      <c r="AB65" s="21">
        <v>1596590.9146221899</v>
      </c>
      <c r="AC65" s="21">
        <v>0</v>
      </c>
      <c r="AD65" s="21">
        <v>85952.567212206501</v>
      </c>
      <c r="AE65" s="21">
        <v>3753846.1028307499</v>
      </c>
      <c r="AF65" s="21">
        <v>0</v>
      </c>
      <c r="AG65" s="21">
        <v>0</v>
      </c>
      <c r="AH65" s="21">
        <v>0</v>
      </c>
      <c r="AI65" s="21">
        <v>217167.321809296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55135.266582056996</v>
      </c>
      <c r="AP65" s="21">
        <v>145733.65937501899</v>
      </c>
      <c r="AQ65" s="21">
        <v>412705.69007140398</v>
      </c>
      <c r="AR65" s="21">
        <v>257124.393716319</v>
      </c>
      <c r="AS65" s="21">
        <v>22621.724532812201</v>
      </c>
      <c r="AT65" s="21">
        <v>99227.119735864704</v>
      </c>
      <c r="AU65" s="21">
        <v>1176199.8453670801</v>
      </c>
      <c r="AV65" s="21">
        <v>0</v>
      </c>
      <c r="AW65" s="21">
        <v>0</v>
      </c>
      <c r="AX65" s="21">
        <v>116688.274687453</v>
      </c>
      <c r="AY65" s="21">
        <v>74582.399331155102</v>
      </c>
      <c r="AZ65" s="21">
        <v>9651.1971435968007</v>
      </c>
      <c r="BA65" s="21">
        <v>225381.04086026101</v>
      </c>
      <c r="BB65" s="21">
        <v>4060.3171905968002</v>
      </c>
      <c r="BC65" s="21">
        <v>6861.4630562058101</v>
      </c>
      <c r="BD65" s="21">
        <v>0</v>
      </c>
      <c r="BE65" s="23"/>
      <c r="BF65" s="36"/>
      <c r="BG65" s="19" t="s">
        <v>217</v>
      </c>
      <c r="BH65" s="21">
        <v>43340239.156632602</v>
      </c>
      <c r="BI65" s="21">
        <v>1018861.76023403</v>
      </c>
      <c r="BJ65" s="21">
        <v>1596590.9146221899</v>
      </c>
      <c r="BK65" s="21">
        <v>0</v>
      </c>
      <c r="BL65" s="21">
        <v>85952.567212206501</v>
      </c>
      <c r="BM65" s="21">
        <v>3753846.1028307499</v>
      </c>
      <c r="BN65" s="21">
        <v>0</v>
      </c>
      <c r="BO65" s="21">
        <v>217167.321809296</v>
      </c>
      <c r="BP65" s="21">
        <v>0</v>
      </c>
      <c r="BQ65" s="21">
        <v>0</v>
      </c>
      <c r="BR65" s="21">
        <v>0</v>
      </c>
      <c r="BS65" s="21">
        <v>55135.266582056996</v>
      </c>
      <c r="BT65" s="21">
        <v>145733.65937501899</v>
      </c>
      <c r="BU65" s="21">
        <v>412705.69007140398</v>
      </c>
      <c r="BV65" s="21">
        <v>257124.393716319</v>
      </c>
      <c r="BW65" s="21">
        <v>22621.724532812201</v>
      </c>
      <c r="BX65" s="21">
        <v>99227.119735864704</v>
      </c>
      <c r="BY65" s="21">
        <v>1176199.8453670801</v>
      </c>
      <c r="BZ65" s="21">
        <v>0</v>
      </c>
      <c r="CA65" s="21">
        <v>0</v>
      </c>
      <c r="CB65" s="21">
        <v>116688.274687453</v>
      </c>
      <c r="CC65" s="21">
        <v>74582.399331155102</v>
      </c>
      <c r="CD65" s="21">
        <v>9651.1971435968007</v>
      </c>
      <c r="CE65" s="21">
        <v>225381.04086026101</v>
      </c>
      <c r="CF65" s="21">
        <v>10921.7802468026</v>
      </c>
      <c r="CG65" s="21">
        <v>0</v>
      </c>
      <c r="CH65" s="23"/>
      <c r="CI65" s="23"/>
      <c r="CJ65" s="23"/>
      <c r="CK65" s="23"/>
      <c r="CL65" s="23"/>
      <c r="CM65" s="23"/>
    </row>
    <row r="66" spans="1:91">
      <c r="A66" s="10" t="s">
        <v>127</v>
      </c>
      <c r="B66" s="11" t="s">
        <v>212</v>
      </c>
      <c r="C66" s="17" t="s">
        <v>158</v>
      </c>
      <c r="D66" s="17"/>
      <c r="E66" s="17"/>
      <c r="F66" s="11" t="s">
        <v>196</v>
      </c>
      <c r="H66" s="11"/>
      <c r="R66" s="19" t="s">
        <v>219</v>
      </c>
      <c r="S66" s="21">
        <v>52744656</v>
      </c>
      <c r="T66" s="21">
        <v>52744804.894311301</v>
      </c>
      <c r="V66" s="19" t="s">
        <v>219</v>
      </c>
      <c r="W66" s="21">
        <v>-148.89431130141</v>
      </c>
      <c r="Y66" s="19" t="s">
        <v>219</v>
      </c>
      <c r="Z66" s="21">
        <v>43340239.156632602</v>
      </c>
      <c r="AA66" s="21">
        <v>953416.42732835305</v>
      </c>
      <c r="AB66" s="21">
        <v>1630608.6213785601</v>
      </c>
      <c r="AC66" s="21">
        <v>0</v>
      </c>
      <c r="AD66" s="21">
        <v>87483.413319200394</v>
      </c>
      <c r="AE66" s="21">
        <v>3789647.38888181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63209.196412089601</v>
      </c>
      <c r="AP66" s="21">
        <v>180113.63658971401</v>
      </c>
      <c r="AQ66" s="21">
        <v>477085.35725133301</v>
      </c>
      <c r="AR66" s="21">
        <v>318390.082422223</v>
      </c>
      <c r="AS66" s="21">
        <v>22917.704746404201</v>
      </c>
      <c r="AT66" s="21">
        <v>96892.516769465306</v>
      </c>
      <c r="AU66" s="21">
        <v>1054595.9203335999</v>
      </c>
      <c r="AV66" s="21">
        <v>0</v>
      </c>
      <c r="AW66" s="21">
        <v>123092.818507615</v>
      </c>
      <c r="AX66" s="21">
        <v>208670.92320322801</v>
      </c>
      <c r="AY66" s="21">
        <v>53706.190656191699</v>
      </c>
      <c r="AZ66" s="21">
        <v>3704.9386100131601</v>
      </c>
      <c r="BA66" s="21">
        <v>193903.735127653</v>
      </c>
      <c r="BB66" s="21">
        <v>43008.199380354599</v>
      </c>
      <c r="BC66" s="21">
        <v>104118.666760897</v>
      </c>
      <c r="BD66" s="21">
        <v>1.4901161193847699E-8</v>
      </c>
      <c r="BE66" s="23"/>
      <c r="BF66" s="36"/>
      <c r="BG66" s="19" t="s">
        <v>219</v>
      </c>
      <c r="BH66" s="21">
        <v>43340239.156632602</v>
      </c>
      <c r="BI66" s="21">
        <v>953416.42732835305</v>
      </c>
      <c r="BJ66" s="21">
        <v>1630608.6213785601</v>
      </c>
      <c r="BK66" s="21">
        <v>0</v>
      </c>
      <c r="BL66" s="21">
        <v>87483.413319200394</v>
      </c>
      <c r="BM66" s="21">
        <v>3789647.38888181</v>
      </c>
      <c r="BN66" s="21">
        <v>0</v>
      </c>
      <c r="BO66" s="21">
        <v>0</v>
      </c>
      <c r="BP66" s="21">
        <v>0</v>
      </c>
      <c r="BQ66" s="21">
        <v>0</v>
      </c>
      <c r="BR66" s="21">
        <v>0</v>
      </c>
      <c r="BS66" s="21">
        <v>63209.196412089601</v>
      </c>
      <c r="BT66" s="21">
        <v>180113.63658971401</v>
      </c>
      <c r="BU66" s="21">
        <v>477085.35725133301</v>
      </c>
      <c r="BV66" s="21">
        <v>318390.082422223</v>
      </c>
      <c r="BW66" s="21">
        <v>22917.704746404201</v>
      </c>
      <c r="BX66" s="21">
        <v>96892.516769465306</v>
      </c>
      <c r="BY66" s="21">
        <v>1054595.9203335999</v>
      </c>
      <c r="BZ66" s="21">
        <v>0</v>
      </c>
      <c r="CA66" s="21">
        <v>123092.818507615</v>
      </c>
      <c r="CB66" s="21">
        <v>208670.92320322801</v>
      </c>
      <c r="CC66" s="21">
        <v>53706.190656191699</v>
      </c>
      <c r="CD66" s="21">
        <v>3704.9386100131601</v>
      </c>
      <c r="CE66" s="21">
        <v>193903.735127653</v>
      </c>
      <c r="CF66" s="21">
        <v>147126.86614125199</v>
      </c>
      <c r="CG66" s="21">
        <v>1.4901161193847699E-8</v>
      </c>
      <c r="CH66" s="23"/>
      <c r="CI66" s="23"/>
      <c r="CJ66" s="23"/>
      <c r="CK66" s="23"/>
      <c r="CL66" s="23"/>
      <c r="CM66" s="23"/>
    </row>
    <row r="67" spans="1:91">
      <c r="A67" s="10" t="s">
        <v>127</v>
      </c>
      <c r="B67" s="11" t="s">
        <v>214</v>
      </c>
      <c r="C67" s="17" t="s">
        <v>158</v>
      </c>
      <c r="D67" s="17"/>
      <c r="E67" s="17"/>
      <c r="F67" s="11" t="s">
        <v>196</v>
      </c>
      <c r="H67" s="11"/>
      <c r="R67" s="19" t="s">
        <v>220</v>
      </c>
      <c r="S67" s="21">
        <v>52721540</v>
      </c>
      <c r="T67" s="21">
        <v>53069365.910888903</v>
      </c>
      <c r="V67" s="19" t="s">
        <v>220</v>
      </c>
      <c r="W67" s="21">
        <v>-347825.91088890302</v>
      </c>
      <c r="Y67" s="19" t="s">
        <v>220</v>
      </c>
      <c r="Z67" s="21">
        <v>43340239.156632602</v>
      </c>
      <c r="AA67" s="21">
        <v>815850.25845799898</v>
      </c>
      <c r="AB67" s="21">
        <v>1213313.2919129999</v>
      </c>
      <c r="AC67" s="21">
        <v>1450874.56150013</v>
      </c>
      <c r="AD67" s="21">
        <v>33744.822039053499</v>
      </c>
      <c r="AE67" s="21">
        <v>3280629.2682632399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528848.26620257099</v>
      </c>
      <c r="AP67" s="21">
        <v>116032.459040913</v>
      </c>
      <c r="AQ67" s="21">
        <v>260047.804423989</v>
      </c>
      <c r="AR67" s="21">
        <v>174929.29820517599</v>
      </c>
      <c r="AS67" s="21">
        <v>84802.1205861669</v>
      </c>
      <c r="AT67" s="21">
        <v>56264.239200494398</v>
      </c>
      <c r="AU67" s="21">
        <v>952413.93519537302</v>
      </c>
      <c r="AV67" s="21">
        <v>0</v>
      </c>
      <c r="AW67" s="21">
        <v>121498.528755982</v>
      </c>
      <c r="AX67" s="21">
        <v>155281.31578881299</v>
      </c>
      <c r="AY67" s="21">
        <v>55093.585145603203</v>
      </c>
      <c r="AZ67" s="21">
        <v>2511.8127036061301</v>
      </c>
      <c r="BA67" s="21">
        <v>185037.264990133</v>
      </c>
      <c r="BB67" s="21">
        <v>90518.2567229423</v>
      </c>
      <c r="BC67" s="21">
        <v>151435.66512111499</v>
      </c>
      <c r="BD67" s="21">
        <v>7.4505805969238298E-9</v>
      </c>
      <c r="BE67" s="23"/>
      <c r="BF67" s="36"/>
      <c r="BG67" s="19" t="s">
        <v>220</v>
      </c>
      <c r="BH67" s="21">
        <v>43340239.156632602</v>
      </c>
      <c r="BI67" s="21">
        <v>815850.25845799898</v>
      </c>
      <c r="BJ67" s="21">
        <v>1213313.2919129999</v>
      </c>
      <c r="BK67" s="21">
        <v>1450874.56150013</v>
      </c>
      <c r="BL67" s="21">
        <v>33744.822039053499</v>
      </c>
      <c r="BM67" s="21">
        <v>3280629.2682632399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528848.26620257099</v>
      </c>
      <c r="BT67" s="21">
        <v>116032.459040913</v>
      </c>
      <c r="BU67" s="21">
        <v>260047.804423989</v>
      </c>
      <c r="BV67" s="21">
        <v>174929.29820517599</v>
      </c>
      <c r="BW67" s="21">
        <v>84802.1205861669</v>
      </c>
      <c r="BX67" s="21">
        <v>56264.239200494398</v>
      </c>
      <c r="BY67" s="21">
        <v>952413.93519537302</v>
      </c>
      <c r="BZ67" s="21">
        <v>0</v>
      </c>
      <c r="CA67" s="21">
        <v>121498.528755982</v>
      </c>
      <c r="CB67" s="21">
        <v>155281.31578881299</v>
      </c>
      <c r="CC67" s="21">
        <v>55093.585145603203</v>
      </c>
      <c r="CD67" s="21">
        <v>2511.8127036061301</v>
      </c>
      <c r="CE67" s="21">
        <v>185037.264990133</v>
      </c>
      <c r="CF67" s="21">
        <v>241953.92184405701</v>
      </c>
      <c r="CG67" s="21">
        <v>7.4505805969238298E-9</v>
      </c>
      <c r="CH67" s="23"/>
      <c r="CI67" s="23"/>
      <c r="CJ67" s="23"/>
      <c r="CK67" s="23"/>
      <c r="CL67" s="23"/>
      <c r="CM67" s="23"/>
    </row>
    <row r="68" spans="1:91">
      <c r="A68" s="10" t="s">
        <v>127</v>
      </c>
      <c r="B68" s="11" t="s">
        <v>216</v>
      </c>
      <c r="C68" s="17" t="s">
        <v>158</v>
      </c>
      <c r="D68" s="17"/>
      <c r="E68" s="17"/>
      <c r="F68" s="11" t="s">
        <v>196</v>
      </c>
      <c r="H68" s="11"/>
      <c r="R68" s="19" t="s">
        <v>222</v>
      </c>
      <c r="S68" s="21">
        <v>52779020</v>
      </c>
      <c r="T68" s="21">
        <v>52838234.818118803</v>
      </c>
      <c r="V68" s="19" t="s">
        <v>222</v>
      </c>
      <c r="W68" s="21">
        <v>-59214.818118803203</v>
      </c>
      <c r="Y68" s="19" t="s">
        <v>222</v>
      </c>
      <c r="Z68" s="21">
        <v>43340239.156632602</v>
      </c>
      <c r="AA68" s="21">
        <v>771306.74872906797</v>
      </c>
      <c r="AB68" s="21">
        <v>1626417.7909399299</v>
      </c>
      <c r="AC68" s="21">
        <v>1211590.43114059</v>
      </c>
      <c r="AD68" s="21">
        <v>80917.259702876501</v>
      </c>
      <c r="AE68" s="21">
        <v>2288113.6054171501</v>
      </c>
      <c r="AF68" s="21">
        <v>0</v>
      </c>
      <c r="AG68" s="21">
        <v>0</v>
      </c>
      <c r="AH68" s="21">
        <v>30426.881930875199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633782.28801744699</v>
      </c>
      <c r="AP68" s="21">
        <v>144110.638891854</v>
      </c>
      <c r="AQ68" s="21">
        <v>306106.01210748602</v>
      </c>
      <c r="AR68" s="21">
        <v>361166.98958171601</v>
      </c>
      <c r="AS68" s="21">
        <v>102338.447739574</v>
      </c>
      <c r="AT68" s="21">
        <v>65429.361481289903</v>
      </c>
      <c r="AU68" s="21">
        <v>911873.21120191296</v>
      </c>
      <c r="AV68" s="21">
        <v>0</v>
      </c>
      <c r="AW68" s="21">
        <v>191056.86870411699</v>
      </c>
      <c r="AX68" s="21">
        <v>127136.591204921</v>
      </c>
      <c r="AY68" s="21">
        <v>66847.983145985796</v>
      </c>
      <c r="AZ68" s="21">
        <v>1909.04962181715</v>
      </c>
      <c r="BA68" s="21">
        <v>253208.892812637</v>
      </c>
      <c r="BB68" s="21">
        <v>126435.07681135699</v>
      </c>
      <c r="BC68" s="21">
        <v>197821.53230361699</v>
      </c>
      <c r="BD68" s="21">
        <v>7.4505805969238298E-9</v>
      </c>
      <c r="BE68" s="23"/>
      <c r="BF68" s="36"/>
      <c r="BG68" s="19" t="s">
        <v>222</v>
      </c>
      <c r="BH68" s="21">
        <v>43340239.156632602</v>
      </c>
      <c r="BI68" s="21">
        <v>771306.74872906797</v>
      </c>
      <c r="BJ68" s="21">
        <v>1626417.7909399299</v>
      </c>
      <c r="BK68" s="21">
        <v>1211590.43114059</v>
      </c>
      <c r="BL68" s="21">
        <v>80917.259702876501</v>
      </c>
      <c r="BM68" s="21">
        <v>2288113.6054171501</v>
      </c>
      <c r="BN68" s="21">
        <v>0</v>
      </c>
      <c r="BO68" s="21">
        <v>30426.881930875199</v>
      </c>
      <c r="BP68" s="21">
        <v>0</v>
      </c>
      <c r="BQ68" s="21">
        <v>0</v>
      </c>
      <c r="BR68" s="21">
        <v>0</v>
      </c>
      <c r="BS68" s="21">
        <v>633782.28801744699</v>
      </c>
      <c r="BT68" s="21">
        <v>144110.638891854</v>
      </c>
      <c r="BU68" s="21">
        <v>306106.01210748602</v>
      </c>
      <c r="BV68" s="21">
        <v>361166.98958171601</v>
      </c>
      <c r="BW68" s="21">
        <v>102338.447739574</v>
      </c>
      <c r="BX68" s="21">
        <v>65429.361481289903</v>
      </c>
      <c r="BY68" s="21">
        <v>911873.21120191296</v>
      </c>
      <c r="BZ68" s="21">
        <v>0</v>
      </c>
      <c r="CA68" s="21">
        <v>191056.86870411699</v>
      </c>
      <c r="CB68" s="21">
        <v>127136.591204921</v>
      </c>
      <c r="CC68" s="21">
        <v>66847.983145985796</v>
      </c>
      <c r="CD68" s="21">
        <v>1909.04962181715</v>
      </c>
      <c r="CE68" s="21">
        <v>253208.892812637</v>
      </c>
      <c r="CF68" s="21">
        <v>324256.60911497398</v>
      </c>
      <c r="CG68" s="21">
        <v>7.4505805969238298E-9</v>
      </c>
      <c r="CH68" s="23"/>
      <c r="CI68" s="23"/>
      <c r="CJ68" s="23"/>
      <c r="CK68" s="23"/>
      <c r="CL68" s="23"/>
      <c r="CM68" s="23"/>
    </row>
    <row r="69" spans="1:91">
      <c r="A69" s="10" t="s">
        <v>127</v>
      </c>
      <c r="B69" s="11" t="s">
        <v>218</v>
      </c>
      <c r="C69" s="17" t="s">
        <v>158</v>
      </c>
      <c r="D69" s="17"/>
      <c r="E69" s="17"/>
      <c r="F69" s="11" t="s">
        <v>196</v>
      </c>
      <c r="H69" s="11"/>
      <c r="R69" s="19" t="s">
        <v>225</v>
      </c>
      <c r="S69" s="21">
        <v>52378936</v>
      </c>
      <c r="T69" s="21">
        <v>52325613.5536374</v>
      </c>
      <c r="V69" s="19" t="s">
        <v>225</v>
      </c>
      <c r="W69" s="21">
        <v>53322.446362599701</v>
      </c>
      <c r="Y69" s="19" t="s">
        <v>225</v>
      </c>
      <c r="Z69" s="21">
        <v>43340239.156632602</v>
      </c>
      <c r="AA69" s="21">
        <v>848938.09286449896</v>
      </c>
      <c r="AB69" s="21">
        <v>1657866.4677511901</v>
      </c>
      <c r="AC69" s="21">
        <v>0</v>
      </c>
      <c r="AD69" s="21">
        <v>112384.091314511</v>
      </c>
      <c r="AE69" s="21">
        <v>2371856.0745912902</v>
      </c>
      <c r="AF69" s="21">
        <v>0</v>
      </c>
      <c r="AG69" s="21">
        <v>0</v>
      </c>
      <c r="AH69" s="21">
        <v>59492.643628417201</v>
      </c>
      <c r="AI69" s="21">
        <v>59657.742926625499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638901.31586646498</v>
      </c>
      <c r="AP69" s="21">
        <v>158687.51957648201</v>
      </c>
      <c r="AQ69" s="21">
        <v>497716.86566713499</v>
      </c>
      <c r="AR69" s="21">
        <v>277990.60229176201</v>
      </c>
      <c r="AS69" s="21">
        <v>120817.511981099</v>
      </c>
      <c r="AT69" s="21">
        <v>107303.210783577</v>
      </c>
      <c r="AU69" s="21">
        <v>1014151.5711619901</v>
      </c>
      <c r="AV69" s="21">
        <v>78672.906338485394</v>
      </c>
      <c r="AW69" s="21">
        <v>120851.808748319</v>
      </c>
      <c r="AX69" s="21">
        <v>153429.41424892101</v>
      </c>
      <c r="AY69" s="21">
        <v>89286.551662565806</v>
      </c>
      <c r="AZ69" s="21">
        <v>0</v>
      </c>
      <c r="BA69" s="21">
        <v>254003.360685658</v>
      </c>
      <c r="BB69" s="21">
        <v>159820.36915215701</v>
      </c>
      <c r="BC69" s="21">
        <v>203546.27576366399</v>
      </c>
      <c r="BD69" s="21">
        <v>0</v>
      </c>
      <c r="BE69" s="23"/>
      <c r="BF69" s="36"/>
      <c r="BG69" s="19" t="s">
        <v>225</v>
      </c>
      <c r="BH69" s="21">
        <v>43340239.156632602</v>
      </c>
      <c r="BI69" s="21">
        <v>848938.09286449896</v>
      </c>
      <c r="BJ69" s="21">
        <v>1657866.4677511901</v>
      </c>
      <c r="BK69" s="21">
        <v>0</v>
      </c>
      <c r="BL69" s="21">
        <v>112384.091314511</v>
      </c>
      <c r="BM69" s="21">
        <v>2371856.0745912902</v>
      </c>
      <c r="BN69" s="21">
        <v>0</v>
      </c>
      <c r="BO69" s="21">
        <v>119150.38655504301</v>
      </c>
      <c r="BP69" s="21">
        <v>0</v>
      </c>
      <c r="BQ69" s="21">
        <v>0</v>
      </c>
      <c r="BR69" s="21">
        <v>0</v>
      </c>
      <c r="BS69" s="21">
        <v>638901.31586646498</v>
      </c>
      <c r="BT69" s="21">
        <v>158687.51957648201</v>
      </c>
      <c r="BU69" s="21">
        <v>497716.86566713499</v>
      </c>
      <c r="BV69" s="21">
        <v>277990.60229176201</v>
      </c>
      <c r="BW69" s="21">
        <v>120817.511981099</v>
      </c>
      <c r="BX69" s="21">
        <v>107303.210783577</v>
      </c>
      <c r="BY69" s="21">
        <v>1014151.5711619901</v>
      </c>
      <c r="BZ69" s="21">
        <v>78672.906338485394</v>
      </c>
      <c r="CA69" s="21">
        <v>120851.808748319</v>
      </c>
      <c r="CB69" s="21">
        <v>153429.41424892101</v>
      </c>
      <c r="CC69" s="21">
        <v>89286.551662565806</v>
      </c>
      <c r="CD69" s="21">
        <v>0</v>
      </c>
      <c r="CE69" s="21">
        <v>254003.360685658</v>
      </c>
      <c r="CF69" s="21">
        <v>363366.64491582097</v>
      </c>
      <c r="CG69" s="21">
        <v>0</v>
      </c>
      <c r="CH69" s="23"/>
      <c r="CI69" s="23"/>
      <c r="CJ69" s="23"/>
      <c r="CK69" s="23"/>
      <c r="CL69" s="23"/>
      <c r="CM69" s="23"/>
    </row>
    <row r="70" spans="1:91">
      <c r="A70" s="10"/>
      <c r="B70" s="11"/>
      <c r="C70" s="11"/>
      <c r="D70" s="11"/>
      <c r="E70" s="11"/>
      <c r="F70" s="11"/>
      <c r="H70" s="11"/>
      <c r="R70" s="19" t="s">
        <v>227</v>
      </c>
      <c r="S70" s="21">
        <v>52619720</v>
      </c>
      <c r="T70" s="21">
        <v>52250861.718177602</v>
      </c>
      <c r="V70" s="19" t="s">
        <v>227</v>
      </c>
      <c r="W70" s="21">
        <v>368858.28182239801</v>
      </c>
      <c r="Y70" s="19" t="s">
        <v>227</v>
      </c>
      <c r="Z70" s="21">
        <v>43340239.156632602</v>
      </c>
      <c r="AA70" s="21">
        <v>823013.62622611597</v>
      </c>
      <c r="AB70" s="21">
        <v>1711102.15381753</v>
      </c>
      <c r="AC70" s="21">
        <v>0</v>
      </c>
      <c r="AD70" s="21">
        <v>119362.669032219</v>
      </c>
      <c r="AE70" s="21">
        <v>2073727.0997897901</v>
      </c>
      <c r="AF70" s="21">
        <v>0</v>
      </c>
      <c r="AG70" s="21">
        <v>0</v>
      </c>
      <c r="AH70" s="21">
        <v>0</v>
      </c>
      <c r="AI70" s="21">
        <v>77011.839792836094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888149.24043253704</v>
      </c>
      <c r="AP70" s="21">
        <v>146974.04952863499</v>
      </c>
      <c r="AQ70" s="21">
        <v>442298.28741747601</v>
      </c>
      <c r="AR70" s="21">
        <v>168705.36029655399</v>
      </c>
      <c r="AS70" s="21">
        <v>98445.0780556299</v>
      </c>
      <c r="AT70" s="21">
        <v>88188.812054860202</v>
      </c>
      <c r="AU70" s="21">
        <v>944670.50878560101</v>
      </c>
      <c r="AV70" s="21">
        <v>187539.60526300501</v>
      </c>
      <c r="AW70" s="21">
        <v>80256.906995375102</v>
      </c>
      <c r="AX70" s="21">
        <v>217323.644619278</v>
      </c>
      <c r="AY70" s="21">
        <v>73542.274976757893</v>
      </c>
      <c r="AZ70" s="21">
        <v>0</v>
      </c>
      <c r="BA70" s="21">
        <v>296040.29658453801</v>
      </c>
      <c r="BB70" s="21">
        <v>259461.265316479</v>
      </c>
      <c r="BC70" s="21">
        <v>214809.84255979201</v>
      </c>
      <c r="BD70" s="21">
        <v>7.4505805969238298E-9</v>
      </c>
      <c r="BE70" s="23"/>
      <c r="BF70" s="36"/>
      <c r="BG70" s="19" t="s">
        <v>227</v>
      </c>
      <c r="BH70" s="21">
        <v>43340239.156632602</v>
      </c>
      <c r="BI70" s="21">
        <v>823013.62622611597</v>
      </c>
      <c r="BJ70" s="21">
        <v>1711102.15381753</v>
      </c>
      <c r="BK70" s="21">
        <v>0</v>
      </c>
      <c r="BL70" s="21">
        <v>119362.669032219</v>
      </c>
      <c r="BM70" s="21">
        <v>2073727.0997897901</v>
      </c>
      <c r="BN70" s="21">
        <v>0</v>
      </c>
      <c r="BO70" s="21">
        <v>77011.839792836094</v>
      </c>
      <c r="BP70" s="21">
        <v>0</v>
      </c>
      <c r="BQ70" s="21">
        <v>0</v>
      </c>
      <c r="BR70" s="21">
        <v>0</v>
      </c>
      <c r="BS70" s="21">
        <v>888149.24043253704</v>
      </c>
      <c r="BT70" s="21">
        <v>146974.04952863499</v>
      </c>
      <c r="BU70" s="21">
        <v>442298.28741747601</v>
      </c>
      <c r="BV70" s="21">
        <v>168705.36029655399</v>
      </c>
      <c r="BW70" s="21">
        <v>98445.0780556299</v>
      </c>
      <c r="BX70" s="21">
        <v>88188.812054860202</v>
      </c>
      <c r="BY70" s="21">
        <v>944670.50878560101</v>
      </c>
      <c r="BZ70" s="21">
        <v>187539.60526300501</v>
      </c>
      <c r="CA70" s="21">
        <v>80256.906995375102</v>
      </c>
      <c r="CB70" s="21">
        <v>217323.644619278</v>
      </c>
      <c r="CC70" s="21">
        <v>73542.274976757893</v>
      </c>
      <c r="CD70" s="21">
        <v>0</v>
      </c>
      <c r="CE70" s="21">
        <v>296040.29658453801</v>
      </c>
      <c r="CF70" s="21">
        <v>474271.10787627101</v>
      </c>
      <c r="CG70" s="21">
        <v>7.4505805969238298E-9</v>
      </c>
      <c r="CH70" s="23"/>
      <c r="CI70" s="23"/>
      <c r="CJ70" s="23"/>
      <c r="CK70" s="23"/>
      <c r="CL70" s="23"/>
      <c r="CM70" s="23"/>
    </row>
    <row r="71" spans="1:91">
      <c r="A71" s="10" t="s">
        <v>105</v>
      </c>
      <c r="B71" s="11" t="s">
        <v>221</v>
      </c>
      <c r="C71" s="11"/>
      <c r="D71" s="11"/>
      <c r="E71" s="11"/>
      <c r="F71" s="11"/>
      <c r="H71" s="11"/>
      <c r="R71" s="19" t="s">
        <v>229</v>
      </c>
      <c r="S71" s="21">
        <v>62339296</v>
      </c>
      <c r="T71" s="21">
        <v>62116246.880591899</v>
      </c>
      <c r="V71" s="19" t="s">
        <v>229</v>
      </c>
      <c r="W71" s="21">
        <v>223049.11940810099</v>
      </c>
      <c r="Y71" s="19" t="s">
        <v>229</v>
      </c>
      <c r="Z71" s="21">
        <v>43340239.156632602</v>
      </c>
      <c r="AA71" s="21">
        <v>1011117.55914427</v>
      </c>
      <c r="AB71" s="21">
        <v>2231564.40407723</v>
      </c>
      <c r="AC71" s="21">
        <v>12048430.5659228</v>
      </c>
      <c r="AD71" s="21">
        <v>148961.85961838</v>
      </c>
      <c r="AE71" s="21">
        <v>984760.70231638302</v>
      </c>
      <c r="AF71" s="21">
        <v>-232910.00605318299</v>
      </c>
      <c r="AG71" s="21">
        <v>-125761.497415192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-20512.515252004501</v>
      </c>
      <c r="AP71" s="21">
        <v>75916.278918087599</v>
      </c>
      <c r="AQ71" s="21">
        <v>852803.14242787205</v>
      </c>
      <c r="AR71" s="21">
        <v>135771.34752433299</v>
      </c>
      <c r="AS71" s="21">
        <v>239869.87036968701</v>
      </c>
      <c r="AT71" s="21">
        <v>41835.3041530052</v>
      </c>
      <c r="AU71" s="21">
        <v>191117.197789895</v>
      </c>
      <c r="AV71" s="21">
        <v>287548.507099176</v>
      </c>
      <c r="AW71" s="21">
        <v>365655.30852336797</v>
      </c>
      <c r="AX71" s="21">
        <v>119288.65225838999</v>
      </c>
      <c r="AY71" s="21">
        <v>4717.58641765427</v>
      </c>
      <c r="AZ71" s="21">
        <v>0</v>
      </c>
      <c r="BA71" s="21">
        <v>159658.77742844701</v>
      </c>
      <c r="BB71" s="21">
        <v>216703.35161700699</v>
      </c>
      <c r="BC71" s="21">
        <v>39471.327073685403</v>
      </c>
      <c r="BD71" s="21">
        <v>2.2351741790771501E-8</v>
      </c>
      <c r="BE71" s="23"/>
      <c r="BF71" s="36"/>
      <c r="BG71" s="19" t="s">
        <v>229</v>
      </c>
      <c r="BH71" s="21">
        <v>43340239.156632602</v>
      </c>
      <c r="BI71" s="21">
        <v>1011117.55914427</v>
      </c>
      <c r="BJ71" s="21">
        <v>2231564.40407723</v>
      </c>
      <c r="BK71" s="21">
        <v>12048430.5659228</v>
      </c>
      <c r="BL71" s="21">
        <v>148961.85961838</v>
      </c>
      <c r="BM71" s="21">
        <v>984760.70231638302</v>
      </c>
      <c r="BN71" s="21">
        <v>-358671.50346837501</v>
      </c>
      <c r="BO71" s="21">
        <v>0</v>
      </c>
      <c r="BP71" s="21">
        <v>0</v>
      </c>
      <c r="BQ71" s="21">
        <v>0</v>
      </c>
      <c r="BR71" s="21">
        <v>0</v>
      </c>
      <c r="BS71" s="21">
        <v>-20512.515252004501</v>
      </c>
      <c r="BT71" s="21">
        <v>75916.278918087599</v>
      </c>
      <c r="BU71" s="21">
        <v>852803.14242787205</v>
      </c>
      <c r="BV71" s="21">
        <v>135771.34752433299</v>
      </c>
      <c r="BW71" s="21">
        <v>239869.87036968701</v>
      </c>
      <c r="BX71" s="21">
        <v>41835.3041530052</v>
      </c>
      <c r="BY71" s="21">
        <v>191117.197789895</v>
      </c>
      <c r="BZ71" s="21">
        <v>287548.507099176</v>
      </c>
      <c r="CA71" s="21">
        <v>365655.30852336797</v>
      </c>
      <c r="CB71" s="21">
        <v>119288.65225838999</v>
      </c>
      <c r="CC71" s="21">
        <v>4717.58641765427</v>
      </c>
      <c r="CD71" s="21">
        <v>0</v>
      </c>
      <c r="CE71" s="21">
        <v>159658.77742844701</v>
      </c>
      <c r="CF71" s="21">
        <v>256174.678690692</v>
      </c>
      <c r="CG71" s="21">
        <v>2.2351741790771501E-8</v>
      </c>
      <c r="CH71" s="23"/>
      <c r="CI71" s="23"/>
      <c r="CJ71" s="23"/>
      <c r="CK71" s="23"/>
      <c r="CL71" s="23"/>
      <c r="CM71" s="23"/>
    </row>
    <row r="72" spans="1:91">
      <c r="A72" s="10" t="s">
        <v>92</v>
      </c>
      <c r="B72" s="11" t="s">
        <v>541</v>
      </c>
      <c r="C72" s="17">
        <v>3379642.7770539601</v>
      </c>
      <c r="D72" s="17"/>
      <c r="E72" s="17">
        <v>1.62683703050433</v>
      </c>
      <c r="F72" s="11" t="s">
        <v>542</v>
      </c>
      <c r="H72" s="11"/>
      <c r="R72" s="19" t="s">
        <v>231</v>
      </c>
      <c r="S72" s="21">
        <v>51917040</v>
      </c>
      <c r="T72" s="21">
        <v>52202264.7982729</v>
      </c>
      <c r="V72" s="19" t="s">
        <v>231</v>
      </c>
      <c r="W72" s="21">
        <v>-285224.79827289999</v>
      </c>
      <c r="Y72" s="19" t="s">
        <v>231</v>
      </c>
      <c r="Z72" s="21">
        <v>43340239.156632602</v>
      </c>
      <c r="AA72" s="21">
        <v>1266686.06878748</v>
      </c>
      <c r="AB72" s="21">
        <v>1754348.4997247399</v>
      </c>
      <c r="AC72" s="21">
        <v>639849.73636201199</v>
      </c>
      <c r="AD72" s="21">
        <v>55054.647430680699</v>
      </c>
      <c r="AE72" s="21">
        <v>1861182.9256949101</v>
      </c>
      <c r="AF72" s="21">
        <v>0</v>
      </c>
      <c r="AG72" s="21">
        <v>0</v>
      </c>
      <c r="AH72" s="21">
        <v>175092.56510361101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793719.97077118396</v>
      </c>
      <c r="AP72" s="21">
        <v>142008.86244286899</v>
      </c>
      <c r="AQ72" s="21">
        <v>444980.940268262</v>
      </c>
      <c r="AR72" s="21">
        <v>257765.876710713</v>
      </c>
      <c r="AS72" s="21">
        <v>56925.175998256302</v>
      </c>
      <c r="AT72" s="21">
        <v>101908.522352413</v>
      </c>
      <c r="AU72" s="21">
        <v>472687.81489538302</v>
      </c>
      <c r="AV72" s="21">
        <v>173376.60841846201</v>
      </c>
      <c r="AW72" s="21">
        <v>124657.41020905301</v>
      </c>
      <c r="AX72" s="21">
        <v>113143.780173787</v>
      </c>
      <c r="AY72" s="21">
        <v>81198.018760715204</v>
      </c>
      <c r="AZ72" s="21">
        <v>636.96368070687402</v>
      </c>
      <c r="BA72" s="21">
        <v>183740.691093581</v>
      </c>
      <c r="BB72" s="21">
        <v>84245.244995150002</v>
      </c>
      <c r="BC72" s="21">
        <v>78815.317766335895</v>
      </c>
      <c r="BD72" s="21">
        <v>0</v>
      </c>
      <c r="BE72" s="23"/>
      <c r="BF72" s="36"/>
      <c r="BG72" s="19" t="s">
        <v>231</v>
      </c>
      <c r="BH72" s="21">
        <v>43340239.156632602</v>
      </c>
      <c r="BI72" s="21">
        <v>1266686.06878748</v>
      </c>
      <c r="BJ72" s="21">
        <v>1754348.4997247399</v>
      </c>
      <c r="BK72" s="21">
        <v>639849.73636201199</v>
      </c>
      <c r="BL72" s="21">
        <v>55054.647430680699</v>
      </c>
      <c r="BM72" s="21">
        <v>1861182.9256949101</v>
      </c>
      <c r="BN72" s="21">
        <v>0</v>
      </c>
      <c r="BO72" s="21">
        <v>175092.56510361101</v>
      </c>
      <c r="BP72" s="21">
        <v>0</v>
      </c>
      <c r="BQ72" s="21">
        <v>0</v>
      </c>
      <c r="BR72" s="21">
        <v>0</v>
      </c>
      <c r="BS72" s="21">
        <v>793719.97077118396</v>
      </c>
      <c r="BT72" s="21">
        <v>142008.86244286899</v>
      </c>
      <c r="BU72" s="21">
        <v>444980.940268262</v>
      </c>
      <c r="BV72" s="21">
        <v>257765.876710713</v>
      </c>
      <c r="BW72" s="21">
        <v>56925.175998256302</v>
      </c>
      <c r="BX72" s="21">
        <v>101908.522352413</v>
      </c>
      <c r="BY72" s="21">
        <v>472687.81489538302</v>
      </c>
      <c r="BZ72" s="21">
        <v>173376.60841846201</v>
      </c>
      <c r="CA72" s="21">
        <v>124657.41020905301</v>
      </c>
      <c r="CB72" s="21">
        <v>113143.780173787</v>
      </c>
      <c r="CC72" s="21">
        <v>81198.018760715204</v>
      </c>
      <c r="CD72" s="21">
        <v>636.96368070687402</v>
      </c>
      <c r="CE72" s="21">
        <v>183740.691093581</v>
      </c>
      <c r="CF72" s="21">
        <v>163060.56276148601</v>
      </c>
      <c r="CG72" s="21">
        <v>0</v>
      </c>
      <c r="CH72" s="23"/>
      <c r="CI72" s="23"/>
      <c r="CJ72" s="23"/>
      <c r="CK72" s="23"/>
      <c r="CL72" s="23"/>
      <c r="CM72" s="23"/>
    </row>
    <row r="73" spans="1:91">
      <c r="A73" s="10" t="s">
        <v>92</v>
      </c>
      <c r="B73" s="11" t="s">
        <v>543</v>
      </c>
      <c r="C73" s="17">
        <v>2316309.78055696</v>
      </c>
      <c r="D73" s="17"/>
      <c r="E73" s="17">
        <v>1.0532472461631801</v>
      </c>
      <c r="F73" s="11" t="s">
        <v>542</v>
      </c>
      <c r="G73" s="11"/>
      <c r="H73" s="11"/>
      <c r="R73" s="19" t="s">
        <v>234</v>
      </c>
      <c r="S73" s="21">
        <v>51735220</v>
      </c>
      <c r="T73" s="21">
        <v>51865014.6021358</v>
      </c>
      <c r="V73" s="19" t="s">
        <v>234</v>
      </c>
      <c r="W73" s="21">
        <v>-129794.6021358</v>
      </c>
      <c r="Y73" s="19" t="s">
        <v>234</v>
      </c>
      <c r="Z73" s="21">
        <v>43340239.156632602</v>
      </c>
      <c r="AA73" s="21">
        <v>1260479.6046261699</v>
      </c>
      <c r="AB73" s="21">
        <v>2401050.7635319498</v>
      </c>
      <c r="AC73" s="21">
        <v>0</v>
      </c>
      <c r="AD73" s="21">
        <v>63231.901476032297</v>
      </c>
      <c r="AE73" s="21">
        <v>1663102.5960316299</v>
      </c>
      <c r="AF73" s="21">
        <v>0</v>
      </c>
      <c r="AG73" s="21">
        <v>0</v>
      </c>
      <c r="AH73" s="21">
        <v>31571.104729701099</v>
      </c>
      <c r="AI73" s="21">
        <v>70723.861522152802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949457.35320522904</v>
      </c>
      <c r="AP73" s="21">
        <v>132273.39859582001</v>
      </c>
      <c r="AQ73" s="21">
        <v>418226.06640947098</v>
      </c>
      <c r="AR73" s="21">
        <v>278224.62579592201</v>
      </c>
      <c r="AS73" s="21">
        <v>65449.1484160939</v>
      </c>
      <c r="AT73" s="21">
        <v>130850.91868827899</v>
      </c>
      <c r="AU73" s="21">
        <v>411689.29980770202</v>
      </c>
      <c r="AV73" s="21">
        <v>229332.51086182601</v>
      </c>
      <c r="AW73" s="21">
        <v>110441.85497864601</v>
      </c>
      <c r="AX73" s="21">
        <v>125159.453066268</v>
      </c>
      <c r="AY73" s="21">
        <v>64689.864353378602</v>
      </c>
      <c r="AZ73" s="21">
        <v>193.307470796399</v>
      </c>
      <c r="BA73" s="21">
        <v>60194.893473802302</v>
      </c>
      <c r="BB73" s="21">
        <v>25891.556008270501</v>
      </c>
      <c r="BC73" s="21">
        <v>32541.362454070699</v>
      </c>
      <c r="BD73" s="21">
        <v>-1.4901161193847699E-8</v>
      </c>
      <c r="BE73" s="23"/>
      <c r="BF73" s="36"/>
      <c r="BG73" s="19" t="s">
        <v>234</v>
      </c>
      <c r="BH73" s="21">
        <v>43340239.156632602</v>
      </c>
      <c r="BI73" s="21">
        <v>1260479.6046261699</v>
      </c>
      <c r="BJ73" s="21">
        <v>2401050.7635319498</v>
      </c>
      <c r="BK73" s="21">
        <v>0</v>
      </c>
      <c r="BL73" s="21">
        <v>63231.901476032297</v>
      </c>
      <c r="BM73" s="21">
        <v>1663102.5960316299</v>
      </c>
      <c r="BN73" s="21">
        <v>0</v>
      </c>
      <c r="BO73" s="21">
        <v>102294.966251854</v>
      </c>
      <c r="BP73" s="21">
        <v>0</v>
      </c>
      <c r="BQ73" s="21">
        <v>0</v>
      </c>
      <c r="BR73" s="21">
        <v>0</v>
      </c>
      <c r="BS73" s="21">
        <v>949457.35320522904</v>
      </c>
      <c r="BT73" s="21">
        <v>132273.39859582001</v>
      </c>
      <c r="BU73" s="21">
        <v>418226.06640947098</v>
      </c>
      <c r="BV73" s="21">
        <v>278224.62579592201</v>
      </c>
      <c r="BW73" s="21">
        <v>65449.1484160939</v>
      </c>
      <c r="BX73" s="21">
        <v>130850.91868827899</v>
      </c>
      <c r="BY73" s="21">
        <v>411689.29980770202</v>
      </c>
      <c r="BZ73" s="21">
        <v>229332.51086182601</v>
      </c>
      <c r="CA73" s="21">
        <v>110441.85497864601</v>
      </c>
      <c r="CB73" s="21">
        <v>125159.453066268</v>
      </c>
      <c r="CC73" s="21">
        <v>64689.864353378602</v>
      </c>
      <c r="CD73" s="21">
        <v>193.307470796399</v>
      </c>
      <c r="CE73" s="21">
        <v>60194.893473802302</v>
      </c>
      <c r="CF73" s="21">
        <v>58432.9184623412</v>
      </c>
      <c r="CG73" s="21">
        <v>-1.4901161193847699E-8</v>
      </c>
      <c r="CH73" s="23"/>
      <c r="CI73" s="23"/>
      <c r="CJ73" s="23"/>
      <c r="CK73" s="23"/>
      <c r="CL73" s="23"/>
      <c r="CM73" s="23"/>
    </row>
    <row r="74" spans="1:91">
      <c r="A74" s="10" t="s">
        <v>92</v>
      </c>
      <c r="B74" s="11" t="s">
        <v>544</v>
      </c>
      <c r="C74" s="17">
        <v>1630772.79432247</v>
      </c>
      <c r="D74" s="17"/>
      <c r="E74" s="17">
        <v>0.82148605028382404</v>
      </c>
      <c r="F74" s="11" t="s">
        <v>542</v>
      </c>
      <c r="G74" s="11"/>
      <c r="H74" s="11"/>
      <c r="R74" s="19" t="s">
        <v>237</v>
      </c>
      <c r="S74" s="21">
        <v>52164300</v>
      </c>
      <c r="T74" s="21">
        <v>51961117.056294203</v>
      </c>
      <c r="V74" s="19" t="s">
        <v>237</v>
      </c>
      <c r="W74" s="21">
        <v>203182.94370579699</v>
      </c>
      <c r="Y74" s="19" t="s">
        <v>237</v>
      </c>
      <c r="Z74" s="21">
        <v>43340239.156632602</v>
      </c>
      <c r="AA74" s="21">
        <v>1289443.9887208701</v>
      </c>
      <c r="AB74" s="21">
        <v>2115851.8093944602</v>
      </c>
      <c r="AC74" s="21">
        <v>261934.7651249</v>
      </c>
      <c r="AD74" s="21">
        <v>48428.914766195398</v>
      </c>
      <c r="AE74" s="21">
        <v>1735114.2070482599</v>
      </c>
      <c r="AF74" s="21">
        <v>0</v>
      </c>
      <c r="AG74" s="21">
        <v>0</v>
      </c>
      <c r="AH74" s="21">
        <v>0</v>
      </c>
      <c r="AI74" s="21">
        <v>72312.796770678702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1026113.0660896</v>
      </c>
      <c r="AP74" s="21">
        <v>141370.05159513399</v>
      </c>
      <c r="AQ74" s="21">
        <v>405539.47490459197</v>
      </c>
      <c r="AR74" s="21">
        <v>340192.923392875</v>
      </c>
      <c r="AS74" s="21">
        <v>88679.720129259906</v>
      </c>
      <c r="AT74" s="21">
        <v>130337.36079684499</v>
      </c>
      <c r="AU74" s="21">
        <v>467663.54799022898</v>
      </c>
      <c r="AV74" s="21">
        <v>171717.36348176299</v>
      </c>
      <c r="AW74" s="21">
        <v>98308.332074274498</v>
      </c>
      <c r="AX74" s="21">
        <v>123538.688589483</v>
      </c>
      <c r="AY74" s="21">
        <v>53956.749956279702</v>
      </c>
      <c r="AZ74" s="21">
        <v>109.92112780202601</v>
      </c>
      <c r="BA74" s="21">
        <v>50264.217708110402</v>
      </c>
      <c r="BB74" s="21">
        <v>0</v>
      </c>
      <c r="BC74" s="21">
        <v>0</v>
      </c>
      <c r="BD74" s="21">
        <v>7.4505805969238298E-9</v>
      </c>
      <c r="BE74" s="23"/>
      <c r="BF74" s="36"/>
      <c r="BG74" s="19" t="s">
        <v>237</v>
      </c>
      <c r="BH74" s="21">
        <v>43340239.156632602</v>
      </c>
      <c r="BI74" s="21">
        <v>1289443.9887208701</v>
      </c>
      <c r="BJ74" s="21">
        <v>2115851.8093944602</v>
      </c>
      <c r="BK74" s="21">
        <v>261934.7651249</v>
      </c>
      <c r="BL74" s="21">
        <v>48428.914766195398</v>
      </c>
      <c r="BM74" s="21">
        <v>1735114.2070482599</v>
      </c>
      <c r="BN74" s="21">
        <v>0</v>
      </c>
      <c r="BO74" s="21">
        <v>72312.796770678702</v>
      </c>
      <c r="BP74" s="21">
        <v>0</v>
      </c>
      <c r="BQ74" s="21">
        <v>0</v>
      </c>
      <c r="BR74" s="21">
        <v>0</v>
      </c>
      <c r="BS74" s="21">
        <v>1026113.0660896</v>
      </c>
      <c r="BT74" s="21">
        <v>141370.05159513399</v>
      </c>
      <c r="BU74" s="21">
        <v>405539.47490459197</v>
      </c>
      <c r="BV74" s="21">
        <v>340192.923392875</v>
      </c>
      <c r="BW74" s="21">
        <v>88679.720129259906</v>
      </c>
      <c r="BX74" s="21">
        <v>130337.36079684499</v>
      </c>
      <c r="BY74" s="21">
        <v>467663.54799022898</v>
      </c>
      <c r="BZ74" s="21">
        <v>171717.36348176299</v>
      </c>
      <c r="CA74" s="21">
        <v>98308.332074274498</v>
      </c>
      <c r="CB74" s="21">
        <v>123538.688589483</v>
      </c>
      <c r="CC74" s="21">
        <v>53956.749956279702</v>
      </c>
      <c r="CD74" s="21">
        <v>109.92112780202601</v>
      </c>
      <c r="CE74" s="21">
        <v>50264.217708110402</v>
      </c>
      <c r="CF74" s="21">
        <v>0</v>
      </c>
      <c r="CG74" s="21">
        <v>7.4505805969238298E-9</v>
      </c>
      <c r="CH74" s="23"/>
      <c r="CI74" s="23"/>
      <c r="CJ74" s="23"/>
      <c r="CK74" s="23"/>
      <c r="CL74" s="23"/>
      <c r="CM74" s="23"/>
    </row>
    <row r="75" spans="1:91">
      <c r="A75" s="10" t="s">
        <v>92</v>
      </c>
      <c r="B75" s="11" t="s">
        <v>232</v>
      </c>
      <c r="C75" s="17">
        <v>288724.36163206899</v>
      </c>
      <c r="D75" s="17"/>
      <c r="E75" s="17">
        <v>0.17531546174462401</v>
      </c>
      <c r="F75" s="11" t="s">
        <v>233</v>
      </c>
      <c r="G75" s="11"/>
      <c r="H75" s="11"/>
      <c r="R75" s="19" t="s">
        <v>238</v>
      </c>
      <c r="S75" s="21">
        <v>52085980</v>
      </c>
      <c r="T75" s="21">
        <v>51883195.4436846</v>
      </c>
      <c r="V75" s="19" t="s">
        <v>238</v>
      </c>
      <c r="W75" s="21">
        <v>202784.5563154</v>
      </c>
      <c r="Y75" s="19" t="s">
        <v>238</v>
      </c>
      <c r="Z75" s="21">
        <v>43340239.156632602</v>
      </c>
      <c r="AA75" s="21">
        <v>1300296.4175532099</v>
      </c>
      <c r="AB75" s="21">
        <v>2088295.0659365901</v>
      </c>
      <c r="AC75" s="21">
        <v>246435.87183269</v>
      </c>
      <c r="AD75" s="21">
        <v>47664.491401991203</v>
      </c>
      <c r="AE75" s="21">
        <v>1600445.64717155</v>
      </c>
      <c r="AF75" s="21">
        <v>0</v>
      </c>
      <c r="AG75" s="21">
        <v>0</v>
      </c>
      <c r="AH75" s="21">
        <v>29675.498300319701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1058453.2096928901</v>
      </c>
      <c r="AP75" s="21">
        <v>206761.425519916</v>
      </c>
      <c r="AQ75" s="21">
        <v>409251.49223673198</v>
      </c>
      <c r="AR75" s="21">
        <v>284662.53987318202</v>
      </c>
      <c r="AS75" s="21">
        <v>90797.130208257498</v>
      </c>
      <c r="AT75" s="21">
        <v>118916.83596960601</v>
      </c>
      <c r="AU75" s="21">
        <v>487485.88733135798</v>
      </c>
      <c r="AV75" s="21">
        <v>188165.31871003099</v>
      </c>
      <c r="AW75" s="21">
        <v>119060.290839439</v>
      </c>
      <c r="AX75" s="21">
        <v>152040.938053766</v>
      </c>
      <c r="AY75" s="21">
        <v>82933.258022350405</v>
      </c>
      <c r="AZ75" s="21">
        <v>821.05591079212604</v>
      </c>
      <c r="BA75" s="21">
        <v>30793.912487330901</v>
      </c>
      <c r="BB75" s="21">
        <v>0</v>
      </c>
      <c r="BC75" s="21">
        <v>0</v>
      </c>
      <c r="BD75" s="21">
        <v>0</v>
      </c>
      <c r="BE75" s="23"/>
      <c r="BF75" s="36"/>
      <c r="BG75" s="19" t="s">
        <v>238</v>
      </c>
      <c r="BH75" s="21">
        <v>43340239.156632602</v>
      </c>
      <c r="BI75" s="21">
        <v>1300296.4175532099</v>
      </c>
      <c r="BJ75" s="21">
        <v>2088295.0659365901</v>
      </c>
      <c r="BK75" s="21">
        <v>246435.87183269</v>
      </c>
      <c r="BL75" s="21">
        <v>47664.491401991203</v>
      </c>
      <c r="BM75" s="21">
        <v>1600445.64717155</v>
      </c>
      <c r="BN75" s="21">
        <v>0</v>
      </c>
      <c r="BO75" s="21">
        <v>29675.498300319701</v>
      </c>
      <c r="BP75" s="21">
        <v>0</v>
      </c>
      <c r="BQ75" s="21">
        <v>0</v>
      </c>
      <c r="BR75" s="21">
        <v>0</v>
      </c>
      <c r="BS75" s="21">
        <v>1058453.2096928901</v>
      </c>
      <c r="BT75" s="21">
        <v>206761.425519916</v>
      </c>
      <c r="BU75" s="21">
        <v>409251.49223673198</v>
      </c>
      <c r="BV75" s="21">
        <v>284662.53987318202</v>
      </c>
      <c r="BW75" s="21">
        <v>90797.130208257498</v>
      </c>
      <c r="BX75" s="21">
        <v>118916.83596960601</v>
      </c>
      <c r="BY75" s="21">
        <v>487485.88733135798</v>
      </c>
      <c r="BZ75" s="21">
        <v>188165.31871003099</v>
      </c>
      <c r="CA75" s="21">
        <v>119060.290839439</v>
      </c>
      <c r="CB75" s="21">
        <v>152040.938053766</v>
      </c>
      <c r="CC75" s="21">
        <v>82933.258022350405</v>
      </c>
      <c r="CD75" s="21">
        <v>821.05591079212604</v>
      </c>
      <c r="CE75" s="21">
        <v>30793.912487330901</v>
      </c>
      <c r="CF75" s="21">
        <v>0</v>
      </c>
      <c r="CG75" s="21">
        <v>0</v>
      </c>
      <c r="CH75" s="23"/>
      <c r="CI75" s="23"/>
      <c r="CJ75" s="23"/>
      <c r="CK75" s="23"/>
      <c r="CL75" s="23"/>
      <c r="CM75" s="23"/>
    </row>
    <row r="76" spans="1:91">
      <c r="A76" s="10" t="s">
        <v>92</v>
      </c>
      <c r="B76" s="11" t="s">
        <v>235</v>
      </c>
      <c r="C76" s="17">
        <v>162993.455425794</v>
      </c>
      <c r="D76" s="17"/>
      <c r="E76" s="17">
        <v>0.12813577742531701</v>
      </c>
      <c r="F76" s="11" t="s">
        <v>236</v>
      </c>
      <c r="G76" s="11"/>
      <c r="H76" s="11"/>
      <c r="R76" s="19" t="s">
        <v>239</v>
      </c>
      <c r="S76" s="21">
        <v>51550308</v>
      </c>
      <c r="T76" s="21">
        <v>52268353.382927902</v>
      </c>
      <c r="V76" s="19" t="s">
        <v>239</v>
      </c>
      <c r="W76" s="21">
        <v>-718045.38292790204</v>
      </c>
      <c r="Y76" s="19" t="s">
        <v>239</v>
      </c>
      <c r="Z76" s="21">
        <v>43340239.156632602</v>
      </c>
      <c r="AA76" s="21">
        <v>956841.29659740895</v>
      </c>
      <c r="AB76" s="21">
        <v>1598761.10632116</v>
      </c>
      <c r="AC76" s="21">
        <v>364433.16588183999</v>
      </c>
      <c r="AD76" s="21">
        <v>67988.345720610596</v>
      </c>
      <c r="AE76" s="21">
        <v>2081964.8075707599</v>
      </c>
      <c r="AF76" s="21">
        <v>0</v>
      </c>
      <c r="AG76" s="21">
        <v>0</v>
      </c>
      <c r="AH76" s="21">
        <v>15080.2513748525</v>
      </c>
      <c r="AI76" s="21">
        <v>36657.692049305901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682273.36613572005</v>
      </c>
      <c r="AP76" s="21">
        <v>185191.587604714</v>
      </c>
      <c r="AQ76" s="21">
        <v>546898.69538145303</v>
      </c>
      <c r="AR76" s="21">
        <v>298691.71978477598</v>
      </c>
      <c r="AS76" s="21">
        <v>77133.826407239496</v>
      </c>
      <c r="AT76" s="21">
        <v>213942.07332203901</v>
      </c>
      <c r="AU76" s="21">
        <v>606919.02115029795</v>
      </c>
      <c r="AV76" s="21">
        <v>122041.69714350899</v>
      </c>
      <c r="AW76" s="21">
        <v>246605.777683953</v>
      </c>
      <c r="AX76" s="21">
        <v>566915.57892928098</v>
      </c>
      <c r="AY76" s="21">
        <v>97967.466791930507</v>
      </c>
      <c r="AZ76" s="21">
        <v>1279.0176597166101</v>
      </c>
      <c r="BA76" s="21">
        <v>160527.73278474499</v>
      </c>
      <c r="BB76" s="21">
        <v>0</v>
      </c>
      <c r="BC76" s="21">
        <v>0</v>
      </c>
      <c r="BD76" s="21">
        <v>-7.4505805969238298E-9</v>
      </c>
      <c r="BE76" s="23"/>
      <c r="BF76" s="36"/>
      <c r="BG76" s="19" t="s">
        <v>239</v>
      </c>
      <c r="BH76" s="21">
        <v>43340239.156632602</v>
      </c>
      <c r="BI76" s="21">
        <v>956841.29659740895</v>
      </c>
      <c r="BJ76" s="21">
        <v>1598761.10632116</v>
      </c>
      <c r="BK76" s="21">
        <v>364433.16588183999</v>
      </c>
      <c r="BL76" s="21">
        <v>67988.345720610596</v>
      </c>
      <c r="BM76" s="21">
        <v>2081964.8075707599</v>
      </c>
      <c r="BN76" s="21">
        <v>0</v>
      </c>
      <c r="BO76" s="21">
        <v>51737.943424158402</v>
      </c>
      <c r="BP76" s="21">
        <v>0</v>
      </c>
      <c r="BQ76" s="21">
        <v>0</v>
      </c>
      <c r="BR76" s="21">
        <v>0</v>
      </c>
      <c r="BS76" s="21">
        <v>682273.36613572005</v>
      </c>
      <c r="BT76" s="21">
        <v>185191.587604714</v>
      </c>
      <c r="BU76" s="21">
        <v>546898.69538145303</v>
      </c>
      <c r="BV76" s="21">
        <v>298691.71978477598</v>
      </c>
      <c r="BW76" s="21">
        <v>77133.826407239496</v>
      </c>
      <c r="BX76" s="21">
        <v>213942.07332203901</v>
      </c>
      <c r="BY76" s="21">
        <v>606919.02115029795</v>
      </c>
      <c r="BZ76" s="21">
        <v>122041.69714350899</v>
      </c>
      <c r="CA76" s="21">
        <v>246605.777683953</v>
      </c>
      <c r="CB76" s="21">
        <v>566915.57892928098</v>
      </c>
      <c r="CC76" s="21">
        <v>97967.466791930507</v>
      </c>
      <c r="CD76" s="21">
        <v>1279.0176597166101</v>
      </c>
      <c r="CE76" s="21">
        <v>160527.73278474499</v>
      </c>
      <c r="CF76" s="21">
        <v>0</v>
      </c>
      <c r="CG76" s="21">
        <v>-7.4505805969238298E-9</v>
      </c>
      <c r="CH76" s="23"/>
      <c r="CI76" s="23"/>
      <c r="CJ76" s="23"/>
      <c r="CK76" s="23"/>
      <c r="CL76" s="23"/>
      <c r="CM76" s="23"/>
    </row>
    <row r="77" spans="1:91">
      <c r="A77" s="10"/>
      <c r="B77" s="11"/>
      <c r="C77" s="11"/>
      <c r="D77" s="11"/>
      <c r="E77" s="11"/>
      <c r="F77" s="11"/>
      <c r="G77" s="11"/>
      <c r="H77" s="11"/>
      <c r="R77" s="19" t="s">
        <v>240</v>
      </c>
      <c r="S77" s="21">
        <v>51873468</v>
      </c>
      <c r="T77" s="21">
        <v>52140540.463918597</v>
      </c>
      <c r="V77" s="19" t="s">
        <v>240</v>
      </c>
      <c r="W77" s="21">
        <v>-267072.46391859697</v>
      </c>
      <c r="Y77" s="19" t="s">
        <v>240</v>
      </c>
      <c r="Z77" s="21">
        <v>43340239.156632602</v>
      </c>
      <c r="AA77" s="21">
        <v>889747.64841427899</v>
      </c>
      <c r="AB77" s="21">
        <v>1311611.6775698899</v>
      </c>
      <c r="AC77" s="21">
        <v>271521.69703107898</v>
      </c>
      <c r="AD77" s="21">
        <v>78204.698708259093</v>
      </c>
      <c r="AE77" s="21">
        <v>2302733.5857844301</v>
      </c>
      <c r="AF77" s="21">
        <v>0</v>
      </c>
      <c r="AG77" s="21">
        <v>0</v>
      </c>
      <c r="AH77" s="21">
        <v>34070.988777118102</v>
      </c>
      <c r="AI77" s="21">
        <v>21199.092619279301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696977.84727291903</v>
      </c>
      <c r="AP77" s="21">
        <v>141756.673305045</v>
      </c>
      <c r="AQ77" s="21">
        <v>363124.11204844603</v>
      </c>
      <c r="AR77" s="21">
        <v>228585.738410466</v>
      </c>
      <c r="AS77" s="21">
        <v>85290.936769683103</v>
      </c>
      <c r="AT77" s="21">
        <v>267212.30050001002</v>
      </c>
      <c r="AU77" s="21">
        <v>1601145.7018047599</v>
      </c>
      <c r="AV77" s="21">
        <v>60527.338600384297</v>
      </c>
      <c r="AW77" s="21">
        <v>177155.90538072801</v>
      </c>
      <c r="AX77" s="21">
        <v>117865.52687992901</v>
      </c>
      <c r="AY77" s="21">
        <v>0</v>
      </c>
      <c r="AZ77" s="21">
        <v>761.169846290289</v>
      </c>
      <c r="BA77" s="21">
        <v>150808.66756299799</v>
      </c>
      <c r="BB77" s="21">
        <v>0</v>
      </c>
      <c r="BC77" s="21">
        <v>0</v>
      </c>
      <c r="BD77" s="21">
        <v>7.4505805969238298E-9</v>
      </c>
      <c r="BE77" s="23"/>
      <c r="BF77" s="36"/>
      <c r="BG77" s="19" t="s">
        <v>240</v>
      </c>
      <c r="BH77" s="21">
        <v>43340239.156632602</v>
      </c>
      <c r="BI77" s="21">
        <v>889747.64841427899</v>
      </c>
      <c r="BJ77" s="21">
        <v>1311611.6775698899</v>
      </c>
      <c r="BK77" s="21">
        <v>271521.69703107898</v>
      </c>
      <c r="BL77" s="21">
        <v>78204.698708259093</v>
      </c>
      <c r="BM77" s="21">
        <v>2302733.5857844301</v>
      </c>
      <c r="BN77" s="21">
        <v>0</v>
      </c>
      <c r="BO77" s="21">
        <v>55270.0813963974</v>
      </c>
      <c r="BP77" s="21">
        <v>0</v>
      </c>
      <c r="BQ77" s="21">
        <v>0</v>
      </c>
      <c r="BR77" s="21">
        <v>0</v>
      </c>
      <c r="BS77" s="21">
        <v>696977.84727291903</v>
      </c>
      <c r="BT77" s="21">
        <v>141756.673305045</v>
      </c>
      <c r="BU77" s="21">
        <v>363124.11204844603</v>
      </c>
      <c r="BV77" s="21">
        <v>228585.738410466</v>
      </c>
      <c r="BW77" s="21">
        <v>85290.936769683103</v>
      </c>
      <c r="BX77" s="21">
        <v>267212.30050001002</v>
      </c>
      <c r="BY77" s="21">
        <v>1601145.7018047599</v>
      </c>
      <c r="BZ77" s="21">
        <v>60527.338600384297</v>
      </c>
      <c r="CA77" s="21">
        <v>177155.90538072801</v>
      </c>
      <c r="CB77" s="21">
        <v>117865.52687992901</v>
      </c>
      <c r="CC77" s="21">
        <v>0</v>
      </c>
      <c r="CD77" s="21">
        <v>761.169846290289</v>
      </c>
      <c r="CE77" s="21">
        <v>150808.66756299799</v>
      </c>
      <c r="CF77" s="21">
        <v>0</v>
      </c>
      <c r="CG77" s="21">
        <v>7.4505805969238298E-9</v>
      </c>
      <c r="CH77" s="23"/>
      <c r="CI77" s="23"/>
      <c r="CJ77" s="23"/>
      <c r="CK77" s="23"/>
      <c r="CL77" s="23"/>
      <c r="CM77" s="23"/>
    </row>
    <row r="78" spans="1:91">
      <c r="A78" s="10" t="s">
        <v>105</v>
      </c>
      <c r="B78" s="11" t="s">
        <v>48</v>
      </c>
      <c r="C78" s="11"/>
      <c r="D78" s="11"/>
      <c r="E78" s="11"/>
      <c r="F78" s="11"/>
      <c r="G78" s="11"/>
      <c r="H78" s="11"/>
      <c r="R78" s="19" t="s">
        <v>241</v>
      </c>
      <c r="S78" s="21">
        <v>62641232</v>
      </c>
      <c r="T78" s="21">
        <v>63815394.782424599</v>
      </c>
      <c r="V78" s="19" t="s">
        <v>241</v>
      </c>
      <c r="W78" s="21">
        <v>-1174162.7824246001</v>
      </c>
      <c r="Y78" s="19" t="s">
        <v>241</v>
      </c>
      <c r="Z78" s="21">
        <v>43340239.156632602</v>
      </c>
      <c r="AA78" s="21">
        <v>729057.88176283496</v>
      </c>
      <c r="AB78" s="21">
        <v>1277616.40015603</v>
      </c>
      <c r="AC78" s="21">
        <v>11313368.816804299</v>
      </c>
      <c r="AD78" s="21">
        <v>116150.66643512899</v>
      </c>
      <c r="AE78" s="21">
        <v>3541899.9159305999</v>
      </c>
      <c r="AF78" s="21">
        <v>-183512.39576282501</v>
      </c>
      <c r="AG78" s="21">
        <v>-170293.32085517401</v>
      </c>
      <c r="AH78" s="21">
        <v>95342.444417945197</v>
      </c>
      <c r="AI78" s="21">
        <v>105905.00557972401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-86683.801601908897</v>
      </c>
      <c r="AP78" s="21">
        <v>2017.8371975262201</v>
      </c>
      <c r="AQ78" s="21">
        <v>158192.06839720599</v>
      </c>
      <c r="AR78" s="21">
        <v>234799.40753140999</v>
      </c>
      <c r="AS78" s="21">
        <v>317471.90629917302</v>
      </c>
      <c r="AT78" s="21">
        <v>333109.85998603801</v>
      </c>
      <c r="AU78" s="21">
        <v>836441.86097126699</v>
      </c>
      <c r="AV78" s="21">
        <v>151259.430005367</v>
      </c>
      <c r="AW78" s="21">
        <v>187588.08610828899</v>
      </c>
      <c r="AX78" s="21">
        <v>781294.29970098403</v>
      </c>
      <c r="AY78" s="21">
        <v>61297.925236515097</v>
      </c>
      <c r="AZ78" s="21">
        <v>115729.515141086</v>
      </c>
      <c r="BA78" s="21">
        <v>557101.81635044201</v>
      </c>
      <c r="BB78" s="21">
        <v>0</v>
      </c>
      <c r="BC78" s="21">
        <v>0</v>
      </c>
      <c r="BD78" s="21">
        <v>0</v>
      </c>
      <c r="BE78" s="23"/>
      <c r="BF78" s="36"/>
      <c r="BG78" s="19" t="s">
        <v>241</v>
      </c>
      <c r="BH78" s="21">
        <v>43340239.156632602</v>
      </c>
      <c r="BI78" s="21">
        <v>729057.88176283496</v>
      </c>
      <c r="BJ78" s="21">
        <v>1277616.40015603</v>
      </c>
      <c r="BK78" s="21">
        <v>11313368.816804299</v>
      </c>
      <c r="BL78" s="21">
        <v>116150.66643512899</v>
      </c>
      <c r="BM78" s="21">
        <v>3541899.9159305999</v>
      </c>
      <c r="BN78" s="21">
        <v>-353805.71661799902</v>
      </c>
      <c r="BO78" s="21">
        <v>201247.449997669</v>
      </c>
      <c r="BP78" s="21">
        <v>0</v>
      </c>
      <c r="BQ78" s="21">
        <v>0</v>
      </c>
      <c r="BR78" s="21">
        <v>0</v>
      </c>
      <c r="BS78" s="21">
        <v>-86683.801601908897</v>
      </c>
      <c r="BT78" s="21">
        <v>2017.8371975262201</v>
      </c>
      <c r="BU78" s="21">
        <v>158192.06839720599</v>
      </c>
      <c r="BV78" s="21">
        <v>234799.40753140999</v>
      </c>
      <c r="BW78" s="21">
        <v>317471.90629917302</v>
      </c>
      <c r="BX78" s="21">
        <v>333109.85998603801</v>
      </c>
      <c r="BY78" s="21">
        <v>836441.86097126699</v>
      </c>
      <c r="BZ78" s="21">
        <v>151259.430005367</v>
      </c>
      <c r="CA78" s="21">
        <v>187588.08610828899</v>
      </c>
      <c r="CB78" s="21">
        <v>781294.29970098403</v>
      </c>
      <c r="CC78" s="21">
        <v>61297.925236515097</v>
      </c>
      <c r="CD78" s="21">
        <v>115729.515141086</v>
      </c>
      <c r="CE78" s="21">
        <v>557101.81635044201</v>
      </c>
      <c r="CF78" s="21">
        <v>0</v>
      </c>
      <c r="CG78" s="21">
        <v>0</v>
      </c>
      <c r="CH78" s="23"/>
      <c r="CI78" s="23"/>
      <c r="CJ78" s="23"/>
      <c r="CK78" s="23"/>
      <c r="CL78" s="23"/>
      <c r="CM78" s="23"/>
    </row>
    <row r="79" spans="1:91">
      <c r="A79" s="10" t="s">
        <v>92</v>
      </c>
      <c r="B79" s="11" t="s">
        <v>242</v>
      </c>
      <c r="C79" s="17">
        <v>30050.8111947008</v>
      </c>
      <c r="D79" s="17"/>
      <c r="E79" s="17">
        <v>0.46104216495776601</v>
      </c>
      <c r="F79" s="11" t="s">
        <v>243</v>
      </c>
      <c r="G79" s="11"/>
      <c r="H79" s="11"/>
      <c r="R79" s="19" t="s">
        <v>244</v>
      </c>
      <c r="S79" s="21">
        <v>77995768</v>
      </c>
      <c r="T79" s="21">
        <v>70968020.701963603</v>
      </c>
      <c r="V79" s="19" t="s">
        <v>244</v>
      </c>
      <c r="W79" s="21">
        <v>7027747.2980364002</v>
      </c>
      <c r="Y79" s="19" t="s">
        <v>244</v>
      </c>
      <c r="Z79" s="21">
        <v>43340239.156632602</v>
      </c>
      <c r="AA79" s="21">
        <v>561972.17253359605</v>
      </c>
      <c r="AB79" s="21">
        <v>3803182.2511478998</v>
      </c>
      <c r="AC79" s="21">
        <v>12120653.1190692</v>
      </c>
      <c r="AD79" s="21">
        <v>90703.479953457601</v>
      </c>
      <c r="AE79" s="21">
        <v>4223273.3111210195</v>
      </c>
      <c r="AF79" s="21">
        <v>-183756.08999815499</v>
      </c>
      <c r="AG79" s="21">
        <v>-72805.391700514505</v>
      </c>
      <c r="AH79" s="21">
        <v>647799.07497438998</v>
      </c>
      <c r="AI79" s="21">
        <v>177552.933373304</v>
      </c>
      <c r="AJ79" s="21">
        <v>0</v>
      </c>
      <c r="AK79" s="21">
        <v>2316309.78055696</v>
      </c>
      <c r="AL79" s="21">
        <v>0</v>
      </c>
      <c r="AM79" s="21">
        <v>0</v>
      </c>
      <c r="AN79" s="21">
        <v>0</v>
      </c>
      <c r="AO79" s="21">
        <v>705767.08495448902</v>
      </c>
      <c r="AP79" s="21">
        <v>161769.20945719999</v>
      </c>
      <c r="AQ79" s="21">
        <v>151848.33944810499</v>
      </c>
      <c r="AR79" s="21">
        <v>9415.0535630436298</v>
      </c>
      <c r="AS79" s="21">
        <v>314652.55022525397</v>
      </c>
      <c r="AT79" s="21">
        <v>338076.39572044101</v>
      </c>
      <c r="AU79" s="21">
        <v>288707.09343031503</v>
      </c>
      <c r="AV79" s="21">
        <v>164187.46850573501</v>
      </c>
      <c r="AW79" s="21">
        <v>172398.18509867301</v>
      </c>
      <c r="AX79" s="21">
        <v>973771.13483212399</v>
      </c>
      <c r="AY79" s="21">
        <v>8717.2844673916497</v>
      </c>
      <c r="AZ79" s="21">
        <v>155776.237313205</v>
      </c>
      <c r="BA79" s="21">
        <v>497810.86728384497</v>
      </c>
      <c r="BB79" s="21">
        <v>0</v>
      </c>
      <c r="BC79" s="21">
        <v>0</v>
      </c>
      <c r="BD79" s="21">
        <v>-2.9802322387695299E-8</v>
      </c>
      <c r="BE79" s="23"/>
      <c r="BF79" s="36"/>
      <c r="BG79" s="19" t="s">
        <v>244</v>
      </c>
      <c r="BH79" s="21">
        <v>43340239.156632602</v>
      </c>
      <c r="BI79" s="21">
        <v>561972.17253359605</v>
      </c>
      <c r="BJ79" s="21">
        <v>3803182.2511478998</v>
      </c>
      <c r="BK79" s="21">
        <v>12120653.1190692</v>
      </c>
      <c r="BL79" s="21">
        <v>90703.479953457601</v>
      </c>
      <c r="BM79" s="21">
        <v>4223273.3111210195</v>
      </c>
      <c r="BN79" s="21">
        <v>-256561.481698669</v>
      </c>
      <c r="BO79" s="21">
        <v>825352.00834769395</v>
      </c>
      <c r="BP79" s="21">
        <v>2316309.78055696</v>
      </c>
      <c r="BQ79" s="21">
        <v>0</v>
      </c>
      <c r="BR79" s="21">
        <v>0</v>
      </c>
      <c r="BS79" s="21">
        <v>705767.08495448902</v>
      </c>
      <c r="BT79" s="21">
        <v>161769.20945719999</v>
      </c>
      <c r="BU79" s="21">
        <v>151848.33944810499</v>
      </c>
      <c r="BV79" s="21">
        <v>9415.0535630436298</v>
      </c>
      <c r="BW79" s="21">
        <v>314652.55022525397</v>
      </c>
      <c r="BX79" s="21">
        <v>338076.39572044101</v>
      </c>
      <c r="BY79" s="21">
        <v>288707.09343031503</v>
      </c>
      <c r="BZ79" s="21">
        <v>164187.46850573501</v>
      </c>
      <c r="CA79" s="21">
        <v>172398.18509867301</v>
      </c>
      <c r="CB79" s="21">
        <v>973771.13483212399</v>
      </c>
      <c r="CC79" s="21">
        <v>8717.2844673916497</v>
      </c>
      <c r="CD79" s="21">
        <v>155776.237313205</v>
      </c>
      <c r="CE79" s="21">
        <v>497810.86728384497</v>
      </c>
      <c r="CF79" s="21">
        <v>0</v>
      </c>
      <c r="CG79" s="21">
        <v>-2.9802322387695299E-8</v>
      </c>
      <c r="CH79" s="23"/>
      <c r="CI79" s="23"/>
      <c r="CJ79" s="23"/>
      <c r="CK79" s="23"/>
      <c r="CL79" s="23"/>
      <c r="CM79" s="23"/>
    </row>
    <row r="80" spans="1:91">
      <c r="A80" s="10" t="s">
        <v>127</v>
      </c>
      <c r="B80" s="11" t="s">
        <v>245</v>
      </c>
      <c r="C80" s="17" t="s">
        <v>129</v>
      </c>
      <c r="D80" s="17"/>
      <c r="E80" s="17"/>
      <c r="F80" s="11" t="s">
        <v>243</v>
      </c>
      <c r="G80" s="11"/>
      <c r="H80" s="11"/>
      <c r="R80" s="19" t="s">
        <v>246</v>
      </c>
      <c r="S80" s="21">
        <v>50668600</v>
      </c>
      <c r="T80" s="21">
        <v>52052815.271970503</v>
      </c>
      <c r="V80" s="19" t="s">
        <v>246</v>
      </c>
      <c r="W80" s="21">
        <v>-1384215.2719705</v>
      </c>
      <c r="Y80" s="19" t="s">
        <v>246</v>
      </c>
      <c r="Z80" s="21">
        <v>43340239.156632602</v>
      </c>
      <c r="AA80" s="21">
        <v>1383949.9390998799</v>
      </c>
      <c r="AB80" s="21">
        <v>2337832.75157589</v>
      </c>
      <c r="AC80" s="21">
        <v>0</v>
      </c>
      <c r="AD80" s="21">
        <v>63854.622462529798</v>
      </c>
      <c r="AE80" s="21">
        <v>1881432.0035646399</v>
      </c>
      <c r="AF80" s="21">
        <v>0</v>
      </c>
      <c r="AG80" s="21">
        <v>0</v>
      </c>
      <c r="AH80" s="21">
        <v>426549.88437093998</v>
      </c>
      <c r="AI80" s="21">
        <v>142285.902422466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24936.790481605502</v>
      </c>
      <c r="AP80" s="21">
        <v>196639.282214999</v>
      </c>
      <c r="AQ80" s="21">
        <v>0</v>
      </c>
      <c r="AR80" s="21">
        <v>449567.18800382101</v>
      </c>
      <c r="AS80" s="21">
        <v>30524.689600669401</v>
      </c>
      <c r="AT80" s="21">
        <v>189323.327224523</v>
      </c>
      <c r="AU80" s="21">
        <v>218750.77705782501</v>
      </c>
      <c r="AV80" s="21">
        <v>243650.429173893</v>
      </c>
      <c r="AW80" s="21">
        <v>124218.52084890399</v>
      </c>
      <c r="AX80" s="21">
        <v>343932.48135374702</v>
      </c>
      <c r="AY80" s="21">
        <v>1038.1132651376699</v>
      </c>
      <c r="AZ80" s="21">
        <v>4128.0069302649699</v>
      </c>
      <c r="BA80" s="21">
        <v>649961.40568617801</v>
      </c>
      <c r="BB80" s="21">
        <v>0</v>
      </c>
      <c r="BC80" s="21">
        <v>0</v>
      </c>
      <c r="BD80" s="21">
        <v>0</v>
      </c>
      <c r="BE80" s="23"/>
      <c r="BF80" s="36"/>
      <c r="BG80" s="19" t="s">
        <v>246</v>
      </c>
      <c r="BH80" s="21">
        <v>43340239.156632602</v>
      </c>
      <c r="BI80" s="21">
        <v>1383949.9390998799</v>
      </c>
      <c r="BJ80" s="21">
        <v>2337832.75157589</v>
      </c>
      <c r="BK80" s="21">
        <v>0</v>
      </c>
      <c r="BL80" s="21">
        <v>63854.622462529798</v>
      </c>
      <c r="BM80" s="21">
        <v>1881432.0035646399</v>
      </c>
      <c r="BN80" s="21">
        <v>0</v>
      </c>
      <c r="BO80" s="21">
        <v>568835.78679340601</v>
      </c>
      <c r="BP80" s="21">
        <v>0</v>
      </c>
      <c r="BQ80" s="21">
        <v>0</v>
      </c>
      <c r="BR80" s="21">
        <v>0</v>
      </c>
      <c r="BS80" s="21">
        <v>24936.790481605502</v>
      </c>
      <c r="BT80" s="21">
        <v>196639.282214999</v>
      </c>
      <c r="BU80" s="21">
        <v>0</v>
      </c>
      <c r="BV80" s="21">
        <v>449567.18800382101</v>
      </c>
      <c r="BW80" s="21">
        <v>30524.689600669401</v>
      </c>
      <c r="BX80" s="21">
        <v>189323.327224523</v>
      </c>
      <c r="BY80" s="21">
        <v>218750.77705782501</v>
      </c>
      <c r="BZ80" s="21">
        <v>243650.429173893</v>
      </c>
      <c r="CA80" s="21">
        <v>124218.52084890399</v>
      </c>
      <c r="CB80" s="21">
        <v>343932.48135374702</v>
      </c>
      <c r="CC80" s="21">
        <v>1038.1132651376699</v>
      </c>
      <c r="CD80" s="21">
        <v>4128.0069302649699</v>
      </c>
      <c r="CE80" s="21">
        <v>649961.40568617801</v>
      </c>
      <c r="CF80" s="21">
        <v>0</v>
      </c>
      <c r="CG80" s="21">
        <v>0</v>
      </c>
      <c r="CH80" s="23"/>
      <c r="CI80" s="23"/>
      <c r="CJ80" s="23"/>
      <c r="CK80" s="23"/>
      <c r="CL80" s="23"/>
      <c r="CM80" s="23"/>
    </row>
    <row r="81" spans="1:91">
      <c r="A81" s="10" t="s">
        <v>127</v>
      </c>
      <c r="B81" s="11" t="s">
        <v>247</v>
      </c>
      <c r="C81" s="17" t="s">
        <v>129</v>
      </c>
      <c r="D81" s="17"/>
      <c r="E81" s="17"/>
      <c r="F81" s="11" t="s">
        <v>243</v>
      </c>
      <c r="G81" s="11"/>
      <c r="R81" s="19" t="s">
        <v>248</v>
      </c>
      <c r="S81" s="21">
        <v>51238368</v>
      </c>
      <c r="T81" s="21">
        <v>51533028.632976197</v>
      </c>
      <c r="V81" s="19" t="s">
        <v>248</v>
      </c>
      <c r="W81" s="21">
        <v>-294660.632976197</v>
      </c>
      <c r="Y81" s="19" t="s">
        <v>248</v>
      </c>
      <c r="Z81" s="21">
        <v>43340239.156632602</v>
      </c>
      <c r="AA81" s="21">
        <v>1210242.2141932601</v>
      </c>
      <c r="AB81" s="21">
        <v>2333994.9467475601</v>
      </c>
      <c r="AC81" s="21">
        <v>0</v>
      </c>
      <c r="AD81" s="21">
        <v>78093.442845749203</v>
      </c>
      <c r="AE81" s="21">
        <v>1665696.7152988701</v>
      </c>
      <c r="AF81" s="21">
        <v>0</v>
      </c>
      <c r="AG81" s="21">
        <v>0</v>
      </c>
      <c r="AH81" s="21">
        <v>0</v>
      </c>
      <c r="AI81" s="21">
        <v>261385.87903616301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373969.24403245299</v>
      </c>
      <c r="AP81" s="21">
        <v>137807.73776075299</v>
      </c>
      <c r="AQ81" s="21">
        <v>0</v>
      </c>
      <c r="AR81" s="21">
        <v>302396.33836541401</v>
      </c>
      <c r="AS81" s="21">
        <v>974.54274933071895</v>
      </c>
      <c r="AT81" s="21">
        <v>112110.42480381401</v>
      </c>
      <c r="AU81" s="21">
        <v>670762.58858784602</v>
      </c>
      <c r="AV81" s="21">
        <v>301834.80438860197</v>
      </c>
      <c r="AW81" s="21">
        <v>170739.308768232</v>
      </c>
      <c r="AX81" s="21">
        <v>274397.693178321</v>
      </c>
      <c r="AY81" s="21">
        <v>65482.231146775201</v>
      </c>
      <c r="AZ81" s="21">
        <v>715.25299562765099</v>
      </c>
      <c r="BA81" s="21">
        <v>232186.11144484201</v>
      </c>
      <c r="BB81" s="21">
        <v>0</v>
      </c>
      <c r="BC81" s="21">
        <v>0</v>
      </c>
      <c r="BD81" s="21">
        <v>0</v>
      </c>
      <c r="BE81" s="23"/>
      <c r="BF81" s="36"/>
      <c r="BG81" s="19" t="s">
        <v>248</v>
      </c>
      <c r="BH81" s="21">
        <v>43340239.156632602</v>
      </c>
      <c r="BI81" s="21">
        <v>1210242.2141932601</v>
      </c>
      <c r="BJ81" s="21">
        <v>2333994.9467475601</v>
      </c>
      <c r="BK81" s="21">
        <v>0</v>
      </c>
      <c r="BL81" s="21">
        <v>78093.442845749203</v>
      </c>
      <c r="BM81" s="21">
        <v>1665696.7152988701</v>
      </c>
      <c r="BN81" s="21">
        <v>0</v>
      </c>
      <c r="BO81" s="21">
        <v>261385.87903616301</v>
      </c>
      <c r="BP81" s="21">
        <v>0</v>
      </c>
      <c r="BQ81" s="21">
        <v>0</v>
      </c>
      <c r="BR81" s="21">
        <v>0</v>
      </c>
      <c r="BS81" s="21">
        <v>373969.24403245299</v>
      </c>
      <c r="BT81" s="21">
        <v>137807.73776075299</v>
      </c>
      <c r="BU81" s="21">
        <v>0</v>
      </c>
      <c r="BV81" s="21">
        <v>302396.33836541401</v>
      </c>
      <c r="BW81" s="21">
        <v>974.54274933071895</v>
      </c>
      <c r="BX81" s="21">
        <v>112110.42480381401</v>
      </c>
      <c r="BY81" s="21">
        <v>670762.58858784602</v>
      </c>
      <c r="BZ81" s="21">
        <v>301834.80438860197</v>
      </c>
      <c r="CA81" s="21">
        <v>170739.308768232</v>
      </c>
      <c r="CB81" s="21">
        <v>274397.693178321</v>
      </c>
      <c r="CC81" s="21">
        <v>65482.231146775201</v>
      </c>
      <c r="CD81" s="21">
        <v>715.25299562765099</v>
      </c>
      <c r="CE81" s="21">
        <v>232186.11144484201</v>
      </c>
      <c r="CF81" s="21">
        <v>0</v>
      </c>
      <c r="CG81" s="21">
        <v>0</v>
      </c>
      <c r="CH81" s="23"/>
      <c r="CI81" s="23"/>
      <c r="CJ81" s="23"/>
      <c r="CK81" s="23"/>
      <c r="CL81" s="23"/>
      <c r="CM81" s="23"/>
    </row>
    <row r="82" spans="1:91">
      <c r="A82" s="10" t="s">
        <v>127</v>
      </c>
      <c r="B82" s="11" t="s">
        <v>249</v>
      </c>
      <c r="C82" s="17" t="s">
        <v>129</v>
      </c>
      <c r="D82" s="17"/>
      <c r="E82" s="17"/>
      <c r="F82" s="11" t="s">
        <v>243</v>
      </c>
      <c r="H82" s="11"/>
      <c r="R82" s="19" t="s">
        <v>250</v>
      </c>
      <c r="S82" s="21">
        <v>49990312</v>
      </c>
      <c r="T82" s="21">
        <v>50962551.082478598</v>
      </c>
      <c r="V82" s="19" t="s">
        <v>250</v>
      </c>
      <c r="W82" s="21">
        <v>-972239.08247859799</v>
      </c>
      <c r="Y82" s="19" t="s">
        <v>250</v>
      </c>
      <c r="Z82" s="21">
        <v>43340239.156632602</v>
      </c>
      <c r="AA82" s="21">
        <v>1314374.1828533299</v>
      </c>
      <c r="AB82" s="21">
        <v>2443117.94858771</v>
      </c>
      <c r="AC82" s="21">
        <v>0</v>
      </c>
      <c r="AD82" s="21">
        <v>76504.412971505895</v>
      </c>
      <c r="AE82" s="21">
        <v>1616076.16227813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104072.249240023</v>
      </c>
      <c r="AN82" s="21">
        <v>0</v>
      </c>
      <c r="AO82" s="21">
        <v>818361.09783201199</v>
      </c>
      <c r="AP82" s="21">
        <v>144873.030296454</v>
      </c>
      <c r="AQ82" s="21">
        <v>0</v>
      </c>
      <c r="AR82" s="21">
        <v>0</v>
      </c>
      <c r="AS82" s="21">
        <v>42692.605387427997</v>
      </c>
      <c r="AT82" s="21">
        <v>88020.089645508793</v>
      </c>
      <c r="AU82" s="21">
        <v>211448.26241157099</v>
      </c>
      <c r="AV82" s="21">
        <v>318061.81061774801</v>
      </c>
      <c r="AW82" s="21">
        <v>35861.379703588602</v>
      </c>
      <c r="AX82" s="21">
        <v>231744.37669400001</v>
      </c>
      <c r="AY82" s="21">
        <v>107757.10812249601</v>
      </c>
      <c r="AZ82" s="21">
        <v>20932.8905351137</v>
      </c>
      <c r="BA82" s="21">
        <v>48414.318669386499</v>
      </c>
      <c r="BB82" s="21">
        <v>0</v>
      </c>
      <c r="BC82" s="21">
        <v>0</v>
      </c>
      <c r="BD82" s="21">
        <v>0</v>
      </c>
      <c r="BE82" s="23"/>
      <c r="BF82" s="36"/>
      <c r="BG82" s="19" t="s">
        <v>250</v>
      </c>
      <c r="BH82" s="21">
        <v>43340239.156632602</v>
      </c>
      <c r="BI82" s="21">
        <v>1314374.1828533299</v>
      </c>
      <c r="BJ82" s="21">
        <v>2443117.94858771</v>
      </c>
      <c r="BK82" s="21">
        <v>0</v>
      </c>
      <c r="BL82" s="21">
        <v>76504.412971505895</v>
      </c>
      <c r="BM82" s="21">
        <v>1616076.16227813</v>
      </c>
      <c r="BN82" s="21">
        <v>0</v>
      </c>
      <c r="BO82" s="21">
        <v>0</v>
      </c>
      <c r="BP82" s="21">
        <v>0</v>
      </c>
      <c r="BQ82" s="21">
        <v>104072.249240023</v>
      </c>
      <c r="BR82" s="21">
        <v>0</v>
      </c>
      <c r="BS82" s="21">
        <v>818361.09783201199</v>
      </c>
      <c r="BT82" s="21">
        <v>144873.030296454</v>
      </c>
      <c r="BU82" s="21">
        <v>0</v>
      </c>
      <c r="BV82" s="21">
        <v>0</v>
      </c>
      <c r="BW82" s="21">
        <v>42692.605387427997</v>
      </c>
      <c r="BX82" s="21">
        <v>88020.089645508793</v>
      </c>
      <c r="BY82" s="21">
        <v>211448.26241157099</v>
      </c>
      <c r="BZ82" s="21">
        <v>318061.81061774801</v>
      </c>
      <c r="CA82" s="21">
        <v>35861.379703588602</v>
      </c>
      <c r="CB82" s="21">
        <v>231744.37669400001</v>
      </c>
      <c r="CC82" s="21">
        <v>107757.10812249601</v>
      </c>
      <c r="CD82" s="21">
        <v>20932.8905351137</v>
      </c>
      <c r="CE82" s="21">
        <v>48414.318669386499</v>
      </c>
      <c r="CF82" s="21">
        <v>0</v>
      </c>
      <c r="CG82" s="21">
        <v>0</v>
      </c>
      <c r="CH82" s="23"/>
      <c r="CI82" s="23"/>
      <c r="CJ82" s="23"/>
      <c r="CK82" s="23"/>
      <c r="CL82" s="23"/>
      <c r="CM82" s="23"/>
    </row>
    <row r="83" spans="1:91">
      <c r="A83" s="10"/>
      <c r="B83" s="11"/>
      <c r="C83" s="17"/>
      <c r="D83" s="17"/>
      <c r="E83" s="17"/>
      <c r="F83" s="11"/>
      <c r="G83" s="11"/>
      <c r="H83" s="11"/>
      <c r="R83" s="19" t="s">
        <v>251</v>
      </c>
      <c r="S83" s="21">
        <v>50942216</v>
      </c>
      <c r="T83" s="21">
        <v>51527037.475710899</v>
      </c>
      <c r="V83" s="19" t="s">
        <v>251</v>
      </c>
      <c r="W83" s="21">
        <v>-584821.47571089899</v>
      </c>
      <c r="Y83" s="19" t="s">
        <v>251</v>
      </c>
      <c r="Z83" s="21">
        <v>43340239.156632602</v>
      </c>
      <c r="AA83" s="21">
        <v>1216991.9153049099</v>
      </c>
      <c r="AB83" s="21">
        <v>1220866.32507631</v>
      </c>
      <c r="AC83" s="21">
        <v>0</v>
      </c>
      <c r="AD83" s="21">
        <v>33655.273243601303</v>
      </c>
      <c r="AE83" s="21">
        <v>1494067.8064014299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130954.700170789</v>
      </c>
      <c r="AN83" s="21">
        <v>0</v>
      </c>
      <c r="AO83" s="21">
        <v>660584.24251601705</v>
      </c>
      <c r="AP83" s="21">
        <v>144808.260284346</v>
      </c>
      <c r="AQ83" s="21">
        <v>0</v>
      </c>
      <c r="AR83" s="21">
        <v>424698.89905345399</v>
      </c>
      <c r="AS83" s="21">
        <v>28912.2670925645</v>
      </c>
      <c r="AT83" s="21">
        <v>136097.87957644</v>
      </c>
      <c r="AU83" s="21">
        <v>2115494.61352885</v>
      </c>
      <c r="AV83" s="21">
        <v>149877.88391816299</v>
      </c>
      <c r="AW83" s="21">
        <v>25502.989166964999</v>
      </c>
      <c r="AX83" s="21">
        <v>216515.65817057999</v>
      </c>
      <c r="AY83" s="21">
        <v>154080.19607815699</v>
      </c>
      <c r="AZ83" s="21">
        <v>16433.461081785699</v>
      </c>
      <c r="BA83" s="21">
        <v>17255.948413934399</v>
      </c>
      <c r="BB83" s="21">
        <v>0</v>
      </c>
      <c r="BC83" s="21">
        <v>0</v>
      </c>
      <c r="BD83" s="21">
        <v>-7.4505805969238298E-9</v>
      </c>
      <c r="BE83" s="23"/>
      <c r="BF83" s="36"/>
      <c r="BG83" s="19" t="s">
        <v>251</v>
      </c>
      <c r="BH83" s="21">
        <v>43340239.156632602</v>
      </c>
      <c r="BI83" s="21">
        <v>1216991.9153049099</v>
      </c>
      <c r="BJ83" s="21">
        <v>1220866.32507631</v>
      </c>
      <c r="BK83" s="21">
        <v>0</v>
      </c>
      <c r="BL83" s="21">
        <v>33655.273243601303</v>
      </c>
      <c r="BM83" s="21">
        <v>1494067.8064014299</v>
      </c>
      <c r="BN83" s="21">
        <v>0</v>
      </c>
      <c r="BO83" s="21">
        <v>0</v>
      </c>
      <c r="BP83" s="21">
        <v>0</v>
      </c>
      <c r="BQ83" s="21">
        <v>130954.700170789</v>
      </c>
      <c r="BR83" s="21">
        <v>0</v>
      </c>
      <c r="BS83" s="21">
        <v>660584.24251601705</v>
      </c>
      <c r="BT83" s="21">
        <v>144808.260284346</v>
      </c>
      <c r="BU83" s="21">
        <v>0</v>
      </c>
      <c r="BV83" s="21">
        <v>424698.89905345399</v>
      </c>
      <c r="BW83" s="21">
        <v>28912.2670925645</v>
      </c>
      <c r="BX83" s="21">
        <v>136097.87957644</v>
      </c>
      <c r="BY83" s="21">
        <v>2115494.61352885</v>
      </c>
      <c r="BZ83" s="21">
        <v>149877.88391816299</v>
      </c>
      <c r="CA83" s="21">
        <v>25502.989166964999</v>
      </c>
      <c r="CB83" s="21">
        <v>216515.65817057999</v>
      </c>
      <c r="CC83" s="21">
        <v>154080.19607815699</v>
      </c>
      <c r="CD83" s="21">
        <v>16433.461081785699</v>
      </c>
      <c r="CE83" s="21">
        <v>17255.948413934399</v>
      </c>
      <c r="CF83" s="21">
        <v>0</v>
      </c>
      <c r="CG83" s="21">
        <v>-7.4505805969238298E-9</v>
      </c>
      <c r="CH83" s="23"/>
      <c r="CI83" s="23"/>
      <c r="CJ83" s="23"/>
      <c r="CK83" s="23"/>
      <c r="CL83" s="23"/>
      <c r="CM83" s="23"/>
    </row>
    <row r="84" spans="1:91">
      <c r="A84" s="10" t="s">
        <v>127</v>
      </c>
      <c r="B84" s="11" t="s">
        <v>252</v>
      </c>
      <c r="C84" s="17" t="s">
        <v>253</v>
      </c>
      <c r="D84" s="17" t="s">
        <v>254</v>
      </c>
      <c r="E84" s="17"/>
      <c r="F84" s="11" t="s">
        <v>255</v>
      </c>
      <c r="G84" s="11"/>
      <c r="H84" s="11"/>
      <c r="R84" s="19" t="s">
        <v>256</v>
      </c>
      <c r="S84" s="21">
        <v>52258168</v>
      </c>
      <c r="T84" s="21">
        <v>52067142.707330696</v>
      </c>
      <c r="V84" s="19" t="s">
        <v>256</v>
      </c>
      <c r="W84" s="21">
        <v>191025.29266930401</v>
      </c>
      <c r="Y84" s="19" t="s">
        <v>256</v>
      </c>
      <c r="Z84" s="21">
        <v>43340239.156632602</v>
      </c>
      <c r="AA84" s="21">
        <v>990968.24795602204</v>
      </c>
      <c r="AB84" s="21">
        <v>1822579.3835005199</v>
      </c>
      <c r="AC84" s="21">
        <v>0</v>
      </c>
      <c r="AD84" s="21">
        <v>54282.5850937172</v>
      </c>
      <c r="AE84" s="21">
        <v>1399732.19084728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350109.16831058601</v>
      </c>
      <c r="AN84" s="21">
        <v>0</v>
      </c>
      <c r="AO84" s="21">
        <v>398983.06616891897</v>
      </c>
      <c r="AP84" s="21">
        <v>201985.353300466</v>
      </c>
      <c r="AQ84" s="21">
        <v>447868.47228009999</v>
      </c>
      <c r="AR84" s="21">
        <v>396712.22918716102</v>
      </c>
      <c r="AS84" s="21">
        <v>2639.20601515111</v>
      </c>
      <c r="AT84" s="21">
        <v>505027.20519316703</v>
      </c>
      <c r="AU84" s="21">
        <v>1344225.41387516</v>
      </c>
      <c r="AV84" s="21">
        <v>234738.67590292101</v>
      </c>
      <c r="AW84" s="21">
        <v>125100.132533171</v>
      </c>
      <c r="AX84" s="21">
        <v>195078.81861696299</v>
      </c>
      <c r="AY84" s="21">
        <v>202951.39837486201</v>
      </c>
      <c r="AZ84" s="21">
        <v>99.868014131878894</v>
      </c>
      <c r="BA84" s="21">
        <v>53822.135527808699</v>
      </c>
      <c r="BB84" s="21">
        <v>0</v>
      </c>
      <c r="BC84" s="21">
        <v>0</v>
      </c>
      <c r="BD84" s="21">
        <v>-7.4505805969238298E-9</v>
      </c>
      <c r="BE84" s="23"/>
      <c r="BF84" s="36"/>
      <c r="BG84" s="19" t="s">
        <v>256</v>
      </c>
      <c r="BH84" s="21">
        <v>43340239.156632602</v>
      </c>
      <c r="BI84" s="21">
        <v>990968.24795602204</v>
      </c>
      <c r="BJ84" s="21">
        <v>1822579.3835005199</v>
      </c>
      <c r="BK84" s="21">
        <v>0</v>
      </c>
      <c r="BL84" s="21">
        <v>54282.5850937172</v>
      </c>
      <c r="BM84" s="21">
        <v>1399732.19084728</v>
      </c>
      <c r="BN84" s="21">
        <v>0</v>
      </c>
      <c r="BO84" s="21">
        <v>0</v>
      </c>
      <c r="BP84" s="21">
        <v>0</v>
      </c>
      <c r="BQ84" s="21">
        <v>350109.16831058601</v>
      </c>
      <c r="BR84" s="21">
        <v>0</v>
      </c>
      <c r="BS84" s="21">
        <v>398983.06616891897</v>
      </c>
      <c r="BT84" s="21">
        <v>201985.353300466</v>
      </c>
      <c r="BU84" s="21">
        <v>447868.47228009999</v>
      </c>
      <c r="BV84" s="21">
        <v>396712.22918716102</v>
      </c>
      <c r="BW84" s="21">
        <v>2639.20601515111</v>
      </c>
      <c r="BX84" s="21">
        <v>505027.20519316703</v>
      </c>
      <c r="BY84" s="21">
        <v>1344225.41387516</v>
      </c>
      <c r="BZ84" s="21">
        <v>234738.67590292101</v>
      </c>
      <c r="CA84" s="21">
        <v>125100.132533171</v>
      </c>
      <c r="CB84" s="21">
        <v>195078.81861696299</v>
      </c>
      <c r="CC84" s="21">
        <v>202951.39837486201</v>
      </c>
      <c r="CD84" s="21">
        <v>99.868014131878894</v>
      </c>
      <c r="CE84" s="21">
        <v>53822.135527808699</v>
      </c>
      <c r="CF84" s="21">
        <v>0</v>
      </c>
      <c r="CG84" s="21">
        <v>-7.4505805969238298E-9</v>
      </c>
      <c r="CH84" s="23"/>
      <c r="CI84" s="23"/>
      <c r="CJ84" s="23"/>
      <c r="CK84" s="23"/>
      <c r="CL84" s="23"/>
      <c r="CM84" s="23"/>
    </row>
    <row r="85" spans="1:91">
      <c r="A85" s="10" t="s">
        <v>127</v>
      </c>
      <c r="B85" s="11" t="s">
        <v>257</v>
      </c>
      <c r="C85" s="17" t="s">
        <v>253</v>
      </c>
      <c r="D85" s="17" t="s">
        <v>262</v>
      </c>
      <c r="E85" s="17"/>
      <c r="F85" s="11" t="s">
        <v>259</v>
      </c>
      <c r="G85" s="11"/>
      <c r="H85" s="11"/>
      <c r="R85" s="19" t="s">
        <v>260</v>
      </c>
      <c r="S85" s="21">
        <v>53366864</v>
      </c>
      <c r="T85" s="21">
        <v>53308340.422373198</v>
      </c>
      <c r="V85" s="19" t="s">
        <v>260</v>
      </c>
      <c r="W85" s="21">
        <v>58523.577626801998</v>
      </c>
      <c r="Y85" s="19" t="s">
        <v>260</v>
      </c>
      <c r="Z85" s="21">
        <v>43340239.156632602</v>
      </c>
      <c r="AA85" s="21">
        <v>1350592.27618397</v>
      </c>
      <c r="AB85" s="21">
        <v>780777.33329341502</v>
      </c>
      <c r="AC85" s="21">
        <v>1972522.82813893</v>
      </c>
      <c r="AD85" s="21">
        <v>52523.405214316997</v>
      </c>
      <c r="AE85" s="21">
        <v>1615465.14524183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299351.567539223</v>
      </c>
      <c r="AN85" s="21">
        <v>0</v>
      </c>
      <c r="AO85" s="21">
        <v>105853.459756428</v>
      </c>
      <c r="AP85" s="21">
        <v>146662.53705568201</v>
      </c>
      <c r="AQ85" s="21">
        <v>693507.99401329202</v>
      </c>
      <c r="AR85" s="21">
        <v>346550.18164993601</v>
      </c>
      <c r="AS85" s="21">
        <v>43811.763615620301</v>
      </c>
      <c r="AT85" s="21">
        <v>384864.54197751702</v>
      </c>
      <c r="AU85" s="21">
        <v>1157354.6750064001</v>
      </c>
      <c r="AV85" s="21">
        <v>231670.884075182</v>
      </c>
      <c r="AW85" s="21">
        <v>106135.35104389901</v>
      </c>
      <c r="AX85" s="21">
        <v>295660.90407353698</v>
      </c>
      <c r="AY85" s="21">
        <v>167386.56642961901</v>
      </c>
      <c r="AZ85" s="21">
        <v>71895.861290445493</v>
      </c>
      <c r="BA85" s="21">
        <v>145513.99014136</v>
      </c>
      <c r="BB85" s="21">
        <v>0</v>
      </c>
      <c r="BC85" s="21">
        <v>0</v>
      </c>
      <c r="BD85" s="21">
        <v>0</v>
      </c>
      <c r="BE85" s="23"/>
      <c r="BF85" s="36"/>
      <c r="BG85" s="19" t="s">
        <v>260</v>
      </c>
      <c r="BH85" s="21">
        <v>43340239.156632602</v>
      </c>
      <c r="BI85" s="21">
        <v>1350592.27618397</v>
      </c>
      <c r="BJ85" s="21">
        <v>780777.33329341502</v>
      </c>
      <c r="BK85" s="21">
        <v>1972522.82813893</v>
      </c>
      <c r="BL85" s="21">
        <v>52523.405214316997</v>
      </c>
      <c r="BM85" s="21">
        <v>1615465.14524183</v>
      </c>
      <c r="BN85" s="21">
        <v>0</v>
      </c>
      <c r="BO85" s="21">
        <v>0</v>
      </c>
      <c r="BP85" s="21">
        <v>0</v>
      </c>
      <c r="BQ85" s="21">
        <v>299351.567539223</v>
      </c>
      <c r="BR85" s="21">
        <v>0</v>
      </c>
      <c r="BS85" s="21">
        <v>105853.459756428</v>
      </c>
      <c r="BT85" s="21">
        <v>146662.53705568201</v>
      </c>
      <c r="BU85" s="21">
        <v>693507.99401329202</v>
      </c>
      <c r="BV85" s="21">
        <v>346550.18164993601</v>
      </c>
      <c r="BW85" s="21">
        <v>43811.763615620301</v>
      </c>
      <c r="BX85" s="21">
        <v>384864.54197751702</v>
      </c>
      <c r="BY85" s="21">
        <v>1157354.6750064001</v>
      </c>
      <c r="BZ85" s="21">
        <v>231670.884075182</v>
      </c>
      <c r="CA85" s="21">
        <v>106135.35104389901</v>
      </c>
      <c r="CB85" s="21">
        <v>295660.90407353698</v>
      </c>
      <c r="CC85" s="21">
        <v>167386.56642961901</v>
      </c>
      <c r="CD85" s="21">
        <v>71895.861290445493</v>
      </c>
      <c r="CE85" s="21">
        <v>145513.99014136</v>
      </c>
      <c r="CF85" s="21">
        <v>0</v>
      </c>
      <c r="CG85" s="21">
        <v>0</v>
      </c>
      <c r="CH85" s="23"/>
      <c r="CI85" s="23"/>
      <c r="CJ85" s="23"/>
      <c r="CK85" s="23"/>
      <c r="CL85" s="23"/>
      <c r="CM85" s="23"/>
    </row>
    <row r="86" spans="1:91">
      <c r="A86" s="10" t="s">
        <v>127</v>
      </c>
      <c r="B86" s="11" t="s">
        <v>261</v>
      </c>
      <c r="C86" s="17" t="s">
        <v>253</v>
      </c>
      <c r="D86" s="17" t="s">
        <v>297</v>
      </c>
      <c r="E86" s="17"/>
      <c r="F86" s="11" t="s">
        <v>263</v>
      </c>
      <c r="G86" s="11"/>
      <c r="H86" s="11"/>
      <c r="R86" s="19" t="s">
        <v>264</v>
      </c>
      <c r="S86" s="21">
        <v>50651164</v>
      </c>
      <c r="T86" s="21">
        <v>52871887.441772401</v>
      </c>
      <c r="V86" s="19" t="s">
        <v>264</v>
      </c>
      <c r="W86" s="21">
        <v>-2220723.4417723999</v>
      </c>
      <c r="Y86" s="19" t="s">
        <v>264</v>
      </c>
      <c r="Z86" s="21">
        <v>43340239.156632602</v>
      </c>
      <c r="AA86" s="21">
        <v>1482177.9521805099</v>
      </c>
      <c r="AB86" s="21">
        <v>677592.89707898698</v>
      </c>
      <c r="AC86" s="21">
        <v>3059642.0734476899</v>
      </c>
      <c r="AD86" s="21">
        <v>51231.664547169501</v>
      </c>
      <c r="AE86" s="21">
        <v>972421.32662551501</v>
      </c>
      <c r="AF86" s="21">
        <v>0</v>
      </c>
      <c r="AG86" s="21">
        <v>0</v>
      </c>
      <c r="AH86" s="21">
        <v>34003.566442424097</v>
      </c>
      <c r="AI86" s="21">
        <v>0</v>
      </c>
      <c r="AJ86" s="21">
        <v>0</v>
      </c>
      <c r="AK86" s="21">
        <v>0</v>
      </c>
      <c r="AL86" s="21">
        <v>0</v>
      </c>
      <c r="AM86" s="21">
        <v>514294.67937077599</v>
      </c>
      <c r="AN86" s="21">
        <v>0</v>
      </c>
      <c r="AO86" s="21">
        <v>529793.81840583798</v>
      </c>
      <c r="AP86" s="21">
        <v>130680.117469683</v>
      </c>
      <c r="AQ86" s="21">
        <v>158180.13620077199</v>
      </c>
      <c r="AR86" s="21">
        <v>187784.37577940201</v>
      </c>
      <c r="AS86" s="21">
        <v>5983.80251086313</v>
      </c>
      <c r="AT86" s="21">
        <v>313848.49212678301</v>
      </c>
      <c r="AU86" s="21">
        <v>611759.31903483102</v>
      </c>
      <c r="AV86" s="21">
        <v>148815.17753271299</v>
      </c>
      <c r="AW86" s="21">
        <v>162472.62044577801</v>
      </c>
      <c r="AX86" s="21">
        <v>159383.52136589101</v>
      </c>
      <c r="AY86" s="21">
        <v>233270.90710447999</v>
      </c>
      <c r="AZ86" s="21">
        <v>49126.852188408702</v>
      </c>
      <c r="BA86" s="21">
        <v>49184.985281294299</v>
      </c>
      <c r="BB86" s="21">
        <v>0</v>
      </c>
      <c r="BC86" s="21">
        <v>0</v>
      </c>
      <c r="BD86" s="21">
        <v>0</v>
      </c>
      <c r="BE86" s="23"/>
      <c r="BF86" s="36"/>
      <c r="BG86" s="19" t="s">
        <v>264</v>
      </c>
      <c r="BH86" s="21">
        <v>43340239.156632602</v>
      </c>
      <c r="BI86" s="21">
        <v>1482177.9521805099</v>
      </c>
      <c r="BJ86" s="21">
        <v>677592.89707898698</v>
      </c>
      <c r="BK86" s="21">
        <v>3059642.0734476899</v>
      </c>
      <c r="BL86" s="21">
        <v>51231.664547169501</v>
      </c>
      <c r="BM86" s="21">
        <v>972421.32662551501</v>
      </c>
      <c r="BN86" s="21">
        <v>0</v>
      </c>
      <c r="BO86" s="21">
        <v>34003.566442424097</v>
      </c>
      <c r="BP86" s="21">
        <v>0</v>
      </c>
      <c r="BQ86" s="21">
        <v>514294.67937077599</v>
      </c>
      <c r="BR86" s="21">
        <v>0</v>
      </c>
      <c r="BS86" s="21">
        <v>529793.81840583798</v>
      </c>
      <c r="BT86" s="21">
        <v>130680.117469683</v>
      </c>
      <c r="BU86" s="21">
        <v>158180.13620077199</v>
      </c>
      <c r="BV86" s="21">
        <v>187784.37577940201</v>
      </c>
      <c r="BW86" s="21">
        <v>5983.80251086313</v>
      </c>
      <c r="BX86" s="21">
        <v>313848.49212678301</v>
      </c>
      <c r="BY86" s="21">
        <v>611759.31903483102</v>
      </c>
      <c r="BZ86" s="21">
        <v>148815.17753271299</v>
      </c>
      <c r="CA86" s="21">
        <v>162472.62044577801</v>
      </c>
      <c r="CB86" s="21">
        <v>159383.52136589101</v>
      </c>
      <c r="CC86" s="21">
        <v>233270.90710447999</v>
      </c>
      <c r="CD86" s="21">
        <v>49126.852188408702</v>
      </c>
      <c r="CE86" s="21">
        <v>49184.985281294299</v>
      </c>
      <c r="CF86" s="21">
        <v>0</v>
      </c>
      <c r="CG86" s="21">
        <v>0</v>
      </c>
      <c r="CH86" s="23"/>
      <c r="CI86" s="23"/>
      <c r="CJ86" s="23"/>
      <c r="CK86" s="23"/>
      <c r="CL86" s="23"/>
      <c r="CM86" s="23"/>
    </row>
    <row r="87" spans="1:91">
      <c r="A87" s="10"/>
      <c r="B87" s="11"/>
      <c r="C87" s="11"/>
      <c r="D87" s="11"/>
      <c r="E87" s="11"/>
      <c r="F87" s="11"/>
      <c r="G87" s="11"/>
      <c r="H87" s="11"/>
      <c r="R87" s="19" t="s">
        <v>265</v>
      </c>
      <c r="S87" s="21">
        <v>64478976</v>
      </c>
      <c r="T87" s="21">
        <v>65691457.043259397</v>
      </c>
      <c r="V87" s="19" t="s">
        <v>265</v>
      </c>
      <c r="W87" s="21">
        <v>-1212481.0432593999</v>
      </c>
      <c r="Y87" s="19" t="s">
        <v>265</v>
      </c>
      <c r="Z87" s="21">
        <v>43340239.156632602</v>
      </c>
      <c r="AA87" s="21">
        <v>1173786.81862451</v>
      </c>
      <c r="AB87" s="21">
        <v>2790192.9110468901</v>
      </c>
      <c r="AC87" s="21">
        <v>11944664.955068201</v>
      </c>
      <c r="AD87" s="21">
        <v>295017.62942763098</v>
      </c>
      <c r="AE87" s="21">
        <v>3302720.5698925802</v>
      </c>
      <c r="AF87" s="21">
        <v>-229611.199163543</v>
      </c>
      <c r="AG87" s="21">
        <v>-97055.786545943105</v>
      </c>
      <c r="AH87" s="21">
        <v>108564.334761672</v>
      </c>
      <c r="AI87" s="21">
        <v>236636.90416423901</v>
      </c>
      <c r="AJ87" s="21">
        <v>0</v>
      </c>
      <c r="AK87" s="21">
        <v>0</v>
      </c>
      <c r="AL87" s="21">
        <v>0</v>
      </c>
      <c r="AM87" s="21">
        <v>-139654.200133315</v>
      </c>
      <c r="AN87" s="21">
        <v>0</v>
      </c>
      <c r="AO87" s="21">
        <v>-8760.94849958946</v>
      </c>
      <c r="AP87" s="21">
        <v>19005.045054795701</v>
      </c>
      <c r="AQ87" s="21">
        <v>178334.77223723099</v>
      </c>
      <c r="AR87" s="21">
        <v>240774.900479456</v>
      </c>
      <c r="AS87" s="21">
        <v>241136.04238460099</v>
      </c>
      <c r="AT87" s="21">
        <v>375474.398583145</v>
      </c>
      <c r="AU87" s="21">
        <v>723250.53418271604</v>
      </c>
      <c r="AV87" s="21">
        <v>267214.90904884803</v>
      </c>
      <c r="AW87" s="21">
        <v>303265.11523172999</v>
      </c>
      <c r="AX87" s="21">
        <v>207415.21783120499</v>
      </c>
      <c r="AY87" s="21">
        <v>110466.29560957001</v>
      </c>
      <c r="AZ87" s="21">
        <v>135132.497823871</v>
      </c>
      <c r="BA87" s="21">
        <v>173246.169516314</v>
      </c>
      <c r="BB87" s="21">
        <v>0</v>
      </c>
      <c r="BC87" s="21">
        <v>0</v>
      </c>
      <c r="BD87" s="21">
        <v>-2.2351741790771501E-8</v>
      </c>
      <c r="BE87" s="23"/>
      <c r="BF87" s="36"/>
      <c r="BG87" s="19" t="s">
        <v>265</v>
      </c>
      <c r="BH87" s="21">
        <v>43340239.156632602</v>
      </c>
      <c r="BI87" s="21">
        <v>1173786.81862451</v>
      </c>
      <c r="BJ87" s="21">
        <v>2790192.9110468901</v>
      </c>
      <c r="BK87" s="21">
        <v>11944664.955068201</v>
      </c>
      <c r="BL87" s="21">
        <v>295017.62942763098</v>
      </c>
      <c r="BM87" s="21">
        <v>3302720.5698925802</v>
      </c>
      <c r="BN87" s="21">
        <v>-326666.98570948601</v>
      </c>
      <c r="BO87" s="21">
        <v>345201.23892591102</v>
      </c>
      <c r="BP87" s="21">
        <v>0</v>
      </c>
      <c r="BQ87" s="21">
        <v>-139654.200133315</v>
      </c>
      <c r="BR87" s="21">
        <v>0</v>
      </c>
      <c r="BS87" s="21">
        <v>-8760.94849958946</v>
      </c>
      <c r="BT87" s="21">
        <v>19005.045054795701</v>
      </c>
      <c r="BU87" s="21">
        <v>178334.77223723099</v>
      </c>
      <c r="BV87" s="21">
        <v>240774.900479456</v>
      </c>
      <c r="BW87" s="21">
        <v>241136.04238460099</v>
      </c>
      <c r="BX87" s="21">
        <v>375474.398583145</v>
      </c>
      <c r="BY87" s="21">
        <v>723250.53418271604</v>
      </c>
      <c r="BZ87" s="21">
        <v>267214.90904884803</v>
      </c>
      <c r="CA87" s="21">
        <v>303265.11523172999</v>
      </c>
      <c r="CB87" s="21">
        <v>207415.21783120499</v>
      </c>
      <c r="CC87" s="21">
        <v>110466.29560957001</v>
      </c>
      <c r="CD87" s="21">
        <v>135132.497823871</v>
      </c>
      <c r="CE87" s="21">
        <v>173246.169516314</v>
      </c>
      <c r="CF87" s="21">
        <v>0</v>
      </c>
      <c r="CG87" s="21">
        <v>-2.2351741790771501E-8</v>
      </c>
      <c r="CH87" s="23"/>
      <c r="CI87" s="23"/>
      <c r="CJ87" s="23"/>
      <c r="CK87" s="23"/>
      <c r="CL87" s="23"/>
      <c r="CM87" s="23"/>
    </row>
    <row r="88" spans="1:91">
      <c r="A88" s="10" t="s">
        <v>127</v>
      </c>
      <c r="B88" s="11" t="s">
        <v>266</v>
      </c>
      <c r="C88" s="17" t="s">
        <v>253</v>
      </c>
      <c r="D88" s="17" t="s">
        <v>258</v>
      </c>
      <c r="E88" s="17"/>
      <c r="F88" s="11" t="s">
        <v>267</v>
      </c>
      <c r="G88" s="11"/>
      <c r="H88" s="11"/>
      <c r="R88" s="19" t="s">
        <v>268</v>
      </c>
      <c r="S88" s="21">
        <v>52500040</v>
      </c>
      <c r="T88" s="21">
        <v>52359931.889606401</v>
      </c>
      <c r="V88" s="19" t="s">
        <v>268</v>
      </c>
      <c r="W88" s="21">
        <v>140108.110393599</v>
      </c>
      <c r="Y88" s="19" t="s">
        <v>268</v>
      </c>
      <c r="Z88" s="21">
        <v>43340239.156632602</v>
      </c>
      <c r="AA88" s="21">
        <v>1282115.8996811099</v>
      </c>
      <c r="AB88" s="21">
        <v>2024002.6643278799</v>
      </c>
      <c r="AC88" s="21">
        <v>0</v>
      </c>
      <c r="AD88" s="21">
        <v>57191.265801065201</v>
      </c>
      <c r="AE88" s="21">
        <v>1261493.9476768801</v>
      </c>
      <c r="AF88" s="21">
        <v>0</v>
      </c>
      <c r="AG88" s="21">
        <v>0</v>
      </c>
      <c r="AH88" s="21">
        <v>291532.76940944599</v>
      </c>
      <c r="AI88" s="21">
        <v>168141.48376127399</v>
      </c>
      <c r="AJ88" s="21">
        <v>0</v>
      </c>
      <c r="AK88" s="21">
        <v>0</v>
      </c>
      <c r="AL88" s="21">
        <v>0</v>
      </c>
      <c r="AM88" s="21">
        <v>224813.493939234</v>
      </c>
      <c r="AN88" s="21">
        <v>0</v>
      </c>
      <c r="AO88" s="21">
        <v>173808.664299203</v>
      </c>
      <c r="AP88" s="21">
        <v>122782.90425998501</v>
      </c>
      <c r="AQ88" s="21">
        <v>339293.85501306999</v>
      </c>
      <c r="AR88" s="21">
        <v>376786.28737989999</v>
      </c>
      <c r="AS88" s="21">
        <v>32960.039851224697</v>
      </c>
      <c r="AT88" s="21">
        <v>460997.49626333697</v>
      </c>
      <c r="AU88" s="21">
        <v>1058707.9644206001</v>
      </c>
      <c r="AV88" s="21">
        <v>101093.64576389101</v>
      </c>
      <c r="AW88" s="21">
        <v>415191.182569016</v>
      </c>
      <c r="AX88" s="21">
        <v>244679.56211724799</v>
      </c>
      <c r="AY88" s="21">
        <v>235253.03764957501</v>
      </c>
      <c r="AZ88" s="21">
        <v>21362.241451382299</v>
      </c>
      <c r="BA88" s="21">
        <v>127484.32733848</v>
      </c>
      <c r="BB88" s="21">
        <v>0</v>
      </c>
      <c r="BC88" s="21">
        <v>0</v>
      </c>
      <c r="BD88" s="21">
        <v>-7.4505805969238298E-9</v>
      </c>
      <c r="BE88" s="23"/>
      <c r="BF88" s="36"/>
      <c r="BG88" s="19" t="s">
        <v>268</v>
      </c>
      <c r="BH88" s="21">
        <v>43340239.156632602</v>
      </c>
      <c r="BI88" s="21">
        <v>1282115.8996811099</v>
      </c>
      <c r="BJ88" s="21">
        <v>2024002.6643278799</v>
      </c>
      <c r="BK88" s="21">
        <v>0</v>
      </c>
      <c r="BL88" s="21">
        <v>57191.265801065201</v>
      </c>
      <c r="BM88" s="21">
        <v>1261493.9476768801</v>
      </c>
      <c r="BN88" s="21">
        <v>0</v>
      </c>
      <c r="BO88" s="21">
        <v>459674.25317072001</v>
      </c>
      <c r="BP88" s="21">
        <v>0</v>
      </c>
      <c r="BQ88" s="21">
        <v>224813.493939234</v>
      </c>
      <c r="BR88" s="21">
        <v>0</v>
      </c>
      <c r="BS88" s="21">
        <v>173808.664299203</v>
      </c>
      <c r="BT88" s="21">
        <v>122782.90425998501</v>
      </c>
      <c r="BU88" s="21">
        <v>339293.85501306999</v>
      </c>
      <c r="BV88" s="21">
        <v>376786.28737989999</v>
      </c>
      <c r="BW88" s="21">
        <v>32960.039851224697</v>
      </c>
      <c r="BX88" s="21">
        <v>460997.49626333697</v>
      </c>
      <c r="BY88" s="21">
        <v>1058707.9644206001</v>
      </c>
      <c r="BZ88" s="21">
        <v>101093.64576389101</v>
      </c>
      <c r="CA88" s="21">
        <v>415191.182569016</v>
      </c>
      <c r="CB88" s="21">
        <v>244679.56211724799</v>
      </c>
      <c r="CC88" s="21">
        <v>235253.03764957501</v>
      </c>
      <c r="CD88" s="21">
        <v>21362.241451382299</v>
      </c>
      <c r="CE88" s="21">
        <v>127484.32733848</v>
      </c>
      <c r="CF88" s="21">
        <v>0</v>
      </c>
      <c r="CG88" s="21">
        <v>-7.4505805969238298E-9</v>
      </c>
      <c r="CH88" s="23"/>
      <c r="CI88" s="23"/>
      <c r="CJ88" s="23"/>
      <c r="CK88" s="23"/>
      <c r="CL88" s="23"/>
      <c r="CM88" s="23"/>
    </row>
    <row r="89" spans="1:91">
      <c r="A89" s="10" t="s">
        <v>127</v>
      </c>
      <c r="B89" s="11" t="s">
        <v>269</v>
      </c>
      <c r="C89" s="17" t="s">
        <v>253</v>
      </c>
      <c r="D89" s="17" t="s">
        <v>262</v>
      </c>
      <c r="E89" s="17"/>
      <c r="F89" s="11" t="s">
        <v>270</v>
      </c>
      <c r="G89" s="11"/>
      <c r="H89" s="11"/>
      <c r="R89" s="19" t="s">
        <v>271</v>
      </c>
      <c r="S89" s="21">
        <v>51891344</v>
      </c>
      <c r="T89" s="21">
        <v>52123426.875276402</v>
      </c>
      <c r="V89" s="19" t="s">
        <v>271</v>
      </c>
      <c r="W89" s="21">
        <v>-232082.87527640199</v>
      </c>
      <c r="Y89" s="19" t="s">
        <v>271</v>
      </c>
      <c r="Z89" s="21">
        <v>43340239.156632602</v>
      </c>
      <c r="AA89" s="21">
        <v>1174356.13294722</v>
      </c>
      <c r="AB89" s="21">
        <v>3196154.5866299798</v>
      </c>
      <c r="AC89" s="21">
        <v>0</v>
      </c>
      <c r="AD89" s="21">
        <v>60861.680337157602</v>
      </c>
      <c r="AE89" s="21">
        <v>1313084.3966768</v>
      </c>
      <c r="AF89" s="21">
        <v>0</v>
      </c>
      <c r="AG89" s="21">
        <v>0</v>
      </c>
      <c r="AH89" s="21">
        <v>0</v>
      </c>
      <c r="AI89" s="21">
        <v>167592.75875480499</v>
      </c>
      <c r="AJ89" s="21">
        <v>0</v>
      </c>
      <c r="AK89" s="21">
        <v>0</v>
      </c>
      <c r="AL89" s="21">
        <v>0</v>
      </c>
      <c r="AM89" s="21">
        <v>170011.86949624101</v>
      </c>
      <c r="AN89" s="21">
        <v>0</v>
      </c>
      <c r="AO89" s="21">
        <v>34015.5468147598</v>
      </c>
      <c r="AP89" s="21">
        <v>112341.359917504</v>
      </c>
      <c r="AQ89" s="21">
        <v>0</v>
      </c>
      <c r="AR89" s="21">
        <v>414456.80779255199</v>
      </c>
      <c r="AS89" s="21">
        <v>90767.484272778194</v>
      </c>
      <c r="AT89" s="21">
        <v>806302.716388167</v>
      </c>
      <c r="AU89" s="21">
        <v>168099.42872443001</v>
      </c>
      <c r="AV89" s="21">
        <v>181468.935621107</v>
      </c>
      <c r="AW89" s="21">
        <v>367568.50621313398</v>
      </c>
      <c r="AX89" s="21">
        <v>107253.73325838101</v>
      </c>
      <c r="AY89" s="21">
        <v>243931.679958989</v>
      </c>
      <c r="AZ89" s="21">
        <v>917.41015389510301</v>
      </c>
      <c r="BA89" s="21">
        <v>174002.68468590899</v>
      </c>
      <c r="BB89" s="21">
        <v>0</v>
      </c>
      <c r="BC89" s="21">
        <v>0</v>
      </c>
      <c r="BD89" s="21">
        <v>-7.4505805969238298E-9</v>
      </c>
      <c r="BE89" s="23"/>
      <c r="BF89" s="36"/>
      <c r="BG89" s="19" t="s">
        <v>271</v>
      </c>
      <c r="BH89" s="21">
        <v>43340239.156632602</v>
      </c>
      <c r="BI89" s="21">
        <v>1174356.13294722</v>
      </c>
      <c r="BJ89" s="21">
        <v>3196154.5866299798</v>
      </c>
      <c r="BK89" s="21">
        <v>0</v>
      </c>
      <c r="BL89" s="21">
        <v>60861.680337157602</v>
      </c>
      <c r="BM89" s="21">
        <v>1313084.3966768</v>
      </c>
      <c r="BN89" s="21">
        <v>0</v>
      </c>
      <c r="BO89" s="21">
        <v>167592.75875480499</v>
      </c>
      <c r="BP89" s="21">
        <v>0</v>
      </c>
      <c r="BQ89" s="21">
        <v>170011.86949624101</v>
      </c>
      <c r="BR89" s="21">
        <v>0</v>
      </c>
      <c r="BS89" s="21">
        <v>34015.5468147598</v>
      </c>
      <c r="BT89" s="21">
        <v>112341.359917504</v>
      </c>
      <c r="BU89" s="21">
        <v>0</v>
      </c>
      <c r="BV89" s="21">
        <v>414456.80779255199</v>
      </c>
      <c r="BW89" s="21">
        <v>90767.484272778194</v>
      </c>
      <c r="BX89" s="21">
        <v>806302.716388167</v>
      </c>
      <c r="BY89" s="21">
        <v>168099.42872443001</v>
      </c>
      <c r="BZ89" s="21">
        <v>181468.935621107</v>
      </c>
      <c r="CA89" s="21">
        <v>367568.50621313398</v>
      </c>
      <c r="CB89" s="21">
        <v>107253.73325838101</v>
      </c>
      <c r="CC89" s="21">
        <v>243931.679958989</v>
      </c>
      <c r="CD89" s="21">
        <v>917.41015389510301</v>
      </c>
      <c r="CE89" s="21">
        <v>174002.68468590899</v>
      </c>
      <c r="CF89" s="21">
        <v>0</v>
      </c>
      <c r="CG89" s="21">
        <v>-7.4505805969238298E-9</v>
      </c>
      <c r="CH89" s="23"/>
      <c r="CI89" s="23"/>
      <c r="CJ89" s="23"/>
      <c r="CK89" s="23"/>
      <c r="CL89" s="23"/>
      <c r="CM89" s="23"/>
    </row>
    <row r="90" spans="1:91">
      <c r="A90" s="10"/>
      <c r="B90" s="11"/>
      <c r="C90" s="17"/>
      <c r="D90" s="17"/>
      <c r="E90" s="17"/>
      <c r="F90" s="11"/>
      <c r="H90" s="11"/>
      <c r="R90" s="19" t="s">
        <v>272</v>
      </c>
      <c r="S90" s="21">
        <v>52613516</v>
      </c>
      <c r="T90" s="21">
        <v>52316331.884555198</v>
      </c>
      <c r="V90" s="19" t="s">
        <v>272</v>
      </c>
      <c r="W90" s="21">
        <v>297184.11544480198</v>
      </c>
      <c r="Y90" s="19" t="s">
        <v>272</v>
      </c>
      <c r="Z90" s="21">
        <v>43340239.156632602</v>
      </c>
      <c r="AA90" s="21">
        <v>1028036.7957231</v>
      </c>
      <c r="AB90" s="21">
        <v>3522619.23203447</v>
      </c>
      <c r="AC90" s="21">
        <v>0</v>
      </c>
      <c r="AD90" s="21">
        <v>68671.517881399093</v>
      </c>
      <c r="AE90" s="21">
        <v>1151744.4567301199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90998.916755985498</v>
      </c>
      <c r="AN90" s="21">
        <v>0</v>
      </c>
      <c r="AO90" s="21">
        <v>118593.903037501</v>
      </c>
      <c r="AP90" s="21">
        <v>128686.824227513</v>
      </c>
      <c r="AQ90" s="21">
        <v>0</v>
      </c>
      <c r="AR90" s="21">
        <v>372058.76514918602</v>
      </c>
      <c r="AS90" s="21">
        <v>131195.10051280301</v>
      </c>
      <c r="AT90" s="21">
        <v>1001832.7874126401</v>
      </c>
      <c r="AU90" s="21">
        <v>166887.072204664</v>
      </c>
      <c r="AV90" s="21">
        <v>372884.47051084699</v>
      </c>
      <c r="AW90" s="21">
        <v>343701.57668724901</v>
      </c>
      <c r="AX90" s="21">
        <v>105397.040405758</v>
      </c>
      <c r="AY90" s="21">
        <v>205908.00474809899</v>
      </c>
      <c r="AZ90" s="21">
        <v>1300.9093776345101</v>
      </c>
      <c r="BA90" s="21">
        <v>165575.35452363201</v>
      </c>
      <c r="BB90" s="21">
        <v>0</v>
      </c>
      <c r="BC90" s="21">
        <v>0</v>
      </c>
      <c r="BD90" s="21">
        <v>7.4505805969238298E-9</v>
      </c>
      <c r="BE90" s="23"/>
      <c r="BF90" s="36"/>
      <c r="BG90" s="19" t="s">
        <v>272</v>
      </c>
      <c r="BH90" s="21">
        <v>43340239.156632602</v>
      </c>
      <c r="BI90" s="21">
        <v>1028036.7957231</v>
      </c>
      <c r="BJ90" s="21">
        <v>3522619.23203447</v>
      </c>
      <c r="BK90" s="21">
        <v>0</v>
      </c>
      <c r="BL90" s="21">
        <v>68671.517881399093</v>
      </c>
      <c r="BM90" s="21">
        <v>1151744.4567301199</v>
      </c>
      <c r="BN90" s="21">
        <v>0</v>
      </c>
      <c r="BO90" s="21">
        <v>0</v>
      </c>
      <c r="BP90" s="21">
        <v>0</v>
      </c>
      <c r="BQ90" s="21">
        <v>90998.916755985498</v>
      </c>
      <c r="BR90" s="21">
        <v>0</v>
      </c>
      <c r="BS90" s="21">
        <v>118593.903037501</v>
      </c>
      <c r="BT90" s="21">
        <v>128686.824227513</v>
      </c>
      <c r="BU90" s="21">
        <v>0</v>
      </c>
      <c r="BV90" s="21">
        <v>372058.76514918602</v>
      </c>
      <c r="BW90" s="21">
        <v>131195.10051280301</v>
      </c>
      <c r="BX90" s="21">
        <v>1001832.7874126401</v>
      </c>
      <c r="BY90" s="21">
        <v>166887.072204664</v>
      </c>
      <c r="BZ90" s="21">
        <v>372884.47051084699</v>
      </c>
      <c r="CA90" s="21">
        <v>343701.57668724901</v>
      </c>
      <c r="CB90" s="21">
        <v>105397.040405758</v>
      </c>
      <c r="CC90" s="21">
        <v>205908.00474809899</v>
      </c>
      <c r="CD90" s="21">
        <v>1300.9093776345101</v>
      </c>
      <c r="CE90" s="21">
        <v>165575.35452363201</v>
      </c>
      <c r="CF90" s="21">
        <v>0</v>
      </c>
      <c r="CG90" s="21">
        <v>7.4505805969238298E-9</v>
      </c>
      <c r="CH90" s="23"/>
      <c r="CI90" s="23"/>
      <c r="CJ90" s="23"/>
      <c r="CK90" s="23"/>
      <c r="CL90" s="23"/>
      <c r="CM90" s="23"/>
    </row>
    <row r="91" spans="1:91">
      <c r="A91" s="10" t="s">
        <v>127</v>
      </c>
      <c r="B91" s="11" t="s">
        <v>273</v>
      </c>
      <c r="C91" s="17" t="s">
        <v>129</v>
      </c>
      <c r="D91" s="17" t="s">
        <v>274</v>
      </c>
      <c r="E91" s="17"/>
      <c r="F91" s="11" t="s">
        <v>275</v>
      </c>
      <c r="G91" s="11"/>
      <c r="H91" s="11"/>
      <c r="R91" s="19" t="s">
        <v>276</v>
      </c>
      <c r="S91" s="21">
        <v>68067492</v>
      </c>
      <c r="T91" s="21">
        <v>65305343.7517564</v>
      </c>
      <c r="V91" s="19" t="s">
        <v>276</v>
      </c>
      <c r="W91" s="21">
        <v>2762148.2482436001</v>
      </c>
      <c r="Y91" s="19" t="s">
        <v>276</v>
      </c>
      <c r="Z91" s="21">
        <v>43340239.156632602</v>
      </c>
      <c r="AA91" s="21">
        <v>409322.79327291</v>
      </c>
      <c r="AB91" s="21">
        <v>3422779.5974669</v>
      </c>
      <c r="AC91" s="21">
        <v>12525057.809495199</v>
      </c>
      <c r="AD91" s="21">
        <v>406883.178891388</v>
      </c>
      <c r="AE91" s="21">
        <v>504689.52528500801</v>
      </c>
      <c r="AF91" s="21">
        <v>-199323.46343577199</v>
      </c>
      <c r="AG91" s="21">
        <v>-1736.1442258405</v>
      </c>
      <c r="AH91" s="21">
        <v>0</v>
      </c>
      <c r="AI91" s="21">
        <v>0</v>
      </c>
      <c r="AJ91" s="21">
        <v>0</v>
      </c>
      <c r="AK91" s="21">
        <v>0</v>
      </c>
      <c r="AL91" s="21">
        <v>1630772.79432247</v>
      </c>
      <c r="AM91" s="21">
        <v>-61419.733132301699</v>
      </c>
      <c r="AN91" s="21">
        <v>0</v>
      </c>
      <c r="AO91" s="21">
        <v>723216.91818195197</v>
      </c>
      <c r="AP91" s="21">
        <v>28167.475068852698</v>
      </c>
      <c r="AQ91" s="21">
        <v>0</v>
      </c>
      <c r="AR91" s="21">
        <v>106311.03301653</v>
      </c>
      <c r="AS91" s="21">
        <v>349490.48005714698</v>
      </c>
      <c r="AT91" s="21">
        <v>705852.02785763599</v>
      </c>
      <c r="AU91" s="21">
        <v>187008.646555182</v>
      </c>
      <c r="AV91" s="21">
        <v>304408.73462533503</v>
      </c>
      <c r="AW91" s="21">
        <v>365947.21690762101</v>
      </c>
      <c r="AX91" s="21">
        <v>84967.474921533299</v>
      </c>
      <c r="AY91" s="21">
        <v>143356.67300639601</v>
      </c>
      <c r="AZ91" s="21">
        <v>127683.172464264</v>
      </c>
      <c r="BA91" s="21">
        <v>201668.384521356</v>
      </c>
      <c r="BB91" s="21">
        <v>0</v>
      </c>
      <c r="BC91" s="21">
        <v>0</v>
      </c>
      <c r="BD91" s="21">
        <v>-1.4901161193847699E-8</v>
      </c>
      <c r="BE91" s="23"/>
      <c r="BF91" s="36"/>
      <c r="BG91" s="19" t="s">
        <v>276</v>
      </c>
      <c r="BH91" s="21">
        <v>43340239.156632602</v>
      </c>
      <c r="BI91" s="21">
        <v>409322.79327291</v>
      </c>
      <c r="BJ91" s="21">
        <v>3422779.5974669</v>
      </c>
      <c r="BK91" s="21">
        <v>12525057.809495199</v>
      </c>
      <c r="BL91" s="21">
        <v>406883.178891388</v>
      </c>
      <c r="BM91" s="21">
        <v>504689.52528500801</v>
      </c>
      <c r="BN91" s="21">
        <v>-201059.60766161201</v>
      </c>
      <c r="BO91" s="21">
        <v>0</v>
      </c>
      <c r="BP91" s="21">
        <v>1630772.79432247</v>
      </c>
      <c r="BQ91" s="21">
        <v>-61419.733132301699</v>
      </c>
      <c r="BR91" s="21">
        <v>0</v>
      </c>
      <c r="BS91" s="21">
        <v>723216.91818195197</v>
      </c>
      <c r="BT91" s="21">
        <v>28167.475068852698</v>
      </c>
      <c r="BU91" s="21">
        <v>0</v>
      </c>
      <c r="BV91" s="21">
        <v>106311.03301653</v>
      </c>
      <c r="BW91" s="21">
        <v>349490.48005714698</v>
      </c>
      <c r="BX91" s="21">
        <v>705852.02785763599</v>
      </c>
      <c r="BY91" s="21">
        <v>187008.646555182</v>
      </c>
      <c r="BZ91" s="21">
        <v>304408.73462533503</v>
      </c>
      <c r="CA91" s="21">
        <v>365947.21690762101</v>
      </c>
      <c r="CB91" s="21">
        <v>84967.474921533299</v>
      </c>
      <c r="CC91" s="21">
        <v>143356.67300639601</v>
      </c>
      <c r="CD91" s="21">
        <v>127683.172464264</v>
      </c>
      <c r="CE91" s="21">
        <v>201668.384521356</v>
      </c>
      <c r="CF91" s="21">
        <v>0</v>
      </c>
      <c r="CG91" s="21">
        <v>-1.4901161193847699E-8</v>
      </c>
      <c r="CH91" s="23"/>
      <c r="CI91" s="23"/>
      <c r="CJ91" s="23"/>
      <c r="CK91" s="23"/>
      <c r="CL91" s="23"/>
      <c r="CM91" s="23"/>
    </row>
    <row r="92" spans="1:91">
      <c r="A92" s="10" t="s">
        <v>127</v>
      </c>
      <c r="B92" s="11" t="s">
        <v>277</v>
      </c>
      <c r="C92" s="17" t="s">
        <v>129</v>
      </c>
      <c r="D92" s="17" t="s">
        <v>274</v>
      </c>
      <c r="E92" s="17"/>
      <c r="F92" s="11" t="s">
        <v>278</v>
      </c>
      <c r="G92" s="11"/>
      <c r="H92" s="11"/>
      <c r="R92" s="19" t="s">
        <v>279</v>
      </c>
      <c r="S92" s="21">
        <v>53544476</v>
      </c>
      <c r="T92" s="21">
        <v>52710931.5382974</v>
      </c>
      <c r="V92" s="19" t="s">
        <v>279</v>
      </c>
      <c r="W92" s="21">
        <v>833544.46170260001</v>
      </c>
      <c r="Y92" s="19" t="s">
        <v>279</v>
      </c>
      <c r="Z92" s="21">
        <v>43340239.156632602</v>
      </c>
      <c r="AA92" s="21">
        <v>762649.54854905605</v>
      </c>
      <c r="AB92" s="21">
        <v>4029020.0658553098</v>
      </c>
      <c r="AC92" s="21">
        <v>0</v>
      </c>
      <c r="AD92" s="21">
        <v>180298.05578667799</v>
      </c>
      <c r="AE92" s="21">
        <v>961933.36262204801</v>
      </c>
      <c r="AF92" s="21">
        <v>0</v>
      </c>
      <c r="AG92" s="21">
        <v>0</v>
      </c>
      <c r="AH92" s="21">
        <v>352752.528569168</v>
      </c>
      <c r="AI92" s="21">
        <v>0</v>
      </c>
      <c r="AJ92" s="21">
        <v>0</v>
      </c>
      <c r="AK92" s="21">
        <v>0</v>
      </c>
      <c r="AL92" s="21">
        <v>0</v>
      </c>
      <c r="AM92" s="21">
        <v>10368.9987438558</v>
      </c>
      <c r="AN92" s="21">
        <v>0</v>
      </c>
      <c r="AO92" s="21">
        <v>820012.03127626597</v>
      </c>
      <c r="AP92" s="21">
        <v>103394.31885358501</v>
      </c>
      <c r="AQ92" s="21">
        <v>0</v>
      </c>
      <c r="AR92" s="21">
        <v>153739.25474385201</v>
      </c>
      <c r="AS92" s="21">
        <v>198715.08547759001</v>
      </c>
      <c r="AT92" s="21">
        <v>739368.16991307097</v>
      </c>
      <c r="AU92" s="21">
        <v>166816.332760438</v>
      </c>
      <c r="AV92" s="21">
        <v>236429.266308897</v>
      </c>
      <c r="AW92" s="21">
        <v>169090.90680432701</v>
      </c>
      <c r="AX92" s="21">
        <v>77798.476669414798</v>
      </c>
      <c r="AY92" s="21">
        <v>124589.608947103</v>
      </c>
      <c r="AZ92" s="21">
        <v>21107.506063377299</v>
      </c>
      <c r="BA92" s="21">
        <v>262608.86372076598</v>
      </c>
      <c r="BB92" s="21">
        <v>0</v>
      </c>
      <c r="BC92" s="21">
        <v>0</v>
      </c>
      <c r="BD92" s="21">
        <v>0</v>
      </c>
      <c r="BE92" s="23"/>
      <c r="BF92" s="36"/>
      <c r="BG92" s="19" t="s">
        <v>279</v>
      </c>
      <c r="BH92" s="21">
        <v>43340239.156632602</v>
      </c>
      <c r="BI92" s="21">
        <v>762649.54854905605</v>
      </c>
      <c r="BJ92" s="21">
        <v>4029020.0658553098</v>
      </c>
      <c r="BK92" s="21">
        <v>0</v>
      </c>
      <c r="BL92" s="21">
        <v>180298.05578667799</v>
      </c>
      <c r="BM92" s="21">
        <v>961933.36262204801</v>
      </c>
      <c r="BN92" s="21">
        <v>0</v>
      </c>
      <c r="BO92" s="21">
        <v>352752.528569168</v>
      </c>
      <c r="BP92" s="21">
        <v>0</v>
      </c>
      <c r="BQ92" s="21">
        <v>10368.9987438558</v>
      </c>
      <c r="BR92" s="21">
        <v>0</v>
      </c>
      <c r="BS92" s="21">
        <v>820012.03127626597</v>
      </c>
      <c r="BT92" s="21">
        <v>103394.31885358501</v>
      </c>
      <c r="BU92" s="21">
        <v>0</v>
      </c>
      <c r="BV92" s="21">
        <v>153739.25474385201</v>
      </c>
      <c r="BW92" s="21">
        <v>198715.08547759001</v>
      </c>
      <c r="BX92" s="21">
        <v>739368.16991307097</v>
      </c>
      <c r="BY92" s="21">
        <v>166816.332760438</v>
      </c>
      <c r="BZ92" s="21">
        <v>236429.266308897</v>
      </c>
      <c r="CA92" s="21">
        <v>169090.90680432701</v>
      </c>
      <c r="CB92" s="21">
        <v>77798.476669414798</v>
      </c>
      <c r="CC92" s="21">
        <v>124589.608947103</v>
      </c>
      <c r="CD92" s="21">
        <v>21107.506063377299</v>
      </c>
      <c r="CE92" s="21">
        <v>262608.86372076598</v>
      </c>
      <c r="CF92" s="21">
        <v>0</v>
      </c>
      <c r="CG92" s="21">
        <v>0</v>
      </c>
      <c r="CH92" s="23"/>
      <c r="CI92" s="23"/>
      <c r="CJ92" s="23"/>
      <c r="CK92" s="23"/>
      <c r="CL92" s="23"/>
      <c r="CM92" s="23"/>
    </row>
    <row r="93" spans="1:91">
      <c r="A93" s="10" t="s">
        <v>127</v>
      </c>
      <c r="B93" s="11" t="s">
        <v>280</v>
      </c>
      <c r="C93" s="17" t="s">
        <v>129</v>
      </c>
      <c r="D93" s="17" t="s">
        <v>274</v>
      </c>
      <c r="E93" s="17"/>
      <c r="F93" s="11" t="s">
        <v>281</v>
      </c>
      <c r="G93" s="11"/>
      <c r="H93" s="11"/>
      <c r="R93" s="19" t="s">
        <v>282</v>
      </c>
      <c r="S93" s="21">
        <v>53952240</v>
      </c>
      <c r="T93" s="21">
        <v>54004243.831199698</v>
      </c>
      <c r="V93" s="19" t="s">
        <v>282</v>
      </c>
      <c r="W93" s="21">
        <v>-52003.831199698201</v>
      </c>
      <c r="Y93" s="19" t="s">
        <v>282</v>
      </c>
      <c r="Z93" s="21">
        <v>43340239.156632602</v>
      </c>
      <c r="AA93" s="21">
        <v>781406.32464547502</v>
      </c>
      <c r="AB93" s="21">
        <v>3496545.5089162402</v>
      </c>
      <c r="AC93" s="21">
        <v>0</v>
      </c>
      <c r="AD93" s="21">
        <v>1256533.49850675</v>
      </c>
      <c r="AE93" s="21">
        <v>2339338.2259634901</v>
      </c>
      <c r="AF93" s="21">
        <v>0</v>
      </c>
      <c r="AG93" s="21">
        <v>0</v>
      </c>
      <c r="AH93" s="21">
        <v>0</v>
      </c>
      <c r="AI93" s="21">
        <v>240966.24922546899</v>
      </c>
      <c r="AJ93" s="21">
        <v>0</v>
      </c>
      <c r="AK93" s="21">
        <v>0</v>
      </c>
      <c r="AL93" s="21">
        <v>0</v>
      </c>
      <c r="AM93" s="21">
        <v>8791.6980172328604</v>
      </c>
      <c r="AN93" s="21">
        <v>0</v>
      </c>
      <c r="AO93" s="21">
        <v>330880.64528803999</v>
      </c>
      <c r="AP93" s="21">
        <v>59026.256470473301</v>
      </c>
      <c r="AQ93" s="21">
        <v>0</v>
      </c>
      <c r="AR93" s="21">
        <v>270162.22447080602</v>
      </c>
      <c r="AS93" s="21">
        <v>231222.44158811</v>
      </c>
      <c r="AT93" s="21">
        <v>631783.35570473399</v>
      </c>
      <c r="AU93" s="21">
        <v>452123.764790616</v>
      </c>
      <c r="AV93" s="21">
        <v>77264.918910768407</v>
      </c>
      <c r="AW93" s="21">
        <v>110211.759361957</v>
      </c>
      <c r="AX93" s="21">
        <v>62555.032703329503</v>
      </c>
      <c r="AY93" s="21">
        <v>118466.265700481</v>
      </c>
      <c r="AZ93" s="21">
        <v>31402.638382605401</v>
      </c>
      <c r="BA93" s="21">
        <v>165323.86592052499</v>
      </c>
      <c r="BB93" s="21">
        <v>0</v>
      </c>
      <c r="BC93" s="21">
        <v>0</v>
      </c>
      <c r="BD93" s="21">
        <v>-7.4505805969238298E-9</v>
      </c>
      <c r="BE93" s="23"/>
      <c r="BF93" s="36"/>
      <c r="BG93" s="19" t="s">
        <v>282</v>
      </c>
      <c r="BH93" s="21">
        <v>43340239.156632602</v>
      </c>
      <c r="BI93" s="21">
        <v>781406.32464547502</v>
      </c>
      <c r="BJ93" s="21">
        <v>3496545.5089162402</v>
      </c>
      <c r="BK93" s="21">
        <v>0</v>
      </c>
      <c r="BL93" s="21">
        <v>1256533.49850675</v>
      </c>
      <c r="BM93" s="21">
        <v>2339338.2259634901</v>
      </c>
      <c r="BN93" s="21">
        <v>0</v>
      </c>
      <c r="BO93" s="21">
        <v>240966.24922546899</v>
      </c>
      <c r="BP93" s="21">
        <v>0</v>
      </c>
      <c r="BQ93" s="21">
        <v>8791.6980172328604</v>
      </c>
      <c r="BR93" s="21">
        <v>0</v>
      </c>
      <c r="BS93" s="21">
        <v>330880.64528803999</v>
      </c>
      <c r="BT93" s="21">
        <v>59026.256470473301</v>
      </c>
      <c r="BU93" s="21">
        <v>0</v>
      </c>
      <c r="BV93" s="21">
        <v>270162.22447080602</v>
      </c>
      <c r="BW93" s="21">
        <v>231222.44158811</v>
      </c>
      <c r="BX93" s="21">
        <v>631783.35570473399</v>
      </c>
      <c r="BY93" s="21">
        <v>452123.764790616</v>
      </c>
      <c r="BZ93" s="21">
        <v>77264.918910768407</v>
      </c>
      <c r="CA93" s="21">
        <v>110211.759361957</v>
      </c>
      <c r="CB93" s="21">
        <v>62555.032703329503</v>
      </c>
      <c r="CC93" s="21">
        <v>118466.265700481</v>
      </c>
      <c r="CD93" s="21">
        <v>31402.638382605401</v>
      </c>
      <c r="CE93" s="21">
        <v>165323.86592052499</v>
      </c>
      <c r="CF93" s="21">
        <v>0</v>
      </c>
      <c r="CG93" s="21">
        <v>-7.4505805969238298E-9</v>
      </c>
      <c r="CH93" s="23"/>
      <c r="CI93" s="23"/>
      <c r="CJ93" s="23"/>
      <c r="CK93" s="23"/>
      <c r="CL93" s="23"/>
      <c r="CM93" s="23"/>
    </row>
    <row r="94" spans="1:91">
      <c r="A94" s="10" t="s">
        <v>92</v>
      </c>
      <c r="B94" s="11" t="s">
        <v>283</v>
      </c>
      <c r="C94" s="17">
        <v>2.7061527942720501E-2</v>
      </c>
      <c r="D94" s="17" t="s">
        <v>284</v>
      </c>
      <c r="E94" s="17">
        <v>0.44237682250684002</v>
      </c>
      <c r="F94" s="11" t="s">
        <v>285</v>
      </c>
      <c r="G94" s="11"/>
      <c r="R94" s="19" t="s">
        <v>286</v>
      </c>
      <c r="S94" s="21">
        <v>52635760</v>
      </c>
      <c r="T94" s="21">
        <v>53502104.051025599</v>
      </c>
      <c r="V94" s="19" t="s">
        <v>286</v>
      </c>
      <c r="W94" s="21">
        <v>-866344.05102559901</v>
      </c>
      <c r="Y94" s="19" t="s">
        <v>286</v>
      </c>
      <c r="Z94" s="21">
        <v>43340239.156632602</v>
      </c>
      <c r="AA94" s="21">
        <v>951187.35603261006</v>
      </c>
      <c r="AB94" s="21">
        <v>3743773.7227479899</v>
      </c>
      <c r="AC94" s="21">
        <v>0</v>
      </c>
      <c r="AD94" s="21">
        <v>1631628.0936108499</v>
      </c>
      <c r="AE94" s="21">
        <v>1478510.5366984301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54537.7372115451</v>
      </c>
      <c r="AN94" s="21">
        <v>0</v>
      </c>
      <c r="AO94" s="21">
        <v>16728.555108471101</v>
      </c>
      <c r="AP94" s="21">
        <v>118274.225944936</v>
      </c>
      <c r="AQ94" s="21">
        <v>0</v>
      </c>
      <c r="AR94" s="21">
        <v>250283.126182543</v>
      </c>
      <c r="AS94" s="21">
        <v>255924.63874177699</v>
      </c>
      <c r="AT94" s="21">
        <v>635933.017879616</v>
      </c>
      <c r="AU94" s="21">
        <v>476851.67783772602</v>
      </c>
      <c r="AV94" s="21">
        <v>7609.5163195566602</v>
      </c>
      <c r="AW94" s="21">
        <v>151903.58936707399</v>
      </c>
      <c r="AX94" s="21">
        <v>97985.0837213505</v>
      </c>
      <c r="AY94" s="21">
        <v>120305.29219837701</v>
      </c>
      <c r="AZ94" s="21">
        <v>9612.7580459216497</v>
      </c>
      <c r="BA94" s="21">
        <v>160815.966744228</v>
      </c>
      <c r="BB94" s="21">
        <v>0</v>
      </c>
      <c r="BC94" s="21">
        <v>0</v>
      </c>
      <c r="BD94" s="21">
        <v>0</v>
      </c>
      <c r="BE94" s="23"/>
      <c r="BF94" s="36"/>
      <c r="BG94" s="19" t="s">
        <v>286</v>
      </c>
      <c r="BH94" s="21">
        <v>43340239.156632602</v>
      </c>
      <c r="BI94" s="21">
        <v>951187.35603261006</v>
      </c>
      <c r="BJ94" s="21">
        <v>3743773.7227479899</v>
      </c>
      <c r="BK94" s="21">
        <v>0</v>
      </c>
      <c r="BL94" s="21">
        <v>1631628.0936108499</v>
      </c>
      <c r="BM94" s="21">
        <v>1478510.5366984301</v>
      </c>
      <c r="BN94" s="21">
        <v>0</v>
      </c>
      <c r="BO94" s="21">
        <v>0</v>
      </c>
      <c r="BP94" s="21">
        <v>0</v>
      </c>
      <c r="BQ94" s="21">
        <v>54537.7372115451</v>
      </c>
      <c r="BR94" s="21">
        <v>0</v>
      </c>
      <c r="BS94" s="21">
        <v>16728.555108471101</v>
      </c>
      <c r="BT94" s="21">
        <v>118274.225944936</v>
      </c>
      <c r="BU94" s="21">
        <v>0</v>
      </c>
      <c r="BV94" s="21">
        <v>250283.126182543</v>
      </c>
      <c r="BW94" s="21">
        <v>255924.63874177699</v>
      </c>
      <c r="BX94" s="21">
        <v>635933.017879616</v>
      </c>
      <c r="BY94" s="21">
        <v>476851.67783772602</v>
      </c>
      <c r="BZ94" s="21">
        <v>7609.5163195566602</v>
      </c>
      <c r="CA94" s="21">
        <v>151903.58936707399</v>
      </c>
      <c r="CB94" s="21">
        <v>97985.0837213505</v>
      </c>
      <c r="CC94" s="21">
        <v>120305.29219837701</v>
      </c>
      <c r="CD94" s="21">
        <v>9612.7580459216497</v>
      </c>
      <c r="CE94" s="21">
        <v>160815.966744228</v>
      </c>
      <c r="CF94" s="21">
        <v>0</v>
      </c>
      <c r="CG94" s="21">
        <v>0</v>
      </c>
      <c r="CH94" s="23"/>
      <c r="CI94" s="23"/>
      <c r="CJ94" s="23"/>
      <c r="CK94" s="23"/>
      <c r="CL94" s="23"/>
      <c r="CM94" s="23"/>
    </row>
    <row r="95" spans="1:91">
      <c r="A95" s="10"/>
      <c r="B95" s="11"/>
      <c r="C95" s="11"/>
      <c r="D95" s="11"/>
      <c r="E95" s="11"/>
      <c r="F95" s="11"/>
      <c r="G95" s="11"/>
      <c r="R95" s="19" t="s">
        <v>287</v>
      </c>
      <c r="S95" s="21">
        <v>54252192</v>
      </c>
      <c r="T95" s="21">
        <v>54202730.808697298</v>
      </c>
      <c r="V95" s="19" t="s">
        <v>287</v>
      </c>
      <c r="W95" s="21">
        <v>49461.191302701802</v>
      </c>
      <c r="Y95" s="19" t="s">
        <v>287</v>
      </c>
      <c r="Z95" s="21">
        <v>43340239.156632602</v>
      </c>
      <c r="AA95" s="21">
        <v>1000458.05170648</v>
      </c>
      <c r="AB95" s="21">
        <v>4241304.4742559101</v>
      </c>
      <c r="AC95" s="21">
        <v>0</v>
      </c>
      <c r="AD95" s="21">
        <v>1611147.66005925</v>
      </c>
      <c r="AE95" s="21">
        <v>1409257.97559802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73065.0638644461</v>
      </c>
      <c r="AN95" s="21">
        <v>0</v>
      </c>
      <c r="AO95" s="21">
        <v>27268.3705982553</v>
      </c>
      <c r="AP95" s="21">
        <v>99710.328403515101</v>
      </c>
      <c r="AQ95" s="21">
        <v>0</v>
      </c>
      <c r="AR95" s="21">
        <v>177592.62050601901</v>
      </c>
      <c r="AS95" s="21">
        <v>253447.41736277999</v>
      </c>
      <c r="AT95" s="21">
        <v>593667.82835828804</v>
      </c>
      <c r="AU95" s="21">
        <v>609602.32615315495</v>
      </c>
      <c r="AV95" s="21">
        <v>372.81353502283201</v>
      </c>
      <c r="AW95" s="21">
        <v>253439.68434227401</v>
      </c>
      <c r="AX95" s="21">
        <v>210188.76330034999</v>
      </c>
      <c r="AY95" s="21">
        <v>85755.195069695794</v>
      </c>
      <c r="AZ95" s="21">
        <v>7712.4654034236601</v>
      </c>
      <c r="BA95" s="21">
        <v>208500.613547824</v>
      </c>
      <c r="BB95" s="21">
        <v>0</v>
      </c>
      <c r="BC95" s="21">
        <v>0</v>
      </c>
      <c r="BD95" s="21">
        <v>1.4901161193847699E-8</v>
      </c>
      <c r="BE95" s="23"/>
      <c r="BF95" s="36"/>
      <c r="BG95" s="19" t="s">
        <v>287</v>
      </c>
      <c r="BH95" s="21">
        <v>43340239.156632602</v>
      </c>
      <c r="BI95" s="21">
        <v>1000458.05170648</v>
      </c>
      <c r="BJ95" s="21">
        <v>4241304.4742559101</v>
      </c>
      <c r="BK95" s="21">
        <v>0</v>
      </c>
      <c r="BL95" s="21">
        <v>1611147.66005925</v>
      </c>
      <c r="BM95" s="21">
        <v>1409257.97559802</v>
      </c>
      <c r="BN95" s="21">
        <v>0</v>
      </c>
      <c r="BO95" s="21">
        <v>0</v>
      </c>
      <c r="BP95" s="21">
        <v>0</v>
      </c>
      <c r="BQ95" s="21">
        <v>73065.0638644461</v>
      </c>
      <c r="BR95" s="21">
        <v>0</v>
      </c>
      <c r="BS95" s="21">
        <v>27268.3705982553</v>
      </c>
      <c r="BT95" s="21">
        <v>99710.328403515101</v>
      </c>
      <c r="BU95" s="21">
        <v>0</v>
      </c>
      <c r="BV95" s="21">
        <v>177592.62050601901</v>
      </c>
      <c r="BW95" s="21">
        <v>253447.41736277999</v>
      </c>
      <c r="BX95" s="21">
        <v>593667.82835828804</v>
      </c>
      <c r="BY95" s="21">
        <v>609602.32615315495</v>
      </c>
      <c r="BZ95" s="21">
        <v>372.81353502283201</v>
      </c>
      <c r="CA95" s="21">
        <v>253439.68434227401</v>
      </c>
      <c r="CB95" s="21">
        <v>210188.76330034999</v>
      </c>
      <c r="CC95" s="21">
        <v>85755.195069695794</v>
      </c>
      <c r="CD95" s="21">
        <v>7712.4654034236601</v>
      </c>
      <c r="CE95" s="21">
        <v>208500.613547824</v>
      </c>
      <c r="CF95" s="21">
        <v>0</v>
      </c>
      <c r="CG95" s="21">
        <v>1.4901161193847699E-8</v>
      </c>
      <c r="CH95" s="23"/>
      <c r="CI95" s="23"/>
      <c r="CJ95" s="23"/>
      <c r="CK95" s="23"/>
      <c r="CL95" s="23"/>
      <c r="CM95" s="23"/>
    </row>
    <row r="96" spans="1:91">
      <c r="A96" s="10" t="s">
        <v>92</v>
      </c>
      <c r="B96" s="11" t="s">
        <v>288</v>
      </c>
      <c r="C96" s="17">
        <v>156.48316252456701</v>
      </c>
      <c r="D96" s="17" t="s">
        <v>262</v>
      </c>
      <c r="E96" s="17">
        <v>1.18866844538011</v>
      </c>
      <c r="F96" s="11" t="s">
        <v>290</v>
      </c>
      <c r="G96" s="11"/>
      <c r="R96" s="19" t="s">
        <v>291</v>
      </c>
      <c r="S96" s="21">
        <v>54843084</v>
      </c>
      <c r="T96" s="21">
        <v>54746558.634479098</v>
      </c>
      <c r="V96" s="19" t="s">
        <v>291</v>
      </c>
      <c r="W96" s="21">
        <v>96525.365520902007</v>
      </c>
      <c r="Y96" s="19" t="s">
        <v>291</v>
      </c>
      <c r="Z96" s="21">
        <v>43340239.156632602</v>
      </c>
      <c r="AA96" s="21">
        <v>1197099.7365212401</v>
      </c>
      <c r="AB96" s="21">
        <v>4399345.88260308</v>
      </c>
      <c r="AC96" s="21">
        <v>0</v>
      </c>
      <c r="AD96" s="21">
        <v>1588362.5729211799</v>
      </c>
      <c r="AE96" s="21">
        <v>939146.87826679205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266634.74030147202</v>
      </c>
      <c r="AN96" s="21">
        <v>0</v>
      </c>
      <c r="AO96" s="21">
        <v>177677.08430412601</v>
      </c>
      <c r="AP96" s="21">
        <v>93690.847730391906</v>
      </c>
      <c r="AQ96" s="21">
        <v>0</v>
      </c>
      <c r="AR96" s="21">
        <v>144053.02629806701</v>
      </c>
      <c r="AS96" s="21">
        <v>260086.16769218899</v>
      </c>
      <c r="AT96" s="21">
        <v>513079.99269933702</v>
      </c>
      <c r="AU96" s="21">
        <v>714647.36033914599</v>
      </c>
      <c r="AV96" s="21">
        <v>3648.9584136671601</v>
      </c>
      <c r="AW96" s="21">
        <v>679345.736833542</v>
      </c>
      <c r="AX96" s="21">
        <v>149959.96357505501</v>
      </c>
      <c r="AY96" s="21">
        <v>114678.98914318701</v>
      </c>
      <c r="AZ96" s="21">
        <v>11439.1565668246</v>
      </c>
      <c r="BA96" s="21">
        <v>153422.38363721</v>
      </c>
      <c r="BB96" s="21">
        <v>0</v>
      </c>
      <c r="BC96" s="21">
        <v>0</v>
      </c>
      <c r="BD96" s="21">
        <v>7.4505805969238298E-9</v>
      </c>
      <c r="BE96" s="23"/>
      <c r="BF96" s="36"/>
      <c r="BG96" s="19" t="s">
        <v>291</v>
      </c>
      <c r="BH96" s="21">
        <v>43340239.156632602</v>
      </c>
      <c r="BI96" s="21">
        <v>1197099.7365212401</v>
      </c>
      <c r="BJ96" s="21">
        <v>4399345.88260308</v>
      </c>
      <c r="BK96" s="21">
        <v>0</v>
      </c>
      <c r="BL96" s="21">
        <v>1588362.5729211799</v>
      </c>
      <c r="BM96" s="21">
        <v>939146.87826679205</v>
      </c>
      <c r="BN96" s="21">
        <v>0</v>
      </c>
      <c r="BO96" s="21">
        <v>0</v>
      </c>
      <c r="BP96" s="21">
        <v>0</v>
      </c>
      <c r="BQ96" s="21">
        <v>266634.74030147202</v>
      </c>
      <c r="BR96" s="21">
        <v>0</v>
      </c>
      <c r="BS96" s="21">
        <v>177677.08430412601</v>
      </c>
      <c r="BT96" s="21">
        <v>93690.847730391906</v>
      </c>
      <c r="BU96" s="21">
        <v>0</v>
      </c>
      <c r="BV96" s="21">
        <v>144053.02629806701</v>
      </c>
      <c r="BW96" s="21">
        <v>260086.16769218899</v>
      </c>
      <c r="BX96" s="21">
        <v>513079.99269933702</v>
      </c>
      <c r="BY96" s="21">
        <v>714647.36033914599</v>
      </c>
      <c r="BZ96" s="21">
        <v>3648.9584136671601</v>
      </c>
      <c r="CA96" s="21">
        <v>679345.736833542</v>
      </c>
      <c r="CB96" s="21">
        <v>149959.96357505501</v>
      </c>
      <c r="CC96" s="21">
        <v>114678.98914318701</v>
      </c>
      <c r="CD96" s="21">
        <v>11439.1565668246</v>
      </c>
      <c r="CE96" s="21">
        <v>153422.38363721</v>
      </c>
      <c r="CF96" s="21">
        <v>0</v>
      </c>
      <c r="CG96" s="21">
        <v>7.4505805969238298E-9</v>
      </c>
      <c r="CH96" s="23"/>
      <c r="CI96" s="23"/>
      <c r="CJ96" s="23"/>
      <c r="CK96" s="23"/>
      <c r="CL96" s="23"/>
      <c r="CM96" s="23"/>
    </row>
    <row r="97" spans="1:91">
      <c r="A97" s="10"/>
      <c r="B97" s="11"/>
      <c r="C97" s="11"/>
      <c r="D97" s="11"/>
      <c r="E97" s="11"/>
      <c r="F97" s="11"/>
      <c r="G97" s="11"/>
      <c r="R97" s="19" t="s">
        <v>292</v>
      </c>
      <c r="S97" s="21">
        <v>57348852</v>
      </c>
      <c r="T97" s="21">
        <v>56637722.500667199</v>
      </c>
      <c r="V97" s="19" t="s">
        <v>292</v>
      </c>
      <c r="W97" s="21">
        <v>711129.49933280097</v>
      </c>
      <c r="Y97" s="19" t="s">
        <v>292</v>
      </c>
      <c r="Z97" s="21">
        <v>43340239.156632602</v>
      </c>
      <c r="AA97" s="21">
        <v>1057093.9698711201</v>
      </c>
      <c r="AB97" s="21">
        <v>4427517.2635601098</v>
      </c>
      <c r="AC97" s="21">
        <v>1561621.4922986701</v>
      </c>
      <c r="AD97" s="21">
        <v>1559993.8340012401</v>
      </c>
      <c r="AE97" s="21">
        <v>1428417.5071008501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246452.53973514601</v>
      </c>
      <c r="AN97" s="21">
        <v>0</v>
      </c>
      <c r="AO97" s="21">
        <v>492849.89055901201</v>
      </c>
      <c r="AP97" s="21">
        <v>229540.96196491699</v>
      </c>
      <c r="AQ97" s="21">
        <v>0</v>
      </c>
      <c r="AR97" s="21">
        <v>131134.76089452099</v>
      </c>
      <c r="AS97" s="21">
        <v>284004.27840284299</v>
      </c>
      <c r="AT97" s="21">
        <v>412928.88010372798</v>
      </c>
      <c r="AU97" s="21">
        <v>405963.76390952902</v>
      </c>
      <c r="AV97" s="21">
        <v>18861.901104670898</v>
      </c>
      <c r="AW97" s="21">
        <v>733304.33991595195</v>
      </c>
      <c r="AX97" s="21">
        <v>66519.474064579495</v>
      </c>
      <c r="AY97" s="21">
        <v>108015.62448170201</v>
      </c>
      <c r="AZ97" s="21">
        <v>20364.293125941302</v>
      </c>
      <c r="BA97" s="21">
        <v>112898.568940076</v>
      </c>
      <c r="BB97" s="21">
        <v>0</v>
      </c>
      <c r="BC97" s="21">
        <v>0</v>
      </c>
      <c r="BD97" s="21">
        <v>-7.4505805969238298E-9</v>
      </c>
      <c r="BE97" s="23"/>
      <c r="BF97" s="36"/>
      <c r="BG97" s="19" t="s">
        <v>292</v>
      </c>
      <c r="BH97" s="21">
        <v>43340239.156632602</v>
      </c>
      <c r="BI97" s="21">
        <v>1057093.9698711201</v>
      </c>
      <c r="BJ97" s="21">
        <v>4427517.2635601098</v>
      </c>
      <c r="BK97" s="21">
        <v>1561621.4922986701</v>
      </c>
      <c r="BL97" s="21">
        <v>1559993.8340012401</v>
      </c>
      <c r="BM97" s="21">
        <v>1428417.5071008501</v>
      </c>
      <c r="BN97" s="21">
        <v>0</v>
      </c>
      <c r="BO97" s="21">
        <v>0</v>
      </c>
      <c r="BP97" s="21">
        <v>0</v>
      </c>
      <c r="BQ97" s="21">
        <v>246452.53973514601</v>
      </c>
      <c r="BR97" s="21">
        <v>0</v>
      </c>
      <c r="BS97" s="21">
        <v>492849.89055901201</v>
      </c>
      <c r="BT97" s="21">
        <v>229540.96196491699</v>
      </c>
      <c r="BU97" s="21">
        <v>0</v>
      </c>
      <c r="BV97" s="21">
        <v>131134.76089452099</v>
      </c>
      <c r="BW97" s="21">
        <v>284004.27840284299</v>
      </c>
      <c r="BX97" s="21">
        <v>412928.88010372798</v>
      </c>
      <c r="BY97" s="21">
        <v>405963.76390952902</v>
      </c>
      <c r="BZ97" s="21">
        <v>18861.901104670898</v>
      </c>
      <c r="CA97" s="21">
        <v>733304.33991595195</v>
      </c>
      <c r="CB97" s="21">
        <v>66519.474064579495</v>
      </c>
      <c r="CC97" s="21">
        <v>108015.62448170201</v>
      </c>
      <c r="CD97" s="21">
        <v>20364.293125941302</v>
      </c>
      <c r="CE97" s="21">
        <v>112898.568940076</v>
      </c>
      <c r="CF97" s="21">
        <v>0</v>
      </c>
      <c r="CG97" s="21">
        <v>-7.4505805969238298E-9</v>
      </c>
      <c r="CH97" s="23"/>
      <c r="CI97" s="23"/>
      <c r="CJ97" s="23"/>
      <c r="CK97" s="23"/>
      <c r="CL97" s="23"/>
      <c r="CM97" s="23"/>
    </row>
    <row r="98" spans="1:91">
      <c r="A98" s="10" t="s">
        <v>127</v>
      </c>
      <c r="B98" s="11" t="s">
        <v>293</v>
      </c>
      <c r="C98" s="17" t="s">
        <v>158</v>
      </c>
      <c r="D98" s="17" t="s">
        <v>297</v>
      </c>
      <c r="E98" s="17"/>
      <c r="F98" s="11" t="s">
        <v>294</v>
      </c>
      <c r="G98" s="11"/>
      <c r="R98" s="19" t="s">
        <v>295</v>
      </c>
      <c r="S98" s="21">
        <v>55952552</v>
      </c>
      <c r="T98" s="21">
        <v>55960224.380993403</v>
      </c>
      <c r="V98" s="19" t="s">
        <v>295</v>
      </c>
      <c r="W98" s="21">
        <v>-7672.3809934034898</v>
      </c>
      <c r="Y98" s="19" t="s">
        <v>295</v>
      </c>
      <c r="Z98" s="21">
        <v>43340239.156632602</v>
      </c>
      <c r="AA98" s="21">
        <v>899202.61119170301</v>
      </c>
      <c r="AB98" s="21">
        <v>4486036.9996267902</v>
      </c>
      <c r="AC98" s="21">
        <v>2158256.5762594901</v>
      </c>
      <c r="AD98" s="21">
        <v>1347722.7983362901</v>
      </c>
      <c r="AE98" s="21">
        <v>736806.94934419298</v>
      </c>
      <c r="AF98" s="21">
        <v>0</v>
      </c>
      <c r="AG98" s="21">
        <v>0</v>
      </c>
      <c r="AH98" s="21">
        <v>90356.845537167697</v>
      </c>
      <c r="AI98" s="21">
        <v>0</v>
      </c>
      <c r="AJ98" s="21">
        <v>0</v>
      </c>
      <c r="AK98" s="21">
        <v>0</v>
      </c>
      <c r="AL98" s="21">
        <v>0</v>
      </c>
      <c r="AM98" s="21">
        <v>206528.969658457</v>
      </c>
      <c r="AN98" s="21">
        <v>0</v>
      </c>
      <c r="AO98" s="21">
        <v>374210.34035534703</v>
      </c>
      <c r="AP98" s="21">
        <v>56026.668259600898</v>
      </c>
      <c r="AQ98" s="21">
        <v>0</v>
      </c>
      <c r="AR98" s="21">
        <v>142194.55494167301</v>
      </c>
      <c r="AS98" s="21">
        <v>310895.09608189599</v>
      </c>
      <c r="AT98" s="21">
        <v>370515.63967599801</v>
      </c>
      <c r="AU98" s="21">
        <v>332519.082342176</v>
      </c>
      <c r="AV98" s="21">
        <v>16405.0155728467</v>
      </c>
      <c r="AW98" s="21">
        <v>750448.78486280597</v>
      </c>
      <c r="AX98" s="21">
        <v>70102.473133326697</v>
      </c>
      <c r="AY98" s="21">
        <v>126456.192996595</v>
      </c>
      <c r="AZ98" s="21">
        <v>28509.368865980101</v>
      </c>
      <c r="BA98" s="21">
        <v>116790.257318483</v>
      </c>
      <c r="BB98" s="21">
        <v>0</v>
      </c>
      <c r="BC98" s="21">
        <v>0</v>
      </c>
      <c r="BD98" s="21">
        <v>-1.4901161193847699E-8</v>
      </c>
      <c r="BE98" s="23"/>
      <c r="BF98" s="36"/>
      <c r="BG98" s="19" t="s">
        <v>295</v>
      </c>
      <c r="BH98" s="21">
        <v>43340239.156632602</v>
      </c>
      <c r="BI98" s="21">
        <v>899202.61119170301</v>
      </c>
      <c r="BJ98" s="21">
        <v>4486036.9996267902</v>
      </c>
      <c r="BK98" s="21">
        <v>2158256.5762594901</v>
      </c>
      <c r="BL98" s="21">
        <v>1347722.7983362901</v>
      </c>
      <c r="BM98" s="21">
        <v>736806.94934419298</v>
      </c>
      <c r="BN98" s="21">
        <v>0</v>
      </c>
      <c r="BO98" s="21">
        <v>90356.845537167697</v>
      </c>
      <c r="BP98" s="21">
        <v>0</v>
      </c>
      <c r="BQ98" s="21">
        <v>206528.969658457</v>
      </c>
      <c r="BR98" s="21">
        <v>0</v>
      </c>
      <c r="BS98" s="21">
        <v>374210.34035534703</v>
      </c>
      <c r="BT98" s="21">
        <v>56026.668259600898</v>
      </c>
      <c r="BU98" s="21">
        <v>0</v>
      </c>
      <c r="BV98" s="21">
        <v>142194.55494167301</v>
      </c>
      <c r="BW98" s="21">
        <v>310895.09608189599</v>
      </c>
      <c r="BX98" s="21">
        <v>370515.63967599801</v>
      </c>
      <c r="BY98" s="21">
        <v>332519.082342176</v>
      </c>
      <c r="BZ98" s="21">
        <v>16405.0155728467</v>
      </c>
      <c r="CA98" s="21">
        <v>750448.78486280597</v>
      </c>
      <c r="CB98" s="21">
        <v>70102.473133326697</v>
      </c>
      <c r="CC98" s="21">
        <v>126456.192996595</v>
      </c>
      <c r="CD98" s="21">
        <v>28509.368865980101</v>
      </c>
      <c r="CE98" s="21">
        <v>116790.257318483</v>
      </c>
      <c r="CF98" s="21">
        <v>0</v>
      </c>
      <c r="CG98" s="21">
        <v>-1.4901161193847699E-8</v>
      </c>
      <c r="CH98" s="23"/>
      <c r="CI98" s="23"/>
      <c r="CJ98" s="23"/>
      <c r="CK98" s="23"/>
      <c r="CL98" s="23"/>
      <c r="CM98" s="23"/>
    </row>
    <row r="99" spans="1:91">
      <c r="A99" s="10" t="s">
        <v>127</v>
      </c>
      <c r="B99" s="11" t="s">
        <v>296</v>
      </c>
      <c r="C99" s="17" t="s">
        <v>158</v>
      </c>
      <c r="D99" s="17" t="s">
        <v>254</v>
      </c>
      <c r="E99" s="17"/>
      <c r="F99" s="11" t="s">
        <v>298</v>
      </c>
      <c r="G99" s="11"/>
      <c r="R99" s="19" t="s">
        <v>299</v>
      </c>
      <c r="S99" s="21">
        <v>54957384</v>
      </c>
      <c r="T99" s="21">
        <v>55024380.3174619</v>
      </c>
      <c r="V99" s="19" t="s">
        <v>299</v>
      </c>
      <c r="W99" s="21">
        <v>-66996.317461900398</v>
      </c>
      <c r="Y99" s="19" t="s">
        <v>299</v>
      </c>
      <c r="Z99" s="21">
        <v>43340239.156632602</v>
      </c>
      <c r="AA99" s="21">
        <v>600930.65625211503</v>
      </c>
      <c r="AB99" s="21">
        <v>5705905.3329684101</v>
      </c>
      <c r="AC99" s="21">
        <v>0</v>
      </c>
      <c r="AD99" s="21">
        <v>1931696.9896728699</v>
      </c>
      <c r="AE99" s="21">
        <v>693412.14899104601</v>
      </c>
      <c r="AF99" s="21">
        <v>0</v>
      </c>
      <c r="AG99" s="21">
        <v>0</v>
      </c>
      <c r="AH99" s="21">
        <v>62078.350303339801</v>
      </c>
      <c r="AI99" s="21">
        <v>14493.7126953111</v>
      </c>
      <c r="AJ99" s="21">
        <v>0</v>
      </c>
      <c r="AK99" s="21">
        <v>0</v>
      </c>
      <c r="AL99" s="21">
        <v>0</v>
      </c>
      <c r="AM99" s="21">
        <v>543640.84220569301</v>
      </c>
      <c r="AN99" s="21">
        <v>0</v>
      </c>
      <c r="AO99" s="21">
        <v>126955.702027084</v>
      </c>
      <c r="AP99" s="21">
        <v>91231.789048098799</v>
      </c>
      <c r="AQ99" s="21">
        <v>0</v>
      </c>
      <c r="AR99" s="21">
        <v>154713.884084655</v>
      </c>
      <c r="AS99" s="21">
        <v>292147.032949135</v>
      </c>
      <c r="AT99" s="21">
        <v>422781.905859066</v>
      </c>
      <c r="AU99" s="21">
        <v>258280.76369616599</v>
      </c>
      <c r="AV99" s="21">
        <v>3262.0339099553198</v>
      </c>
      <c r="AW99" s="21">
        <v>532135.05965375202</v>
      </c>
      <c r="AX99" s="21">
        <v>16966.5307405122</v>
      </c>
      <c r="AY99" s="21">
        <v>112337.414182623</v>
      </c>
      <c r="AZ99" s="21">
        <v>13769.7017181949</v>
      </c>
      <c r="BA99" s="21">
        <v>107401.309871277</v>
      </c>
      <c r="BB99" s="21">
        <v>0</v>
      </c>
      <c r="BC99" s="21">
        <v>0</v>
      </c>
      <c r="BD99" s="21">
        <v>0</v>
      </c>
      <c r="BE99" s="23"/>
      <c r="BF99" s="36"/>
      <c r="BG99" s="19" t="s">
        <v>299</v>
      </c>
      <c r="BH99" s="21">
        <v>43340239.156632602</v>
      </c>
      <c r="BI99" s="21">
        <v>600930.65625211503</v>
      </c>
      <c r="BJ99" s="21">
        <v>5705905.3329684101</v>
      </c>
      <c r="BK99" s="21">
        <v>0</v>
      </c>
      <c r="BL99" s="21">
        <v>1931696.9896728699</v>
      </c>
      <c r="BM99" s="21">
        <v>693412.14899104601</v>
      </c>
      <c r="BN99" s="21">
        <v>0</v>
      </c>
      <c r="BO99" s="21">
        <v>76572.062998650901</v>
      </c>
      <c r="BP99" s="21">
        <v>0</v>
      </c>
      <c r="BQ99" s="21">
        <v>543640.84220569301</v>
      </c>
      <c r="BR99" s="21">
        <v>0</v>
      </c>
      <c r="BS99" s="21">
        <v>126955.702027084</v>
      </c>
      <c r="BT99" s="21">
        <v>91231.789048098799</v>
      </c>
      <c r="BU99" s="21">
        <v>0</v>
      </c>
      <c r="BV99" s="21">
        <v>154713.884084655</v>
      </c>
      <c r="BW99" s="21">
        <v>292147.032949135</v>
      </c>
      <c r="BX99" s="21">
        <v>422781.905859066</v>
      </c>
      <c r="BY99" s="21">
        <v>258280.76369616599</v>
      </c>
      <c r="BZ99" s="21">
        <v>3262.0339099553198</v>
      </c>
      <c r="CA99" s="21">
        <v>532135.05965375202</v>
      </c>
      <c r="CB99" s="21">
        <v>16966.5307405122</v>
      </c>
      <c r="CC99" s="21">
        <v>112337.414182623</v>
      </c>
      <c r="CD99" s="21">
        <v>13769.7017181949</v>
      </c>
      <c r="CE99" s="21">
        <v>107401.309871277</v>
      </c>
      <c r="CF99" s="21">
        <v>0</v>
      </c>
      <c r="CG99" s="21">
        <v>0</v>
      </c>
      <c r="CH99" s="23"/>
      <c r="CI99" s="23"/>
      <c r="CJ99" s="23"/>
      <c r="CK99" s="23"/>
      <c r="CL99" s="23"/>
      <c r="CM99" s="23"/>
    </row>
    <row r="100" spans="1:91">
      <c r="A100" s="10"/>
      <c r="B100" s="11"/>
      <c r="C100" s="11"/>
      <c r="D100" s="11"/>
      <c r="E100" s="11"/>
      <c r="F100" s="11"/>
      <c r="G100" s="11" t="s">
        <v>545</v>
      </c>
      <c r="R100" s="19" t="s">
        <v>300</v>
      </c>
      <c r="S100" s="21">
        <v>54135768</v>
      </c>
      <c r="T100" s="21">
        <v>54373063.706578001</v>
      </c>
      <c r="V100" s="19" t="s">
        <v>300</v>
      </c>
      <c r="W100" s="21">
        <v>-237295.706578001</v>
      </c>
      <c r="Y100" s="19" t="s">
        <v>300</v>
      </c>
      <c r="Z100" s="21">
        <v>43340239.156632602</v>
      </c>
      <c r="AA100" s="21">
        <v>603016.44763883098</v>
      </c>
      <c r="AB100" s="21">
        <v>5492757.8153165998</v>
      </c>
      <c r="AC100" s="21">
        <v>0</v>
      </c>
      <c r="AD100" s="21">
        <v>1888054.40283575</v>
      </c>
      <c r="AE100" s="21">
        <v>754447.12392219098</v>
      </c>
      <c r="AF100" s="21">
        <v>0</v>
      </c>
      <c r="AG100" s="21">
        <v>0</v>
      </c>
      <c r="AH100" s="21">
        <v>0</v>
      </c>
      <c r="AI100" s="21">
        <v>67084.995212304493</v>
      </c>
      <c r="AJ100" s="21">
        <v>0</v>
      </c>
      <c r="AK100" s="21">
        <v>0</v>
      </c>
      <c r="AL100" s="21">
        <v>0</v>
      </c>
      <c r="AM100" s="21">
        <v>457250.40164287097</v>
      </c>
      <c r="AN100" s="21">
        <v>0</v>
      </c>
      <c r="AO100" s="21">
        <v>47006.531410260199</v>
      </c>
      <c r="AP100" s="21">
        <v>84893.042395079901</v>
      </c>
      <c r="AQ100" s="21">
        <v>0</v>
      </c>
      <c r="AR100" s="21">
        <v>169413.217256465</v>
      </c>
      <c r="AS100" s="21">
        <v>293088.56384695799</v>
      </c>
      <c r="AT100" s="21">
        <v>457152.43273386499</v>
      </c>
      <c r="AU100" s="21">
        <v>311976.37723792199</v>
      </c>
      <c r="AV100" s="21">
        <v>0</v>
      </c>
      <c r="AW100" s="21">
        <v>110403.584868601</v>
      </c>
      <c r="AX100" s="21">
        <v>155996.01153329801</v>
      </c>
      <c r="AY100" s="21">
        <v>8708.3870735711298</v>
      </c>
      <c r="AZ100" s="21">
        <v>1985.5448172963499</v>
      </c>
      <c r="BA100" s="21">
        <v>129589.670203548</v>
      </c>
      <c r="BB100" s="21">
        <v>0</v>
      </c>
      <c r="BC100" s="21">
        <v>0</v>
      </c>
      <c r="BD100" s="21">
        <v>-7.4505805969238298E-9</v>
      </c>
      <c r="BE100" s="23"/>
      <c r="BF100" s="36"/>
      <c r="BG100" s="19" t="s">
        <v>300</v>
      </c>
      <c r="BH100" s="21">
        <v>43340239.156632602</v>
      </c>
      <c r="BI100" s="21">
        <v>603016.44763883098</v>
      </c>
      <c r="BJ100" s="21">
        <v>5492757.8153165998</v>
      </c>
      <c r="BK100" s="21">
        <v>0</v>
      </c>
      <c r="BL100" s="21">
        <v>1888054.40283575</v>
      </c>
      <c r="BM100" s="21">
        <v>754447.12392219098</v>
      </c>
      <c r="BN100" s="21">
        <v>0</v>
      </c>
      <c r="BO100" s="21">
        <v>67084.995212304493</v>
      </c>
      <c r="BP100" s="21">
        <v>0</v>
      </c>
      <c r="BQ100" s="21">
        <v>457250.40164287097</v>
      </c>
      <c r="BR100" s="21">
        <v>0</v>
      </c>
      <c r="BS100" s="21">
        <v>47006.531410260199</v>
      </c>
      <c r="BT100" s="21">
        <v>84893.042395079901</v>
      </c>
      <c r="BU100" s="21">
        <v>0</v>
      </c>
      <c r="BV100" s="21">
        <v>169413.217256465</v>
      </c>
      <c r="BW100" s="21">
        <v>293088.56384695799</v>
      </c>
      <c r="BX100" s="21">
        <v>457152.43273386499</v>
      </c>
      <c r="BY100" s="21">
        <v>311976.37723792199</v>
      </c>
      <c r="BZ100" s="21">
        <v>0</v>
      </c>
      <c r="CA100" s="21">
        <v>110403.584868601</v>
      </c>
      <c r="CB100" s="21">
        <v>155996.01153329801</v>
      </c>
      <c r="CC100" s="21">
        <v>8708.3870735711298</v>
      </c>
      <c r="CD100" s="21">
        <v>1985.5448172963499</v>
      </c>
      <c r="CE100" s="21">
        <v>129589.670203548</v>
      </c>
      <c r="CF100" s="21">
        <v>0</v>
      </c>
      <c r="CG100" s="21">
        <v>-7.4505805969238298E-9</v>
      </c>
      <c r="CH100" s="23"/>
      <c r="CI100" s="23"/>
      <c r="CJ100" s="23"/>
      <c r="CK100" s="23"/>
      <c r="CL100" s="23"/>
      <c r="CM100" s="23"/>
    </row>
    <row r="101" spans="1:91">
      <c r="A101" s="10" t="s">
        <v>127</v>
      </c>
      <c r="B101" s="11" t="s">
        <v>301</v>
      </c>
      <c r="C101" s="17" t="s">
        <v>302</v>
      </c>
      <c r="D101" s="17" t="s">
        <v>297</v>
      </c>
      <c r="E101" s="17"/>
      <c r="F101" s="11" t="s">
        <v>303</v>
      </c>
      <c r="G101" s="11"/>
      <c r="R101" s="19" t="s">
        <v>304</v>
      </c>
      <c r="S101" s="21">
        <v>55384176</v>
      </c>
      <c r="T101" s="21">
        <v>55039870.724497899</v>
      </c>
      <c r="V101" s="19" t="s">
        <v>304</v>
      </c>
      <c r="W101" s="21">
        <v>344305.27550210099</v>
      </c>
      <c r="Y101" s="19" t="s">
        <v>304</v>
      </c>
      <c r="Z101" s="21">
        <v>43340239.156632602</v>
      </c>
      <c r="AA101" s="21">
        <v>510899.72868547298</v>
      </c>
      <c r="AB101" s="21">
        <v>5900920.7710733199</v>
      </c>
      <c r="AC101" s="21">
        <v>0</v>
      </c>
      <c r="AD101" s="21">
        <v>1940152.1804489901</v>
      </c>
      <c r="AE101" s="21">
        <v>720551.86411257205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658507.18451414397</v>
      </c>
      <c r="AN101" s="21">
        <v>0</v>
      </c>
      <c r="AO101" s="21">
        <v>276914.67772076599</v>
      </c>
      <c r="AP101" s="21">
        <v>124495.780459612</v>
      </c>
      <c r="AQ101" s="21">
        <v>0</v>
      </c>
      <c r="AR101" s="21">
        <v>185711.57556479599</v>
      </c>
      <c r="AS101" s="21">
        <v>318721.14071564103</v>
      </c>
      <c r="AT101" s="21">
        <v>362730.87124453799</v>
      </c>
      <c r="AU101" s="21">
        <v>169728.86150615101</v>
      </c>
      <c r="AV101" s="21">
        <v>0</v>
      </c>
      <c r="AW101" s="21">
        <v>373642.15893302503</v>
      </c>
      <c r="AX101" s="21">
        <v>70310.262670872602</v>
      </c>
      <c r="AY101" s="21">
        <v>78571.127570757206</v>
      </c>
      <c r="AZ101" s="21">
        <v>1377.5851845371999</v>
      </c>
      <c r="BA101" s="21">
        <v>6395.7974601077403</v>
      </c>
      <c r="BB101" s="21">
        <v>0</v>
      </c>
      <c r="BC101" s="21">
        <v>0</v>
      </c>
      <c r="BD101" s="21">
        <v>0</v>
      </c>
      <c r="BE101" s="23"/>
      <c r="BF101" s="36"/>
      <c r="BG101" s="19" t="s">
        <v>304</v>
      </c>
      <c r="BH101" s="21">
        <v>43340239.156632602</v>
      </c>
      <c r="BI101" s="21">
        <v>510899.72868547298</v>
      </c>
      <c r="BJ101" s="21">
        <v>5900920.7710733199</v>
      </c>
      <c r="BK101" s="21">
        <v>0</v>
      </c>
      <c r="BL101" s="21">
        <v>1940152.1804489901</v>
      </c>
      <c r="BM101" s="21">
        <v>720551.86411257205</v>
      </c>
      <c r="BN101" s="21">
        <v>0</v>
      </c>
      <c r="BO101" s="21">
        <v>0</v>
      </c>
      <c r="BP101" s="21">
        <v>0</v>
      </c>
      <c r="BQ101" s="21">
        <v>658507.18451414397</v>
      </c>
      <c r="BR101" s="21">
        <v>0</v>
      </c>
      <c r="BS101" s="21">
        <v>276914.67772076599</v>
      </c>
      <c r="BT101" s="21">
        <v>124495.780459612</v>
      </c>
      <c r="BU101" s="21">
        <v>0</v>
      </c>
      <c r="BV101" s="21">
        <v>185711.57556479599</v>
      </c>
      <c r="BW101" s="21">
        <v>318721.14071564103</v>
      </c>
      <c r="BX101" s="21">
        <v>362730.87124453799</v>
      </c>
      <c r="BY101" s="21">
        <v>169728.86150615101</v>
      </c>
      <c r="BZ101" s="21">
        <v>0</v>
      </c>
      <c r="CA101" s="21">
        <v>373642.15893302503</v>
      </c>
      <c r="CB101" s="21">
        <v>70310.262670872602</v>
      </c>
      <c r="CC101" s="21">
        <v>78571.127570757206</v>
      </c>
      <c r="CD101" s="21">
        <v>1377.5851845371999</v>
      </c>
      <c r="CE101" s="21">
        <v>6395.7974601077403</v>
      </c>
      <c r="CF101" s="21">
        <v>0</v>
      </c>
      <c r="CG101" s="21">
        <v>0</v>
      </c>
      <c r="CH101" s="23"/>
      <c r="CI101" s="23"/>
      <c r="CJ101" s="23"/>
      <c r="CK101" s="23"/>
      <c r="CL101" s="23"/>
      <c r="CM101" s="23"/>
    </row>
    <row r="102" spans="1:91">
      <c r="A102" s="10" t="s">
        <v>127</v>
      </c>
      <c r="B102" s="11" t="s">
        <v>305</v>
      </c>
      <c r="C102" s="17" t="s">
        <v>129</v>
      </c>
      <c r="D102" s="17" t="s">
        <v>289</v>
      </c>
      <c r="E102" s="17"/>
      <c r="F102" s="11" t="s">
        <v>306</v>
      </c>
      <c r="G102" s="11"/>
      <c r="R102" s="19" t="s">
        <v>307</v>
      </c>
      <c r="S102" s="21">
        <v>55048728</v>
      </c>
      <c r="T102" s="21">
        <v>55078033.835979603</v>
      </c>
      <c r="V102" s="19" t="s">
        <v>307</v>
      </c>
      <c r="W102" s="21">
        <v>-29305.835979603198</v>
      </c>
      <c r="Y102" s="19" t="s">
        <v>307</v>
      </c>
      <c r="Z102" s="21">
        <v>43340239.156632602</v>
      </c>
      <c r="AA102" s="21">
        <v>505131.61354361998</v>
      </c>
      <c r="AB102" s="21">
        <v>6002165.5868570702</v>
      </c>
      <c r="AC102" s="21">
        <v>0</v>
      </c>
      <c r="AD102" s="21">
        <v>1923350.1771744799</v>
      </c>
      <c r="AE102" s="21">
        <v>702347.61626404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668288.18151114299</v>
      </c>
      <c r="AN102" s="21">
        <v>0</v>
      </c>
      <c r="AO102" s="21">
        <v>204613.89789585801</v>
      </c>
      <c r="AP102" s="21">
        <v>151973.76542838401</v>
      </c>
      <c r="AQ102" s="21">
        <v>0</v>
      </c>
      <c r="AR102" s="21">
        <v>188233.29696245899</v>
      </c>
      <c r="AS102" s="21">
        <v>320325.70510049199</v>
      </c>
      <c r="AT102" s="21">
        <v>357171.03847808699</v>
      </c>
      <c r="AU102" s="21">
        <v>166427.90628521499</v>
      </c>
      <c r="AV102" s="21">
        <v>0</v>
      </c>
      <c r="AW102" s="21">
        <v>460818.99002147402</v>
      </c>
      <c r="AX102" s="21">
        <v>12981.3100178771</v>
      </c>
      <c r="AY102" s="21">
        <v>71373.458525030204</v>
      </c>
      <c r="AZ102" s="21">
        <v>0</v>
      </c>
      <c r="BA102" s="21">
        <v>2592.13528177853</v>
      </c>
      <c r="BB102" s="21">
        <v>0</v>
      </c>
      <c r="BC102" s="21">
        <v>0</v>
      </c>
      <c r="BD102" s="21">
        <v>-7.4505805969238298E-9</v>
      </c>
      <c r="BE102" s="23"/>
      <c r="BF102" s="36"/>
      <c r="BG102" s="19" t="s">
        <v>307</v>
      </c>
      <c r="BH102" s="21">
        <v>43340239.156632602</v>
      </c>
      <c r="BI102" s="21">
        <v>505131.61354361998</v>
      </c>
      <c r="BJ102" s="21">
        <v>6002165.5868570702</v>
      </c>
      <c r="BK102" s="21">
        <v>0</v>
      </c>
      <c r="BL102" s="21">
        <v>1923350.1771744799</v>
      </c>
      <c r="BM102" s="21">
        <v>702347.61626404</v>
      </c>
      <c r="BN102" s="21">
        <v>0</v>
      </c>
      <c r="BO102" s="21">
        <v>0</v>
      </c>
      <c r="BP102" s="21">
        <v>0</v>
      </c>
      <c r="BQ102" s="21">
        <v>668288.18151114299</v>
      </c>
      <c r="BR102" s="21">
        <v>0</v>
      </c>
      <c r="BS102" s="21">
        <v>204613.89789585801</v>
      </c>
      <c r="BT102" s="21">
        <v>151973.76542838401</v>
      </c>
      <c r="BU102" s="21">
        <v>0</v>
      </c>
      <c r="BV102" s="21">
        <v>188233.29696245899</v>
      </c>
      <c r="BW102" s="21">
        <v>320325.70510049199</v>
      </c>
      <c r="BX102" s="21">
        <v>357171.03847808699</v>
      </c>
      <c r="BY102" s="21">
        <v>166427.90628521499</v>
      </c>
      <c r="BZ102" s="21">
        <v>0</v>
      </c>
      <c r="CA102" s="21">
        <v>460818.99002147402</v>
      </c>
      <c r="CB102" s="21">
        <v>12981.3100178771</v>
      </c>
      <c r="CC102" s="21">
        <v>71373.458525030204</v>
      </c>
      <c r="CD102" s="21">
        <v>0</v>
      </c>
      <c r="CE102" s="21">
        <v>2592.13528177853</v>
      </c>
      <c r="CF102" s="21">
        <v>0</v>
      </c>
      <c r="CG102" s="21">
        <v>-7.4505805969238298E-9</v>
      </c>
      <c r="CH102" s="23"/>
      <c r="CI102" s="23"/>
      <c r="CJ102" s="23"/>
      <c r="CK102" s="23"/>
      <c r="CL102" s="23"/>
      <c r="CM102" s="23"/>
    </row>
    <row r="103" spans="1:91">
      <c r="A103" s="10" t="s">
        <v>92</v>
      </c>
      <c r="B103" s="11" t="s">
        <v>308</v>
      </c>
      <c r="C103" s="17">
        <v>0.112887627786268</v>
      </c>
      <c r="D103" s="17" t="s">
        <v>546</v>
      </c>
      <c r="E103" s="17">
        <v>1.1866286539452999</v>
      </c>
      <c r="F103" s="11" t="s">
        <v>547</v>
      </c>
      <c r="H103" s="11"/>
      <c r="R103" s="19" t="s">
        <v>311</v>
      </c>
      <c r="S103" s="21">
        <v>56079960</v>
      </c>
      <c r="T103" s="21">
        <v>55714152.0416997</v>
      </c>
      <c r="V103" s="19" t="s">
        <v>311</v>
      </c>
      <c r="W103" s="21">
        <v>365807.9583003</v>
      </c>
      <c r="Y103" s="19" t="s">
        <v>311</v>
      </c>
      <c r="Z103" s="21">
        <v>43340239.156632602</v>
      </c>
      <c r="AA103" s="21">
        <v>1145900.0621905399</v>
      </c>
      <c r="AB103" s="21">
        <v>5803703.0487770801</v>
      </c>
      <c r="AC103" s="21">
        <v>0</v>
      </c>
      <c r="AD103" s="21">
        <v>1906343.8097028299</v>
      </c>
      <c r="AE103" s="21">
        <v>644571.03154490096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701033.59939787898</v>
      </c>
      <c r="AN103" s="21">
        <v>0</v>
      </c>
      <c r="AO103" s="21">
        <v>259843.09590533699</v>
      </c>
      <c r="AP103" s="21">
        <v>102346.084591594</v>
      </c>
      <c r="AQ103" s="21">
        <v>0</v>
      </c>
      <c r="AR103" s="21">
        <v>196288.818942432</v>
      </c>
      <c r="AS103" s="21">
        <v>316738.944562672</v>
      </c>
      <c r="AT103" s="21">
        <v>356087.94351373398</v>
      </c>
      <c r="AU103" s="21">
        <v>184008.258932278</v>
      </c>
      <c r="AV103" s="21">
        <v>0</v>
      </c>
      <c r="AW103" s="21">
        <v>549166.11424681195</v>
      </c>
      <c r="AX103" s="21">
        <v>64487.033065961099</v>
      </c>
      <c r="AY103" s="21">
        <v>89309.756378427803</v>
      </c>
      <c r="AZ103" s="21">
        <v>9589.9996201620506</v>
      </c>
      <c r="BA103" s="21">
        <v>44495.283694452402</v>
      </c>
      <c r="BB103" s="21">
        <v>0</v>
      </c>
      <c r="BC103" s="21">
        <v>0</v>
      </c>
      <c r="BD103" s="21">
        <v>-7.4505805969238298E-9</v>
      </c>
      <c r="BE103" s="23"/>
      <c r="BF103" s="36"/>
      <c r="BG103" s="19" t="s">
        <v>311</v>
      </c>
      <c r="BH103" s="21">
        <v>43340239.156632602</v>
      </c>
      <c r="BI103" s="21">
        <v>1145900.0621905399</v>
      </c>
      <c r="BJ103" s="21">
        <v>5803703.0487770801</v>
      </c>
      <c r="BK103" s="21">
        <v>0</v>
      </c>
      <c r="BL103" s="21">
        <v>1906343.8097028299</v>
      </c>
      <c r="BM103" s="21">
        <v>644571.03154490096</v>
      </c>
      <c r="BN103" s="21">
        <v>0</v>
      </c>
      <c r="BO103" s="21">
        <v>0</v>
      </c>
      <c r="BP103" s="21">
        <v>0</v>
      </c>
      <c r="BQ103" s="21">
        <v>701033.59939787898</v>
      </c>
      <c r="BR103" s="21">
        <v>0</v>
      </c>
      <c r="BS103" s="21">
        <v>259843.09590533699</v>
      </c>
      <c r="BT103" s="21">
        <v>102346.084591594</v>
      </c>
      <c r="BU103" s="21">
        <v>0</v>
      </c>
      <c r="BV103" s="21">
        <v>196288.818942432</v>
      </c>
      <c r="BW103" s="21">
        <v>316738.944562672</v>
      </c>
      <c r="BX103" s="21">
        <v>356087.94351373398</v>
      </c>
      <c r="BY103" s="21">
        <v>184008.258932278</v>
      </c>
      <c r="BZ103" s="21">
        <v>0</v>
      </c>
      <c r="CA103" s="21">
        <v>549166.11424681195</v>
      </c>
      <c r="CB103" s="21">
        <v>64487.033065961099</v>
      </c>
      <c r="CC103" s="21">
        <v>89309.756378427803</v>
      </c>
      <c r="CD103" s="21">
        <v>9589.9996201620506</v>
      </c>
      <c r="CE103" s="21">
        <v>44495.283694452402</v>
      </c>
      <c r="CF103" s="21">
        <v>0</v>
      </c>
      <c r="CG103" s="21">
        <v>-7.4505805969238298E-9</v>
      </c>
      <c r="CH103" s="23"/>
      <c r="CI103" s="23"/>
      <c r="CJ103" s="23"/>
      <c r="CK103" s="23"/>
      <c r="CL103" s="23"/>
      <c r="CM103" s="23"/>
    </row>
    <row r="104" spans="1:91">
      <c r="A104" s="10"/>
      <c r="B104" s="11"/>
      <c r="C104" s="11"/>
      <c r="D104" s="11"/>
      <c r="E104" s="11"/>
      <c r="F104" s="11"/>
      <c r="H104" s="11"/>
      <c r="R104" s="19" t="s">
        <v>312</v>
      </c>
      <c r="S104" s="21">
        <v>55218080</v>
      </c>
      <c r="T104" s="21">
        <v>55586484.267694697</v>
      </c>
      <c r="V104" s="19" t="s">
        <v>312</v>
      </c>
      <c r="W104" s="21">
        <v>-368404.26769469702</v>
      </c>
      <c r="Y104" s="19" t="s">
        <v>312</v>
      </c>
      <c r="Z104" s="21">
        <v>43340239.156632602</v>
      </c>
      <c r="AA104" s="21">
        <v>1079842.3570788</v>
      </c>
      <c r="AB104" s="21">
        <v>6006775.7449191203</v>
      </c>
      <c r="AC104" s="21">
        <v>0</v>
      </c>
      <c r="AD104" s="21">
        <v>1932851.6361313399</v>
      </c>
      <c r="AE104" s="21">
        <v>567679.57937808405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647258.55190777895</v>
      </c>
      <c r="AN104" s="21">
        <v>0</v>
      </c>
      <c r="AO104" s="21">
        <v>27711.135754228799</v>
      </c>
      <c r="AP104" s="21">
        <v>80863.679103140297</v>
      </c>
      <c r="AQ104" s="21">
        <v>0</v>
      </c>
      <c r="AR104" s="21">
        <v>219276.65870478901</v>
      </c>
      <c r="AS104" s="21">
        <v>298223.28701019502</v>
      </c>
      <c r="AT104" s="21">
        <v>409070.42899643199</v>
      </c>
      <c r="AU104" s="21">
        <v>164264.25239367899</v>
      </c>
      <c r="AV104" s="21">
        <v>0</v>
      </c>
      <c r="AW104" s="21">
        <v>336369.79157630302</v>
      </c>
      <c r="AX104" s="21">
        <v>186747.885466879</v>
      </c>
      <c r="AY104" s="21">
        <v>134432.361882033</v>
      </c>
      <c r="AZ104" s="21">
        <v>25283.162588004801</v>
      </c>
      <c r="BA104" s="21">
        <v>129594.598171297</v>
      </c>
      <c r="BB104" s="21">
        <v>0</v>
      </c>
      <c r="BC104" s="21">
        <v>0</v>
      </c>
      <c r="BD104" s="21">
        <v>7.4505805969238298E-9</v>
      </c>
      <c r="BE104" s="23"/>
      <c r="BF104" s="36"/>
      <c r="BG104" s="19" t="s">
        <v>312</v>
      </c>
      <c r="BH104" s="21">
        <v>43340239.156632602</v>
      </c>
      <c r="BI104" s="21">
        <v>1079842.3570788</v>
      </c>
      <c r="BJ104" s="21">
        <v>6006775.7449191203</v>
      </c>
      <c r="BK104" s="21">
        <v>0</v>
      </c>
      <c r="BL104" s="21">
        <v>1932851.6361313399</v>
      </c>
      <c r="BM104" s="21">
        <v>567679.57937808405</v>
      </c>
      <c r="BN104" s="21">
        <v>0</v>
      </c>
      <c r="BO104" s="21">
        <v>0</v>
      </c>
      <c r="BP104" s="21">
        <v>0</v>
      </c>
      <c r="BQ104" s="21">
        <v>647258.55190777895</v>
      </c>
      <c r="BR104" s="21">
        <v>0</v>
      </c>
      <c r="BS104" s="21">
        <v>27711.135754228799</v>
      </c>
      <c r="BT104" s="21">
        <v>80863.679103140297</v>
      </c>
      <c r="BU104" s="21">
        <v>0</v>
      </c>
      <c r="BV104" s="21">
        <v>219276.65870478901</v>
      </c>
      <c r="BW104" s="21">
        <v>298223.28701019502</v>
      </c>
      <c r="BX104" s="21">
        <v>409070.42899643199</v>
      </c>
      <c r="BY104" s="21">
        <v>164264.25239367899</v>
      </c>
      <c r="BZ104" s="21">
        <v>0</v>
      </c>
      <c r="CA104" s="21">
        <v>336369.79157630302</v>
      </c>
      <c r="CB104" s="21">
        <v>186747.885466879</v>
      </c>
      <c r="CC104" s="21">
        <v>134432.361882033</v>
      </c>
      <c r="CD104" s="21">
        <v>25283.162588004801</v>
      </c>
      <c r="CE104" s="21">
        <v>129594.598171297</v>
      </c>
      <c r="CF104" s="21">
        <v>0</v>
      </c>
      <c r="CG104" s="21">
        <v>7.4505805969238298E-9</v>
      </c>
      <c r="CH104" s="23"/>
      <c r="CI104" s="23"/>
      <c r="CJ104" s="23"/>
      <c r="CK104" s="23"/>
      <c r="CL104" s="23"/>
      <c r="CM104" s="23"/>
    </row>
    <row r="105" spans="1:91">
      <c r="A105" s="10" t="s">
        <v>92</v>
      </c>
      <c r="B105" s="11" t="s">
        <v>313</v>
      </c>
      <c r="C105" s="17">
        <v>5.08946754578933E-2</v>
      </c>
      <c r="D105" s="17" t="s">
        <v>548</v>
      </c>
      <c r="E105" s="17">
        <v>0.32151894653348001</v>
      </c>
      <c r="F105" s="11" t="s">
        <v>549</v>
      </c>
      <c r="H105" s="11"/>
      <c r="R105" s="19" t="s">
        <v>316</v>
      </c>
      <c r="S105" s="21">
        <v>57070920</v>
      </c>
      <c r="T105" s="21">
        <v>56388912.225455299</v>
      </c>
      <c r="V105" s="19" t="s">
        <v>316</v>
      </c>
      <c r="W105" s="21">
        <v>682007.77454470098</v>
      </c>
      <c r="Y105" s="19" t="s">
        <v>316</v>
      </c>
      <c r="Z105" s="21">
        <v>43340239.156632602</v>
      </c>
      <c r="AA105" s="21">
        <v>953909.40824786597</v>
      </c>
      <c r="AB105" s="21">
        <v>6305334.3521465398</v>
      </c>
      <c r="AC105" s="21">
        <v>0</v>
      </c>
      <c r="AD105" s="21">
        <v>1977368.56229457</v>
      </c>
      <c r="AE105" s="21">
        <v>607145.55621098797</v>
      </c>
      <c r="AF105" s="21">
        <v>-1838.9213871520501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703493.45890075399</v>
      </c>
      <c r="AN105" s="21">
        <v>0</v>
      </c>
      <c r="AO105" s="21">
        <v>228661.40928443399</v>
      </c>
      <c r="AP105" s="21">
        <v>95268.807893648307</v>
      </c>
      <c r="AQ105" s="21">
        <v>0</v>
      </c>
      <c r="AR105" s="21">
        <v>178565.48995252699</v>
      </c>
      <c r="AS105" s="21">
        <v>332384.00703890098</v>
      </c>
      <c r="AT105" s="21">
        <v>397008.63769350399</v>
      </c>
      <c r="AU105" s="21">
        <v>164264.25239367899</v>
      </c>
      <c r="AV105" s="21">
        <v>0</v>
      </c>
      <c r="AW105" s="21">
        <v>56382.833847827198</v>
      </c>
      <c r="AX105" s="21">
        <v>520059.60305867501</v>
      </c>
      <c r="AY105" s="21">
        <v>246039.26107679401</v>
      </c>
      <c r="AZ105" s="21">
        <v>68169.112479653297</v>
      </c>
      <c r="BA105" s="21">
        <v>216457.23768950099</v>
      </c>
      <c r="BB105" s="21">
        <v>0</v>
      </c>
      <c r="BC105" s="21">
        <v>0</v>
      </c>
      <c r="BD105" s="21">
        <v>0</v>
      </c>
      <c r="BE105" s="23"/>
      <c r="BF105" s="36"/>
      <c r="BG105" s="19" t="s">
        <v>316</v>
      </c>
      <c r="BH105" s="21">
        <v>43340239.156632602</v>
      </c>
      <c r="BI105" s="21">
        <v>953909.40824786597</v>
      </c>
      <c r="BJ105" s="21">
        <v>6305334.3521465398</v>
      </c>
      <c r="BK105" s="21">
        <v>0</v>
      </c>
      <c r="BL105" s="21">
        <v>1977368.56229457</v>
      </c>
      <c r="BM105" s="21">
        <v>607145.55621098797</v>
      </c>
      <c r="BN105" s="21">
        <v>-1838.9213871520501</v>
      </c>
      <c r="BO105" s="21">
        <v>0</v>
      </c>
      <c r="BP105" s="21">
        <v>0</v>
      </c>
      <c r="BQ105" s="21">
        <v>703493.45890075399</v>
      </c>
      <c r="BR105" s="21">
        <v>0</v>
      </c>
      <c r="BS105" s="21">
        <v>228661.40928443399</v>
      </c>
      <c r="BT105" s="21">
        <v>95268.807893648307</v>
      </c>
      <c r="BU105" s="21">
        <v>0</v>
      </c>
      <c r="BV105" s="21">
        <v>178565.48995252699</v>
      </c>
      <c r="BW105" s="21">
        <v>332384.00703890098</v>
      </c>
      <c r="BX105" s="21">
        <v>397008.63769350399</v>
      </c>
      <c r="BY105" s="21">
        <v>164264.25239367899</v>
      </c>
      <c r="BZ105" s="21">
        <v>0</v>
      </c>
      <c r="CA105" s="21">
        <v>56382.833847827198</v>
      </c>
      <c r="CB105" s="21">
        <v>520059.60305867501</v>
      </c>
      <c r="CC105" s="21">
        <v>246039.26107679401</v>
      </c>
      <c r="CD105" s="21">
        <v>68169.112479653297</v>
      </c>
      <c r="CE105" s="21">
        <v>216457.23768950099</v>
      </c>
      <c r="CF105" s="21">
        <v>0</v>
      </c>
      <c r="CG105" s="21">
        <v>0</v>
      </c>
      <c r="CH105" s="23"/>
      <c r="CI105" s="23"/>
      <c r="CJ105" s="23"/>
      <c r="CK105" s="23"/>
      <c r="CL105" s="23"/>
      <c r="CM105" s="23"/>
    </row>
    <row r="106" spans="1:91">
      <c r="A106" s="10"/>
      <c r="B106" s="11"/>
      <c r="C106" s="11"/>
      <c r="D106" s="11"/>
      <c r="E106" s="11"/>
      <c r="F106" s="11" t="s">
        <v>550</v>
      </c>
      <c r="H106" s="11"/>
      <c r="BM106" s="36"/>
    </row>
    <row r="107" spans="1:91">
      <c r="A107" s="10" t="s">
        <v>92</v>
      </c>
      <c r="B107" s="11" t="s">
        <v>317</v>
      </c>
      <c r="C107" s="17">
        <v>4.6205172422998701E-2</v>
      </c>
      <c r="D107" s="17" t="s">
        <v>546</v>
      </c>
      <c r="E107" s="17">
        <v>0.55635522328179998</v>
      </c>
      <c r="F107" s="11" t="s">
        <v>551</v>
      </c>
      <c r="H107" s="11"/>
    </row>
    <row r="108" spans="1:91">
      <c r="A108" s="10"/>
      <c r="B108" s="11"/>
      <c r="C108" s="11"/>
      <c r="D108" s="11"/>
      <c r="E108" s="11"/>
      <c r="F108" s="11"/>
      <c r="H108" s="11"/>
    </row>
    <row r="109" spans="1:91">
      <c r="A109" s="10" t="s">
        <v>127</v>
      </c>
      <c r="B109" s="11" t="s">
        <v>319</v>
      </c>
      <c r="C109" s="17" t="s">
        <v>129</v>
      </c>
      <c r="D109" s="17" t="s">
        <v>552</v>
      </c>
      <c r="E109" s="17"/>
      <c r="F109" s="11" t="s">
        <v>321</v>
      </c>
      <c r="H109" s="11"/>
    </row>
    <row r="110" spans="1:91">
      <c r="A110" s="10" t="s">
        <v>127</v>
      </c>
      <c r="B110" s="11" t="s">
        <v>322</v>
      </c>
      <c r="C110" s="17" t="s">
        <v>129</v>
      </c>
      <c r="D110" s="17" t="s">
        <v>289</v>
      </c>
      <c r="E110" s="17"/>
      <c r="F110" s="11" t="s">
        <v>323</v>
      </c>
      <c r="H110" s="11"/>
    </row>
    <row r="111" spans="1:91">
      <c r="A111" s="10" t="s">
        <v>127</v>
      </c>
      <c r="B111" s="11" t="s">
        <v>324</v>
      </c>
      <c r="C111" s="17" t="s">
        <v>158</v>
      </c>
      <c r="D111" s="17" t="s">
        <v>262</v>
      </c>
      <c r="E111" s="17"/>
      <c r="F111" s="11" t="s">
        <v>325</v>
      </c>
    </row>
    <row r="112" spans="1:91">
      <c r="A112" s="10"/>
      <c r="B112" s="11"/>
      <c r="C112" s="11"/>
      <c r="D112" s="11"/>
      <c r="E112" s="11"/>
      <c r="F112" s="11"/>
    </row>
    <row r="113" spans="1:7">
      <c r="A113" s="10" t="s">
        <v>127</v>
      </c>
      <c r="B113" s="11" t="s">
        <v>326</v>
      </c>
      <c r="C113" s="17" t="s">
        <v>302</v>
      </c>
      <c r="D113" s="17" t="s">
        <v>262</v>
      </c>
      <c r="E113" s="17"/>
      <c r="F113" s="11" t="s">
        <v>327</v>
      </c>
      <c r="G113" s="11"/>
    </row>
    <row r="114" spans="1:7">
      <c r="A114" s="10" t="s">
        <v>127</v>
      </c>
      <c r="B114" s="11" t="s">
        <v>328</v>
      </c>
      <c r="C114" s="17" t="s">
        <v>158</v>
      </c>
      <c r="D114" s="17" t="s">
        <v>553</v>
      </c>
      <c r="E114" s="17"/>
      <c r="F114" s="11" t="s">
        <v>329</v>
      </c>
      <c r="G114" s="11"/>
    </row>
    <row r="115" spans="1:7">
      <c r="A115" s="10"/>
      <c r="B115" s="11"/>
      <c r="C115" s="11"/>
      <c r="D115" s="11"/>
      <c r="E115" s="11"/>
      <c r="F115" s="11"/>
      <c r="G115" s="11"/>
    </row>
    <row r="116" spans="1:7">
      <c r="A116" s="10" t="s">
        <v>127</v>
      </c>
      <c r="B116" s="11" t="s">
        <v>554</v>
      </c>
      <c r="C116" s="17" t="s">
        <v>129</v>
      </c>
      <c r="D116" s="17" t="s">
        <v>331</v>
      </c>
      <c r="E116" s="17"/>
      <c r="F116" s="11" t="s">
        <v>332</v>
      </c>
      <c r="G116" s="11"/>
    </row>
    <row r="117" spans="1:7">
      <c r="A117" s="10" t="s">
        <v>127</v>
      </c>
      <c r="B117" s="11" t="s">
        <v>555</v>
      </c>
      <c r="C117" s="17" t="s">
        <v>129</v>
      </c>
      <c r="D117" s="17" t="s">
        <v>331</v>
      </c>
      <c r="E117" s="17"/>
      <c r="F117" s="11" t="s">
        <v>334</v>
      </c>
      <c r="G117" s="11"/>
    </row>
    <row r="118" spans="1:7">
      <c r="A118" s="10" t="s">
        <v>127</v>
      </c>
      <c r="B118" s="11" t="s">
        <v>556</v>
      </c>
      <c r="C118" s="17" t="s">
        <v>129</v>
      </c>
      <c r="D118" s="17" t="s">
        <v>289</v>
      </c>
      <c r="E118" s="17"/>
      <c r="F118" s="11" t="s">
        <v>336</v>
      </c>
      <c r="G118" s="11" t="e">
        <f ca="1">SUM(INDIRECT(B121))</f>
        <v>#REF!</v>
      </c>
    </row>
    <row r="119" spans="1:7">
      <c r="A119" s="10" t="s">
        <v>127</v>
      </c>
      <c r="B119" s="11" t="s">
        <v>557</v>
      </c>
      <c r="C119" s="17" t="s">
        <v>129</v>
      </c>
      <c r="D119" s="17" t="s">
        <v>320</v>
      </c>
      <c r="E119" s="17"/>
      <c r="F119" s="11" t="s">
        <v>338</v>
      </c>
      <c r="G119" s="11"/>
    </row>
    <row r="120" spans="1:7">
      <c r="A120" s="10" t="s">
        <v>127</v>
      </c>
      <c r="B120" s="11" t="s">
        <v>558</v>
      </c>
      <c r="C120" s="17" t="s">
        <v>129</v>
      </c>
      <c r="D120" s="17" t="s">
        <v>258</v>
      </c>
      <c r="E120" s="17"/>
      <c r="F120" s="11" t="s">
        <v>559</v>
      </c>
      <c r="G120" s="11"/>
    </row>
    <row r="121" spans="1:7">
      <c r="A121" s="10" t="s">
        <v>92</v>
      </c>
      <c r="B121" s="11" t="s">
        <v>510</v>
      </c>
      <c r="C121" s="17">
        <v>2.73104126762936E-2</v>
      </c>
      <c r="D121" s="17" t="s">
        <v>262</v>
      </c>
      <c r="E121" s="17">
        <v>5.0386040137193797</v>
      </c>
      <c r="F121" s="11" t="s">
        <v>340</v>
      </c>
      <c r="G121" s="11"/>
    </row>
    <row r="122" spans="1:7">
      <c r="A122" s="10"/>
      <c r="B122" s="11"/>
      <c r="C122" s="17"/>
      <c r="D122" s="17"/>
      <c r="E122" s="17"/>
      <c r="F122" s="11"/>
      <c r="G122" s="11"/>
    </row>
    <row r="123" spans="1:7">
      <c r="A123" s="10" t="s">
        <v>92</v>
      </c>
      <c r="B123" s="11" t="s">
        <v>341</v>
      </c>
      <c r="C123" s="17">
        <v>3.1327459048698603E-2</v>
      </c>
      <c r="D123" s="17" t="s">
        <v>262</v>
      </c>
      <c r="E123" s="17">
        <v>2.3025372747427002</v>
      </c>
      <c r="F123" s="11" t="s">
        <v>342</v>
      </c>
    </row>
    <row r="124" spans="1:7">
      <c r="A124" s="10"/>
      <c r="B124" s="11"/>
      <c r="C124" s="11"/>
      <c r="D124" s="11"/>
      <c r="E124" s="11"/>
      <c r="F124" s="11"/>
    </row>
    <row r="125" spans="1:7">
      <c r="A125" s="10" t="s">
        <v>92</v>
      </c>
      <c r="B125" s="11" t="s">
        <v>343</v>
      </c>
      <c r="C125" s="17">
        <v>0.150886158944321</v>
      </c>
      <c r="D125" s="17" t="s">
        <v>350</v>
      </c>
      <c r="E125" s="17">
        <v>0.30948501619920199</v>
      </c>
      <c r="F125" s="11" t="s">
        <v>345</v>
      </c>
    </row>
    <row r="126" spans="1:7">
      <c r="A126" s="10" t="s">
        <v>92</v>
      </c>
      <c r="B126" s="11" t="s">
        <v>346</v>
      </c>
      <c r="C126" s="17">
        <v>2.0802205897297301E-3</v>
      </c>
      <c r="D126" s="17" t="s">
        <v>347</v>
      </c>
      <c r="E126" s="17">
        <v>0.65929906390815496</v>
      </c>
      <c r="F126" s="11" t="s">
        <v>348</v>
      </c>
    </row>
    <row r="127" spans="1:7">
      <c r="A127" s="10" t="s">
        <v>127</v>
      </c>
      <c r="B127" s="11" t="s">
        <v>349</v>
      </c>
      <c r="C127" s="17" t="s">
        <v>158</v>
      </c>
      <c r="D127" s="17" t="s">
        <v>358</v>
      </c>
      <c r="E127" s="17"/>
      <c r="F127" s="11" t="s">
        <v>351</v>
      </c>
    </row>
    <row r="128" spans="1:7">
      <c r="A128" s="10" t="s">
        <v>127</v>
      </c>
      <c r="B128" s="11" t="s">
        <v>352</v>
      </c>
      <c r="C128" s="17" t="s">
        <v>302</v>
      </c>
      <c r="D128" s="17" t="s">
        <v>289</v>
      </c>
      <c r="E128" s="17"/>
      <c r="F128" s="11" t="s">
        <v>354</v>
      </c>
    </row>
    <row r="129" spans="1:6">
      <c r="A129" s="10" t="s">
        <v>92</v>
      </c>
      <c r="B129" s="11" t="s">
        <v>355</v>
      </c>
      <c r="C129" s="17">
        <v>2.13502051678983E-2</v>
      </c>
      <c r="D129" s="17" t="s">
        <v>331</v>
      </c>
      <c r="E129" s="17">
        <v>0.28219600752372898</v>
      </c>
      <c r="F129" s="11" t="s">
        <v>560</v>
      </c>
    </row>
    <row r="130" spans="1:6">
      <c r="A130" s="10" t="s">
        <v>92</v>
      </c>
      <c r="B130" s="11" t="s">
        <v>357</v>
      </c>
      <c r="C130" s="17">
        <v>7.44729160452057E-2</v>
      </c>
      <c r="D130" s="17" t="s">
        <v>561</v>
      </c>
      <c r="E130" s="17">
        <v>0.128719448057379</v>
      </c>
      <c r="F130" s="11" t="s">
        <v>562</v>
      </c>
    </row>
    <row r="131" spans="1:6">
      <c r="A131" s="10" t="s">
        <v>92</v>
      </c>
      <c r="B131" s="11" t="s">
        <v>360</v>
      </c>
      <c r="C131" s="17">
        <v>1.02778064255694E-2</v>
      </c>
      <c r="D131" s="17" t="s">
        <v>258</v>
      </c>
      <c r="E131" s="17">
        <v>0.36543326176691099</v>
      </c>
      <c r="F131" s="11" t="s">
        <v>563</v>
      </c>
    </row>
    <row r="132" spans="1:6">
      <c r="A132" s="10" t="s">
        <v>127</v>
      </c>
      <c r="B132" s="11" t="s">
        <v>362</v>
      </c>
      <c r="C132" s="17" t="s">
        <v>158</v>
      </c>
      <c r="D132" s="17" t="s">
        <v>564</v>
      </c>
      <c r="E132" s="17"/>
      <c r="F132" s="11" t="s">
        <v>363</v>
      </c>
    </row>
    <row r="133" spans="1:6">
      <c r="A133" s="10" t="s">
        <v>127</v>
      </c>
      <c r="B133" s="11" t="s">
        <v>364</v>
      </c>
      <c r="C133" s="17" t="s">
        <v>302</v>
      </c>
      <c r="D133" s="17" t="s">
        <v>262</v>
      </c>
      <c r="E133" s="17"/>
      <c r="F133" s="11" t="s">
        <v>365</v>
      </c>
    </row>
    <row r="134" spans="1:6">
      <c r="A134" s="10"/>
      <c r="B134" s="11"/>
      <c r="C134" s="11"/>
      <c r="D134" s="11"/>
      <c r="E134" s="11"/>
      <c r="F134" s="11"/>
    </row>
    <row r="135" spans="1:6">
      <c r="A135" s="10" t="s">
        <v>105</v>
      </c>
      <c r="B135" s="11" t="s">
        <v>52</v>
      </c>
      <c r="C135" s="11"/>
      <c r="D135" s="11"/>
      <c r="E135" s="11"/>
      <c r="F135" s="11"/>
    </row>
    <row r="136" spans="1:6">
      <c r="A136" s="10" t="s">
        <v>127</v>
      </c>
      <c r="B136" s="11" t="s">
        <v>366</v>
      </c>
      <c r="C136" s="17" t="s">
        <v>129</v>
      </c>
      <c r="D136" s="17"/>
      <c r="E136" s="17"/>
      <c r="F136" s="11"/>
    </row>
    <row r="137" spans="1:6">
      <c r="A137" s="10" t="s">
        <v>127</v>
      </c>
      <c r="B137" s="11" t="s">
        <v>367</v>
      </c>
      <c r="C137" s="17" t="s">
        <v>129</v>
      </c>
      <c r="D137" s="17"/>
      <c r="E137" s="17"/>
      <c r="F137" s="11"/>
    </row>
    <row r="138" spans="1:6">
      <c r="A138" s="10" t="s">
        <v>92</v>
      </c>
      <c r="B138" s="11" t="s">
        <v>368</v>
      </c>
      <c r="C138" s="17">
        <v>0.33615190393634498</v>
      </c>
      <c r="D138" s="17"/>
      <c r="E138" s="17">
        <v>0.365957099012715</v>
      </c>
      <c r="F138" s="11" t="s">
        <v>369</v>
      </c>
    </row>
    <row r="139" spans="1:6">
      <c r="A139" s="10" t="s">
        <v>92</v>
      </c>
      <c r="B139" s="11" t="s">
        <v>370</v>
      </c>
      <c r="C139" s="17">
        <v>213.44122577282701</v>
      </c>
      <c r="D139" s="17"/>
      <c r="E139" s="17">
        <v>1.2467207517097201</v>
      </c>
      <c r="F139" s="11" t="s">
        <v>369</v>
      </c>
    </row>
    <row r="140" spans="1:6">
      <c r="A140" s="10"/>
      <c r="B140" s="11"/>
      <c r="C140" s="11"/>
      <c r="D140" s="11"/>
      <c r="E140" s="11"/>
      <c r="F140" s="11"/>
    </row>
    <row r="141" spans="1:6">
      <c r="A141" s="10" t="s">
        <v>105</v>
      </c>
      <c r="B141" s="11" t="s">
        <v>371</v>
      </c>
      <c r="C141" s="11"/>
      <c r="D141" s="11"/>
      <c r="E141" s="11"/>
      <c r="F141" s="11"/>
    </row>
    <row r="142" spans="1:6">
      <c r="A142" s="10" t="s">
        <v>372</v>
      </c>
      <c r="B142" s="11" t="s">
        <v>373</v>
      </c>
      <c r="C142" s="11" t="s">
        <v>374</v>
      </c>
      <c r="D142" s="11" t="s">
        <v>375</v>
      </c>
      <c r="E142" s="11" t="s">
        <v>376</v>
      </c>
      <c r="F142" s="11" t="s">
        <v>377</v>
      </c>
    </row>
    <row r="143" spans="1:6">
      <c r="A143" s="10" t="s">
        <v>372</v>
      </c>
      <c r="B143" s="11" t="s">
        <v>378</v>
      </c>
      <c r="C143" s="11" t="s">
        <v>379</v>
      </c>
      <c r="D143" s="11" t="s">
        <v>380</v>
      </c>
      <c r="E143" s="11" t="s">
        <v>381</v>
      </c>
      <c r="F143" s="11" t="s">
        <v>382</v>
      </c>
    </row>
    <row r="144" spans="1:6">
      <c r="A144" s="10" t="s">
        <v>372</v>
      </c>
      <c r="B144" s="11" t="s">
        <v>383</v>
      </c>
      <c r="C144" s="11" t="s">
        <v>384</v>
      </c>
      <c r="D144" s="11" t="s">
        <v>385</v>
      </c>
      <c r="E144" s="11" t="s">
        <v>386</v>
      </c>
      <c r="F144" s="11" t="s">
        <v>387</v>
      </c>
    </row>
    <row r="145" spans="1:6">
      <c r="A145" s="10" t="s">
        <v>372</v>
      </c>
      <c r="B145" s="11" t="s">
        <v>388</v>
      </c>
      <c r="C145" s="11" t="s">
        <v>389</v>
      </c>
      <c r="D145" s="11" t="s">
        <v>390</v>
      </c>
      <c r="E145" s="11" t="s">
        <v>391</v>
      </c>
      <c r="F145" s="11"/>
    </row>
    <row r="146" spans="1:6">
      <c r="A146" s="10" t="s">
        <v>372</v>
      </c>
      <c r="B146" s="11" t="s">
        <v>392</v>
      </c>
      <c r="C146" s="11" t="s">
        <v>393</v>
      </c>
      <c r="D146" s="11" t="s">
        <v>394</v>
      </c>
      <c r="E146" s="11"/>
      <c r="F146" s="11"/>
    </row>
    <row r="147" spans="1:6">
      <c r="A147" s="10"/>
      <c r="B147" s="11"/>
      <c r="C147" s="11"/>
      <c r="D147" s="11"/>
      <c r="E147" s="11"/>
      <c r="F147" s="11"/>
    </row>
    <row r="148" spans="1:6">
      <c r="A148" s="10"/>
      <c r="B148" s="11"/>
      <c r="C148" s="11"/>
      <c r="D148" s="11"/>
      <c r="E148" s="11"/>
      <c r="F148" s="11"/>
    </row>
    <row r="149" spans="1:6">
      <c r="A149" s="10"/>
      <c r="B149" s="11"/>
      <c r="C149" s="11"/>
      <c r="D149" s="11"/>
      <c r="E149" s="11"/>
      <c r="F149" s="11"/>
    </row>
    <row r="150" spans="1:6">
      <c r="A150" s="10"/>
      <c r="B150" s="11"/>
      <c r="C150" s="11"/>
      <c r="D150" s="11"/>
      <c r="E150" s="11"/>
      <c r="F150" s="11"/>
    </row>
    <row r="151" spans="1:6">
      <c r="A151" s="10"/>
      <c r="B151" s="11"/>
      <c r="C151" s="11"/>
      <c r="D151" s="11"/>
      <c r="E151" s="11"/>
      <c r="F151" s="11"/>
    </row>
    <row r="152" spans="1:6">
      <c r="A152" s="10"/>
      <c r="B152" s="11"/>
      <c r="C152" s="11"/>
      <c r="D152" s="11"/>
      <c r="E152" s="11"/>
      <c r="F152" s="11"/>
    </row>
    <row r="153" spans="1:6">
      <c r="A153" s="10"/>
      <c r="B153" s="11"/>
      <c r="C153" s="11"/>
      <c r="D153" s="11"/>
      <c r="E153" s="11"/>
      <c r="F153" s="11"/>
    </row>
    <row r="154" spans="1:6">
      <c r="A154" s="10"/>
      <c r="B154" s="11"/>
      <c r="C154" s="11"/>
      <c r="D154" s="11"/>
      <c r="E154" s="11"/>
      <c r="F154" s="11"/>
    </row>
    <row r="155" spans="1:6">
      <c r="A155" s="10"/>
      <c r="B155" s="11"/>
      <c r="C155" s="11"/>
      <c r="D155" s="11"/>
      <c r="E155" s="11"/>
      <c r="F155" s="11"/>
    </row>
    <row r="156" spans="1:6">
      <c r="A156" s="10"/>
      <c r="B156" s="11"/>
      <c r="C156" s="11"/>
      <c r="D156" s="11"/>
      <c r="E156" s="11"/>
      <c r="F156" s="11"/>
    </row>
    <row r="157" spans="1:6">
      <c r="A157" s="10"/>
      <c r="B157" s="11"/>
      <c r="C157" s="11"/>
      <c r="D157" s="11"/>
      <c r="E157" s="11"/>
      <c r="F157" s="11"/>
    </row>
    <row r="158" spans="1:6">
      <c r="A158" s="10"/>
      <c r="B158" s="11"/>
      <c r="C158" s="11"/>
      <c r="D158" s="11"/>
      <c r="E158" s="11"/>
      <c r="F158" s="11"/>
    </row>
    <row r="159" spans="1:6">
      <c r="A159" s="10"/>
      <c r="B159" s="11"/>
      <c r="C159" s="11"/>
      <c r="D159" s="11"/>
      <c r="E159" s="11"/>
      <c r="F159" s="11"/>
    </row>
    <row r="160" spans="1:6">
      <c r="A160" s="10"/>
      <c r="B160" s="11"/>
      <c r="C160" s="11"/>
      <c r="D160" s="11"/>
      <c r="E160" s="11"/>
      <c r="F160" s="11"/>
    </row>
    <row r="161" spans="1:6">
      <c r="A161" s="10"/>
      <c r="B161" s="11"/>
      <c r="C161" s="11"/>
      <c r="D161" s="11"/>
      <c r="E161" s="11"/>
      <c r="F161" s="11"/>
    </row>
    <row r="162" spans="1:6">
      <c r="A162" s="10"/>
      <c r="B162" s="11"/>
      <c r="C162" s="11"/>
      <c r="D162" s="11"/>
      <c r="E162" s="11"/>
      <c r="F162" s="11"/>
    </row>
    <row r="163" spans="1:6">
      <c r="A163" s="10"/>
      <c r="B163" s="11"/>
      <c r="C163" s="11"/>
      <c r="D163" s="11"/>
      <c r="E163" s="11"/>
      <c r="F163" s="11"/>
    </row>
    <row r="164" spans="1:6">
      <c r="A164" s="10"/>
      <c r="B164" s="11"/>
      <c r="C164" s="11"/>
      <c r="D164" s="11"/>
      <c r="E164" s="11"/>
      <c r="F164" s="11"/>
    </row>
    <row r="165" spans="1:6">
      <c r="A165" s="10"/>
      <c r="B165" s="11"/>
      <c r="C165" s="11"/>
      <c r="D165" s="11"/>
      <c r="E165" s="11"/>
      <c r="F165" s="11"/>
    </row>
    <row r="166" spans="1:6">
      <c r="A166" s="10"/>
      <c r="B166" s="11"/>
      <c r="C166" s="11"/>
      <c r="D166" s="11"/>
      <c r="E166" s="11"/>
      <c r="F166" s="11"/>
    </row>
    <row r="167" spans="1:6">
      <c r="A167" s="10"/>
      <c r="B167" s="11"/>
      <c r="C167" s="11"/>
      <c r="D167" s="11"/>
      <c r="E167" s="11"/>
      <c r="F167" s="11"/>
    </row>
    <row r="168" spans="1:6">
      <c r="A168" s="10"/>
      <c r="B168" s="11"/>
      <c r="C168" s="11"/>
      <c r="D168" s="11"/>
      <c r="E168" s="11"/>
      <c r="F168" s="11"/>
    </row>
    <row r="169" spans="1:6">
      <c r="A169" s="10"/>
      <c r="B169" s="11"/>
      <c r="C169" s="11"/>
      <c r="D169" s="11"/>
      <c r="E169" s="11"/>
      <c r="F169" s="11"/>
    </row>
    <row r="170" spans="1:6">
      <c r="A170" s="10"/>
      <c r="B170" s="11"/>
      <c r="C170" s="11"/>
      <c r="D170" s="11"/>
      <c r="E170" s="11"/>
      <c r="F170" s="11"/>
    </row>
    <row r="171" spans="1:6">
      <c r="A171" s="10"/>
      <c r="B171" s="11"/>
      <c r="C171" s="11"/>
      <c r="D171" s="11"/>
      <c r="E171" s="11"/>
      <c r="F171" s="11"/>
    </row>
    <row r="172" spans="1:6">
      <c r="A172" s="10"/>
      <c r="B172" s="11"/>
      <c r="C172" s="11"/>
      <c r="D172" s="11"/>
      <c r="E172" s="11"/>
      <c r="F172" s="11"/>
    </row>
    <row r="173" spans="1:6">
      <c r="A173" s="10"/>
      <c r="B173" s="11"/>
      <c r="C173" s="11"/>
      <c r="D173" s="11"/>
      <c r="E173" s="11"/>
      <c r="F173" s="11"/>
    </row>
    <row r="174" spans="1:6">
      <c r="A174" s="10"/>
      <c r="B174" s="11"/>
      <c r="C174" s="11"/>
      <c r="D174" s="11"/>
      <c r="E174" s="11"/>
      <c r="F174" s="11"/>
    </row>
    <row r="175" spans="1:6">
      <c r="A175" s="10"/>
      <c r="B175" s="11"/>
      <c r="C175" s="11"/>
      <c r="D175" s="11"/>
      <c r="E175" s="11"/>
      <c r="F175" s="11"/>
    </row>
    <row r="176" spans="1:6">
      <c r="A176" s="10"/>
      <c r="B176" s="11"/>
      <c r="C176" s="11"/>
      <c r="D176" s="11"/>
      <c r="E176" s="11"/>
      <c r="F176" s="11"/>
    </row>
    <row r="177" spans="1:6">
      <c r="A177" s="10"/>
      <c r="B177" s="11"/>
      <c r="C177" s="11"/>
      <c r="D177" s="11"/>
      <c r="E177" s="11"/>
      <c r="F177" s="11"/>
    </row>
    <row r="178" spans="1:6">
      <c r="A178" s="10"/>
      <c r="B178" s="11"/>
      <c r="C178" s="11"/>
      <c r="D178" s="11"/>
      <c r="E178" s="11"/>
      <c r="F178" s="11"/>
    </row>
    <row r="179" spans="1:6">
      <c r="A179" s="10"/>
      <c r="B179" s="11"/>
      <c r="C179" s="11"/>
      <c r="D179" s="11"/>
      <c r="E179" s="11"/>
      <c r="F179" s="11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7FCE-7539-44E5-A31D-6265522A23E6}">
  <dimension ref="A1:F42"/>
  <sheetViews>
    <sheetView workbookViewId="0">
      <selection activeCell="A4" sqref="A4"/>
    </sheetView>
  </sheetViews>
  <sheetFormatPr defaultColWidth="9.25" defaultRowHeight="14.45"/>
  <cols>
    <col min="1" max="2" width="25.375" style="69" customWidth="1"/>
    <col min="3" max="4" width="38.875" style="69" customWidth="1"/>
    <col min="5" max="5" width="25.375" style="69" customWidth="1"/>
    <col min="6" max="16384" width="9.25" style="69"/>
  </cols>
  <sheetData>
    <row r="1" spans="1:6">
      <c r="A1" s="67" t="s">
        <v>395</v>
      </c>
      <c r="B1" s="67" t="s">
        <v>396</v>
      </c>
      <c r="C1" s="67" t="s">
        <v>397</v>
      </c>
      <c r="D1" s="67" t="s">
        <v>398</v>
      </c>
      <c r="E1" s="68" t="s">
        <v>399</v>
      </c>
    </row>
    <row r="2" spans="1:6">
      <c r="A2" s="69" t="s">
        <v>9</v>
      </c>
      <c r="B2" s="69" t="s">
        <v>400</v>
      </c>
      <c r="C2" s="69" t="s">
        <v>9</v>
      </c>
      <c r="D2" s="92" t="s">
        <v>401</v>
      </c>
    </row>
    <row r="3" spans="1:6">
      <c r="A3" s="92" t="s">
        <v>402</v>
      </c>
      <c r="B3" s="69" t="s">
        <v>400</v>
      </c>
      <c r="C3" s="32" t="s">
        <v>536</v>
      </c>
      <c r="D3" s="92" t="s">
        <v>403</v>
      </c>
      <c r="F3" s="11"/>
    </row>
    <row r="4" spans="1:6">
      <c r="A4" s="92" t="s">
        <v>404</v>
      </c>
      <c r="B4" s="69" t="s">
        <v>400</v>
      </c>
      <c r="C4" s="11" t="s">
        <v>565</v>
      </c>
      <c r="D4" s="70" t="s">
        <v>406</v>
      </c>
      <c r="F4" s="11"/>
    </row>
    <row r="5" spans="1:6">
      <c r="A5" s="69" t="s">
        <v>407</v>
      </c>
      <c r="B5" s="69" t="s">
        <v>400</v>
      </c>
      <c r="C5" s="11" t="s">
        <v>504</v>
      </c>
      <c r="D5" s="71" t="s">
        <v>408</v>
      </c>
      <c r="F5" s="11"/>
    </row>
    <row r="6" spans="1:6">
      <c r="A6" s="71" t="s">
        <v>409</v>
      </c>
      <c r="B6" s="69" t="s">
        <v>400</v>
      </c>
      <c r="C6" s="11" t="s">
        <v>124</v>
      </c>
      <c r="D6" s="71" t="s">
        <v>409</v>
      </c>
      <c r="F6" s="11"/>
    </row>
    <row r="7" spans="1:6">
      <c r="A7" s="69" t="s">
        <v>410</v>
      </c>
      <c r="B7" s="69" t="s">
        <v>400</v>
      </c>
      <c r="C7" s="11" t="s">
        <v>505</v>
      </c>
      <c r="D7" s="71" t="s">
        <v>411</v>
      </c>
      <c r="F7" s="11"/>
    </row>
    <row r="8" spans="1:6">
      <c r="A8" s="69" t="s">
        <v>412</v>
      </c>
      <c r="B8" s="69" t="s">
        <v>400</v>
      </c>
      <c r="C8" s="11" t="s">
        <v>506</v>
      </c>
      <c r="D8" s="71" t="s">
        <v>413</v>
      </c>
      <c r="F8" s="11"/>
    </row>
    <row r="9" spans="1:6">
      <c r="A9" s="69" t="s">
        <v>412</v>
      </c>
      <c r="B9" s="69" t="s">
        <v>400</v>
      </c>
      <c r="C9" s="11" t="s">
        <v>507</v>
      </c>
      <c r="D9" s="72" t="s">
        <v>413</v>
      </c>
      <c r="F9" s="11"/>
    </row>
    <row r="10" spans="1:6">
      <c r="A10" s="92" t="s">
        <v>414</v>
      </c>
      <c r="B10" s="69" t="s">
        <v>400</v>
      </c>
      <c r="C10" s="11" t="s">
        <v>566</v>
      </c>
      <c r="D10" s="72" t="s">
        <v>416</v>
      </c>
      <c r="F10" s="11"/>
    </row>
    <row r="11" spans="1:6">
      <c r="A11" s="92" t="s">
        <v>414</v>
      </c>
      <c r="B11" s="69" t="s">
        <v>400</v>
      </c>
      <c r="C11" s="11" t="s">
        <v>567</v>
      </c>
      <c r="D11" s="72" t="s">
        <v>416</v>
      </c>
      <c r="F11" s="11"/>
    </row>
    <row r="12" spans="1:6">
      <c r="A12" s="69" t="s">
        <v>407</v>
      </c>
      <c r="B12" s="69" t="s">
        <v>400</v>
      </c>
      <c r="C12" s="11" t="s">
        <v>568</v>
      </c>
      <c r="D12" s="72" t="s">
        <v>408</v>
      </c>
      <c r="F12" s="11"/>
    </row>
    <row r="13" spans="1:6">
      <c r="A13" s="69" t="s">
        <v>407</v>
      </c>
      <c r="B13" s="69" t="s">
        <v>400</v>
      </c>
      <c r="C13" s="11" t="s">
        <v>569</v>
      </c>
      <c r="D13" s="72" t="s">
        <v>408</v>
      </c>
      <c r="F13" s="11"/>
    </row>
    <row r="14" spans="1:6">
      <c r="A14" s="69" t="s">
        <v>407</v>
      </c>
      <c r="B14" s="69" t="s">
        <v>400</v>
      </c>
      <c r="C14" s="11" t="s">
        <v>570</v>
      </c>
      <c r="D14" s="72" t="s">
        <v>408</v>
      </c>
      <c r="F14" s="11"/>
    </row>
    <row r="15" spans="1:6">
      <c r="A15" s="92" t="s">
        <v>46</v>
      </c>
      <c r="B15" s="69" t="s">
        <v>400</v>
      </c>
      <c r="C15" s="11" t="s">
        <v>418</v>
      </c>
      <c r="D15" s="72" t="s">
        <v>419</v>
      </c>
      <c r="F15" s="11"/>
    </row>
    <row r="16" spans="1:6">
      <c r="A16" s="92" t="s">
        <v>47</v>
      </c>
      <c r="B16" s="69" t="s">
        <v>400</v>
      </c>
      <c r="C16" s="11" t="s">
        <v>420</v>
      </c>
      <c r="D16" s="72" t="s">
        <v>419</v>
      </c>
      <c r="F16" s="11"/>
    </row>
    <row r="17" spans="1:6">
      <c r="A17" s="92" t="s">
        <v>193</v>
      </c>
      <c r="B17" s="69" t="s">
        <v>400</v>
      </c>
      <c r="C17" s="11" t="s">
        <v>242</v>
      </c>
      <c r="D17" s="72" t="s">
        <v>193</v>
      </c>
      <c r="F17" s="11"/>
    </row>
    <row r="18" spans="1:6">
      <c r="A18" s="92" t="s">
        <v>421</v>
      </c>
      <c r="B18" s="69" t="str">
        <f>E18</f>
        <v>general</v>
      </c>
      <c r="C18" s="11" t="s">
        <v>283</v>
      </c>
      <c r="D18" s="72" t="s">
        <v>422</v>
      </c>
      <c r="E18" s="69" t="s">
        <v>423</v>
      </c>
      <c r="F18" s="11"/>
    </row>
    <row r="19" spans="1:6">
      <c r="A19" s="69" t="s">
        <v>424</v>
      </c>
      <c r="B19" s="69" t="str">
        <f>E19</f>
        <v>general</v>
      </c>
      <c r="C19" s="11" t="s">
        <v>288</v>
      </c>
      <c r="D19" s="72" t="s">
        <v>422</v>
      </c>
      <c r="E19" s="69" t="s">
        <v>423</v>
      </c>
      <c r="F19" s="11"/>
    </row>
    <row r="20" spans="1:6">
      <c r="A20" s="69" t="s">
        <v>426</v>
      </c>
      <c r="B20" s="69" t="str">
        <f>E20</f>
        <v>general</v>
      </c>
      <c r="C20" s="11" t="s">
        <v>308</v>
      </c>
      <c r="D20" s="72" t="s">
        <v>422</v>
      </c>
      <c r="E20" s="69" t="s">
        <v>423</v>
      </c>
      <c r="F20" s="11"/>
    </row>
    <row r="21" spans="1:6">
      <c r="A21" s="92" t="s">
        <v>427</v>
      </c>
      <c r="B21" s="69" t="str">
        <f>E22</f>
        <v>general</v>
      </c>
      <c r="C21" s="11" t="s">
        <v>313</v>
      </c>
      <c r="D21" s="72" t="s">
        <v>422</v>
      </c>
      <c r="E21" s="69" t="s">
        <v>501</v>
      </c>
      <c r="F21" s="11"/>
    </row>
    <row r="22" spans="1:6">
      <c r="A22" s="69" t="s">
        <v>27</v>
      </c>
      <c r="B22" s="69" t="str">
        <f>E23</f>
        <v>general</v>
      </c>
      <c r="C22" s="11" t="s">
        <v>317</v>
      </c>
      <c r="D22" s="72" t="s">
        <v>422</v>
      </c>
      <c r="E22" s="69" t="s">
        <v>423</v>
      </c>
      <c r="F22" s="11"/>
    </row>
    <row r="23" spans="1:6">
      <c r="A23" s="69" t="s">
        <v>428</v>
      </c>
      <c r="B23" s="69" t="str">
        <f>E21</f>
        <v>FM</v>
      </c>
      <c r="C23" s="72" t="s">
        <v>510</v>
      </c>
      <c r="D23" s="72" t="s">
        <v>422</v>
      </c>
      <c r="E23" s="69" t="s">
        <v>423</v>
      </c>
      <c r="F23" s="11"/>
    </row>
    <row r="24" spans="1:6">
      <c r="A24" s="92" t="s">
        <v>29</v>
      </c>
      <c r="B24" s="69" t="str">
        <f t="shared" ref="B24:B29" si="0">E24</f>
        <v>general</v>
      </c>
      <c r="C24" s="11" t="s">
        <v>341</v>
      </c>
      <c r="D24" s="72" t="s">
        <v>422</v>
      </c>
      <c r="E24" s="69" t="s">
        <v>423</v>
      </c>
      <c r="F24" s="11"/>
    </row>
    <row r="25" spans="1:6">
      <c r="A25" s="92" t="s">
        <v>430</v>
      </c>
      <c r="B25" s="69" t="str">
        <f t="shared" si="0"/>
        <v>general</v>
      </c>
      <c r="C25" s="11" t="s">
        <v>343</v>
      </c>
      <c r="D25" s="72" t="s">
        <v>422</v>
      </c>
      <c r="E25" s="69" t="s">
        <v>423</v>
      </c>
      <c r="F25" s="11"/>
    </row>
    <row r="26" spans="1:6">
      <c r="A26" s="92" t="s">
        <v>431</v>
      </c>
      <c r="B26" s="69" t="str">
        <f t="shared" si="0"/>
        <v>general</v>
      </c>
      <c r="C26" s="11" t="s">
        <v>346</v>
      </c>
      <c r="D26" s="72" t="s">
        <v>422</v>
      </c>
      <c r="E26" s="69" t="s">
        <v>423</v>
      </c>
      <c r="F26" s="11"/>
    </row>
    <row r="27" spans="1:6">
      <c r="A27" s="69" t="s">
        <v>433</v>
      </c>
      <c r="B27" s="69" t="str">
        <f t="shared" si="0"/>
        <v>general</v>
      </c>
      <c r="C27" s="11" t="s">
        <v>355</v>
      </c>
      <c r="D27" s="72" t="s">
        <v>422</v>
      </c>
      <c r="E27" s="69" t="s">
        <v>423</v>
      </c>
      <c r="F27" s="11"/>
    </row>
    <row r="28" spans="1:6">
      <c r="A28" s="92" t="s">
        <v>434</v>
      </c>
      <c r="B28" s="69" t="str">
        <f t="shared" si="0"/>
        <v>general</v>
      </c>
      <c r="C28" s="11" t="s">
        <v>357</v>
      </c>
      <c r="D28" s="72" t="s">
        <v>422</v>
      </c>
      <c r="E28" s="69" t="s">
        <v>423</v>
      </c>
      <c r="F28" s="11"/>
    </row>
    <row r="29" spans="1:6">
      <c r="A29" s="92" t="s">
        <v>435</v>
      </c>
      <c r="B29" s="69" t="str">
        <f t="shared" si="0"/>
        <v>general</v>
      </c>
      <c r="C29" s="11" t="s">
        <v>360</v>
      </c>
      <c r="D29" s="72" t="s">
        <v>422</v>
      </c>
      <c r="E29" s="69" t="s">
        <v>423</v>
      </c>
      <c r="F29" s="11"/>
    </row>
    <row r="30" spans="1:6">
      <c r="A30" s="92" t="s">
        <v>436</v>
      </c>
      <c r="B30" s="69" t="s">
        <v>400</v>
      </c>
      <c r="C30" s="11" t="s">
        <v>368</v>
      </c>
      <c r="D30" s="92" t="s">
        <v>437</v>
      </c>
      <c r="F30" s="11"/>
    </row>
    <row r="31" spans="1:6">
      <c r="A31" s="92" t="s">
        <v>436</v>
      </c>
      <c r="B31" s="69" t="s">
        <v>400</v>
      </c>
      <c r="C31" s="11" t="s">
        <v>370</v>
      </c>
      <c r="D31" s="92" t="s">
        <v>437</v>
      </c>
    </row>
    <row r="34" spans="3:4">
      <c r="C34" s="72"/>
      <c r="D34" s="72"/>
    </row>
    <row r="35" spans="3:4">
      <c r="C35" s="72"/>
      <c r="D35" s="72"/>
    </row>
    <row r="36" spans="3:4">
      <c r="C36" s="72"/>
      <c r="D36" s="72"/>
    </row>
    <row r="37" spans="3:4">
      <c r="C37" s="72"/>
      <c r="D37" s="72"/>
    </row>
    <row r="38" spans="3:4">
      <c r="C38" s="72"/>
      <c r="D38" s="72"/>
    </row>
    <row r="39" spans="3:4">
      <c r="C39" s="72"/>
      <c r="D39" s="72"/>
    </row>
    <row r="40" spans="3:4">
      <c r="C40" s="72"/>
      <c r="D40" s="72"/>
    </row>
    <row r="41" spans="3:4">
      <c r="C41" s="72"/>
      <c r="D41" s="72"/>
    </row>
    <row r="42" spans="3:4">
      <c r="C42" s="72"/>
      <c r="D42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E020-B196-4BAB-B424-AA0F36F8789B}">
  <dimension ref="A1:EA186"/>
  <sheetViews>
    <sheetView showGridLines="0" zoomScaleNormal="100" workbookViewId="0">
      <pane ySplit="1" topLeftCell="A2" activePane="bottomLeft" state="frozen"/>
      <selection pane="bottomLeft" activeCell="A15" sqref="A15"/>
      <selection activeCell="F127" sqref="F127"/>
    </sheetView>
  </sheetViews>
  <sheetFormatPr defaultRowHeight="13.5"/>
  <cols>
    <col min="1" max="1" width="9.875" bestFit="1" customWidth="1"/>
    <col min="2" max="2" width="31.875" bestFit="1" customWidth="1"/>
    <col min="3" max="3" width="28.5" bestFit="1" customWidth="1"/>
    <col min="4" max="4" width="20.25" bestFit="1" customWidth="1"/>
    <col min="5" max="5" width="25.875" bestFit="1" customWidth="1"/>
    <col min="6" max="6" width="33" bestFit="1" customWidth="1"/>
    <col min="7" max="7" width="15.25" customWidth="1"/>
    <col min="8" max="8" width="12.5" customWidth="1"/>
    <col min="18" max="18" width="9.875" bestFit="1" customWidth="1"/>
    <col min="19" max="20" width="6.875" bestFit="1" customWidth="1"/>
    <col min="22" max="22" width="9.875" bestFit="1" customWidth="1"/>
    <col min="23" max="23" width="6.75" bestFit="1" customWidth="1"/>
    <col min="25" max="25" width="12.5" bestFit="1" customWidth="1"/>
    <col min="26" max="26" width="5.875" bestFit="1" customWidth="1"/>
    <col min="27" max="27" width="36.125" bestFit="1" customWidth="1"/>
    <col min="28" max="28" width="34.625" bestFit="1" customWidth="1"/>
    <col min="29" max="29" width="34.5" bestFit="1" customWidth="1"/>
    <col min="30" max="30" width="34.875" bestFit="1" customWidth="1"/>
    <col min="31" max="33" width="17.875" bestFit="1" customWidth="1"/>
    <col min="34" max="34" width="28.5" bestFit="1" customWidth="1"/>
    <col min="35" max="35" width="8.5" bestFit="1" customWidth="1"/>
    <col min="36" max="36" width="8.125" bestFit="1" customWidth="1"/>
    <col min="37" max="37" width="6" bestFit="1" customWidth="1"/>
    <col min="38" max="38" width="7.5" bestFit="1" customWidth="1"/>
    <col min="39" max="39" width="9.125" bestFit="1" customWidth="1"/>
    <col min="40" max="40" width="12.75" bestFit="1" customWidth="1"/>
    <col min="41" max="41" width="11.25" bestFit="1" customWidth="1"/>
    <col min="42" max="42" width="11.125" bestFit="1" customWidth="1"/>
    <col min="43" max="43" width="12.125" bestFit="1" customWidth="1"/>
    <col min="44" max="45" width="5.75" bestFit="1" customWidth="1"/>
    <col min="46" max="46" width="11.125" customWidth="1"/>
    <col min="47" max="47" width="12.125" bestFit="1" customWidth="1"/>
    <col min="51" max="51" width="12.5" bestFit="1" customWidth="1"/>
    <col min="52" max="52" width="5.875" bestFit="1" customWidth="1"/>
    <col min="53" max="53" width="7.5" bestFit="1" customWidth="1"/>
    <col min="54" max="54" width="6.125" bestFit="1" customWidth="1"/>
    <col min="55" max="55" width="11.125" bestFit="1" customWidth="1"/>
    <col min="56" max="56" width="14.125" bestFit="1" customWidth="1"/>
    <col min="57" max="57" width="4.125" bestFit="1" customWidth="1"/>
    <col min="58" max="58" width="4.75" bestFit="1" customWidth="1"/>
    <col min="59" max="59" width="6" bestFit="1" customWidth="1"/>
    <col min="60" max="60" width="7.5" bestFit="1" customWidth="1"/>
    <col min="61" max="61" width="4.875" bestFit="1" customWidth="1"/>
    <col min="62" max="62" width="12.75" bestFit="1" customWidth="1"/>
    <col min="63" max="63" width="11.25" bestFit="1" customWidth="1"/>
    <col min="64" max="64" width="11.125" bestFit="1" customWidth="1"/>
    <col min="65" max="65" width="12.125" bestFit="1" customWidth="1"/>
    <col min="66" max="68" width="5.75" bestFit="1" customWidth="1"/>
    <col min="69" max="69" width="11.5" bestFit="1" customWidth="1"/>
    <col min="70" max="71" width="6.25" bestFit="1" customWidth="1"/>
    <col min="72" max="72" width="11.125" bestFit="1" customWidth="1"/>
    <col min="73" max="73" width="11.75" bestFit="1" customWidth="1"/>
    <col min="74" max="74" width="10.25" bestFit="1" customWidth="1"/>
    <col min="75" max="75" width="13" bestFit="1" customWidth="1"/>
    <col min="76" max="76" width="11.5" bestFit="1" customWidth="1"/>
    <col min="77" max="80" width="6.25" bestFit="1" customWidth="1"/>
    <col min="85" max="85" width="12.75" bestFit="1" customWidth="1"/>
    <col min="86" max="86" width="9.875" bestFit="1" customWidth="1"/>
    <col min="88" max="88" width="16.5" bestFit="1" customWidth="1"/>
    <col min="89" max="89" width="11.875" bestFit="1" customWidth="1"/>
    <col min="90" max="90" width="10.875" bestFit="1" customWidth="1"/>
    <col min="91" max="91" width="6.125" bestFit="1" customWidth="1"/>
    <col min="92" max="92" width="6.375" bestFit="1" customWidth="1"/>
    <col min="93" max="93" width="13" bestFit="1" customWidth="1"/>
    <col min="94" max="94" width="14.125" bestFit="1" customWidth="1"/>
    <col min="95" max="95" width="9.5" bestFit="1" customWidth="1"/>
    <col min="97" max="97" width="12.25" bestFit="1" customWidth="1"/>
    <col min="98" max="98" width="5.125" bestFit="1" customWidth="1"/>
    <col min="99" max="100" width="8.375" bestFit="1" customWidth="1"/>
    <col min="102" max="102" width="18.875" bestFit="1" customWidth="1"/>
    <col min="103" max="103" width="8.5" bestFit="1" customWidth="1"/>
    <col min="104" max="104" width="8.125" bestFit="1" customWidth="1"/>
    <col min="105" max="106" width="7.875" bestFit="1" customWidth="1"/>
    <col min="107" max="107" width="12.75" bestFit="1" customWidth="1"/>
    <col min="108" max="108" width="11.25" bestFit="1" customWidth="1"/>
    <col min="109" max="109" width="11.125" bestFit="1" customWidth="1"/>
    <col min="110" max="110" width="12.125" bestFit="1" customWidth="1"/>
    <col min="111" max="111" width="2.875" bestFit="1" customWidth="1"/>
    <col min="112" max="112" width="11.625" customWidth="1"/>
    <col min="113" max="113" width="12.75" bestFit="1" customWidth="1"/>
    <col min="114" max="114" width="11.25" bestFit="1" customWidth="1"/>
    <col min="115" max="115" width="11.125" bestFit="1" customWidth="1"/>
    <col min="116" max="116" width="12.125" bestFit="1" customWidth="1"/>
    <col min="117" max="119" width="5.75" bestFit="1" customWidth="1"/>
    <col min="120" max="126" width="3.125" bestFit="1" customWidth="1"/>
  </cols>
  <sheetData>
    <row r="1" spans="1:117">
      <c r="A1" s="10" t="s">
        <v>0</v>
      </c>
      <c r="B1" s="11" t="s">
        <v>571</v>
      </c>
      <c r="C1" s="12">
        <v>45446.598171296297</v>
      </c>
      <c r="D1" s="34">
        <v>45446.598171296297</v>
      </c>
      <c r="E1" s="11" t="s">
        <v>2</v>
      </c>
      <c r="F1" s="11" t="s">
        <v>3</v>
      </c>
      <c r="G1" s="11"/>
      <c r="H1" s="11"/>
      <c r="R1" s="18" t="s">
        <v>4</v>
      </c>
      <c r="S1" s="20" t="s">
        <v>5</v>
      </c>
      <c r="T1" s="20" t="s">
        <v>0</v>
      </c>
      <c r="V1" s="18" t="s">
        <v>6</v>
      </c>
      <c r="W1" s="20" t="s">
        <v>7</v>
      </c>
      <c r="Y1" s="18" t="s">
        <v>8</v>
      </c>
      <c r="Z1" s="20" t="s">
        <v>9</v>
      </c>
      <c r="AA1" s="20" t="s">
        <v>572</v>
      </c>
      <c r="AB1" s="20" t="s">
        <v>573</v>
      </c>
      <c r="AC1" s="20" t="s">
        <v>574</v>
      </c>
      <c r="AD1" s="20" t="s">
        <v>575</v>
      </c>
      <c r="AE1" s="20" t="s">
        <v>447</v>
      </c>
      <c r="AF1" s="20" t="s">
        <v>443</v>
      </c>
      <c r="AG1" s="20" t="s">
        <v>576</v>
      </c>
      <c r="AH1" s="20" t="s">
        <v>20</v>
      </c>
      <c r="AI1" s="20" t="s">
        <v>23</v>
      </c>
      <c r="AJ1" s="20" t="s">
        <v>25</v>
      </c>
      <c r="AK1" s="20" t="s">
        <v>27</v>
      </c>
      <c r="AL1" s="20" t="s">
        <v>448</v>
      </c>
      <c r="AM1" s="20" t="s">
        <v>28</v>
      </c>
      <c r="AN1" s="20" t="s">
        <v>31</v>
      </c>
      <c r="AO1" s="20" t="s">
        <v>32</v>
      </c>
      <c r="AP1" s="20" t="s">
        <v>33</v>
      </c>
      <c r="AQ1" s="20" t="s">
        <v>35</v>
      </c>
      <c r="AR1" s="20" t="s">
        <v>38</v>
      </c>
      <c r="AS1" s="22"/>
      <c r="AT1" s="22"/>
      <c r="AU1" s="22"/>
      <c r="AV1" s="36"/>
      <c r="AW1" s="36"/>
      <c r="AX1" s="36"/>
      <c r="AY1" s="18" t="s">
        <v>8</v>
      </c>
      <c r="AZ1" s="20" t="s">
        <v>9</v>
      </c>
      <c r="BA1" s="20" t="s">
        <v>41</v>
      </c>
      <c r="BB1" s="20" t="s">
        <v>43</v>
      </c>
      <c r="BC1" s="20" t="s">
        <v>449</v>
      </c>
      <c r="BD1" s="20" t="s">
        <v>47</v>
      </c>
      <c r="BE1" s="20">
        <v>121</v>
      </c>
      <c r="BF1" s="20" t="s">
        <v>50</v>
      </c>
      <c r="BG1" s="20" t="s">
        <v>27</v>
      </c>
      <c r="BH1" s="20" t="s">
        <v>448</v>
      </c>
      <c r="BI1" s="20" t="s">
        <v>51</v>
      </c>
      <c r="BJ1" s="20" t="s">
        <v>31</v>
      </c>
      <c r="BK1" s="20" t="s">
        <v>32</v>
      </c>
      <c r="BL1" s="20" t="s">
        <v>33</v>
      </c>
      <c r="BM1" s="20" t="s">
        <v>35</v>
      </c>
      <c r="BN1" s="20" t="s">
        <v>38</v>
      </c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G1" s="18" t="s">
        <v>53</v>
      </c>
      <c r="CH1" s="20" t="s">
        <v>54</v>
      </c>
      <c r="CJ1" s="18" t="s">
        <v>55</v>
      </c>
      <c r="CK1" s="29" t="s">
        <v>56</v>
      </c>
      <c r="CL1" s="20" t="s">
        <v>57</v>
      </c>
      <c r="CM1" s="20" t="s">
        <v>58</v>
      </c>
      <c r="CN1" s="30" t="s">
        <v>59</v>
      </c>
      <c r="CO1" s="20" t="s">
        <v>60</v>
      </c>
      <c r="CP1" s="20" t="s">
        <v>61</v>
      </c>
      <c r="CQ1" s="29" t="s">
        <v>62</v>
      </c>
      <c r="CS1" s="31" t="s">
        <v>63</v>
      </c>
      <c r="CT1" s="20">
        <v>0</v>
      </c>
      <c r="CU1" s="20">
        <v>1000000</v>
      </c>
      <c r="CV1" s="20">
        <v>2000000</v>
      </c>
      <c r="CX1" s="18" t="s">
        <v>64</v>
      </c>
      <c r="CY1" s="20" t="s">
        <v>23</v>
      </c>
      <c r="CZ1" s="20" t="s">
        <v>25</v>
      </c>
      <c r="DA1" s="20" t="s">
        <v>27</v>
      </c>
      <c r="DB1" s="20" t="s">
        <v>448</v>
      </c>
      <c r="DC1" s="20" t="s">
        <v>31</v>
      </c>
      <c r="DD1" s="20" t="s">
        <v>32</v>
      </c>
      <c r="DE1" s="20" t="s">
        <v>33</v>
      </c>
      <c r="DF1" s="20" t="s">
        <v>35</v>
      </c>
      <c r="DG1" s="20"/>
      <c r="DH1" s="20"/>
      <c r="DJ1" s="36"/>
      <c r="DK1" s="36"/>
      <c r="DL1" s="36"/>
      <c r="DM1" s="36"/>
    </row>
    <row r="2" spans="1:117">
      <c r="A2" s="10" t="s">
        <v>65</v>
      </c>
      <c r="B2" s="13">
        <v>104</v>
      </c>
      <c r="C2" s="11" t="s">
        <v>66</v>
      </c>
      <c r="D2" s="13">
        <v>8</v>
      </c>
      <c r="E2" s="11"/>
      <c r="F2" s="11"/>
      <c r="G2" s="11"/>
      <c r="H2" s="11"/>
      <c r="Q2">
        <v>1</v>
      </c>
      <c r="R2" s="19" t="s">
        <v>67</v>
      </c>
      <c r="S2" s="21">
        <v>18273</v>
      </c>
      <c r="T2" s="21">
        <v>16279.9513351228</v>
      </c>
      <c r="V2" s="19" t="s">
        <v>67</v>
      </c>
      <c r="W2" s="21">
        <v>1993.0486648772001</v>
      </c>
      <c r="Y2" s="19" t="s">
        <v>67</v>
      </c>
      <c r="Z2" s="21">
        <v>11451.2482213397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32.556538262456598</v>
      </c>
      <c r="AL2" s="21">
        <v>0</v>
      </c>
      <c r="AM2" s="21">
        <v>3411.3309612099501</v>
      </c>
      <c r="AN2" s="21">
        <v>682.69436032252997</v>
      </c>
      <c r="AO2" s="21">
        <v>0</v>
      </c>
      <c r="AP2" s="21">
        <v>488.09157794912898</v>
      </c>
      <c r="AQ2" s="21">
        <v>214.029676039045</v>
      </c>
      <c r="AR2" s="21">
        <v>-1.8189894035458601E-12</v>
      </c>
      <c r="AS2" s="23"/>
      <c r="AT2" s="23"/>
      <c r="AU2" s="23"/>
      <c r="AV2" s="36"/>
      <c r="AW2" s="36"/>
      <c r="AX2" s="36"/>
      <c r="AY2" s="19" t="s">
        <v>67</v>
      </c>
      <c r="AZ2" s="21">
        <v>11451.2482213397</v>
      </c>
      <c r="BA2" s="21">
        <v>0</v>
      </c>
      <c r="BB2" s="21">
        <v>0</v>
      </c>
      <c r="BC2" s="21">
        <v>0</v>
      </c>
      <c r="BD2" s="21">
        <v>0</v>
      </c>
      <c r="BE2" s="21">
        <v>0</v>
      </c>
      <c r="BF2" s="21">
        <v>0</v>
      </c>
      <c r="BG2" s="21">
        <v>32.556538262456598</v>
      </c>
      <c r="BH2" s="21">
        <v>0</v>
      </c>
      <c r="BI2" s="21">
        <v>3411.3309612099501</v>
      </c>
      <c r="BJ2" s="21">
        <v>682.69436032252997</v>
      </c>
      <c r="BK2" s="21">
        <v>0</v>
      </c>
      <c r="BL2" s="21">
        <v>488.09157794912898</v>
      </c>
      <c r="BM2" s="21">
        <v>214.029676039045</v>
      </c>
      <c r="BN2" s="21">
        <v>-1.8189894035458601E-12</v>
      </c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G2" s="19" t="s">
        <v>68</v>
      </c>
      <c r="CH2" s="21">
        <v>1279813.0757390701</v>
      </c>
      <c r="CJ2" s="19" t="s">
        <v>23</v>
      </c>
      <c r="CK2" s="25">
        <v>1.1598355210576301E-2</v>
      </c>
      <c r="CL2" s="21">
        <v>6174.91369214924</v>
      </c>
      <c r="CM2" s="21">
        <v>0</v>
      </c>
      <c r="CN2" s="26">
        <v>1</v>
      </c>
      <c r="CO2" s="21">
        <v>285.27846559114101</v>
      </c>
      <c r="CP2" s="21">
        <v>1</v>
      </c>
      <c r="CQ2" s="25">
        <v>8.4000000000000005E-2</v>
      </c>
      <c r="CS2" s="27" t="s">
        <v>23</v>
      </c>
      <c r="CT2" s="28">
        <v>0</v>
      </c>
      <c r="CU2" s="28">
        <v>1.1598355210576301E-2</v>
      </c>
      <c r="CV2" s="28">
        <v>1.1598355210576301E-2</v>
      </c>
      <c r="CX2" s="19" t="s">
        <v>68</v>
      </c>
      <c r="CY2" s="21">
        <v>94826</v>
      </c>
      <c r="CZ2" s="21">
        <v>166549238</v>
      </c>
      <c r="DA2" s="21">
        <v>333496199.824175</v>
      </c>
      <c r="DB2" s="21" t="s">
        <v>69</v>
      </c>
      <c r="DC2" s="21">
        <v>8304612589</v>
      </c>
      <c r="DD2" s="21">
        <v>85689785</v>
      </c>
      <c r="DE2" s="21">
        <v>303336477</v>
      </c>
      <c r="DF2" s="21">
        <v>378061212</v>
      </c>
      <c r="DG2" s="21" t="s">
        <v>69</v>
      </c>
      <c r="DH2" s="21" t="s">
        <v>69</v>
      </c>
      <c r="DJ2" s="36"/>
      <c r="DK2" s="36"/>
      <c r="DL2" s="36"/>
      <c r="DM2" s="36"/>
    </row>
    <row r="3" spans="1:117">
      <c r="A3" s="10" t="s">
        <v>70</v>
      </c>
      <c r="B3" s="13">
        <v>17</v>
      </c>
      <c r="C3" s="11" t="s">
        <v>71</v>
      </c>
      <c r="D3" s="13">
        <v>5000</v>
      </c>
      <c r="E3" s="11"/>
      <c r="F3" s="11"/>
      <c r="G3" s="11"/>
      <c r="H3" s="11"/>
      <c r="Q3">
        <v>2</v>
      </c>
      <c r="R3" s="19" t="s">
        <v>72</v>
      </c>
      <c r="S3" s="21">
        <v>16364</v>
      </c>
      <c r="T3" s="21">
        <v>16392.932520817099</v>
      </c>
      <c r="V3" s="19" t="s">
        <v>72</v>
      </c>
      <c r="W3" s="21">
        <v>-28.932520817099402</v>
      </c>
      <c r="Y3" s="19" t="s">
        <v>72</v>
      </c>
      <c r="Z3" s="21">
        <v>11451.2482213397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12.660571879640701</v>
      </c>
      <c r="AK3" s="21">
        <v>33.625927857999102</v>
      </c>
      <c r="AL3" s="21">
        <v>0</v>
      </c>
      <c r="AM3" s="21">
        <v>3473.2413608974698</v>
      </c>
      <c r="AN3" s="21">
        <v>714.41342753924096</v>
      </c>
      <c r="AO3" s="21">
        <v>0</v>
      </c>
      <c r="AP3" s="21">
        <v>504.28340391658298</v>
      </c>
      <c r="AQ3" s="21">
        <v>203.459607386481</v>
      </c>
      <c r="AR3" s="21">
        <v>3.6379788070917101E-12</v>
      </c>
      <c r="AS3" s="23"/>
      <c r="AT3" s="23"/>
      <c r="AU3" s="23"/>
      <c r="AV3" s="36"/>
      <c r="AW3" s="36"/>
      <c r="AX3" s="36"/>
      <c r="AY3" s="19" t="s">
        <v>72</v>
      </c>
      <c r="AZ3" s="21">
        <v>11451.2482213397</v>
      </c>
      <c r="BA3" s="21">
        <v>0</v>
      </c>
      <c r="BB3" s="21">
        <v>0</v>
      </c>
      <c r="BC3" s="21">
        <v>0</v>
      </c>
      <c r="BD3" s="21">
        <v>0</v>
      </c>
      <c r="BE3" s="21">
        <v>0</v>
      </c>
      <c r="BF3" s="21">
        <v>12.660571879640701</v>
      </c>
      <c r="BG3" s="21">
        <v>33.625927857999102</v>
      </c>
      <c r="BH3" s="21">
        <v>0</v>
      </c>
      <c r="BI3" s="21">
        <v>3473.2413608974698</v>
      </c>
      <c r="BJ3" s="21">
        <v>714.41342753924096</v>
      </c>
      <c r="BK3" s="21">
        <v>0</v>
      </c>
      <c r="BL3" s="21">
        <v>504.28340391658298</v>
      </c>
      <c r="BM3" s="21">
        <v>203.459607386481</v>
      </c>
      <c r="BN3" s="21">
        <v>3.6379788070917101E-12</v>
      </c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G3" s="19" t="s">
        <v>41</v>
      </c>
      <c r="CH3" s="21">
        <v>60060.4410947582</v>
      </c>
      <c r="CJ3" s="19" t="s">
        <v>25</v>
      </c>
      <c r="CK3" s="25">
        <v>3.2520903782156101E-2</v>
      </c>
      <c r="CL3" s="21">
        <v>13512547.3860722</v>
      </c>
      <c r="CM3" s="21">
        <v>0</v>
      </c>
      <c r="CN3" s="26">
        <v>1</v>
      </c>
      <c r="CO3" s="21">
        <v>766.15399297048396</v>
      </c>
      <c r="CP3" s="21">
        <v>1</v>
      </c>
      <c r="CQ3" s="25">
        <v>8.9999999999999993E-3</v>
      </c>
      <c r="CS3" s="27" t="s">
        <v>25</v>
      </c>
      <c r="CT3" s="28">
        <v>0</v>
      </c>
      <c r="CU3" s="28">
        <v>2.3401119948098801E-3</v>
      </c>
      <c r="CV3" s="28">
        <v>4.5118361678994599E-3</v>
      </c>
      <c r="CX3" s="19" t="s">
        <v>73</v>
      </c>
      <c r="CY3" s="21">
        <v>60194</v>
      </c>
      <c r="CZ3" s="21">
        <v>55626955</v>
      </c>
      <c r="DA3" s="21">
        <v>225001504.17582399</v>
      </c>
      <c r="DB3" s="21">
        <v>101157892</v>
      </c>
      <c r="DC3" s="21">
        <v>4163329790</v>
      </c>
      <c r="DD3" s="21">
        <v>308182503</v>
      </c>
      <c r="DE3" s="21">
        <v>58681954</v>
      </c>
      <c r="DF3" s="21">
        <v>1044970703</v>
      </c>
      <c r="DG3" s="21" t="s">
        <v>69</v>
      </c>
      <c r="DH3" s="21" t="s">
        <v>69</v>
      </c>
      <c r="DJ3" s="36"/>
      <c r="DK3" s="36"/>
      <c r="DL3" s="36"/>
      <c r="DM3" s="36"/>
    </row>
    <row r="4" spans="1:117">
      <c r="A4" s="10" t="s">
        <v>74</v>
      </c>
      <c r="B4" s="13">
        <v>87</v>
      </c>
      <c r="C4" s="11" t="s">
        <v>75</v>
      </c>
      <c r="D4" s="13">
        <v>345408</v>
      </c>
      <c r="E4" s="11"/>
      <c r="F4" s="11"/>
      <c r="G4" s="11"/>
      <c r="H4" s="11"/>
      <c r="Q4">
        <v>3</v>
      </c>
      <c r="R4" s="19" t="s">
        <v>76</v>
      </c>
      <c r="S4" s="21">
        <v>16228</v>
      </c>
      <c r="T4" s="21">
        <v>16975.317495116898</v>
      </c>
      <c r="V4" s="19" t="s">
        <v>76</v>
      </c>
      <c r="W4" s="21">
        <v>-747.31749511689804</v>
      </c>
      <c r="Y4" s="19" t="s">
        <v>76</v>
      </c>
      <c r="Z4" s="21">
        <v>11451.2482213397</v>
      </c>
      <c r="AA4" s="21">
        <v>0</v>
      </c>
      <c r="AB4" s="21">
        <v>395.847942754477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107.83805025632</v>
      </c>
      <c r="AK4" s="21">
        <v>56.476256971404901</v>
      </c>
      <c r="AL4" s="21">
        <v>0</v>
      </c>
      <c r="AM4" s="21">
        <v>3455.8962621072201</v>
      </c>
      <c r="AN4" s="21">
        <v>748.75210494249802</v>
      </c>
      <c r="AO4" s="21">
        <v>0</v>
      </c>
      <c r="AP4" s="21">
        <v>539.23563212564397</v>
      </c>
      <c r="AQ4" s="21">
        <v>220.023024619647</v>
      </c>
      <c r="AR4" s="21">
        <v>-3.6379788070917101E-12</v>
      </c>
      <c r="AS4" s="23"/>
      <c r="AT4" s="23"/>
      <c r="AU4" s="23"/>
      <c r="AV4" s="36"/>
      <c r="AW4" s="36"/>
      <c r="AX4" s="36"/>
      <c r="AY4" s="19" t="s">
        <v>76</v>
      </c>
      <c r="AZ4" s="21">
        <v>11451.2482213397</v>
      </c>
      <c r="BA4" s="21">
        <v>0</v>
      </c>
      <c r="BB4" s="21">
        <v>395.847942754477</v>
      </c>
      <c r="BC4" s="21">
        <v>0</v>
      </c>
      <c r="BD4" s="21">
        <v>0</v>
      </c>
      <c r="BE4" s="21">
        <v>0</v>
      </c>
      <c r="BF4" s="21">
        <v>107.83805025632</v>
      </c>
      <c r="BG4" s="21">
        <v>56.476256971404901</v>
      </c>
      <c r="BH4" s="21">
        <v>0</v>
      </c>
      <c r="BI4" s="21">
        <v>3455.8962621072201</v>
      </c>
      <c r="BJ4" s="21">
        <v>748.75210494249802</v>
      </c>
      <c r="BK4" s="21">
        <v>0</v>
      </c>
      <c r="BL4" s="21">
        <v>539.23563212564397</v>
      </c>
      <c r="BM4" s="21">
        <v>220.023024619647</v>
      </c>
      <c r="BN4" s="21">
        <v>-3.6379788070917101E-12</v>
      </c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G4" s="19" t="s">
        <v>448</v>
      </c>
      <c r="CH4" s="21">
        <v>2936.2035335139599</v>
      </c>
      <c r="CJ4" s="19" t="s">
        <v>27</v>
      </c>
      <c r="CK4" s="25">
        <v>1.91153831161474E-2</v>
      </c>
      <c r="CL4" s="21">
        <v>13492590.913418001</v>
      </c>
      <c r="CM4" s="21">
        <v>0</v>
      </c>
      <c r="CN4" s="26">
        <v>1</v>
      </c>
      <c r="CO4" s="21">
        <v>447.53738078164298</v>
      </c>
      <c r="CP4" s="21">
        <v>1</v>
      </c>
      <c r="CQ4" s="25">
        <v>0.14499999999999999</v>
      </c>
      <c r="CS4" s="27" t="s">
        <v>27</v>
      </c>
      <c r="CT4" s="28">
        <v>0</v>
      </c>
      <c r="CU4" s="28">
        <v>1.58720977335307E-3</v>
      </c>
      <c r="CV4" s="28">
        <v>3.04262857765676E-3</v>
      </c>
      <c r="DJ4" s="36"/>
      <c r="DK4" s="36"/>
      <c r="DL4" s="36"/>
      <c r="DM4" s="36"/>
    </row>
    <row r="5" spans="1:117">
      <c r="A5" s="10" t="s">
        <v>77</v>
      </c>
      <c r="B5" s="14">
        <v>3287.9056381926798</v>
      </c>
      <c r="C5" s="11"/>
      <c r="D5" s="11"/>
      <c r="E5" s="11"/>
      <c r="F5" s="11"/>
      <c r="G5" s="11"/>
      <c r="H5" s="11"/>
      <c r="Q5">
        <v>4</v>
      </c>
      <c r="R5" s="19" t="s">
        <v>78</v>
      </c>
      <c r="S5" s="21">
        <v>33633</v>
      </c>
      <c r="T5" s="21">
        <v>29520.163268222801</v>
      </c>
      <c r="V5" s="19" t="s">
        <v>78</v>
      </c>
      <c r="W5" s="21">
        <v>4112.8367317771999</v>
      </c>
      <c r="Y5" s="19" t="s">
        <v>78</v>
      </c>
      <c r="Z5" s="21">
        <v>11451.2482213397</v>
      </c>
      <c r="AA5" s="21">
        <v>14831.0031481191</v>
      </c>
      <c r="AB5" s="21">
        <v>371.34837796007599</v>
      </c>
      <c r="AC5" s="21">
        <v>-25.2735300929949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89.984424539725794</v>
      </c>
      <c r="AK5" s="21">
        <v>16.974024485544401</v>
      </c>
      <c r="AL5" s="21">
        <v>0</v>
      </c>
      <c r="AM5" s="21">
        <v>2394.9670024401998</v>
      </c>
      <c r="AN5" s="21">
        <v>163.243000238288</v>
      </c>
      <c r="AO5" s="21">
        <v>0</v>
      </c>
      <c r="AP5" s="21">
        <v>67.177999977660804</v>
      </c>
      <c r="AQ5" s="21">
        <v>159.490599215511</v>
      </c>
      <c r="AR5" s="21">
        <v>0</v>
      </c>
      <c r="AS5" s="23"/>
      <c r="AT5" s="23"/>
      <c r="AU5" s="23"/>
      <c r="AV5" s="36"/>
      <c r="AW5" s="36"/>
      <c r="AX5" s="36"/>
      <c r="AY5" s="19" t="s">
        <v>78</v>
      </c>
      <c r="AZ5" s="21">
        <v>11451.2482213397</v>
      </c>
      <c r="BA5" s="21">
        <v>14831.0031481191</v>
      </c>
      <c r="BB5" s="21">
        <v>371.34837796007599</v>
      </c>
      <c r="BC5" s="21">
        <v>-25.2735300929949</v>
      </c>
      <c r="BD5" s="21">
        <v>0</v>
      </c>
      <c r="BE5" s="21">
        <v>0</v>
      </c>
      <c r="BF5" s="21">
        <v>89.984424539725794</v>
      </c>
      <c r="BG5" s="21">
        <v>16.974024485544401</v>
      </c>
      <c r="BH5" s="21">
        <v>0</v>
      </c>
      <c r="BI5" s="21">
        <v>2394.9670024401998</v>
      </c>
      <c r="BJ5" s="21">
        <v>163.243000238288</v>
      </c>
      <c r="BK5" s="21">
        <v>0</v>
      </c>
      <c r="BL5" s="21">
        <v>67.177999977660804</v>
      </c>
      <c r="BM5" s="21">
        <v>159.490599215511</v>
      </c>
      <c r="BN5" s="21">
        <v>0</v>
      </c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G5" s="19" t="s">
        <v>32</v>
      </c>
      <c r="CH5" s="21">
        <v>494.029931648608</v>
      </c>
      <c r="CJ5" s="19" t="s">
        <v>448</v>
      </c>
      <c r="CK5" s="25">
        <v>9.1048348710337703E-3</v>
      </c>
      <c r="CL5" s="21">
        <v>5695644.1610311596</v>
      </c>
      <c r="CM5" s="21">
        <v>0</v>
      </c>
      <c r="CN5" s="26">
        <v>1</v>
      </c>
      <c r="CO5" s="21">
        <v>207.13510916422601</v>
      </c>
      <c r="CP5" s="21">
        <v>1</v>
      </c>
      <c r="CQ5" s="25">
        <v>8.9999999999999993E-3</v>
      </c>
      <c r="CS5" s="27" t="s">
        <v>448</v>
      </c>
      <c r="CT5" s="28">
        <v>0</v>
      </c>
      <c r="CU5" s="28">
        <v>1.4782640895322999E-3</v>
      </c>
      <c r="CV5" s="28">
        <v>2.7165167181919798E-3</v>
      </c>
      <c r="CX5" s="18" t="s">
        <v>79</v>
      </c>
      <c r="CY5" s="20" t="s">
        <v>23</v>
      </c>
      <c r="CZ5" s="20" t="s">
        <v>25</v>
      </c>
      <c r="DA5" s="20" t="s">
        <v>27</v>
      </c>
      <c r="DB5" s="20" t="s">
        <v>448</v>
      </c>
      <c r="DC5" s="20" t="s">
        <v>31</v>
      </c>
      <c r="DD5" s="20" t="s">
        <v>32</v>
      </c>
      <c r="DE5" s="20" t="s">
        <v>33</v>
      </c>
      <c r="DF5" s="20" t="s">
        <v>35</v>
      </c>
      <c r="DG5" s="20"/>
      <c r="DH5" s="20"/>
      <c r="DJ5" s="36"/>
      <c r="DK5" s="36"/>
      <c r="DL5" s="36"/>
      <c r="DM5" s="36"/>
    </row>
    <row r="6" spans="1:117">
      <c r="A6" s="10" t="s">
        <v>80</v>
      </c>
      <c r="B6" s="15">
        <v>0.97665069305707397</v>
      </c>
      <c r="C6" s="11"/>
      <c r="D6" s="11"/>
      <c r="E6" s="11"/>
      <c r="F6" s="11"/>
      <c r="G6" s="11"/>
      <c r="H6" s="11"/>
      <c r="Q6">
        <v>5</v>
      </c>
      <c r="R6" s="19" t="s">
        <v>81</v>
      </c>
      <c r="S6" s="21">
        <v>21019</v>
      </c>
      <c r="T6" s="21">
        <v>19780.541252994299</v>
      </c>
      <c r="V6" s="19" t="s">
        <v>81</v>
      </c>
      <c r="W6" s="21">
        <v>1238.4587470056999</v>
      </c>
      <c r="Y6" s="19" t="s">
        <v>81</v>
      </c>
      <c r="Z6" s="21">
        <v>11451.2482213397</v>
      </c>
      <c r="AA6" s="21">
        <v>0</v>
      </c>
      <c r="AB6" s="21">
        <v>1500.07828906396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345.39758131846799</v>
      </c>
      <c r="AK6" s="21">
        <v>35.237360766370898</v>
      </c>
      <c r="AL6" s="21">
        <v>0</v>
      </c>
      <c r="AM6" s="21">
        <v>5565.7854358987697</v>
      </c>
      <c r="AN6" s="21">
        <v>388.86527319987101</v>
      </c>
      <c r="AO6" s="21">
        <v>0</v>
      </c>
      <c r="AP6" s="21">
        <v>223.406046374049</v>
      </c>
      <c r="AQ6" s="21">
        <v>270.523045033127</v>
      </c>
      <c r="AR6" s="21">
        <v>0</v>
      </c>
      <c r="AS6" s="23"/>
      <c r="AT6" s="23"/>
      <c r="AU6" s="23"/>
      <c r="AV6" s="36"/>
      <c r="AW6" s="36"/>
      <c r="AX6" s="36"/>
      <c r="AY6" s="19" t="s">
        <v>81</v>
      </c>
      <c r="AZ6" s="21">
        <v>11451.2482213397</v>
      </c>
      <c r="BA6" s="21">
        <v>0</v>
      </c>
      <c r="BB6" s="21">
        <v>1500.07828906396</v>
      </c>
      <c r="BC6" s="21">
        <v>0</v>
      </c>
      <c r="BD6" s="21">
        <v>0</v>
      </c>
      <c r="BE6" s="21">
        <v>0</v>
      </c>
      <c r="BF6" s="21">
        <v>345.39758131846799</v>
      </c>
      <c r="BG6" s="21">
        <v>35.237360766370898</v>
      </c>
      <c r="BH6" s="21">
        <v>0</v>
      </c>
      <c r="BI6" s="21">
        <v>5565.7854358987697</v>
      </c>
      <c r="BJ6" s="21">
        <v>388.86527319987101</v>
      </c>
      <c r="BK6" s="21">
        <v>0</v>
      </c>
      <c r="BL6" s="21">
        <v>223.406046374049</v>
      </c>
      <c r="BM6" s="21">
        <v>270.523045033127</v>
      </c>
      <c r="BN6" s="21">
        <v>0</v>
      </c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G6" s="19" t="s">
        <v>9</v>
      </c>
      <c r="CH6" s="21">
        <v>0</v>
      </c>
      <c r="CJ6" s="19" t="s">
        <v>31</v>
      </c>
      <c r="CK6" s="25">
        <v>9.82792437562304E-2</v>
      </c>
      <c r="CL6" s="21">
        <v>2426242277.6793499</v>
      </c>
      <c r="CM6" s="21">
        <v>0</v>
      </c>
      <c r="CN6" s="26">
        <v>1</v>
      </c>
      <c r="CO6" s="21">
        <v>2291.5080600289798</v>
      </c>
      <c r="CP6" s="21">
        <v>1</v>
      </c>
      <c r="CQ6" s="25">
        <v>0.29499999999999998</v>
      </c>
      <c r="CS6" s="27" t="s">
        <v>31</v>
      </c>
      <c r="CT6" s="28">
        <v>0</v>
      </c>
      <c r="CU6" s="28">
        <v>5.7439622837559499E-5</v>
      </c>
      <c r="CV6" s="28">
        <v>1.14845674901227E-4</v>
      </c>
      <c r="CX6" s="19" t="s">
        <v>68</v>
      </c>
      <c r="CY6" s="21">
        <v>3079897.24371931</v>
      </c>
      <c r="CZ6" s="21">
        <v>7786067.5542270802</v>
      </c>
      <c r="DA6" s="21">
        <v>9837987.1409676708</v>
      </c>
      <c r="DB6" s="21" t="s">
        <v>69</v>
      </c>
      <c r="DC6" s="21">
        <v>11062169.210138099</v>
      </c>
      <c r="DD6" s="21">
        <v>1129704.0777846901</v>
      </c>
      <c r="DE6" s="21">
        <v>9994350.2742947601</v>
      </c>
      <c r="DF6" s="21">
        <v>7898240.1469203699</v>
      </c>
      <c r="DG6" s="21" t="s">
        <v>69</v>
      </c>
      <c r="DH6" s="21" t="s">
        <v>69</v>
      </c>
      <c r="DJ6" s="36"/>
      <c r="DK6" s="36"/>
      <c r="DL6" s="36"/>
      <c r="DM6" s="36"/>
    </row>
    <row r="7" spans="1:117">
      <c r="A7" s="10" t="s">
        <v>82</v>
      </c>
      <c r="B7" s="15">
        <v>0.97203513238230899</v>
      </c>
      <c r="C7" s="11"/>
      <c r="D7" s="11"/>
      <c r="E7" s="11"/>
      <c r="F7" s="11"/>
      <c r="G7" s="11"/>
      <c r="H7" s="11"/>
      <c r="Q7">
        <v>6</v>
      </c>
      <c r="R7" s="19" t="s">
        <v>83</v>
      </c>
      <c r="S7" s="21">
        <v>16530</v>
      </c>
      <c r="T7" s="21">
        <v>17428.054057032699</v>
      </c>
      <c r="V7" s="19" t="s">
        <v>83</v>
      </c>
      <c r="W7" s="21">
        <v>-898.05405703269901</v>
      </c>
      <c r="Y7" s="19" t="s">
        <v>83</v>
      </c>
      <c r="Z7" s="21">
        <v>11451.2482213397</v>
      </c>
      <c r="AA7" s="21">
        <v>0</v>
      </c>
      <c r="AB7" s="21">
        <v>1394.48687025508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207.29266001422801</v>
      </c>
      <c r="AK7" s="21">
        <v>12.293310340768899</v>
      </c>
      <c r="AL7" s="21">
        <v>0</v>
      </c>
      <c r="AM7" s="21">
        <v>3445.3308731637499</v>
      </c>
      <c r="AN7" s="21">
        <v>386.79336872106302</v>
      </c>
      <c r="AO7" s="21">
        <v>0</v>
      </c>
      <c r="AP7" s="21">
        <v>286.92614615985002</v>
      </c>
      <c r="AQ7" s="21">
        <v>243.682607038274</v>
      </c>
      <c r="AR7" s="21">
        <v>-3.6379788070917101E-12</v>
      </c>
      <c r="AS7" s="23"/>
      <c r="AT7" s="23"/>
      <c r="AU7" s="23"/>
      <c r="AV7" s="36"/>
      <c r="AW7" s="36"/>
      <c r="AX7" s="36"/>
      <c r="AY7" s="19" t="s">
        <v>83</v>
      </c>
      <c r="AZ7" s="21">
        <v>11451.2482213397</v>
      </c>
      <c r="BA7" s="21">
        <v>0</v>
      </c>
      <c r="BB7" s="21">
        <v>1394.48687025508</v>
      </c>
      <c r="BC7" s="21">
        <v>0</v>
      </c>
      <c r="BD7" s="21">
        <v>0</v>
      </c>
      <c r="BE7" s="21">
        <v>0</v>
      </c>
      <c r="BF7" s="21">
        <v>207.29266001422801</v>
      </c>
      <c r="BG7" s="21">
        <v>12.293310340768899</v>
      </c>
      <c r="BH7" s="21">
        <v>0</v>
      </c>
      <c r="BI7" s="21">
        <v>3445.3308731637499</v>
      </c>
      <c r="BJ7" s="21">
        <v>386.79336872106302</v>
      </c>
      <c r="BK7" s="21">
        <v>0</v>
      </c>
      <c r="BL7" s="21">
        <v>286.92614615985002</v>
      </c>
      <c r="BM7" s="21">
        <v>243.682607038274</v>
      </c>
      <c r="BN7" s="21">
        <v>-3.6379788070917101E-12</v>
      </c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G7" s="19" t="s">
        <v>47</v>
      </c>
      <c r="CH7" s="21">
        <v>0</v>
      </c>
      <c r="CJ7" s="19" t="s">
        <v>32</v>
      </c>
      <c r="CK7" s="25">
        <v>1.09391904545857E-2</v>
      </c>
      <c r="CL7" s="21">
        <v>49868488.704689398</v>
      </c>
      <c r="CM7" s="21">
        <v>0</v>
      </c>
      <c r="CN7" s="26">
        <v>1</v>
      </c>
      <c r="CO7" s="21">
        <v>277.90640353434299</v>
      </c>
      <c r="CP7" s="21">
        <v>1</v>
      </c>
      <c r="CQ7" s="25">
        <v>0.59499999999999997</v>
      </c>
      <c r="CS7" s="27" t="s">
        <v>32</v>
      </c>
      <c r="CT7" s="28">
        <v>0</v>
      </c>
      <c r="CU7" s="28">
        <v>5.2844125450124402E-4</v>
      </c>
      <c r="CV7" s="28">
        <v>1.0313550112760199E-3</v>
      </c>
      <c r="CX7" s="19" t="s">
        <v>73</v>
      </c>
      <c r="CY7" s="21">
        <v>3205350.0274971798</v>
      </c>
      <c r="CZ7" s="21">
        <v>4581090.5004197499</v>
      </c>
      <c r="DA7" s="21">
        <v>8721246.1285776291</v>
      </c>
      <c r="DB7" s="21">
        <v>3873157.1506006401</v>
      </c>
      <c r="DC7" s="21">
        <v>5131437.6172081903</v>
      </c>
      <c r="DD7" s="21">
        <v>2516172.7189599001</v>
      </c>
      <c r="DE7" s="21">
        <v>4088491.88339889</v>
      </c>
      <c r="DF7" s="21">
        <v>7706047.9167590803</v>
      </c>
      <c r="DG7" s="21" t="s">
        <v>69</v>
      </c>
      <c r="DH7" s="21" t="s">
        <v>69</v>
      </c>
      <c r="DJ7" s="36"/>
      <c r="DK7" s="36"/>
      <c r="DL7" s="36"/>
      <c r="DM7" s="36"/>
    </row>
    <row r="8" spans="1:117">
      <c r="A8" s="10" t="s">
        <v>84</v>
      </c>
      <c r="B8" s="14">
        <v>8235.0769002576708</v>
      </c>
      <c r="C8" s="11"/>
      <c r="D8" s="11"/>
      <c r="E8" s="11"/>
      <c r="F8" s="11"/>
      <c r="G8" s="11"/>
      <c r="H8" s="11"/>
      <c r="Q8">
        <v>7</v>
      </c>
      <c r="R8" s="19" t="s">
        <v>85</v>
      </c>
      <c r="S8" s="21">
        <v>17090</v>
      </c>
      <c r="T8" s="21">
        <v>16869.460171355098</v>
      </c>
      <c r="V8" s="19" t="s">
        <v>85</v>
      </c>
      <c r="W8" s="21">
        <v>220.539828644902</v>
      </c>
      <c r="Y8" s="19" t="s">
        <v>85</v>
      </c>
      <c r="Z8" s="21">
        <v>11451.2482213397</v>
      </c>
      <c r="AA8" s="21">
        <v>0</v>
      </c>
      <c r="AB8" s="21">
        <v>974.60378016321704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90.823751767740902</v>
      </c>
      <c r="AK8" s="21">
        <v>8.2292870363455108</v>
      </c>
      <c r="AL8" s="21">
        <v>0</v>
      </c>
      <c r="AM8" s="21">
        <v>3199.1265099504499</v>
      </c>
      <c r="AN8" s="21">
        <v>537.51271844616497</v>
      </c>
      <c r="AO8" s="21">
        <v>0</v>
      </c>
      <c r="AP8" s="21">
        <v>373.99299629584101</v>
      </c>
      <c r="AQ8" s="21">
        <v>233.922906355653</v>
      </c>
      <c r="AR8" s="21">
        <v>0</v>
      </c>
      <c r="AS8" s="23"/>
      <c r="AT8" s="23"/>
      <c r="AU8" s="23"/>
      <c r="AV8" s="36"/>
      <c r="AW8" s="36"/>
      <c r="AX8" s="36"/>
      <c r="AY8" s="19" t="s">
        <v>85</v>
      </c>
      <c r="AZ8" s="21">
        <v>11451.2482213397</v>
      </c>
      <c r="BA8" s="21">
        <v>0</v>
      </c>
      <c r="BB8" s="21">
        <v>974.60378016321704</v>
      </c>
      <c r="BC8" s="21">
        <v>0</v>
      </c>
      <c r="BD8" s="21">
        <v>0</v>
      </c>
      <c r="BE8" s="21">
        <v>0</v>
      </c>
      <c r="BF8" s="21">
        <v>90.823751767740902</v>
      </c>
      <c r="BG8" s="21">
        <v>8.2292870363455108</v>
      </c>
      <c r="BH8" s="21">
        <v>0</v>
      </c>
      <c r="BI8" s="21">
        <v>3199.1265099504499</v>
      </c>
      <c r="BJ8" s="21">
        <v>537.51271844616497</v>
      </c>
      <c r="BK8" s="21">
        <v>0</v>
      </c>
      <c r="BL8" s="21">
        <v>373.99299629584101</v>
      </c>
      <c r="BM8" s="21">
        <v>233.922906355653</v>
      </c>
      <c r="BN8" s="21">
        <v>0</v>
      </c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G8" s="19" t="s">
        <v>38</v>
      </c>
      <c r="CH8" s="21">
        <v>-3.6379788070917201E-11</v>
      </c>
      <c r="CJ8" s="19" t="s">
        <v>33</v>
      </c>
      <c r="CK8" s="25">
        <v>2.6427950353146899E-2</v>
      </c>
      <c r="CL8" s="21">
        <v>18991037.661046401</v>
      </c>
      <c r="CM8" s="21">
        <v>0</v>
      </c>
      <c r="CN8" s="26">
        <v>1</v>
      </c>
      <c r="CO8" s="21">
        <v>618.81082848046697</v>
      </c>
      <c r="CP8" s="21">
        <v>1</v>
      </c>
      <c r="CQ8" s="25">
        <v>0.29499999999999998</v>
      </c>
      <c r="CS8" s="27" t="s">
        <v>33</v>
      </c>
      <c r="CT8" s="28">
        <v>0</v>
      </c>
      <c r="CU8" s="28">
        <v>1.9019885415565601E-3</v>
      </c>
      <c r="CV8" s="28">
        <v>3.6670932020753401E-3</v>
      </c>
      <c r="DJ8" s="36"/>
      <c r="DK8" s="36"/>
      <c r="DL8" s="36"/>
      <c r="DM8" s="36"/>
    </row>
    <row r="9" spans="1:117">
      <c r="A9" s="10" t="s">
        <v>86</v>
      </c>
      <c r="B9" s="16">
        <v>1.6807514998341999</v>
      </c>
      <c r="C9" s="11"/>
      <c r="D9" s="11"/>
      <c r="E9" s="11"/>
      <c r="F9" s="11"/>
      <c r="G9" s="11"/>
      <c r="H9" s="11"/>
      <c r="Q9">
        <v>8</v>
      </c>
      <c r="R9" s="19" t="s">
        <v>87</v>
      </c>
      <c r="S9" s="21">
        <v>16785</v>
      </c>
      <c r="T9" s="21">
        <v>17233.996402831999</v>
      </c>
      <c r="V9" s="19" t="s">
        <v>87</v>
      </c>
      <c r="W9" s="21">
        <v>-448.99640283199898</v>
      </c>
      <c r="Y9" s="19" t="s">
        <v>87</v>
      </c>
      <c r="Z9" s="21">
        <v>11451.2482213397</v>
      </c>
      <c r="AA9" s="21">
        <v>0</v>
      </c>
      <c r="AB9" s="21">
        <v>933.48762172109298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21.134302885185001</v>
      </c>
      <c r="AJ9" s="21">
        <v>8.6416166458162902</v>
      </c>
      <c r="AK9" s="21">
        <v>0</v>
      </c>
      <c r="AL9" s="21">
        <v>0</v>
      </c>
      <c r="AM9" s="21">
        <v>3140.9933595697898</v>
      </c>
      <c r="AN9" s="21">
        <v>871.91824274203202</v>
      </c>
      <c r="AO9" s="21">
        <v>0</v>
      </c>
      <c r="AP9" s="21">
        <v>433.35574579887401</v>
      </c>
      <c r="AQ9" s="21">
        <v>373.21729212952903</v>
      </c>
      <c r="AR9" s="21">
        <v>-3.6379788070917101E-12</v>
      </c>
      <c r="AS9" s="23"/>
      <c r="AT9" s="23"/>
      <c r="AU9" s="23"/>
      <c r="AV9" s="36"/>
      <c r="AW9" s="36"/>
      <c r="AX9" s="36"/>
      <c r="AY9" s="19" t="s">
        <v>87</v>
      </c>
      <c r="AZ9" s="21">
        <v>11451.2482213397</v>
      </c>
      <c r="BA9" s="21">
        <v>0</v>
      </c>
      <c r="BB9" s="21">
        <v>933.48762172109298</v>
      </c>
      <c r="BC9" s="21">
        <v>0</v>
      </c>
      <c r="BD9" s="21">
        <v>0</v>
      </c>
      <c r="BE9" s="21">
        <v>21.134302885185001</v>
      </c>
      <c r="BF9" s="21">
        <v>8.6416166458162902</v>
      </c>
      <c r="BG9" s="21">
        <v>0</v>
      </c>
      <c r="BH9" s="21">
        <v>0</v>
      </c>
      <c r="BI9" s="21">
        <v>3140.9933595697898</v>
      </c>
      <c r="BJ9" s="21">
        <v>871.91824274203202</v>
      </c>
      <c r="BK9" s="21">
        <v>0</v>
      </c>
      <c r="BL9" s="21">
        <v>433.35574579887401</v>
      </c>
      <c r="BM9" s="21">
        <v>373.21729212952903</v>
      </c>
      <c r="BN9" s="21">
        <v>-3.6379788070917101E-12</v>
      </c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G9" s="19">
        <v>121</v>
      </c>
      <c r="CH9" s="21">
        <v>-526.37911029331099</v>
      </c>
      <c r="CJ9" s="19" t="s">
        <v>35</v>
      </c>
      <c r="CK9" s="25">
        <v>1.8028974062597999E-2</v>
      </c>
      <c r="CL9" s="21">
        <v>39671326.311670601</v>
      </c>
      <c r="CM9" s="21">
        <v>0</v>
      </c>
      <c r="CN9" s="26">
        <v>1</v>
      </c>
      <c r="CO9" s="21">
        <v>428.67411674385301</v>
      </c>
      <c r="CP9" s="21">
        <v>1</v>
      </c>
      <c r="CQ9" s="25">
        <v>9.4E-2</v>
      </c>
      <c r="CS9" s="27" t="s">
        <v>35</v>
      </c>
      <c r="CT9" s="28">
        <v>0</v>
      </c>
      <c r="CU9" s="28">
        <v>4.9469616000513098E-4</v>
      </c>
      <c r="CV9" s="28">
        <v>9.7581837565413295E-4</v>
      </c>
      <c r="CX9" s="18" t="s">
        <v>64</v>
      </c>
      <c r="CY9" s="20" t="s">
        <v>23</v>
      </c>
      <c r="CZ9" s="20" t="s">
        <v>25</v>
      </c>
      <c r="DA9" s="20" t="s">
        <v>27</v>
      </c>
      <c r="DB9" s="20" t="s">
        <v>448</v>
      </c>
      <c r="DC9" s="20" t="s">
        <v>31</v>
      </c>
      <c r="DD9" s="20" t="s">
        <v>32</v>
      </c>
      <c r="DE9" s="20" t="s">
        <v>33</v>
      </c>
      <c r="DF9" s="20" t="s">
        <v>35</v>
      </c>
      <c r="DG9" s="20"/>
      <c r="DH9" s="20"/>
      <c r="DJ9" s="36"/>
      <c r="DK9" s="36"/>
      <c r="DL9" s="36"/>
      <c r="DM9" s="36"/>
    </row>
    <row r="10" spans="1:117">
      <c r="A10" s="10"/>
      <c r="B10" s="11"/>
      <c r="C10" s="11"/>
      <c r="D10" s="11"/>
      <c r="E10" s="11"/>
      <c r="F10" s="11"/>
      <c r="G10" s="11"/>
      <c r="H10" s="11"/>
      <c r="Q10">
        <v>9</v>
      </c>
      <c r="R10" s="19" t="s">
        <v>88</v>
      </c>
      <c r="S10" s="21">
        <v>16992</v>
      </c>
      <c r="T10" s="21">
        <v>17273.574014506099</v>
      </c>
      <c r="V10" s="19" t="s">
        <v>88</v>
      </c>
      <c r="W10" s="21">
        <v>-281.57401450609899</v>
      </c>
      <c r="Y10" s="19" t="s">
        <v>88</v>
      </c>
      <c r="Z10" s="21">
        <v>11451.2482213397</v>
      </c>
      <c r="AA10" s="21">
        <v>0</v>
      </c>
      <c r="AB10" s="21">
        <v>1265.85250171193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44.136041142851802</v>
      </c>
      <c r="AJ10" s="21">
        <v>140.16597683051299</v>
      </c>
      <c r="AK10" s="21">
        <v>94.234617910238399</v>
      </c>
      <c r="AL10" s="21">
        <v>0</v>
      </c>
      <c r="AM10" s="21">
        <v>3117.5660760477899</v>
      </c>
      <c r="AN10" s="21">
        <v>502.67047961050002</v>
      </c>
      <c r="AO10" s="21">
        <v>0</v>
      </c>
      <c r="AP10" s="21">
        <v>324.11909142298998</v>
      </c>
      <c r="AQ10" s="21">
        <v>333.58100848959401</v>
      </c>
      <c r="AR10" s="21">
        <v>3.6379788070917101E-12</v>
      </c>
      <c r="AS10" s="23"/>
      <c r="AT10" s="23"/>
      <c r="AU10" s="23"/>
      <c r="AV10" s="36"/>
      <c r="AW10" s="36"/>
      <c r="AX10" s="36"/>
      <c r="AY10" s="19" t="s">
        <v>88</v>
      </c>
      <c r="AZ10" s="21">
        <v>11451.2482213397</v>
      </c>
      <c r="BA10" s="21">
        <v>0</v>
      </c>
      <c r="BB10" s="21">
        <v>1265.85250171193</v>
      </c>
      <c r="BC10" s="21">
        <v>0</v>
      </c>
      <c r="BD10" s="21">
        <v>0</v>
      </c>
      <c r="BE10" s="21">
        <v>44.136041142851802</v>
      </c>
      <c r="BF10" s="21">
        <v>140.16597683051299</v>
      </c>
      <c r="BG10" s="21">
        <v>94.234617910238399</v>
      </c>
      <c r="BH10" s="21">
        <v>0</v>
      </c>
      <c r="BI10" s="21">
        <v>3117.5660760477899</v>
      </c>
      <c r="BJ10" s="21">
        <v>502.67047961050002</v>
      </c>
      <c r="BK10" s="21">
        <v>0</v>
      </c>
      <c r="BL10" s="21">
        <v>324.11909142298998</v>
      </c>
      <c r="BM10" s="21">
        <v>333.58100848959401</v>
      </c>
      <c r="BN10" s="21">
        <v>3.6379788070917101E-12</v>
      </c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G10" s="19" t="s">
        <v>35</v>
      </c>
      <c r="CH10" s="21">
        <v>-1615.5359430589899</v>
      </c>
      <c r="CJ10" s="19"/>
      <c r="CK10" s="25"/>
      <c r="CL10" s="21"/>
      <c r="CM10" s="21"/>
      <c r="CN10" s="26"/>
      <c r="CO10" s="21"/>
      <c r="CP10" s="21"/>
      <c r="CQ10" s="25"/>
      <c r="CS10" s="27"/>
      <c r="CT10" s="28"/>
      <c r="CU10" s="28"/>
      <c r="CV10" s="28"/>
      <c r="CX10" s="19" t="s">
        <v>89</v>
      </c>
      <c r="CY10" s="21">
        <v>155020</v>
      </c>
      <c r="CZ10" s="21">
        <v>222176193</v>
      </c>
      <c r="DA10" s="21">
        <v>558497703.99999905</v>
      </c>
      <c r="DB10" s="21">
        <v>101157892</v>
      </c>
      <c r="DC10" s="21">
        <v>12467942379</v>
      </c>
      <c r="DD10" s="21">
        <v>393872288</v>
      </c>
      <c r="DE10" s="21">
        <v>362018431</v>
      </c>
      <c r="DF10" s="21">
        <v>1423031915</v>
      </c>
      <c r="DG10" s="21" t="s">
        <v>69</v>
      </c>
      <c r="DH10" s="21" t="s">
        <v>69</v>
      </c>
      <c r="DJ10" s="36"/>
      <c r="DK10" s="36"/>
      <c r="DL10" s="36"/>
      <c r="DM10" s="36"/>
    </row>
    <row r="11" spans="1:117">
      <c r="A11" s="10"/>
      <c r="B11" s="11"/>
      <c r="C11" s="11"/>
      <c r="D11" s="11"/>
      <c r="E11" s="11"/>
      <c r="F11" s="11"/>
      <c r="G11" s="11"/>
      <c r="H11" s="11"/>
      <c r="Q11">
        <v>10</v>
      </c>
      <c r="R11" s="19" t="s">
        <v>90</v>
      </c>
      <c r="S11" s="21">
        <v>26213</v>
      </c>
      <c r="T11" s="21">
        <v>27232.7754031966</v>
      </c>
      <c r="V11" s="19" t="s">
        <v>90</v>
      </c>
      <c r="W11" s="21">
        <v>-1019.7754031966</v>
      </c>
      <c r="Y11" s="19" t="s">
        <v>90</v>
      </c>
      <c r="Z11" s="21">
        <v>11451.2482213397</v>
      </c>
      <c r="AA11" s="21">
        <v>10028.001402980201</v>
      </c>
      <c r="AB11" s="21">
        <v>1363.55614368856</v>
      </c>
      <c r="AC11" s="21">
        <v>0</v>
      </c>
      <c r="AD11" s="21">
        <v>-158.50962957201099</v>
      </c>
      <c r="AE11" s="21">
        <v>0</v>
      </c>
      <c r="AF11" s="21">
        <v>0</v>
      </c>
      <c r="AG11" s="21">
        <v>0</v>
      </c>
      <c r="AH11" s="21">
        <v>0</v>
      </c>
      <c r="AI11" s="21">
        <v>51.404613853615103</v>
      </c>
      <c r="AJ11" s="21">
        <v>89.348446808061297</v>
      </c>
      <c r="AK11" s="21">
        <v>196.15406116557099</v>
      </c>
      <c r="AL11" s="21">
        <v>0</v>
      </c>
      <c r="AM11" s="21">
        <v>3775.4558949413099</v>
      </c>
      <c r="AN11" s="21">
        <v>141.90500000817599</v>
      </c>
      <c r="AO11" s="21">
        <v>0</v>
      </c>
      <c r="AP11" s="21">
        <v>82.285951153335802</v>
      </c>
      <c r="AQ11" s="21">
        <v>211.925296830131</v>
      </c>
      <c r="AR11" s="21">
        <v>0</v>
      </c>
      <c r="AS11" s="23"/>
      <c r="AT11" s="23"/>
      <c r="AU11" s="23"/>
      <c r="AV11" s="36"/>
      <c r="AW11" s="36"/>
      <c r="AX11" s="36"/>
      <c r="AY11" s="19" t="s">
        <v>90</v>
      </c>
      <c r="AZ11" s="21">
        <v>11451.2482213397</v>
      </c>
      <c r="BA11" s="21">
        <v>10028.001402980201</v>
      </c>
      <c r="BB11" s="21">
        <v>1363.55614368856</v>
      </c>
      <c r="BC11" s="21">
        <v>-158.50962957201099</v>
      </c>
      <c r="BD11" s="21">
        <v>0</v>
      </c>
      <c r="BE11" s="21">
        <v>51.404613853615103</v>
      </c>
      <c r="BF11" s="21">
        <v>89.348446808061297</v>
      </c>
      <c r="BG11" s="21">
        <v>196.15406116557099</v>
      </c>
      <c r="BH11" s="21">
        <v>0</v>
      </c>
      <c r="BI11" s="21">
        <v>3775.4558949413099</v>
      </c>
      <c r="BJ11" s="21">
        <v>141.90500000817599</v>
      </c>
      <c r="BK11" s="21">
        <v>0</v>
      </c>
      <c r="BL11" s="21">
        <v>82.285951153335802</v>
      </c>
      <c r="BM11" s="21">
        <v>211.925296830131</v>
      </c>
      <c r="BN11" s="21">
        <v>0</v>
      </c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G11" s="19" t="s">
        <v>27</v>
      </c>
      <c r="CH11" s="21">
        <v>-3076.0081748928501</v>
      </c>
      <c r="CJ11" s="19"/>
      <c r="CK11" s="25"/>
      <c r="CL11" s="21"/>
      <c r="CM11" s="21"/>
      <c r="CN11" s="26"/>
      <c r="CO11" s="21"/>
      <c r="CP11" s="21"/>
      <c r="CQ11" s="25"/>
      <c r="CS11" s="27"/>
      <c r="CT11" s="28"/>
      <c r="CU11" s="28"/>
      <c r="CV11" s="28"/>
      <c r="DJ11" s="36"/>
      <c r="DK11" s="36"/>
      <c r="DL11" s="36"/>
      <c r="DM11" s="36"/>
    </row>
    <row r="12" spans="1:117">
      <c r="A12" s="10" t="s">
        <v>91</v>
      </c>
      <c r="B12" s="11" t="s">
        <v>92</v>
      </c>
      <c r="C12" s="11" t="s">
        <v>93</v>
      </c>
      <c r="D12" s="11" t="s">
        <v>94</v>
      </c>
      <c r="E12" s="11" t="s">
        <v>95</v>
      </c>
      <c r="F12" s="11" t="s">
        <v>96</v>
      </c>
      <c r="G12" s="11"/>
      <c r="H12" s="11"/>
      <c r="Q12">
        <v>11</v>
      </c>
      <c r="R12" s="19" t="s">
        <v>97</v>
      </c>
      <c r="S12" s="21">
        <v>18398</v>
      </c>
      <c r="T12" s="21">
        <v>19409.263371225101</v>
      </c>
      <c r="V12" s="19" t="s">
        <v>97</v>
      </c>
      <c r="W12" s="21">
        <v>-1011.2633712250999</v>
      </c>
      <c r="Y12" s="19" t="s">
        <v>97</v>
      </c>
      <c r="Z12" s="21">
        <v>11451.2482213397</v>
      </c>
      <c r="AA12" s="21">
        <v>0</v>
      </c>
      <c r="AB12" s="21">
        <v>2325.36926141197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45.294411254398398</v>
      </c>
      <c r="AJ12" s="21">
        <v>109.25074480155899</v>
      </c>
      <c r="AK12" s="21">
        <v>244.93339359235901</v>
      </c>
      <c r="AL12" s="21">
        <v>0</v>
      </c>
      <c r="AM12" s="21">
        <v>4708.7945871910497</v>
      </c>
      <c r="AN12" s="21">
        <v>140.73270750349499</v>
      </c>
      <c r="AO12" s="21">
        <v>0</v>
      </c>
      <c r="AP12" s="21">
        <v>158.374275255062</v>
      </c>
      <c r="AQ12" s="21">
        <v>225.26576887552699</v>
      </c>
      <c r="AR12" s="21">
        <v>0</v>
      </c>
      <c r="AS12" s="23"/>
      <c r="AT12" s="23"/>
      <c r="AU12" s="23"/>
      <c r="AV12" s="36"/>
      <c r="AW12" s="36"/>
      <c r="AX12" s="36"/>
      <c r="AY12" s="19" t="s">
        <v>97</v>
      </c>
      <c r="AZ12" s="21">
        <v>11451.2482213397</v>
      </c>
      <c r="BA12" s="21">
        <v>0</v>
      </c>
      <c r="BB12" s="21">
        <v>2325.36926141197</v>
      </c>
      <c r="BC12" s="21">
        <v>0</v>
      </c>
      <c r="BD12" s="21">
        <v>0</v>
      </c>
      <c r="BE12" s="21">
        <v>45.294411254398398</v>
      </c>
      <c r="BF12" s="21">
        <v>109.25074480155899</v>
      </c>
      <c r="BG12" s="21">
        <v>244.93339359235901</v>
      </c>
      <c r="BH12" s="21">
        <v>0</v>
      </c>
      <c r="BI12" s="21">
        <v>4708.7945871910497</v>
      </c>
      <c r="BJ12" s="21">
        <v>140.73270750349499</v>
      </c>
      <c r="BK12" s="21">
        <v>0</v>
      </c>
      <c r="BL12" s="21">
        <v>158.374275255062</v>
      </c>
      <c r="BM12" s="21">
        <v>225.26576887552699</v>
      </c>
      <c r="BN12" s="21">
        <v>0</v>
      </c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G12" s="19" t="s">
        <v>50</v>
      </c>
      <c r="CH12" s="21">
        <v>-3387.1156218214301</v>
      </c>
      <c r="CJ12" s="19"/>
      <c r="CK12" s="25"/>
      <c r="CL12" s="21"/>
      <c r="CM12" s="21"/>
      <c r="CN12" s="26"/>
      <c r="CO12" s="21"/>
      <c r="CP12" s="21"/>
      <c r="CQ12" s="25"/>
      <c r="CS12" s="27"/>
      <c r="CT12" s="28"/>
      <c r="CU12" s="28"/>
      <c r="CV12" s="28"/>
      <c r="CX12" s="18" t="s">
        <v>79</v>
      </c>
      <c r="CY12" s="20" t="s">
        <v>23</v>
      </c>
      <c r="CZ12" s="20" t="s">
        <v>25</v>
      </c>
      <c r="DA12" s="20" t="s">
        <v>27</v>
      </c>
      <c r="DB12" s="20" t="s">
        <v>448</v>
      </c>
      <c r="DC12" s="20" t="s">
        <v>31</v>
      </c>
      <c r="DD12" s="20" t="s">
        <v>32</v>
      </c>
      <c r="DE12" s="20" t="s">
        <v>33</v>
      </c>
      <c r="DF12" s="20" t="s">
        <v>35</v>
      </c>
      <c r="DG12" s="20"/>
      <c r="DH12" s="20"/>
      <c r="DJ12" s="36"/>
      <c r="DK12" s="36"/>
      <c r="DL12" s="36"/>
      <c r="DM12" s="36"/>
    </row>
    <row r="13" spans="1:117">
      <c r="A13" s="10"/>
      <c r="B13" s="11"/>
      <c r="C13" s="11"/>
      <c r="D13" s="11"/>
      <c r="E13" s="11"/>
      <c r="F13" s="11"/>
      <c r="G13" s="11"/>
      <c r="H13" s="11"/>
      <c r="Q13">
        <v>12</v>
      </c>
      <c r="R13" s="19" t="s">
        <v>98</v>
      </c>
      <c r="S13" s="21">
        <v>14655</v>
      </c>
      <c r="T13" s="21">
        <v>15560.201392877199</v>
      </c>
      <c r="V13" s="19" t="s">
        <v>98</v>
      </c>
      <c r="W13" s="21">
        <v>-905.20139287719905</v>
      </c>
      <c r="Y13" s="19" t="s">
        <v>98</v>
      </c>
      <c r="Z13" s="21">
        <v>11451.2482213397</v>
      </c>
      <c r="AA13" s="21">
        <v>0</v>
      </c>
      <c r="AB13" s="21">
        <v>1008.18941677794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49.66693657431</v>
      </c>
      <c r="AJ13" s="21">
        <v>163.66888155563601</v>
      </c>
      <c r="AK13" s="21">
        <v>60.195359042305597</v>
      </c>
      <c r="AL13" s="21">
        <v>0</v>
      </c>
      <c r="AM13" s="21">
        <v>2502.4474191047898</v>
      </c>
      <c r="AN13" s="21">
        <v>131.53727656235199</v>
      </c>
      <c r="AO13" s="21">
        <v>0</v>
      </c>
      <c r="AP13" s="21">
        <v>141.039407451627</v>
      </c>
      <c r="AQ13" s="21">
        <v>52.208474468554698</v>
      </c>
      <c r="AR13" s="21">
        <v>-1.8189894035458601E-12</v>
      </c>
      <c r="AS13" s="23"/>
      <c r="AT13" s="23"/>
      <c r="AU13" s="23"/>
      <c r="AV13" s="36"/>
      <c r="AW13" s="36"/>
      <c r="AX13" s="36"/>
      <c r="AY13" s="19" t="s">
        <v>98</v>
      </c>
      <c r="AZ13" s="21">
        <v>11451.2482213397</v>
      </c>
      <c r="BA13" s="21">
        <v>0</v>
      </c>
      <c r="BB13" s="21">
        <v>1008.18941677794</v>
      </c>
      <c r="BC13" s="21">
        <v>0</v>
      </c>
      <c r="BD13" s="21">
        <v>0</v>
      </c>
      <c r="BE13" s="21">
        <v>49.66693657431</v>
      </c>
      <c r="BF13" s="21">
        <v>163.66888155563601</v>
      </c>
      <c r="BG13" s="21">
        <v>60.195359042305597</v>
      </c>
      <c r="BH13" s="21">
        <v>0</v>
      </c>
      <c r="BI13" s="21">
        <v>2502.4474191047898</v>
      </c>
      <c r="BJ13" s="21">
        <v>131.53727656235199</v>
      </c>
      <c r="BK13" s="21">
        <v>0</v>
      </c>
      <c r="BL13" s="21">
        <v>141.039407451627</v>
      </c>
      <c r="BM13" s="21">
        <v>52.208474468554698</v>
      </c>
      <c r="BN13" s="21">
        <v>-1.8189894035458601E-12</v>
      </c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G13" s="19" t="s">
        <v>33</v>
      </c>
      <c r="CH13" s="21">
        <v>-5825.8188670917998</v>
      </c>
      <c r="CJ13" s="19"/>
      <c r="CK13" s="25"/>
      <c r="CL13" s="21"/>
      <c r="CM13" s="21"/>
      <c r="CN13" s="26"/>
      <c r="CO13" s="21"/>
      <c r="CP13" s="21"/>
      <c r="CQ13" s="25"/>
      <c r="CS13" s="27"/>
      <c r="CT13" s="28"/>
      <c r="CU13" s="28"/>
      <c r="CV13" s="28"/>
      <c r="CX13" s="19" t="s">
        <v>89</v>
      </c>
      <c r="CY13" s="21">
        <v>6285247.2712164801</v>
      </c>
      <c r="CZ13" s="21">
        <v>12367158.054646799</v>
      </c>
      <c r="DA13" s="21">
        <v>18559233.269545302</v>
      </c>
      <c r="DB13" s="21">
        <v>3873157.1506006401</v>
      </c>
      <c r="DC13" s="21">
        <v>16193606.827346301</v>
      </c>
      <c r="DD13" s="21">
        <v>3645876.7967445902</v>
      </c>
      <c r="DE13" s="21">
        <v>14082842.157693701</v>
      </c>
      <c r="DF13" s="21">
        <v>15604288.063679401</v>
      </c>
      <c r="DG13" s="21" t="s">
        <v>69</v>
      </c>
      <c r="DH13" s="21" t="s">
        <v>69</v>
      </c>
      <c r="DJ13" s="36"/>
      <c r="DK13" s="36"/>
      <c r="DL13" s="36"/>
      <c r="DM13" s="36"/>
    </row>
    <row r="14" spans="1:117">
      <c r="A14" s="10" t="s">
        <v>99</v>
      </c>
      <c r="B14" s="11" t="s">
        <v>503</v>
      </c>
      <c r="C14" s="11"/>
      <c r="D14" s="11"/>
      <c r="E14" s="11"/>
      <c r="F14" s="11" t="s">
        <v>577</v>
      </c>
      <c r="G14" s="11"/>
      <c r="H14" s="11"/>
      <c r="Q14">
        <v>13</v>
      </c>
      <c r="R14" s="19" t="s">
        <v>102</v>
      </c>
      <c r="S14" s="21">
        <v>14608</v>
      </c>
      <c r="T14" s="21">
        <v>14515.2483405122</v>
      </c>
      <c r="V14" s="19" t="s">
        <v>102</v>
      </c>
      <c r="W14" s="21">
        <v>92.751659487799799</v>
      </c>
      <c r="Y14" s="19" t="s">
        <v>102</v>
      </c>
      <c r="Z14" s="21">
        <v>11451.2482213397</v>
      </c>
      <c r="AA14" s="21">
        <v>0</v>
      </c>
      <c r="AB14" s="21">
        <v>680.77352112218102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44.564104106366301</v>
      </c>
      <c r="AJ14" s="21">
        <v>8.2843295099704601</v>
      </c>
      <c r="AK14" s="21">
        <v>72.127224705061806</v>
      </c>
      <c r="AL14" s="21">
        <v>0</v>
      </c>
      <c r="AM14" s="21">
        <v>1896.53657444533</v>
      </c>
      <c r="AN14" s="21">
        <v>191.68075691429999</v>
      </c>
      <c r="AO14" s="21">
        <v>0</v>
      </c>
      <c r="AP14" s="21">
        <v>169.02299830144199</v>
      </c>
      <c r="AQ14" s="21">
        <v>1.01061006785681</v>
      </c>
      <c r="AR14" s="21">
        <v>0</v>
      </c>
      <c r="AS14" s="23"/>
      <c r="AT14" s="23"/>
      <c r="AU14" s="23"/>
      <c r="AV14" s="36"/>
      <c r="AW14" s="36"/>
      <c r="AX14" s="36"/>
      <c r="AY14" s="19" t="s">
        <v>102</v>
      </c>
      <c r="AZ14" s="21">
        <v>11451.2482213397</v>
      </c>
      <c r="BA14" s="21">
        <v>0</v>
      </c>
      <c r="BB14" s="21">
        <v>680.77352112218102</v>
      </c>
      <c r="BC14" s="21">
        <v>0</v>
      </c>
      <c r="BD14" s="21">
        <v>0</v>
      </c>
      <c r="BE14" s="21">
        <v>44.564104106366301</v>
      </c>
      <c r="BF14" s="21">
        <v>8.2843295099704601</v>
      </c>
      <c r="BG14" s="21">
        <v>72.127224705061806</v>
      </c>
      <c r="BH14" s="21">
        <v>0</v>
      </c>
      <c r="BI14" s="21">
        <v>1896.53657444533</v>
      </c>
      <c r="BJ14" s="21">
        <v>191.68075691429999</v>
      </c>
      <c r="BK14" s="21">
        <v>0</v>
      </c>
      <c r="BL14" s="21">
        <v>169.02299830144199</v>
      </c>
      <c r="BM14" s="21">
        <v>1.01061006785681</v>
      </c>
      <c r="BN14" s="21">
        <v>0</v>
      </c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G14" s="19" t="s">
        <v>31</v>
      </c>
      <c r="CH14" s="21">
        <v>-5936.6639067935303</v>
      </c>
      <c r="CJ14" s="19"/>
      <c r="CK14" s="25"/>
      <c r="CL14" s="21"/>
      <c r="CM14" s="21"/>
      <c r="CN14" s="26"/>
      <c r="CO14" s="21"/>
      <c r="CP14" s="21"/>
      <c r="CQ14" s="25"/>
      <c r="CS14" s="27"/>
      <c r="CT14" s="28"/>
      <c r="CU14" s="28"/>
      <c r="CV14" s="28"/>
      <c r="DJ14" s="36"/>
      <c r="DK14" s="36"/>
      <c r="DL14" s="36"/>
      <c r="DM14" s="36"/>
    </row>
    <row r="15" spans="1:117">
      <c r="A15" s="10"/>
      <c r="B15" s="11"/>
      <c r="C15" s="11"/>
      <c r="D15" s="11"/>
      <c r="E15" s="11"/>
      <c r="F15" s="11"/>
      <c r="G15" s="11"/>
      <c r="H15" s="11"/>
      <c r="Q15">
        <v>14</v>
      </c>
      <c r="R15" s="19" t="s">
        <v>103</v>
      </c>
      <c r="S15" s="21">
        <v>14409</v>
      </c>
      <c r="T15" s="21">
        <v>14343.828047826501</v>
      </c>
      <c r="V15" s="19" t="s">
        <v>103</v>
      </c>
      <c r="W15" s="21">
        <v>65.171952173499406</v>
      </c>
      <c r="Y15" s="19" t="s">
        <v>103</v>
      </c>
      <c r="Z15" s="21">
        <v>11451.2482213397</v>
      </c>
      <c r="AA15" s="21">
        <v>0</v>
      </c>
      <c r="AB15" s="21">
        <v>524.23815578747804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49.787195703468797</v>
      </c>
      <c r="AJ15" s="21">
        <v>77.484398128660899</v>
      </c>
      <c r="AK15" s="21">
        <v>136.63128703908001</v>
      </c>
      <c r="AL15" s="21">
        <v>0</v>
      </c>
      <c r="AM15" s="21">
        <v>1835.9776984810701</v>
      </c>
      <c r="AN15" s="21">
        <v>92.779888714196304</v>
      </c>
      <c r="AO15" s="21">
        <v>0</v>
      </c>
      <c r="AP15" s="21">
        <v>174.931731434124</v>
      </c>
      <c r="AQ15" s="21">
        <v>0.74947119874040102</v>
      </c>
      <c r="AR15" s="21">
        <v>0</v>
      </c>
      <c r="AS15" s="23"/>
      <c r="AT15" s="23"/>
      <c r="AU15" s="23"/>
      <c r="AV15" s="36"/>
      <c r="AW15" s="36"/>
      <c r="AX15" s="36"/>
      <c r="AY15" s="19" t="s">
        <v>103</v>
      </c>
      <c r="AZ15" s="21">
        <v>11451.2482213397</v>
      </c>
      <c r="BA15" s="21">
        <v>0</v>
      </c>
      <c r="BB15" s="21">
        <v>524.23815578747804</v>
      </c>
      <c r="BC15" s="21">
        <v>0</v>
      </c>
      <c r="BD15" s="21">
        <v>0</v>
      </c>
      <c r="BE15" s="21">
        <v>49.787195703468797</v>
      </c>
      <c r="BF15" s="21">
        <v>77.484398128660899</v>
      </c>
      <c r="BG15" s="21">
        <v>136.63128703908001</v>
      </c>
      <c r="BH15" s="21">
        <v>0</v>
      </c>
      <c r="BI15" s="21">
        <v>1835.9776984810701</v>
      </c>
      <c r="BJ15" s="21">
        <v>92.779888714196304</v>
      </c>
      <c r="BK15" s="21">
        <v>0</v>
      </c>
      <c r="BL15" s="21">
        <v>174.931731434124</v>
      </c>
      <c r="BM15" s="21">
        <v>0.74947119874040102</v>
      </c>
      <c r="BN15" s="21">
        <v>0</v>
      </c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G15" s="19" t="s">
        <v>449</v>
      </c>
      <c r="CH15" s="21">
        <v>-19881.1021928097</v>
      </c>
      <c r="CJ15" s="19"/>
      <c r="CK15" s="25"/>
      <c r="CL15" s="21"/>
      <c r="CM15" s="21"/>
      <c r="CN15" s="26"/>
      <c r="CO15" s="21"/>
      <c r="CP15" s="21"/>
      <c r="CQ15" s="25"/>
      <c r="CS15" s="27"/>
      <c r="CT15" s="28"/>
      <c r="CU15" s="28"/>
      <c r="CV15" s="28"/>
      <c r="CX15" s="18" t="s">
        <v>104</v>
      </c>
      <c r="CY15" s="29" t="s">
        <v>23</v>
      </c>
      <c r="CZ15" s="29" t="s">
        <v>25</v>
      </c>
      <c r="DA15" s="29" t="s">
        <v>27</v>
      </c>
      <c r="DB15" s="29" t="s">
        <v>448</v>
      </c>
      <c r="DC15" s="29" t="s">
        <v>31</v>
      </c>
      <c r="DD15" s="29" t="s">
        <v>32</v>
      </c>
      <c r="DE15" s="29" t="s">
        <v>33</v>
      </c>
      <c r="DF15" s="29" t="s">
        <v>35</v>
      </c>
      <c r="DG15" s="29"/>
      <c r="DH15" s="29"/>
      <c r="DJ15" s="36"/>
      <c r="DK15" s="36"/>
      <c r="DL15" s="36"/>
      <c r="DM15" s="36"/>
    </row>
    <row r="16" spans="1:117">
      <c r="A16" s="10"/>
      <c r="B16" s="11"/>
      <c r="C16" s="11"/>
      <c r="D16" s="11"/>
      <c r="E16" s="11"/>
      <c r="F16" s="11"/>
      <c r="G16" s="11"/>
      <c r="H16" s="11"/>
      <c r="Q16">
        <v>15</v>
      </c>
      <c r="R16" s="19" t="s">
        <v>107</v>
      </c>
      <c r="S16" s="21">
        <v>35305</v>
      </c>
      <c r="T16" s="21">
        <v>31235.5053136149</v>
      </c>
      <c r="V16" s="19" t="s">
        <v>107</v>
      </c>
      <c r="W16" s="21">
        <v>4069.4946863851001</v>
      </c>
      <c r="Y16" s="19" t="s">
        <v>107</v>
      </c>
      <c r="Z16" s="21">
        <v>11451.2482213397</v>
      </c>
      <c r="AA16" s="21">
        <v>18280.118047743399</v>
      </c>
      <c r="AB16" s="21">
        <v>1036.9711245056201</v>
      </c>
      <c r="AC16" s="21">
        <v>-922.85392703294497</v>
      </c>
      <c r="AD16" s="21">
        <v>-305.030623367918</v>
      </c>
      <c r="AE16" s="21">
        <v>0</v>
      </c>
      <c r="AF16" s="21">
        <v>0</v>
      </c>
      <c r="AG16" s="21">
        <v>0</v>
      </c>
      <c r="AH16" s="21">
        <v>0</v>
      </c>
      <c r="AI16" s="21">
        <v>42.145411515749302</v>
      </c>
      <c r="AJ16" s="21">
        <v>31.6515064551736</v>
      </c>
      <c r="AK16" s="21">
        <v>132.55483467771799</v>
      </c>
      <c r="AL16" s="21">
        <v>0</v>
      </c>
      <c r="AM16" s="21">
        <v>1174.1704319252799</v>
      </c>
      <c r="AN16" s="21">
        <v>112.220914010974</v>
      </c>
      <c r="AO16" s="21">
        <v>0</v>
      </c>
      <c r="AP16" s="21">
        <v>49.690243689191803</v>
      </c>
      <c r="AQ16" s="21">
        <v>152.619128152976</v>
      </c>
      <c r="AR16" s="21">
        <v>0</v>
      </c>
      <c r="AS16" s="23"/>
      <c r="AT16" s="23"/>
      <c r="AU16" s="23"/>
      <c r="AV16" s="36"/>
      <c r="AW16" s="36"/>
      <c r="AX16" s="36"/>
      <c r="AY16" s="19" t="s">
        <v>107</v>
      </c>
      <c r="AZ16" s="21">
        <v>11451.2482213397</v>
      </c>
      <c r="BA16" s="21">
        <v>18280.118047743399</v>
      </c>
      <c r="BB16" s="21">
        <v>1036.9711245056201</v>
      </c>
      <c r="BC16" s="21">
        <v>-1227.88455040086</v>
      </c>
      <c r="BD16" s="21">
        <v>0</v>
      </c>
      <c r="BE16" s="21">
        <v>42.145411515749302</v>
      </c>
      <c r="BF16" s="21">
        <v>31.6515064551736</v>
      </c>
      <c r="BG16" s="21">
        <v>132.55483467771799</v>
      </c>
      <c r="BH16" s="21">
        <v>0</v>
      </c>
      <c r="BI16" s="21">
        <v>1174.1704319252799</v>
      </c>
      <c r="BJ16" s="21">
        <v>112.220914010974</v>
      </c>
      <c r="BK16" s="21">
        <v>0</v>
      </c>
      <c r="BL16" s="21">
        <v>49.690243689191803</v>
      </c>
      <c r="BM16" s="21">
        <v>152.619128152976</v>
      </c>
      <c r="BN16" s="21">
        <v>0</v>
      </c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G16" s="19" t="s">
        <v>43</v>
      </c>
      <c r="CH16" s="21">
        <v>-24499.414926306701</v>
      </c>
      <c r="CJ16" s="19"/>
      <c r="CK16" s="25"/>
      <c r="CL16" s="21"/>
      <c r="CM16" s="21"/>
      <c r="CN16" s="26"/>
      <c r="CO16" s="21"/>
      <c r="CP16" s="21"/>
      <c r="CQ16" s="25"/>
      <c r="CS16" s="27"/>
      <c r="CT16" s="28"/>
      <c r="CU16" s="28"/>
      <c r="CV16" s="28"/>
      <c r="CX16" s="19" t="s">
        <v>68</v>
      </c>
      <c r="CY16" s="25">
        <v>32.479459681092798</v>
      </c>
      <c r="CZ16" s="25">
        <v>4.6749343603884101E-2</v>
      </c>
      <c r="DA16" s="25">
        <v>2.94995479593303E-2</v>
      </c>
      <c r="DB16" s="25" t="s">
        <v>69</v>
      </c>
      <c r="DC16" s="25">
        <v>1.3320512054699101E-3</v>
      </c>
      <c r="DD16" s="25">
        <v>1.3183649343789201E-2</v>
      </c>
      <c r="DE16" s="25">
        <v>3.2948066032608303E-2</v>
      </c>
      <c r="DF16" s="25">
        <v>2.0891432117930101E-2</v>
      </c>
      <c r="DG16" s="25" t="s">
        <v>69</v>
      </c>
      <c r="DH16" s="25" t="s">
        <v>69</v>
      </c>
      <c r="DJ16" s="36"/>
      <c r="DK16" s="36"/>
      <c r="DL16" s="36"/>
      <c r="DM16" s="36"/>
    </row>
    <row r="17" spans="1:131">
      <c r="A17" s="10"/>
      <c r="B17" s="11"/>
      <c r="C17" s="11"/>
      <c r="D17" s="11"/>
      <c r="E17" s="11"/>
      <c r="F17" s="11"/>
      <c r="G17" s="11"/>
      <c r="H17" s="11"/>
      <c r="Q17">
        <v>16</v>
      </c>
      <c r="R17" s="19" t="s">
        <v>111</v>
      </c>
      <c r="S17" s="21">
        <v>41964</v>
      </c>
      <c r="T17" s="21">
        <v>36938.1788804549</v>
      </c>
      <c r="V17" s="19" t="s">
        <v>111</v>
      </c>
      <c r="W17" s="21">
        <v>5025.8211195451004</v>
      </c>
      <c r="Y17" s="19" t="s">
        <v>111</v>
      </c>
      <c r="Z17" s="21">
        <v>11451.2482213397</v>
      </c>
      <c r="AA17" s="21">
        <v>21020.8496125493</v>
      </c>
      <c r="AB17" s="21">
        <v>1860.43372766215</v>
      </c>
      <c r="AC17" s="21">
        <v>-19.444670118086101</v>
      </c>
      <c r="AD17" s="21">
        <v>-117.759647179127</v>
      </c>
      <c r="AE17" s="21">
        <v>0</v>
      </c>
      <c r="AF17" s="21">
        <v>0</v>
      </c>
      <c r="AG17" s="21">
        <v>0</v>
      </c>
      <c r="AH17" s="21">
        <v>0</v>
      </c>
      <c r="AI17" s="21">
        <v>43.607002633814297</v>
      </c>
      <c r="AJ17" s="21">
        <v>20.472719613402099</v>
      </c>
      <c r="AK17" s="21">
        <v>182.59207794576699</v>
      </c>
      <c r="AL17" s="21">
        <v>0</v>
      </c>
      <c r="AM17" s="21">
        <v>2073.1541457117401</v>
      </c>
      <c r="AN17" s="21">
        <v>162.071727482813</v>
      </c>
      <c r="AO17" s="21">
        <v>0</v>
      </c>
      <c r="AP17" s="21">
        <v>57.412076610952802</v>
      </c>
      <c r="AQ17" s="21">
        <v>203.54188620248101</v>
      </c>
      <c r="AR17" s="21">
        <v>0</v>
      </c>
      <c r="AS17" s="23"/>
      <c r="AT17" s="23"/>
      <c r="AU17" s="23"/>
      <c r="AV17" s="36"/>
      <c r="AW17" s="36"/>
      <c r="AX17" s="36"/>
      <c r="AY17" s="19" t="s">
        <v>111</v>
      </c>
      <c r="AZ17" s="21">
        <v>11451.2482213397</v>
      </c>
      <c r="BA17" s="21">
        <v>21020.8496125493</v>
      </c>
      <c r="BB17" s="21">
        <v>1860.43372766215</v>
      </c>
      <c r="BC17" s="21">
        <v>-137.20431729721301</v>
      </c>
      <c r="BD17" s="21">
        <v>0</v>
      </c>
      <c r="BE17" s="21">
        <v>43.607002633814297</v>
      </c>
      <c r="BF17" s="21">
        <v>20.472719613402099</v>
      </c>
      <c r="BG17" s="21">
        <v>182.59207794576699</v>
      </c>
      <c r="BH17" s="21">
        <v>0</v>
      </c>
      <c r="BI17" s="21">
        <v>2073.1541457117401</v>
      </c>
      <c r="BJ17" s="21">
        <v>162.071727482813</v>
      </c>
      <c r="BK17" s="21">
        <v>0</v>
      </c>
      <c r="BL17" s="21">
        <v>57.412076610952802</v>
      </c>
      <c r="BM17" s="21">
        <v>203.54188620248101</v>
      </c>
      <c r="BN17" s="21">
        <v>0</v>
      </c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G17" s="19" t="s">
        <v>51</v>
      </c>
      <c r="CH17" s="21">
        <v>-66242.641660852198</v>
      </c>
      <c r="CJ17" s="19"/>
      <c r="CK17" s="25"/>
      <c r="CL17" s="21"/>
      <c r="CM17" s="21"/>
      <c r="CN17" s="26"/>
      <c r="CO17" s="21"/>
      <c r="CP17" s="21"/>
      <c r="CQ17" s="25"/>
      <c r="CS17" s="27"/>
      <c r="CT17" s="28"/>
      <c r="CU17" s="28"/>
      <c r="CV17" s="28"/>
      <c r="CX17" s="19" t="s">
        <v>73</v>
      </c>
      <c r="CY17" s="25">
        <v>53.250324409362698</v>
      </c>
      <c r="CZ17" s="25">
        <v>8.2353788741802395E-2</v>
      </c>
      <c r="DA17" s="25">
        <v>3.8760834779853502E-2</v>
      </c>
      <c r="DB17" s="25">
        <v>3.8288235094901403E-2</v>
      </c>
      <c r="DC17" s="25">
        <v>1.2325321019568301E-3</v>
      </c>
      <c r="DD17" s="25">
        <v>8.1645541017619106E-3</v>
      </c>
      <c r="DE17" s="25">
        <v>6.96720474474809E-2</v>
      </c>
      <c r="DF17" s="25">
        <v>7.3744152775152803E-3</v>
      </c>
      <c r="DG17" s="25" t="s">
        <v>69</v>
      </c>
      <c r="DH17" s="25" t="s">
        <v>69</v>
      </c>
      <c r="DJ17" s="36"/>
      <c r="DK17" s="36"/>
      <c r="DL17" s="36"/>
      <c r="DM17" s="36"/>
    </row>
    <row r="18" spans="1:131">
      <c r="A18" s="10"/>
      <c r="B18" s="11"/>
      <c r="C18" s="11"/>
      <c r="D18" s="11"/>
      <c r="E18" s="11"/>
      <c r="F18" s="11"/>
      <c r="G18" s="11"/>
      <c r="H18" s="11"/>
      <c r="Q18">
        <v>17</v>
      </c>
      <c r="R18" s="19" t="s">
        <v>112</v>
      </c>
      <c r="S18" s="21">
        <v>22893</v>
      </c>
      <c r="T18" s="21">
        <v>20385.547120060899</v>
      </c>
      <c r="V18" s="19" t="s">
        <v>112</v>
      </c>
      <c r="W18" s="21">
        <v>2507.4528799391001</v>
      </c>
      <c r="Y18" s="19" t="s">
        <v>112</v>
      </c>
      <c r="Z18" s="21">
        <v>11451.2482213397</v>
      </c>
      <c r="AA18" s="21">
        <v>0</v>
      </c>
      <c r="AB18" s="21">
        <v>3520.4919217357401</v>
      </c>
      <c r="AC18" s="21">
        <v>-122.56770502989799</v>
      </c>
      <c r="AD18" s="21">
        <v>-14.9624618558293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29.4569902813911</v>
      </c>
      <c r="AK18" s="21">
        <v>410.73344619457401</v>
      </c>
      <c r="AL18" s="21">
        <v>0</v>
      </c>
      <c r="AM18" s="21">
        <v>4602.31773486568</v>
      </c>
      <c r="AN18" s="21">
        <v>214.34051512693</v>
      </c>
      <c r="AO18" s="21">
        <v>0</v>
      </c>
      <c r="AP18" s="21">
        <v>124.239970867179</v>
      </c>
      <c r="AQ18" s="21">
        <v>170.248486535452</v>
      </c>
      <c r="AR18" s="21">
        <v>3.6379788070917101E-12</v>
      </c>
      <c r="AS18" s="23"/>
      <c r="AT18" s="23"/>
      <c r="AU18" s="23"/>
      <c r="AV18" s="36"/>
      <c r="AW18" s="36"/>
      <c r="AX18" s="36"/>
      <c r="AY18" s="19" t="s">
        <v>112</v>
      </c>
      <c r="AZ18" s="21">
        <v>11451.2482213397</v>
      </c>
      <c r="BA18" s="21">
        <v>0</v>
      </c>
      <c r="BB18" s="21">
        <v>3520.4919217357401</v>
      </c>
      <c r="BC18" s="21">
        <v>-137.530166885727</v>
      </c>
      <c r="BD18" s="21">
        <v>0</v>
      </c>
      <c r="BE18" s="21">
        <v>0</v>
      </c>
      <c r="BF18" s="21">
        <v>29.4569902813911</v>
      </c>
      <c r="BG18" s="21">
        <v>410.73344619457401</v>
      </c>
      <c r="BH18" s="21">
        <v>0</v>
      </c>
      <c r="BI18" s="21">
        <v>4602.31773486568</v>
      </c>
      <c r="BJ18" s="21">
        <v>214.34051512693</v>
      </c>
      <c r="BK18" s="21">
        <v>0</v>
      </c>
      <c r="BL18" s="21">
        <v>124.239970867179</v>
      </c>
      <c r="BM18" s="21">
        <v>170.248486535452</v>
      </c>
      <c r="BN18" s="21">
        <v>3.6379788070917101E-12</v>
      </c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G18" s="19" t="s">
        <v>73</v>
      </c>
      <c r="CH18" s="21">
        <v>1212313.06989507</v>
      </c>
      <c r="CJ18" s="19"/>
      <c r="CK18" s="25"/>
      <c r="CL18" s="21"/>
      <c r="CM18" s="21"/>
      <c r="CN18" s="26"/>
      <c r="CO18" s="21"/>
      <c r="CP18" s="21"/>
      <c r="CQ18" s="25"/>
      <c r="CS18" s="27"/>
      <c r="CT18" s="28"/>
      <c r="CU18" s="28"/>
      <c r="CV18" s="28"/>
      <c r="DJ18" s="36"/>
      <c r="DK18" s="36"/>
      <c r="DL18" s="36"/>
      <c r="DM18" s="36"/>
    </row>
    <row r="19" spans="1:131">
      <c r="A19" s="10" t="s">
        <v>105</v>
      </c>
      <c r="B19" s="11" t="s">
        <v>106</v>
      </c>
      <c r="C19" s="11"/>
      <c r="D19" s="11"/>
      <c r="E19" s="11"/>
      <c r="F19" s="11"/>
      <c r="G19" s="11"/>
      <c r="H19" s="11"/>
      <c r="Q19">
        <v>18</v>
      </c>
      <c r="R19" s="19" t="s">
        <v>114</v>
      </c>
      <c r="S19" s="21">
        <v>33041</v>
      </c>
      <c r="T19" s="21">
        <v>28226.971079335399</v>
      </c>
      <c r="V19" s="19" t="s">
        <v>114</v>
      </c>
      <c r="W19" s="21">
        <v>4814.0289206646003</v>
      </c>
      <c r="Y19" s="19" t="s">
        <v>114</v>
      </c>
      <c r="Z19" s="21">
        <v>11451.2482213397</v>
      </c>
      <c r="AA19" s="21">
        <v>10585.8539083906</v>
      </c>
      <c r="AB19" s="21">
        <v>2129.1396879899698</v>
      </c>
      <c r="AC19" s="21">
        <v>-138.61832447671</v>
      </c>
      <c r="AD19" s="21">
        <v>-43.606719927385001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22.126512697566099</v>
      </c>
      <c r="AK19" s="21">
        <v>321.54261239889701</v>
      </c>
      <c r="AL19" s="21">
        <v>0</v>
      </c>
      <c r="AM19" s="21">
        <v>3566.4700495560701</v>
      </c>
      <c r="AN19" s="21">
        <v>134.54704792827999</v>
      </c>
      <c r="AO19" s="21">
        <v>0</v>
      </c>
      <c r="AP19" s="21">
        <v>82.667279570231003</v>
      </c>
      <c r="AQ19" s="21">
        <v>115.60080386823699</v>
      </c>
      <c r="AR19" s="21">
        <v>-7.2759576141834308E-12</v>
      </c>
      <c r="AS19" s="23"/>
      <c r="AT19" s="23"/>
      <c r="AU19" s="23"/>
      <c r="AV19" s="36"/>
      <c r="AW19" s="36"/>
      <c r="AX19" s="36"/>
      <c r="AY19" s="19" t="s">
        <v>114</v>
      </c>
      <c r="AZ19" s="21">
        <v>11451.2482213397</v>
      </c>
      <c r="BA19" s="21">
        <v>10585.8539083906</v>
      </c>
      <c r="BB19" s="21">
        <v>2129.1396879899698</v>
      </c>
      <c r="BC19" s="21">
        <v>-182.225044404095</v>
      </c>
      <c r="BD19" s="21">
        <v>0</v>
      </c>
      <c r="BE19" s="21">
        <v>0</v>
      </c>
      <c r="BF19" s="21">
        <v>22.126512697566099</v>
      </c>
      <c r="BG19" s="21">
        <v>321.54261239889701</v>
      </c>
      <c r="BH19" s="21">
        <v>0</v>
      </c>
      <c r="BI19" s="21">
        <v>3566.4700495560701</v>
      </c>
      <c r="BJ19" s="21">
        <v>134.54704792827999</v>
      </c>
      <c r="BK19" s="21">
        <v>0</v>
      </c>
      <c r="BL19" s="21">
        <v>82.667279570231003</v>
      </c>
      <c r="BM19" s="21">
        <v>115.60080386823699</v>
      </c>
      <c r="BN19" s="21">
        <v>-7.2759576141834308E-12</v>
      </c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G19" s="19"/>
      <c r="CH19" s="21"/>
      <c r="CJ19" s="19"/>
      <c r="CK19" s="25"/>
      <c r="CL19" s="21"/>
      <c r="CM19" s="21"/>
      <c r="CN19" s="26"/>
      <c r="CO19" s="21"/>
      <c r="CP19" s="21"/>
      <c r="CQ19" s="25"/>
      <c r="CS19" s="27"/>
      <c r="CT19" s="28"/>
      <c r="CU19" s="28"/>
      <c r="CV19" s="28"/>
      <c r="CX19" s="18" t="s">
        <v>104</v>
      </c>
      <c r="CY19" s="29" t="s">
        <v>23</v>
      </c>
      <c r="CZ19" s="29" t="s">
        <v>25</v>
      </c>
      <c r="DA19" s="29" t="s">
        <v>27</v>
      </c>
      <c r="DB19" s="29" t="s">
        <v>448</v>
      </c>
      <c r="DC19" s="29" t="s">
        <v>31</v>
      </c>
      <c r="DD19" s="29" t="s">
        <v>32</v>
      </c>
      <c r="DE19" s="29" t="s">
        <v>33</v>
      </c>
      <c r="DF19" s="29" t="s">
        <v>35</v>
      </c>
      <c r="DG19" s="29"/>
      <c r="DH19" s="29"/>
      <c r="DJ19" s="36"/>
      <c r="DK19" s="36"/>
      <c r="DL19" s="36"/>
      <c r="DM19" s="36"/>
    </row>
    <row r="20" spans="1:131">
      <c r="A20" s="10" t="s">
        <v>127</v>
      </c>
      <c r="B20" s="11" t="s">
        <v>503</v>
      </c>
      <c r="C20" s="17" t="s">
        <v>253</v>
      </c>
      <c r="D20" s="17" t="s">
        <v>451</v>
      </c>
      <c r="E20" s="17"/>
      <c r="F20" s="11" t="s">
        <v>452</v>
      </c>
      <c r="G20" s="11"/>
      <c r="H20" s="11"/>
      <c r="Q20">
        <v>19</v>
      </c>
      <c r="R20" s="19" t="s">
        <v>117</v>
      </c>
      <c r="S20" s="21">
        <v>17728</v>
      </c>
      <c r="T20" s="21">
        <v>19003.058995418101</v>
      </c>
      <c r="V20" s="19" t="s">
        <v>117</v>
      </c>
      <c r="W20" s="21">
        <v>-1275.0589954181</v>
      </c>
      <c r="Y20" s="19" t="s">
        <v>117</v>
      </c>
      <c r="Z20" s="21">
        <v>11451.2482213397</v>
      </c>
      <c r="AA20" s="21">
        <v>0</v>
      </c>
      <c r="AB20" s="21">
        <v>2516.7974384038098</v>
      </c>
      <c r="AC20" s="21">
        <v>-13.5821477745118</v>
      </c>
      <c r="AD20" s="21">
        <v>-3.8956084725040698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310.85314890390202</v>
      </c>
      <c r="AL20" s="21">
        <v>0</v>
      </c>
      <c r="AM20" s="21">
        <v>4427.1330296057204</v>
      </c>
      <c r="AN20" s="21">
        <v>157.10549197763601</v>
      </c>
      <c r="AO20" s="21">
        <v>0</v>
      </c>
      <c r="AP20" s="21">
        <v>117.84670194204401</v>
      </c>
      <c r="AQ20" s="21">
        <v>39.552719492324201</v>
      </c>
      <c r="AR20" s="21">
        <v>0</v>
      </c>
      <c r="AS20" s="23"/>
      <c r="AT20" s="23"/>
      <c r="AU20" s="23"/>
      <c r="AV20" s="36"/>
      <c r="AW20" s="36"/>
      <c r="AX20" s="36"/>
      <c r="AY20" s="19" t="s">
        <v>117</v>
      </c>
      <c r="AZ20" s="21">
        <v>11451.2482213397</v>
      </c>
      <c r="BA20" s="21">
        <v>0</v>
      </c>
      <c r="BB20" s="21">
        <v>2516.7974384038098</v>
      </c>
      <c r="BC20" s="21">
        <v>-17.4777562470159</v>
      </c>
      <c r="BD20" s="21">
        <v>0</v>
      </c>
      <c r="BE20" s="21">
        <v>0</v>
      </c>
      <c r="BF20" s="21">
        <v>0</v>
      </c>
      <c r="BG20" s="21">
        <v>310.85314890390202</v>
      </c>
      <c r="BH20" s="21">
        <v>0</v>
      </c>
      <c r="BI20" s="21">
        <v>4427.1330296057204</v>
      </c>
      <c r="BJ20" s="21">
        <v>157.10549197763601</v>
      </c>
      <c r="BK20" s="21">
        <v>0</v>
      </c>
      <c r="BL20" s="21">
        <v>117.84670194204401</v>
      </c>
      <c r="BM20" s="21">
        <v>39.552719492324201</v>
      </c>
      <c r="BN20" s="21">
        <v>0</v>
      </c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G20" s="19"/>
      <c r="CH20" s="21"/>
      <c r="CJ20" s="19"/>
      <c r="CK20" s="25"/>
      <c r="CL20" s="21"/>
      <c r="CM20" s="21"/>
      <c r="CN20" s="26"/>
      <c r="CO20" s="21"/>
      <c r="CP20" s="21"/>
      <c r="CQ20" s="25"/>
      <c r="CS20" s="27"/>
      <c r="CT20" s="28"/>
      <c r="CU20" s="28"/>
      <c r="CV20" s="28"/>
      <c r="CX20" s="19" t="s">
        <v>89</v>
      </c>
      <c r="CY20" s="25">
        <v>40.544750814194799</v>
      </c>
      <c r="CZ20" s="25">
        <v>5.5663740960071401E-2</v>
      </c>
      <c r="DA20" s="25">
        <v>3.3230634856012402E-2</v>
      </c>
      <c r="DB20" s="25">
        <v>3.8288235094901403E-2</v>
      </c>
      <c r="DC20" s="25">
        <v>1.2988195112789E-3</v>
      </c>
      <c r="DD20" s="25">
        <v>9.2564948279493797E-3</v>
      </c>
      <c r="DE20" s="25">
        <v>3.8900898274136897E-2</v>
      </c>
      <c r="DF20" s="25">
        <v>1.09655222059299E-2</v>
      </c>
      <c r="DG20" s="25" t="s">
        <v>69</v>
      </c>
      <c r="DH20" s="25" t="s">
        <v>69</v>
      </c>
      <c r="DJ20" s="36"/>
      <c r="DK20" s="36"/>
      <c r="DL20" s="36"/>
      <c r="DM20" s="36"/>
    </row>
    <row r="21" spans="1:131">
      <c r="A21" s="10"/>
      <c r="B21" s="11"/>
      <c r="C21" s="17"/>
      <c r="D21" s="17"/>
      <c r="E21" s="17"/>
      <c r="F21" s="11"/>
      <c r="G21" s="11"/>
      <c r="H21" s="11"/>
      <c r="Q21">
        <v>20</v>
      </c>
      <c r="R21" s="19" t="s">
        <v>120</v>
      </c>
      <c r="S21" s="21">
        <v>16449</v>
      </c>
      <c r="T21" s="21">
        <v>17285.080880280599</v>
      </c>
      <c r="V21" s="19" t="s">
        <v>120</v>
      </c>
      <c r="W21" s="21">
        <v>-836.08088028059899</v>
      </c>
      <c r="Y21" s="19" t="s">
        <v>120</v>
      </c>
      <c r="Z21" s="21">
        <v>11451.2482213397</v>
      </c>
      <c r="AA21" s="21">
        <v>0</v>
      </c>
      <c r="AB21" s="21">
        <v>2263.46561211678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113.976064417752</v>
      </c>
      <c r="AK21" s="21">
        <v>319.33453473067999</v>
      </c>
      <c r="AL21" s="21">
        <v>0</v>
      </c>
      <c r="AM21" s="21">
        <v>2896.30337314593</v>
      </c>
      <c r="AN21" s="21">
        <v>79.752356610489002</v>
      </c>
      <c r="AO21" s="21">
        <v>0</v>
      </c>
      <c r="AP21" s="21">
        <v>132.03866301925001</v>
      </c>
      <c r="AQ21" s="21">
        <v>28.962054900029202</v>
      </c>
      <c r="AR21" s="21">
        <v>0</v>
      </c>
      <c r="AS21" s="23"/>
      <c r="AT21" s="23"/>
      <c r="AU21" s="23"/>
      <c r="AV21" s="36"/>
      <c r="AW21" s="36"/>
      <c r="AX21" s="36"/>
      <c r="AY21" s="19" t="s">
        <v>120</v>
      </c>
      <c r="AZ21" s="21">
        <v>11451.2482213397</v>
      </c>
      <c r="BA21" s="21">
        <v>0</v>
      </c>
      <c r="BB21" s="21">
        <v>2263.46561211678</v>
      </c>
      <c r="BC21" s="21">
        <v>0</v>
      </c>
      <c r="BD21" s="21">
        <v>0</v>
      </c>
      <c r="BE21" s="21">
        <v>0</v>
      </c>
      <c r="BF21" s="21">
        <v>113.976064417752</v>
      </c>
      <c r="BG21" s="21">
        <v>319.33453473067999</v>
      </c>
      <c r="BH21" s="21">
        <v>0</v>
      </c>
      <c r="BI21" s="21">
        <v>2896.30337314593</v>
      </c>
      <c r="BJ21" s="21">
        <v>79.752356610489002</v>
      </c>
      <c r="BK21" s="21">
        <v>0</v>
      </c>
      <c r="BL21" s="21">
        <v>132.03866301925001</v>
      </c>
      <c r="BM21" s="21">
        <v>28.962054900029202</v>
      </c>
      <c r="BN21" s="21">
        <v>0</v>
      </c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G21" s="19"/>
      <c r="CH21" s="21"/>
      <c r="CJ21" s="19"/>
      <c r="CK21" s="25"/>
      <c r="CL21" s="21"/>
      <c r="CM21" s="21"/>
      <c r="CN21" s="26"/>
      <c r="CO21" s="21"/>
      <c r="CP21" s="21"/>
      <c r="CQ21" s="25"/>
      <c r="CS21" s="27"/>
      <c r="CT21" s="28"/>
      <c r="CU21" s="28"/>
      <c r="CV21" s="28"/>
      <c r="DX21" s="36"/>
      <c r="DY21" s="36"/>
      <c r="DZ21" s="36"/>
      <c r="EA21" s="36"/>
    </row>
    <row r="22" spans="1:131">
      <c r="A22" s="10" t="s">
        <v>105</v>
      </c>
      <c r="B22" s="11" t="s">
        <v>113</v>
      </c>
      <c r="C22" s="11"/>
      <c r="D22" s="11"/>
      <c r="E22" s="11"/>
      <c r="F22" s="11"/>
      <c r="G22" s="11"/>
      <c r="H22" s="11"/>
      <c r="Q22">
        <v>21</v>
      </c>
      <c r="R22" s="19" t="s">
        <v>121</v>
      </c>
      <c r="S22" s="21">
        <v>15689</v>
      </c>
      <c r="T22" s="21">
        <v>15779.3245253353</v>
      </c>
      <c r="V22" s="19" t="s">
        <v>121</v>
      </c>
      <c r="W22" s="21">
        <v>-90.324525335299796</v>
      </c>
      <c r="Y22" s="19" t="s">
        <v>121</v>
      </c>
      <c r="Z22" s="21">
        <v>11451.2482213397</v>
      </c>
      <c r="AA22" s="21">
        <v>0</v>
      </c>
      <c r="AB22" s="21">
        <v>1248.90393423207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16.275222075264701</v>
      </c>
      <c r="AK22" s="21">
        <v>246.74778880639099</v>
      </c>
      <c r="AL22" s="21">
        <v>0</v>
      </c>
      <c r="AM22" s="21">
        <v>2549.2118949401201</v>
      </c>
      <c r="AN22" s="21">
        <v>29.319046623010799</v>
      </c>
      <c r="AO22" s="21">
        <v>0</v>
      </c>
      <c r="AP22" s="21">
        <v>217.80857010868999</v>
      </c>
      <c r="AQ22" s="21">
        <v>19.809847210070998</v>
      </c>
      <c r="AR22" s="21">
        <v>-1.8189894035458601E-12</v>
      </c>
      <c r="AS22" s="23"/>
      <c r="AT22" s="23"/>
      <c r="AU22" s="23"/>
      <c r="AV22" s="36"/>
      <c r="AW22" s="36"/>
      <c r="AX22" s="36"/>
      <c r="AY22" s="19" t="s">
        <v>121</v>
      </c>
      <c r="AZ22" s="21">
        <v>11451.2482213397</v>
      </c>
      <c r="BA22" s="21">
        <v>0</v>
      </c>
      <c r="BB22" s="21">
        <v>1248.90393423207</v>
      </c>
      <c r="BC22" s="21">
        <v>0</v>
      </c>
      <c r="BD22" s="21">
        <v>0</v>
      </c>
      <c r="BE22" s="21">
        <v>0</v>
      </c>
      <c r="BF22" s="21">
        <v>16.275222075264701</v>
      </c>
      <c r="BG22" s="21">
        <v>246.74778880639099</v>
      </c>
      <c r="BH22" s="21">
        <v>0</v>
      </c>
      <c r="BI22" s="21">
        <v>2549.2118949401201</v>
      </c>
      <c r="BJ22" s="21">
        <v>29.319046623010799</v>
      </c>
      <c r="BK22" s="21">
        <v>0</v>
      </c>
      <c r="BL22" s="21">
        <v>217.80857010868999</v>
      </c>
      <c r="BM22" s="21">
        <v>19.809847210070998</v>
      </c>
      <c r="BN22" s="21">
        <v>-1.8189894035458601E-12</v>
      </c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G22" s="19"/>
      <c r="CH22" s="21"/>
      <c r="CJ22" s="19"/>
      <c r="CK22" s="25"/>
      <c r="CL22" s="21"/>
      <c r="CM22" s="21"/>
      <c r="CN22" s="26"/>
      <c r="CO22" s="21"/>
      <c r="CP22" s="21"/>
      <c r="CQ22" s="25"/>
      <c r="CS22" s="27"/>
      <c r="CT22" s="28"/>
      <c r="CU22" s="28"/>
      <c r="CV22" s="28"/>
      <c r="DX22" s="36"/>
      <c r="DY22" s="36"/>
      <c r="DZ22" s="36"/>
      <c r="EA22" s="36"/>
    </row>
    <row r="23" spans="1:131">
      <c r="A23" s="10" t="s">
        <v>127</v>
      </c>
      <c r="B23" s="32" t="s">
        <v>578</v>
      </c>
      <c r="C23" s="17" t="s">
        <v>253</v>
      </c>
      <c r="D23" s="11"/>
      <c r="E23" s="11"/>
      <c r="F23" s="11" t="s">
        <v>454</v>
      </c>
      <c r="G23" s="11"/>
      <c r="H23" s="11"/>
      <c r="Q23">
        <v>22</v>
      </c>
      <c r="R23" s="19" t="s">
        <v>123</v>
      </c>
      <c r="S23" s="21">
        <v>24459</v>
      </c>
      <c r="T23" s="21">
        <v>21521.061326284002</v>
      </c>
      <c r="V23" s="19" t="s">
        <v>123</v>
      </c>
      <c r="W23" s="21">
        <v>2937.9386737159998</v>
      </c>
      <c r="Y23" s="19" t="s">
        <v>123</v>
      </c>
      <c r="Z23" s="21">
        <v>11451.2482213397</v>
      </c>
      <c r="AA23" s="21">
        <v>0</v>
      </c>
      <c r="AB23" s="21">
        <v>2950.8664087921202</v>
      </c>
      <c r="AC23" s="21">
        <v>-314.01699913299001</v>
      </c>
      <c r="AD23" s="21">
        <v>-44.763833564617499</v>
      </c>
      <c r="AE23" s="21">
        <v>0</v>
      </c>
      <c r="AF23" s="21">
        <v>0</v>
      </c>
      <c r="AG23" s="21">
        <v>0</v>
      </c>
      <c r="AH23" s="21">
        <v>0</v>
      </c>
      <c r="AI23" s="21">
        <v>225.021502568974</v>
      </c>
      <c r="AJ23" s="21">
        <v>373.00454480005101</v>
      </c>
      <c r="AK23" s="21">
        <v>432.51618107654599</v>
      </c>
      <c r="AL23" s="21">
        <v>0</v>
      </c>
      <c r="AM23" s="21">
        <v>6016.95681043887</v>
      </c>
      <c r="AN23" s="21">
        <v>109.54189625575</v>
      </c>
      <c r="AO23" s="21">
        <v>0</v>
      </c>
      <c r="AP23" s="21">
        <v>169.364649936098</v>
      </c>
      <c r="AQ23" s="21">
        <v>151.321943773518</v>
      </c>
      <c r="AR23" s="21">
        <v>0</v>
      </c>
      <c r="AS23" s="23"/>
      <c r="AT23" s="23"/>
      <c r="AU23" s="23"/>
      <c r="AV23" s="36"/>
      <c r="AW23" s="36"/>
      <c r="AX23" s="36"/>
      <c r="AY23" s="19" t="s">
        <v>123</v>
      </c>
      <c r="AZ23" s="21">
        <v>11451.2482213397</v>
      </c>
      <c r="BA23" s="21">
        <v>0</v>
      </c>
      <c r="BB23" s="21">
        <v>2950.8664087921202</v>
      </c>
      <c r="BC23" s="21">
        <v>-358.78083269760702</v>
      </c>
      <c r="BD23" s="21">
        <v>0</v>
      </c>
      <c r="BE23" s="21">
        <v>225.021502568974</v>
      </c>
      <c r="BF23" s="21">
        <v>373.00454480005101</v>
      </c>
      <c r="BG23" s="21">
        <v>432.51618107654599</v>
      </c>
      <c r="BH23" s="21">
        <v>0</v>
      </c>
      <c r="BI23" s="21">
        <v>6016.95681043887</v>
      </c>
      <c r="BJ23" s="21">
        <v>109.54189625575</v>
      </c>
      <c r="BK23" s="21">
        <v>0</v>
      </c>
      <c r="BL23" s="21">
        <v>169.364649936098</v>
      </c>
      <c r="BM23" s="21">
        <v>151.321943773518</v>
      </c>
      <c r="BN23" s="21">
        <v>0</v>
      </c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G23" s="19"/>
      <c r="CH23" s="21"/>
      <c r="CJ23" s="19"/>
      <c r="CK23" s="25"/>
      <c r="CL23" s="21"/>
      <c r="CM23" s="21"/>
      <c r="CN23" s="26"/>
      <c r="CO23" s="21"/>
      <c r="CP23" s="21"/>
      <c r="CQ23" s="25"/>
      <c r="CS23" s="27"/>
      <c r="CT23" s="28"/>
      <c r="CU23" s="28"/>
      <c r="CV23" s="28"/>
      <c r="CX23" s="18" t="s">
        <v>8</v>
      </c>
      <c r="CY23" s="20" t="s">
        <v>9</v>
      </c>
      <c r="CZ23" s="20" t="s">
        <v>41</v>
      </c>
      <c r="DA23" s="20" t="s">
        <v>43</v>
      </c>
      <c r="DB23" s="20" t="s">
        <v>449</v>
      </c>
      <c r="DC23" s="20" t="s">
        <v>47</v>
      </c>
      <c r="DD23" s="20">
        <v>121</v>
      </c>
      <c r="DE23" s="20" t="s">
        <v>50</v>
      </c>
      <c r="DF23" s="20" t="s">
        <v>27</v>
      </c>
      <c r="DG23" s="20" t="s">
        <v>448</v>
      </c>
      <c r="DH23" s="20" t="s">
        <v>51</v>
      </c>
      <c r="DI23" s="20" t="s">
        <v>31</v>
      </c>
      <c r="DJ23" s="20" t="s">
        <v>32</v>
      </c>
      <c r="DK23" s="20" t="s">
        <v>33</v>
      </c>
      <c r="DL23" s="20" t="s">
        <v>35</v>
      </c>
      <c r="DM23" s="20" t="s">
        <v>38</v>
      </c>
      <c r="DN23" s="22"/>
      <c r="DO23" s="22"/>
      <c r="DP23" s="22"/>
      <c r="DQ23" s="22"/>
      <c r="DR23" s="22"/>
      <c r="DS23" s="22"/>
      <c r="DT23" s="22"/>
      <c r="DU23" s="22"/>
      <c r="DV23" s="22"/>
      <c r="DX23" s="36"/>
      <c r="DY23" s="36"/>
      <c r="DZ23" s="36"/>
      <c r="EA23" s="36"/>
    </row>
    <row r="24" spans="1:131">
      <c r="A24" s="10" t="s">
        <v>92</v>
      </c>
      <c r="B24" s="33" t="s">
        <v>516</v>
      </c>
      <c r="C24" s="17">
        <v>40748.540741308898</v>
      </c>
      <c r="D24" s="17"/>
      <c r="E24" s="17">
        <v>20.845414633661299</v>
      </c>
      <c r="F24" s="11" t="s">
        <v>456</v>
      </c>
      <c r="G24" s="11"/>
      <c r="H24" s="11"/>
      <c r="Q24">
        <v>23</v>
      </c>
      <c r="R24" s="19" t="s">
        <v>126</v>
      </c>
      <c r="S24" s="21">
        <v>21020</v>
      </c>
      <c r="T24" s="21">
        <v>21992.396551071401</v>
      </c>
      <c r="V24" s="19" t="s">
        <v>126</v>
      </c>
      <c r="W24" s="21">
        <v>-972.39655107140095</v>
      </c>
      <c r="Y24" s="19" t="s">
        <v>126</v>
      </c>
      <c r="Z24" s="21">
        <v>11451.2482213397</v>
      </c>
      <c r="AA24" s="21">
        <v>0</v>
      </c>
      <c r="AB24" s="21">
        <v>3814.5481110324499</v>
      </c>
      <c r="AC24" s="21">
        <v>-213.571978215142</v>
      </c>
      <c r="AD24" s="21">
        <v>-18.820916122497302</v>
      </c>
      <c r="AE24" s="21">
        <v>0</v>
      </c>
      <c r="AF24" s="21">
        <v>0</v>
      </c>
      <c r="AG24" s="21">
        <v>0</v>
      </c>
      <c r="AH24" s="21">
        <v>0</v>
      </c>
      <c r="AI24" s="21">
        <v>97.892632891319195</v>
      </c>
      <c r="AJ24" s="21">
        <v>323.834192620051</v>
      </c>
      <c r="AK24" s="21">
        <v>497.16604259823401</v>
      </c>
      <c r="AL24" s="21">
        <v>0</v>
      </c>
      <c r="AM24" s="21">
        <v>5534.6919589746003</v>
      </c>
      <c r="AN24" s="21">
        <v>133.34226070900701</v>
      </c>
      <c r="AO24" s="21">
        <v>0</v>
      </c>
      <c r="AP24" s="21">
        <v>178.225225311635</v>
      </c>
      <c r="AQ24" s="21">
        <v>193.84079993205799</v>
      </c>
      <c r="AR24" s="21">
        <v>0</v>
      </c>
      <c r="AS24" s="23"/>
      <c r="AT24" s="23"/>
      <c r="AU24" s="23"/>
      <c r="AV24" s="36"/>
      <c r="AW24" s="36"/>
      <c r="AX24" s="36"/>
      <c r="AY24" s="19" t="s">
        <v>126</v>
      </c>
      <c r="AZ24" s="21">
        <v>11451.2482213397</v>
      </c>
      <c r="BA24" s="21">
        <v>0</v>
      </c>
      <c r="BB24" s="21">
        <v>3814.5481110324499</v>
      </c>
      <c r="BC24" s="21">
        <v>-232.39289433763901</v>
      </c>
      <c r="BD24" s="21">
        <v>0</v>
      </c>
      <c r="BE24" s="21">
        <v>97.892632891319195</v>
      </c>
      <c r="BF24" s="21">
        <v>323.834192620051</v>
      </c>
      <c r="BG24" s="21">
        <v>497.16604259823401</v>
      </c>
      <c r="BH24" s="21">
        <v>0</v>
      </c>
      <c r="BI24" s="21">
        <v>5534.6919589746003</v>
      </c>
      <c r="BJ24" s="21">
        <v>133.34226070900701</v>
      </c>
      <c r="BK24" s="21">
        <v>0</v>
      </c>
      <c r="BL24" s="21">
        <v>178.225225311635</v>
      </c>
      <c r="BM24" s="21">
        <v>193.84079993205799</v>
      </c>
      <c r="BN24" s="21">
        <v>0</v>
      </c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G24" s="19"/>
      <c r="CH24" s="21"/>
      <c r="CJ24" s="19"/>
      <c r="CK24" s="25"/>
      <c r="CL24" s="21"/>
      <c r="CM24" s="21"/>
      <c r="CN24" s="26"/>
      <c r="CO24" s="21"/>
      <c r="CP24" s="21"/>
      <c r="CQ24" s="25"/>
      <c r="CS24" s="27"/>
      <c r="CT24" s="28"/>
      <c r="CU24" s="28"/>
      <c r="CV24" s="28"/>
      <c r="CX24" s="19" t="s">
        <v>68</v>
      </c>
      <c r="CY24" s="21">
        <v>595464.90750966396</v>
      </c>
      <c r="CZ24" s="21">
        <v>415599.75142512302</v>
      </c>
      <c r="DA24" s="21">
        <v>88377.994625780804</v>
      </c>
      <c r="DB24" s="21">
        <v>-9776.1823467597005</v>
      </c>
      <c r="DC24" s="21">
        <v>0</v>
      </c>
      <c r="DD24" s="21">
        <v>3388.86519033286</v>
      </c>
      <c r="DE24" s="21">
        <v>7113.08516556216</v>
      </c>
      <c r="DF24" s="21">
        <v>9059.2574676184395</v>
      </c>
      <c r="DG24" s="21">
        <v>0</v>
      </c>
      <c r="DH24" s="21">
        <v>143896.90810963101</v>
      </c>
      <c r="DI24" s="21">
        <v>9867.6490712949908</v>
      </c>
      <c r="DJ24" s="21">
        <v>1013.77752333144</v>
      </c>
      <c r="DK24" s="21">
        <v>8391.7858204731201</v>
      </c>
      <c r="DL24" s="21">
        <v>7415.2761770202196</v>
      </c>
      <c r="DM24" s="21">
        <v>-1.09139364212752E-11</v>
      </c>
      <c r="DN24" s="23"/>
      <c r="DO24" s="23"/>
      <c r="DP24" s="23"/>
      <c r="DQ24" s="23"/>
      <c r="DR24" s="23"/>
      <c r="DS24" s="23"/>
      <c r="DT24" s="23"/>
      <c r="DU24" s="23"/>
      <c r="DV24" s="23"/>
      <c r="DX24" s="36"/>
      <c r="DY24" s="36"/>
      <c r="DZ24" s="36"/>
      <c r="EA24" s="36"/>
    </row>
    <row r="25" spans="1:131">
      <c r="A25" s="10"/>
      <c r="B25" s="11"/>
      <c r="C25" s="11"/>
      <c r="D25" s="11"/>
      <c r="E25" s="11"/>
      <c r="F25" s="11"/>
      <c r="H25" s="11"/>
      <c r="Q25">
        <v>24</v>
      </c>
      <c r="R25" s="19" t="s">
        <v>131</v>
      </c>
      <c r="S25" s="21">
        <v>43186</v>
      </c>
      <c r="T25" s="21">
        <v>37162.770221904699</v>
      </c>
      <c r="V25" s="19" t="s">
        <v>131</v>
      </c>
      <c r="W25" s="21">
        <v>6023.2297780953004</v>
      </c>
      <c r="Y25" s="19" t="s">
        <v>131</v>
      </c>
      <c r="Z25" s="21">
        <v>11451.2482213397</v>
      </c>
      <c r="AA25" s="21">
        <v>19735.3042453284</v>
      </c>
      <c r="AB25" s="21">
        <v>2560.0408023069999</v>
      </c>
      <c r="AC25" s="21">
        <v>-428.41870988768301</v>
      </c>
      <c r="AD25" s="21">
        <v>-16.965300967640399</v>
      </c>
      <c r="AE25" s="21">
        <v>0</v>
      </c>
      <c r="AF25" s="21">
        <v>0</v>
      </c>
      <c r="AG25" s="21">
        <v>0</v>
      </c>
      <c r="AH25" s="21">
        <v>0</v>
      </c>
      <c r="AI25" s="21">
        <v>152.13707969055201</v>
      </c>
      <c r="AJ25" s="21">
        <v>327.32240736589603</v>
      </c>
      <c r="AK25" s="21">
        <v>271.51202981973501</v>
      </c>
      <c r="AL25" s="21">
        <v>0</v>
      </c>
      <c r="AM25" s="21">
        <v>2340.7430774214999</v>
      </c>
      <c r="AN25" s="21">
        <v>188.82555661134299</v>
      </c>
      <c r="AO25" s="21">
        <v>0</v>
      </c>
      <c r="AP25" s="21">
        <v>133.87089893011401</v>
      </c>
      <c r="AQ25" s="21">
        <v>447.14991394575401</v>
      </c>
      <c r="AR25" s="21">
        <v>7.2759576141834308E-12</v>
      </c>
      <c r="AS25" s="23"/>
      <c r="AT25" s="23"/>
      <c r="AU25" s="23"/>
      <c r="AV25" s="36"/>
      <c r="AW25" s="36"/>
      <c r="AX25" s="36"/>
      <c r="AY25" s="19" t="s">
        <v>131</v>
      </c>
      <c r="AZ25" s="21">
        <v>11451.2482213397</v>
      </c>
      <c r="BA25" s="21">
        <v>19735.3042453284</v>
      </c>
      <c r="BB25" s="21">
        <v>2560.0408023069999</v>
      </c>
      <c r="BC25" s="21">
        <v>-445.38401085532303</v>
      </c>
      <c r="BD25" s="21">
        <v>0</v>
      </c>
      <c r="BE25" s="21">
        <v>152.13707969055201</v>
      </c>
      <c r="BF25" s="21">
        <v>327.32240736589603</v>
      </c>
      <c r="BG25" s="21">
        <v>271.51202981973501</v>
      </c>
      <c r="BH25" s="21">
        <v>0</v>
      </c>
      <c r="BI25" s="21">
        <v>2340.7430774214999</v>
      </c>
      <c r="BJ25" s="21">
        <v>188.82555661134299</v>
      </c>
      <c r="BK25" s="21">
        <v>0</v>
      </c>
      <c r="BL25" s="21">
        <v>133.87089893011401</v>
      </c>
      <c r="BM25" s="21">
        <v>447.14991394575401</v>
      </c>
      <c r="BN25" s="21">
        <v>7.2759576141834308E-12</v>
      </c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G25" s="19"/>
      <c r="CH25" s="21"/>
      <c r="CJ25" s="19"/>
      <c r="CK25" s="25"/>
      <c r="CL25" s="21"/>
      <c r="CM25" s="21"/>
      <c r="CN25" s="26"/>
      <c r="CO25" s="21"/>
      <c r="CP25" s="21"/>
      <c r="CQ25" s="25"/>
      <c r="CS25" s="27"/>
      <c r="CT25" s="28"/>
      <c r="CU25" s="28"/>
      <c r="CV25" s="28"/>
      <c r="CX25" s="19" t="s">
        <v>73</v>
      </c>
      <c r="CY25" s="21">
        <v>595464.90750966396</v>
      </c>
      <c r="CZ25" s="21">
        <v>475660.19251988101</v>
      </c>
      <c r="DA25" s="21">
        <v>63878.579699474103</v>
      </c>
      <c r="DB25" s="21">
        <v>-29657.284539569398</v>
      </c>
      <c r="DC25" s="21">
        <v>0</v>
      </c>
      <c r="DD25" s="21">
        <v>2862.48608003955</v>
      </c>
      <c r="DE25" s="21">
        <v>3725.9695437407399</v>
      </c>
      <c r="DF25" s="21">
        <v>5983.2492927255798</v>
      </c>
      <c r="DG25" s="21">
        <v>2936.2035335139599</v>
      </c>
      <c r="DH25" s="21">
        <v>77654.266448778493</v>
      </c>
      <c r="DI25" s="21">
        <v>3930.9851645014601</v>
      </c>
      <c r="DJ25" s="21">
        <v>1507.8074549800499</v>
      </c>
      <c r="DK25" s="21">
        <v>2565.9669533813098</v>
      </c>
      <c r="DL25" s="21">
        <v>5799.7402339612199</v>
      </c>
      <c r="DM25" s="21">
        <v>-4.7293724492192301E-11</v>
      </c>
      <c r="DN25" s="23"/>
      <c r="DO25" s="23"/>
      <c r="DP25" s="23"/>
      <c r="DQ25" s="23"/>
      <c r="DR25" s="23"/>
      <c r="DS25" s="23"/>
      <c r="DT25" s="23"/>
      <c r="DU25" s="23"/>
      <c r="DV25" s="23"/>
      <c r="DX25" s="36"/>
      <c r="DY25" s="36"/>
      <c r="DZ25" s="36"/>
      <c r="EA25" s="36"/>
    </row>
    <row r="26" spans="1:131">
      <c r="A26" s="10" t="s">
        <v>105</v>
      </c>
      <c r="B26" s="11" t="s">
        <v>133</v>
      </c>
      <c r="C26" s="11"/>
      <c r="D26" s="11"/>
      <c r="E26" s="11"/>
      <c r="F26" s="11"/>
      <c r="G26" s="11"/>
      <c r="H26" s="11"/>
      <c r="Q26">
        <v>25</v>
      </c>
      <c r="R26" s="19" t="s">
        <v>132</v>
      </c>
      <c r="S26" s="21">
        <v>51517</v>
      </c>
      <c r="T26" s="21">
        <v>45898.685914150803</v>
      </c>
      <c r="V26" s="19" t="s">
        <v>132</v>
      </c>
      <c r="W26" s="21">
        <v>5618.3140858491997</v>
      </c>
      <c r="Y26" s="19" t="s">
        <v>132</v>
      </c>
      <c r="Z26" s="21">
        <v>11451.2482213397</v>
      </c>
      <c r="AA26" s="21">
        <v>28286.832508173102</v>
      </c>
      <c r="AB26" s="21">
        <v>3044.4805740464699</v>
      </c>
      <c r="AC26" s="21">
        <v>-15.4709121996167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249.03793283550399</v>
      </c>
      <c r="AJ26" s="21">
        <v>282.51193118767299</v>
      </c>
      <c r="AK26" s="21">
        <v>300.14287819561201</v>
      </c>
      <c r="AL26" s="21">
        <v>0</v>
      </c>
      <c r="AM26" s="21">
        <v>1597.7382704475999</v>
      </c>
      <c r="AN26" s="21">
        <v>244.478838872149</v>
      </c>
      <c r="AO26" s="21">
        <v>0</v>
      </c>
      <c r="AP26" s="21">
        <v>139.34383626899</v>
      </c>
      <c r="AQ26" s="21">
        <v>318.34183498358601</v>
      </c>
      <c r="AR26" s="21">
        <v>7.2759576141834308E-12</v>
      </c>
      <c r="AS26" s="23"/>
      <c r="AT26" s="23"/>
      <c r="AU26" s="23"/>
      <c r="AV26" s="36"/>
      <c r="AW26" s="36"/>
      <c r="AX26" s="36"/>
      <c r="AY26" s="19" t="s">
        <v>132</v>
      </c>
      <c r="AZ26" s="21">
        <v>11451.2482213397</v>
      </c>
      <c r="BA26" s="21">
        <v>28286.832508173102</v>
      </c>
      <c r="BB26" s="21">
        <v>3044.4805740464699</v>
      </c>
      <c r="BC26" s="21">
        <v>-15.4709121996167</v>
      </c>
      <c r="BD26" s="21">
        <v>0</v>
      </c>
      <c r="BE26" s="21">
        <v>249.03793283550399</v>
      </c>
      <c r="BF26" s="21">
        <v>282.51193118767299</v>
      </c>
      <c r="BG26" s="21">
        <v>300.14287819561201</v>
      </c>
      <c r="BH26" s="21">
        <v>0</v>
      </c>
      <c r="BI26" s="21">
        <v>1597.7382704475999</v>
      </c>
      <c r="BJ26" s="21">
        <v>244.478838872149</v>
      </c>
      <c r="BK26" s="21">
        <v>0</v>
      </c>
      <c r="BL26" s="21">
        <v>139.34383626899</v>
      </c>
      <c r="BM26" s="21">
        <v>318.34183498358601</v>
      </c>
      <c r="BN26" s="21">
        <v>7.2759576141834308E-12</v>
      </c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G26" s="19"/>
      <c r="CH26" s="21"/>
      <c r="CJ26" s="19"/>
      <c r="CK26" s="25"/>
      <c r="CL26" s="21"/>
      <c r="CM26" s="21"/>
      <c r="CN26" s="26"/>
      <c r="CO26" s="21"/>
      <c r="CP26" s="21"/>
      <c r="CQ26" s="25"/>
      <c r="CS26" s="27"/>
      <c r="CT26" s="28"/>
      <c r="CU26" s="28"/>
      <c r="CV26" s="28"/>
      <c r="DX26" s="36"/>
      <c r="DY26" s="36"/>
      <c r="DZ26" s="36"/>
      <c r="EA26" s="36"/>
    </row>
    <row r="27" spans="1:131">
      <c r="A27" s="10" t="s">
        <v>127</v>
      </c>
      <c r="B27" s="32" t="s">
        <v>579</v>
      </c>
      <c r="C27" s="17" t="s">
        <v>129</v>
      </c>
      <c r="D27" s="17"/>
      <c r="E27" s="17"/>
      <c r="F27" s="11" t="s">
        <v>136</v>
      </c>
      <c r="G27" s="11"/>
      <c r="H27" s="11"/>
      <c r="Q27">
        <v>26</v>
      </c>
      <c r="R27" s="19" t="s">
        <v>134</v>
      </c>
      <c r="S27" s="21">
        <v>30476</v>
      </c>
      <c r="T27" s="21">
        <v>34821.101107110102</v>
      </c>
      <c r="V27" s="19" t="s">
        <v>134</v>
      </c>
      <c r="W27" s="21">
        <v>-4345.1011071101002</v>
      </c>
      <c r="Y27" s="19" t="s">
        <v>134</v>
      </c>
      <c r="Z27" s="21">
        <v>11451.2482213397</v>
      </c>
      <c r="AA27" s="21">
        <v>19483.638123245499</v>
      </c>
      <c r="AB27" s="21">
        <v>1970.06201768442</v>
      </c>
      <c r="AC27" s="21">
        <v>-11.9219675894603</v>
      </c>
      <c r="AD27" s="21">
        <v>-20.725654716805298</v>
      </c>
      <c r="AE27" s="21">
        <v>0</v>
      </c>
      <c r="AF27" s="21">
        <v>0</v>
      </c>
      <c r="AG27" s="21">
        <v>0</v>
      </c>
      <c r="AH27" s="21">
        <v>0</v>
      </c>
      <c r="AI27" s="21">
        <v>47.397867345558801</v>
      </c>
      <c r="AJ27" s="21">
        <v>145.878699804463</v>
      </c>
      <c r="AK27" s="21">
        <v>171.49449928917801</v>
      </c>
      <c r="AL27" s="21">
        <v>0</v>
      </c>
      <c r="AM27" s="21">
        <v>1238.97592617539</v>
      </c>
      <c r="AN27" s="21">
        <v>110.44462246558599</v>
      </c>
      <c r="AO27" s="21">
        <v>0</v>
      </c>
      <c r="AP27" s="21">
        <v>54.261154192615599</v>
      </c>
      <c r="AQ27" s="21">
        <v>180.34759787394</v>
      </c>
      <c r="AR27" s="21">
        <v>1.45519152283669E-11</v>
      </c>
      <c r="AS27" s="23"/>
      <c r="AT27" s="23"/>
      <c r="AU27" s="23"/>
      <c r="AV27" s="36"/>
      <c r="AW27" s="36"/>
      <c r="AX27" s="36"/>
      <c r="AY27" s="19" t="s">
        <v>134</v>
      </c>
      <c r="AZ27" s="21">
        <v>11451.2482213397</v>
      </c>
      <c r="BA27" s="21">
        <v>19483.638123245499</v>
      </c>
      <c r="BB27" s="21">
        <v>1970.06201768442</v>
      </c>
      <c r="BC27" s="21">
        <v>-32.647622306265603</v>
      </c>
      <c r="BD27" s="21">
        <v>0</v>
      </c>
      <c r="BE27" s="21">
        <v>47.397867345558801</v>
      </c>
      <c r="BF27" s="21">
        <v>145.878699804463</v>
      </c>
      <c r="BG27" s="21">
        <v>171.49449928917801</v>
      </c>
      <c r="BH27" s="21">
        <v>0</v>
      </c>
      <c r="BI27" s="21">
        <v>1238.97592617539</v>
      </c>
      <c r="BJ27" s="21">
        <v>110.44462246558599</v>
      </c>
      <c r="BK27" s="21">
        <v>0</v>
      </c>
      <c r="BL27" s="21">
        <v>54.261154192615599</v>
      </c>
      <c r="BM27" s="21">
        <v>180.34759787394</v>
      </c>
      <c r="BN27" s="21">
        <v>1.45519152283669E-11</v>
      </c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G27" s="19"/>
      <c r="CH27" s="21"/>
      <c r="CJ27" s="19"/>
      <c r="CK27" s="25"/>
      <c r="CL27" s="21"/>
      <c r="CM27" s="21"/>
      <c r="CN27" s="26"/>
      <c r="CO27" s="21"/>
      <c r="CP27" s="21"/>
      <c r="CQ27" s="25"/>
      <c r="CS27" s="27"/>
      <c r="CT27" s="28"/>
      <c r="CU27" s="28"/>
      <c r="CV27" s="28"/>
      <c r="DX27" s="36"/>
      <c r="DY27" s="36"/>
      <c r="DZ27" s="36"/>
      <c r="EA27" s="36"/>
    </row>
    <row r="28" spans="1:131">
      <c r="A28" s="10" t="s">
        <v>92</v>
      </c>
      <c r="B28" s="32" t="s">
        <v>517</v>
      </c>
      <c r="C28" s="17">
        <v>5515.5903441995397</v>
      </c>
      <c r="D28" s="17"/>
      <c r="E28" s="17">
        <v>0.48864725446081397</v>
      </c>
      <c r="F28" s="11" t="s">
        <v>458</v>
      </c>
      <c r="G28" s="11"/>
      <c r="H28" s="11"/>
      <c r="Q28">
        <v>27</v>
      </c>
      <c r="R28" s="19" t="s">
        <v>137</v>
      </c>
      <c r="S28" s="21">
        <v>21549</v>
      </c>
      <c r="T28" s="21">
        <v>20293.427393335802</v>
      </c>
      <c r="V28" s="19" t="s">
        <v>137</v>
      </c>
      <c r="W28" s="21">
        <v>1255.5726066642001</v>
      </c>
      <c r="Y28" s="19" t="s">
        <v>137</v>
      </c>
      <c r="Z28" s="21">
        <v>11451.2482213397</v>
      </c>
      <c r="AA28" s="21">
        <v>4181.9221844820604</v>
      </c>
      <c r="AB28" s="21">
        <v>2397.6144316495802</v>
      </c>
      <c r="AC28" s="21">
        <v>-82.819536710860007</v>
      </c>
      <c r="AD28" s="21">
        <v>-40.097450422702302</v>
      </c>
      <c r="AE28" s="21">
        <v>0</v>
      </c>
      <c r="AF28" s="21">
        <v>0</v>
      </c>
      <c r="AG28" s="21">
        <v>0</v>
      </c>
      <c r="AH28" s="21">
        <v>0</v>
      </c>
      <c r="AI28" s="21">
        <v>53.808818640769601</v>
      </c>
      <c r="AJ28" s="21">
        <v>194.89404974672101</v>
      </c>
      <c r="AK28" s="21">
        <v>247.26694287046001</v>
      </c>
      <c r="AL28" s="21">
        <v>0</v>
      </c>
      <c r="AM28" s="21">
        <v>1681.77786445795</v>
      </c>
      <c r="AN28" s="21">
        <v>14.159758739266399</v>
      </c>
      <c r="AO28" s="21">
        <v>0</v>
      </c>
      <c r="AP28" s="21">
        <v>87.648875462434304</v>
      </c>
      <c r="AQ28" s="21">
        <v>106.00323308044401</v>
      </c>
      <c r="AR28" s="21">
        <v>0</v>
      </c>
      <c r="AS28" s="23"/>
      <c r="AT28" s="23"/>
      <c r="AU28" s="23"/>
      <c r="AV28" s="36"/>
      <c r="AW28" s="36"/>
      <c r="AX28" s="36"/>
      <c r="AY28" s="19" t="s">
        <v>137</v>
      </c>
      <c r="AZ28" s="21">
        <v>11451.2482213397</v>
      </c>
      <c r="BA28" s="21">
        <v>4181.9221844820604</v>
      </c>
      <c r="BB28" s="21">
        <v>2397.6144316495802</v>
      </c>
      <c r="BC28" s="21">
        <v>-122.916987133562</v>
      </c>
      <c r="BD28" s="21">
        <v>0</v>
      </c>
      <c r="BE28" s="21">
        <v>53.808818640769601</v>
      </c>
      <c r="BF28" s="21">
        <v>194.89404974672101</v>
      </c>
      <c r="BG28" s="21">
        <v>247.26694287046001</v>
      </c>
      <c r="BH28" s="21">
        <v>0</v>
      </c>
      <c r="BI28" s="21">
        <v>1681.77786445795</v>
      </c>
      <c r="BJ28" s="21">
        <v>14.159758739266399</v>
      </c>
      <c r="BK28" s="21">
        <v>0</v>
      </c>
      <c r="BL28" s="21">
        <v>87.648875462434304</v>
      </c>
      <c r="BM28" s="21">
        <v>106.00323308044401</v>
      </c>
      <c r="BN28" s="21">
        <v>0</v>
      </c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G28" s="19"/>
      <c r="CH28" s="21"/>
      <c r="CJ28" s="19"/>
      <c r="CK28" s="25"/>
      <c r="CL28" s="21"/>
      <c r="CM28" s="21"/>
      <c r="CN28" s="26"/>
      <c r="CO28" s="21"/>
      <c r="CP28" s="21"/>
      <c r="CQ28" s="25"/>
      <c r="CS28" s="27"/>
      <c r="CT28" s="28"/>
      <c r="CU28" s="28"/>
      <c r="CV28" s="28"/>
      <c r="DX28" s="36"/>
      <c r="DY28" s="36"/>
      <c r="DZ28" s="36"/>
      <c r="EA28" s="36"/>
    </row>
    <row r="29" spans="1:131">
      <c r="A29" s="10" t="s">
        <v>127</v>
      </c>
      <c r="B29" s="32" t="s">
        <v>518</v>
      </c>
      <c r="C29" s="17" t="s">
        <v>129</v>
      </c>
      <c r="D29" s="17"/>
      <c r="E29" s="17"/>
      <c r="F29" s="11" t="s">
        <v>460</v>
      </c>
      <c r="G29" s="11"/>
      <c r="H29" s="11"/>
      <c r="Q29">
        <v>28</v>
      </c>
      <c r="R29" s="19" t="s">
        <v>140</v>
      </c>
      <c r="S29" s="21">
        <v>15190</v>
      </c>
      <c r="T29" s="21">
        <v>16369.581651799699</v>
      </c>
      <c r="V29" s="19" t="s">
        <v>140</v>
      </c>
      <c r="W29" s="21">
        <v>-1179.5816517997</v>
      </c>
      <c r="Y29" s="19" t="s">
        <v>140</v>
      </c>
      <c r="Z29" s="21">
        <v>11451.2482213397</v>
      </c>
      <c r="AA29" s="21">
        <v>2512.0206050627999</v>
      </c>
      <c r="AB29" s="21">
        <v>903.67866717055006</v>
      </c>
      <c r="AC29" s="21">
        <v>-165.470991260266</v>
      </c>
      <c r="AD29" s="21">
        <v>-68.094313509752297</v>
      </c>
      <c r="AE29" s="21">
        <v>0</v>
      </c>
      <c r="AF29" s="21">
        <v>0</v>
      </c>
      <c r="AG29" s="21">
        <v>0</v>
      </c>
      <c r="AH29" s="21">
        <v>0</v>
      </c>
      <c r="AI29" s="21">
        <v>35.976430376312202</v>
      </c>
      <c r="AJ29" s="21">
        <v>124.810397693818</v>
      </c>
      <c r="AK29" s="21">
        <v>52.857211452146501</v>
      </c>
      <c r="AL29" s="21">
        <v>0</v>
      </c>
      <c r="AM29" s="21">
        <v>1464.5344342415699</v>
      </c>
      <c r="AN29" s="21">
        <v>1.2010733709250401</v>
      </c>
      <c r="AO29" s="21">
        <v>0</v>
      </c>
      <c r="AP29" s="21">
        <v>52.057524278719796</v>
      </c>
      <c r="AQ29" s="21">
        <v>4.7623915831954404</v>
      </c>
      <c r="AR29" s="21">
        <v>-1.8189894035458601E-12</v>
      </c>
      <c r="AS29" s="23"/>
      <c r="AT29" s="23"/>
      <c r="AU29" s="23"/>
      <c r="AV29" s="36"/>
      <c r="AW29" s="36"/>
      <c r="AX29" s="36"/>
      <c r="AY29" s="19" t="s">
        <v>140</v>
      </c>
      <c r="AZ29" s="21">
        <v>11451.2482213397</v>
      </c>
      <c r="BA29" s="21">
        <v>2512.0206050627999</v>
      </c>
      <c r="BB29" s="21">
        <v>903.67866717055006</v>
      </c>
      <c r="BC29" s="21">
        <v>-233.565304770018</v>
      </c>
      <c r="BD29" s="21">
        <v>0</v>
      </c>
      <c r="BE29" s="21">
        <v>35.976430376312202</v>
      </c>
      <c r="BF29" s="21">
        <v>124.810397693818</v>
      </c>
      <c r="BG29" s="21">
        <v>52.857211452146501</v>
      </c>
      <c r="BH29" s="21">
        <v>0</v>
      </c>
      <c r="BI29" s="21">
        <v>1464.5344342415699</v>
      </c>
      <c r="BJ29" s="21">
        <v>1.2010733709250401</v>
      </c>
      <c r="BK29" s="21">
        <v>0</v>
      </c>
      <c r="BL29" s="21">
        <v>52.057524278719796</v>
      </c>
      <c r="BM29" s="21">
        <v>4.7623915831954404</v>
      </c>
      <c r="BN29" s="21">
        <v>-1.8189894035458601E-12</v>
      </c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G29" s="19"/>
      <c r="CH29" s="21"/>
      <c r="CJ29" s="19"/>
      <c r="CK29" s="25"/>
      <c r="CL29" s="21"/>
      <c r="CM29" s="21"/>
      <c r="CN29" s="26"/>
      <c r="CO29" s="21"/>
      <c r="CP29" s="21"/>
      <c r="CQ29" s="25"/>
      <c r="CS29" s="27"/>
      <c r="CT29" s="28"/>
      <c r="CU29" s="28"/>
      <c r="CV29" s="28"/>
      <c r="DX29" s="36"/>
      <c r="DY29" s="36"/>
      <c r="DZ29" s="36"/>
      <c r="EA29" s="36"/>
    </row>
    <row r="30" spans="1:131">
      <c r="A30" s="10" t="s">
        <v>127</v>
      </c>
      <c r="B30" s="32" t="s">
        <v>519</v>
      </c>
      <c r="C30" s="17" t="s">
        <v>129</v>
      </c>
      <c r="D30" s="17"/>
      <c r="E30" s="17"/>
      <c r="F30" s="11" t="s">
        <v>139</v>
      </c>
      <c r="G30" s="11"/>
      <c r="H30" s="11"/>
      <c r="Q30">
        <v>29</v>
      </c>
      <c r="R30" s="19" t="s">
        <v>142</v>
      </c>
      <c r="S30" s="21">
        <v>15017</v>
      </c>
      <c r="T30" s="21">
        <v>15498.8768244844</v>
      </c>
      <c r="V30" s="19" t="s">
        <v>142</v>
      </c>
      <c r="W30" s="21">
        <v>-481.8768244844</v>
      </c>
      <c r="Y30" s="19" t="s">
        <v>142</v>
      </c>
      <c r="Z30" s="21">
        <v>11451.2482213397</v>
      </c>
      <c r="AA30" s="21">
        <v>0</v>
      </c>
      <c r="AB30" s="21">
        <v>1167.4707706843801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23.195635080772</v>
      </c>
      <c r="AJ30" s="21">
        <v>186.672470613999</v>
      </c>
      <c r="AK30" s="21">
        <v>54.293424057919196</v>
      </c>
      <c r="AL30" s="21">
        <v>0</v>
      </c>
      <c r="AM30" s="21">
        <v>2389.8420393040701</v>
      </c>
      <c r="AN30" s="21">
        <v>24.417283167890002</v>
      </c>
      <c r="AO30" s="21">
        <v>38.886848267152097</v>
      </c>
      <c r="AP30" s="21">
        <v>161.440353419698</v>
      </c>
      <c r="AQ30" s="21">
        <v>1.40977854883628</v>
      </c>
      <c r="AR30" s="21">
        <v>0</v>
      </c>
      <c r="AS30" s="23"/>
      <c r="AT30" s="23"/>
      <c r="AU30" s="23"/>
      <c r="AV30" s="36"/>
      <c r="AW30" s="36"/>
      <c r="AX30" s="36"/>
      <c r="AY30" s="19" t="s">
        <v>142</v>
      </c>
      <c r="AZ30" s="21">
        <v>11451.2482213397</v>
      </c>
      <c r="BA30" s="21">
        <v>0</v>
      </c>
      <c r="BB30" s="21">
        <v>1167.4707706843801</v>
      </c>
      <c r="BC30" s="21">
        <v>0</v>
      </c>
      <c r="BD30" s="21">
        <v>0</v>
      </c>
      <c r="BE30" s="21">
        <v>23.195635080772</v>
      </c>
      <c r="BF30" s="21">
        <v>186.672470613999</v>
      </c>
      <c r="BG30" s="21">
        <v>54.293424057919196</v>
      </c>
      <c r="BH30" s="21">
        <v>0</v>
      </c>
      <c r="BI30" s="21">
        <v>2389.8420393040701</v>
      </c>
      <c r="BJ30" s="21">
        <v>24.417283167890002</v>
      </c>
      <c r="BK30" s="21">
        <v>38.886848267152097</v>
      </c>
      <c r="BL30" s="21">
        <v>161.440353419698</v>
      </c>
      <c r="BM30" s="21">
        <v>1.40977854883628</v>
      </c>
      <c r="BN30" s="21">
        <v>0</v>
      </c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G30" s="19"/>
      <c r="CH30" s="21"/>
      <c r="CJ30" s="19"/>
      <c r="CK30" s="25"/>
      <c r="CL30" s="21"/>
      <c r="CM30" s="21"/>
      <c r="CN30" s="26"/>
      <c r="CO30" s="21"/>
      <c r="CP30" s="21"/>
      <c r="CQ30" s="25"/>
      <c r="CS30" s="27"/>
      <c r="CT30" s="28"/>
      <c r="CU30" s="28"/>
      <c r="CV30" s="28"/>
      <c r="CX30" s="75" t="s">
        <v>143</v>
      </c>
      <c r="CY30" s="76" t="str">
        <f>CY23</f>
        <v>Base</v>
      </c>
      <c r="CZ30" s="76" t="str">
        <f t="shared" ref="CZ30:DN30" si="0">CZ23</f>
        <v>Promos</v>
      </c>
      <c r="DA30" s="76" t="str">
        <f t="shared" si="0"/>
        <v>Distrn</v>
      </c>
      <c r="DB30" s="76" t="str">
        <f t="shared" si="0"/>
        <v>Comp_price</v>
      </c>
      <c r="DC30" s="76" t="str">
        <f t="shared" si="0"/>
        <v>Launchhyperx2</v>
      </c>
      <c r="DD30" s="76">
        <f t="shared" si="0"/>
        <v>121</v>
      </c>
      <c r="DE30" s="76" t="str">
        <f t="shared" si="0"/>
        <v>Edm</v>
      </c>
      <c r="DF30" s="76" t="str">
        <f t="shared" si="0"/>
        <v>Social</v>
      </c>
      <c r="DG30" s="76" t="str">
        <f t="shared" si="0"/>
        <v>Own-ec</v>
      </c>
      <c r="DH30" s="76" t="str">
        <f t="shared" si="0"/>
        <v>Cvs</v>
      </c>
      <c r="DI30" s="76" t="str">
        <f t="shared" si="0"/>
        <v>Digitaldisplay</v>
      </c>
      <c r="DJ30" s="76" t="str">
        <f t="shared" si="0"/>
        <v>Digitalvideo</v>
      </c>
      <c r="DK30" s="76" t="str">
        <f t="shared" si="0"/>
        <v>Progdisplay</v>
      </c>
      <c r="DL30" s="76" t="str">
        <f t="shared" si="0"/>
        <v>Socialdisplay</v>
      </c>
      <c r="DM30" s="76" t="str">
        <f t="shared" si="0"/>
        <v>Other</v>
      </c>
      <c r="DN30" s="76">
        <f t="shared" si="0"/>
        <v>0</v>
      </c>
      <c r="DX30" s="36"/>
      <c r="DY30" s="36"/>
      <c r="DZ30" s="36"/>
      <c r="EA30" s="36"/>
    </row>
    <row r="31" spans="1:131">
      <c r="A31" s="10"/>
      <c r="B31" s="32"/>
      <c r="C31" s="17"/>
      <c r="D31" s="17"/>
      <c r="E31" s="17"/>
      <c r="F31" s="11"/>
      <c r="G31" s="11"/>
      <c r="H31" s="11"/>
      <c r="Q31">
        <v>30</v>
      </c>
      <c r="R31" s="19" t="s">
        <v>144</v>
      </c>
      <c r="S31" s="21">
        <v>14520</v>
      </c>
      <c r="T31" s="21">
        <v>14872.9939268176</v>
      </c>
      <c r="V31" s="19" t="s">
        <v>144</v>
      </c>
      <c r="W31" s="21">
        <v>-352.99392681760003</v>
      </c>
      <c r="Y31" s="19" t="s">
        <v>144</v>
      </c>
      <c r="Z31" s="21">
        <v>11451.2482213397</v>
      </c>
      <c r="AA31" s="21">
        <v>0</v>
      </c>
      <c r="AB31" s="21">
        <v>834.53404189287903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132.37981566995501</v>
      </c>
      <c r="AK31" s="21">
        <v>45.329671982995897</v>
      </c>
      <c r="AL31" s="21">
        <v>0</v>
      </c>
      <c r="AM31" s="21">
        <v>2107.0714857189</v>
      </c>
      <c r="AN31" s="21">
        <v>39.989404335192603</v>
      </c>
      <c r="AO31" s="21">
        <v>76.173790931717207</v>
      </c>
      <c r="AP31" s="21">
        <v>182.23010244409301</v>
      </c>
      <c r="AQ31" s="21">
        <v>4.0373925021822297</v>
      </c>
      <c r="AR31" s="21">
        <v>-1.8189894035458601E-12</v>
      </c>
      <c r="AS31" s="23"/>
      <c r="AT31" s="23"/>
      <c r="AU31" s="23"/>
      <c r="AV31" s="36"/>
      <c r="AW31" s="36"/>
      <c r="AX31" s="36"/>
      <c r="AY31" s="19" t="s">
        <v>144</v>
      </c>
      <c r="AZ31" s="21">
        <v>11451.2482213397</v>
      </c>
      <c r="BA31" s="21">
        <v>0</v>
      </c>
      <c r="BB31" s="21">
        <v>834.53404189287903</v>
      </c>
      <c r="BC31" s="21">
        <v>0</v>
      </c>
      <c r="BD31" s="21">
        <v>0</v>
      </c>
      <c r="BE31" s="21">
        <v>0</v>
      </c>
      <c r="BF31" s="21">
        <v>132.37981566995501</v>
      </c>
      <c r="BG31" s="21">
        <v>45.329671982995897</v>
      </c>
      <c r="BH31" s="21">
        <v>0</v>
      </c>
      <c r="BI31" s="21">
        <v>2107.0714857189</v>
      </c>
      <c r="BJ31" s="21">
        <v>39.989404335192603</v>
      </c>
      <c r="BK31" s="21">
        <v>76.173790931717207</v>
      </c>
      <c r="BL31" s="21">
        <v>182.23010244409301</v>
      </c>
      <c r="BM31" s="21">
        <v>4.0373925021822297</v>
      </c>
      <c r="BN31" s="21">
        <v>-1.8189894035458601E-12</v>
      </c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J31" s="19"/>
      <c r="CK31" s="25"/>
      <c r="CL31" s="21"/>
      <c r="CM31" s="21"/>
      <c r="CN31" s="26"/>
      <c r="CO31" s="21"/>
      <c r="CP31" s="21"/>
      <c r="CQ31" s="25"/>
      <c r="CS31" s="27"/>
      <c r="CT31" s="28"/>
      <c r="CU31" s="28"/>
      <c r="CV31" s="28"/>
      <c r="CX31" s="75" t="str">
        <f>CX24</f>
        <v>Year_2022</v>
      </c>
      <c r="CY31" s="77">
        <f>CY24/SUM($CY24:$DM24)</f>
        <v>0.46527490521675768</v>
      </c>
      <c r="CZ31" s="77">
        <f t="shared" ref="CZ31:DN31" si="1">CZ24/SUM($CY24:$DM24)</f>
        <v>0.32473472830016259</v>
      </c>
      <c r="DA31" s="77">
        <f t="shared" si="1"/>
        <v>6.90553927765927E-2</v>
      </c>
      <c r="DB31" s="77">
        <f t="shared" si="1"/>
        <v>-7.638757981210738E-3</v>
      </c>
      <c r="DC31" s="77">
        <f t="shared" si="1"/>
        <v>0</v>
      </c>
      <c r="DD31" s="77">
        <f t="shared" si="1"/>
        <v>2.647937620402763E-3</v>
      </c>
      <c r="DE31" s="77">
        <f t="shared" si="1"/>
        <v>5.5579094325587065E-3</v>
      </c>
      <c r="DF31" s="77">
        <f t="shared" si="1"/>
        <v>7.0785786138236311E-3</v>
      </c>
      <c r="DG31" s="77">
        <f t="shared" si="1"/>
        <v>0</v>
      </c>
      <c r="DH31" s="77">
        <f t="shared" si="1"/>
        <v>0.11243587898688469</v>
      </c>
      <c r="DI31" s="77">
        <f t="shared" si="1"/>
        <v>7.7102267966723008E-3</v>
      </c>
      <c r="DJ31" s="77">
        <f t="shared" si="1"/>
        <v>7.9212936838139367E-4</v>
      </c>
      <c r="DK31" s="77">
        <f t="shared" si="1"/>
        <v>6.5570402268526548E-3</v>
      </c>
      <c r="DL31" s="77">
        <f t="shared" si="1"/>
        <v>5.7940306421217121E-3</v>
      </c>
      <c r="DM31" s="77">
        <f t="shared" si="1"/>
        <v>-8.5277581766951167E-18</v>
      </c>
      <c r="DN31" s="77">
        <f t="shared" si="1"/>
        <v>0</v>
      </c>
      <c r="DX31" s="36"/>
      <c r="DY31" s="36"/>
      <c r="DZ31" s="36"/>
      <c r="EA31" s="36"/>
    </row>
    <row r="32" spans="1:131">
      <c r="A32" s="10"/>
      <c r="B32" s="32"/>
      <c r="C32" s="17"/>
      <c r="D32" s="17"/>
      <c r="E32" s="17"/>
      <c r="F32" s="11"/>
      <c r="G32" s="11"/>
      <c r="H32" s="11"/>
      <c r="Q32">
        <v>31</v>
      </c>
      <c r="R32" s="19" t="s">
        <v>146</v>
      </c>
      <c r="S32" s="21">
        <v>13844</v>
      </c>
      <c r="T32" s="21">
        <v>14482.037991215901</v>
      </c>
      <c r="V32" s="19" t="s">
        <v>146</v>
      </c>
      <c r="W32" s="21">
        <v>-638.037991215901</v>
      </c>
      <c r="Y32" s="19" t="s">
        <v>146</v>
      </c>
      <c r="Z32" s="21">
        <v>11451.2482213397</v>
      </c>
      <c r="AA32" s="21">
        <v>0</v>
      </c>
      <c r="AB32" s="21">
        <v>799.12280528711801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34.707427921447298</v>
      </c>
      <c r="AJ32" s="21">
        <v>0.14035094666017001</v>
      </c>
      <c r="AK32" s="21">
        <v>70.874156908046103</v>
      </c>
      <c r="AL32" s="21">
        <v>0</v>
      </c>
      <c r="AM32" s="21">
        <v>1961.4488961899999</v>
      </c>
      <c r="AN32" s="21">
        <v>4.0762767838879599</v>
      </c>
      <c r="AO32" s="21">
        <v>69.899102503826697</v>
      </c>
      <c r="AP32" s="21">
        <v>85.090409393544107</v>
      </c>
      <c r="AQ32" s="21">
        <v>5.4303439416844901</v>
      </c>
      <c r="AR32" s="21">
        <v>0</v>
      </c>
      <c r="AS32" s="23"/>
      <c r="AT32" s="23"/>
      <c r="AU32" s="23"/>
      <c r="AV32" s="36"/>
      <c r="AW32" s="36"/>
      <c r="AX32" s="36"/>
      <c r="AY32" s="19" t="s">
        <v>146</v>
      </c>
      <c r="AZ32" s="21">
        <v>11451.2482213397</v>
      </c>
      <c r="BA32" s="21">
        <v>0</v>
      </c>
      <c r="BB32" s="21">
        <v>799.12280528711801</v>
      </c>
      <c r="BC32" s="21">
        <v>0</v>
      </c>
      <c r="BD32" s="21">
        <v>0</v>
      </c>
      <c r="BE32" s="21">
        <v>34.707427921447298</v>
      </c>
      <c r="BF32" s="21">
        <v>0.14035094666017001</v>
      </c>
      <c r="BG32" s="21">
        <v>70.874156908046103</v>
      </c>
      <c r="BH32" s="21">
        <v>0</v>
      </c>
      <c r="BI32" s="21">
        <v>1961.4488961899999</v>
      </c>
      <c r="BJ32" s="21">
        <v>4.0762767838879599</v>
      </c>
      <c r="BK32" s="21">
        <v>69.899102503826697</v>
      </c>
      <c r="BL32" s="21">
        <v>85.090409393544107</v>
      </c>
      <c r="BM32" s="21">
        <v>5.4303439416844901</v>
      </c>
      <c r="BN32" s="21">
        <v>0</v>
      </c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J32" s="19"/>
      <c r="CK32" s="25"/>
      <c r="CL32" s="21"/>
      <c r="CM32" s="21"/>
      <c r="CN32" s="26"/>
      <c r="CO32" s="21"/>
      <c r="CP32" s="21"/>
      <c r="CQ32" s="25"/>
      <c r="CS32" s="27"/>
      <c r="CT32" s="28"/>
      <c r="CU32" s="28"/>
      <c r="CV32" s="28"/>
      <c r="CX32" s="75" t="str">
        <f t="shared" ref="CX32" si="2">CX25</f>
        <v>Year_2023</v>
      </c>
      <c r="CY32" s="77">
        <f>CY25/SUM($CY25:$DM25)</f>
        <v>0.49118080328970026</v>
      </c>
      <c r="CZ32" s="77">
        <f t="shared" ref="CZ32:DN32" si="3">CZ25/SUM($CY25:$DM25)</f>
        <v>0.39235755543000977</v>
      </c>
      <c r="DA32" s="77">
        <f t="shared" si="3"/>
        <v>5.2691488102988876E-2</v>
      </c>
      <c r="DB32" s="77">
        <f t="shared" si="3"/>
        <v>-2.4463387614996425E-2</v>
      </c>
      <c r="DC32" s="77">
        <f t="shared" si="3"/>
        <v>0</v>
      </c>
      <c r="DD32" s="77">
        <f t="shared" si="3"/>
        <v>2.3611772826034978E-3</v>
      </c>
      <c r="DE32" s="77">
        <f t="shared" si="3"/>
        <v>3.0734384015700085E-3</v>
      </c>
      <c r="DF32" s="77">
        <f t="shared" si="3"/>
        <v>4.9353994783240618E-3</v>
      </c>
      <c r="DG32" s="77">
        <f t="shared" si="3"/>
        <v>2.4219845569825411E-3</v>
      </c>
      <c r="DH32" s="77">
        <f t="shared" si="3"/>
        <v>6.4054631082629196E-2</v>
      </c>
      <c r="DI32" s="77">
        <f t="shared" si="3"/>
        <v>3.2425495213391493E-3</v>
      </c>
      <c r="DJ32" s="77">
        <f t="shared" si="3"/>
        <v>1.2437442872001319E-3</v>
      </c>
      <c r="DK32" s="77">
        <f t="shared" si="3"/>
        <v>2.1165877173982784E-3</v>
      </c>
      <c r="DL32" s="77">
        <f t="shared" si="3"/>
        <v>4.7840284642507395E-3</v>
      </c>
      <c r="DM32" s="77">
        <f t="shared" si="3"/>
        <v>-3.9011147917662611E-17</v>
      </c>
      <c r="DN32" s="77">
        <f t="shared" si="3"/>
        <v>0</v>
      </c>
      <c r="DX32" s="36"/>
      <c r="DY32" s="36"/>
      <c r="DZ32" s="36"/>
      <c r="EA32" s="36"/>
    </row>
    <row r="33" spans="1:131">
      <c r="A33" s="10"/>
      <c r="B33" s="11"/>
      <c r="C33" s="11"/>
      <c r="D33" s="11"/>
      <c r="E33" s="11"/>
      <c r="F33" s="11"/>
      <c r="G33" s="11"/>
      <c r="H33" s="11"/>
      <c r="Q33">
        <v>32</v>
      </c>
      <c r="R33" s="19" t="s">
        <v>150</v>
      </c>
      <c r="S33" s="21">
        <v>14153</v>
      </c>
      <c r="T33" s="21">
        <v>14359.706203072899</v>
      </c>
      <c r="V33" s="19" t="s">
        <v>150</v>
      </c>
      <c r="W33" s="21">
        <v>-206.706203072899</v>
      </c>
      <c r="Y33" s="19" t="s">
        <v>150</v>
      </c>
      <c r="Z33" s="21">
        <v>11451.2482213397</v>
      </c>
      <c r="AA33" s="21">
        <v>0</v>
      </c>
      <c r="AB33" s="21">
        <v>714.22251792072802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214.219819456903</v>
      </c>
      <c r="AJ33" s="21">
        <v>8.04290133218006</v>
      </c>
      <c r="AK33" s="21">
        <v>89.166048347869406</v>
      </c>
      <c r="AL33" s="21">
        <v>0</v>
      </c>
      <c r="AM33" s="21">
        <v>1686.9127819969699</v>
      </c>
      <c r="AN33" s="21">
        <v>0.15866228868668</v>
      </c>
      <c r="AO33" s="21">
        <v>135.62198060132701</v>
      </c>
      <c r="AP33" s="21">
        <v>59.095062658372903</v>
      </c>
      <c r="AQ33" s="21">
        <v>1.0182071301753</v>
      </c>
      <c r="AR33" s="21">
        <v>0</v>
      </c>
      <c r="AS33" s="23"/>
      <c r="AT33" s="23"/>
      <c r="AU33" s="23"/>
      <c r="AV33" s="36"/>
      <c r="AW33" s="36"/>
      <c r="AX33" s="36"/>
      <c r="AY33" s="19" t="s">
        <v>150</v>
      </c>
      <c r="AZ33" s="21">
        <v>11451.2482213397</v>
      </c>
      <c r="BA33" s="21">
        <v>0</v>
      </c>
      <c r="BB33" s="21">
        <v>714.22251792072802</v>
      </c>
      <c r="BC33" s="21">
        <v>0</v>
      </c>
      <c r="BD33" s="21">
        <v>0</v>
      </c>
      <c r="BE33" s="21">
        <v>214.219819456903</v>
      </c>
      <c r="BF33" s="21">
        <v>8.04290133218006</v>
      </c>
      <c r="BG33" s="21">
        <v>89.166048347869406</v>
      </c>
      <c r="BH33" s="21">
        <v>0</v>
      </c>
      <c r="BI33" s="21">
        <v>1686.9127819969699</v>
      </c>
      <c r="BJ33" s="21">
        <v>0.15866228868668</v>
      </c>
      <c r="BK33" s="21">
        <v>135.62198060132701</v>
      </c>
      <c r="BL33" s="21">
        <v>59.095062658372903</v>
      </c>
      <c r="BM33" s="21">
        <v>1.0182071301753</v>
      </c>
      <c r="BN33" s="21">
        <v>0</v>
      </c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J33" s="19"/>
      <c r="CK33" s="25"/>
      <c r="CL33" s="21"/>
      <c r="CM33" s="21"/>
      <c r="CN33" s="26"/>
      <c r="CO33" s="21"/>
      <c r="CP33" s="21"/>
      <c r="CQ33" s="25"/>
      <c r="CS33" s="27"/>
      <c r="CT33" s="28"/>
      <c r="CU33" s="28"/>
      <c r="CV33" s="28"/>
      <c r="DX33" s="36"/>
      <c r="DY33" s="36"/>
      <c r="DZ33" s="36"/>
      <c r="EA33" s="36"/>
    </row>
    <row r="34" spans="1:131">
      <c r="A34" s="10" t="s">
        <v>105</v>
      </c>
      <c r="B34" s="11" t="s">
        <v>155</v>
      </c>
      <c r="C34" s="11"/>
      <c r="D34" s="11"/>
      <c r="E34" s="11"/>
      <c r="F34" s="11"/>
      <c r="G34" s="11"/>
      <c r="H34" s="11"/>
      <c r="Q34">
        <v>33</v>
      </c>
      <c r="R34" s="19" t="s">
        <v>152</v>
      </c>
      <c r="S34" s="21">
        <v>14087</v>
      </c>
      <c r="T34" s="21">
        <v>13945.735935303401</v>
      </c>
      <c r="V34" s="19" t="s">
        <v>152</v>
      </c>
      <c r="W34" s="21">
        <v>141.26406469659901</v>
      </c>
      <c r="Y34" s="19" t="s">
        <v>152</v>
      </c>
      <c r="Z34" s="21">
        <v>11451.2482213397</v>
      </c>
      <c r="AA34" s="21">
        <v>0</v>
      </c>
      <c r="AB34" s="21">
        <v>576.91382216066495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40.976611257891498</v>
      </c>
      <c r="AJ34" s="21">
        <v>10.0133996193439</v>
      </c>
      <c r="AK34" s="21">
        <v>145.039708884628</v>
      </c>
      <c r="AL34" s="21">
        <v>0</v>
      </c>
      <c r="AM34" s="21">
        <v>1598.76764641912</v>
      </c>
      <c r="AN34" s="21">
        <v>0.27383879737163402</v>
      </c>
      <c r="AO34" s="21">
        <v>55.287786539985198</v>
      </c>
      <c r="AP34" s="21">
        <v>67.096802027188701</v>
      </c>
      <c r="AQ34" s="21">
        <v>0.11809825751841301</v>
      </c>
      <c r="AR34" s="21">
        <v>1.8189894035458601E-12</v>
      </c>
      <c r="AS34" s="23"/>
      <c r="AT34" s="23"/>
      <c r="AU34" s="23"/>
      <c r="AV34" s="36"/>
      <c r="AW34" s="36"/>
      <c r="AX34" s="36"/>
      <c r="AY34" s="19" t="s">
        <v>152</v>
      </c>
      <c r="AZ34" s="21">
        <v>11451.2482213397</v>
      </c>
      <c r="BA34" s="21">
        <v>0</v>
      </c>
      <c r="BB34" s="21">
        <v>576.91382216066495</v>
      </c>
      <c r="BC34" s="21">
        <v>0</v>
      </c>
      <c r="BD34" s="21">
        <v>0</v>
      </c>
      <c r="BE34" s="21">
        <v>40.976611257891498</v>
      </c>
      <c r="BF34" s="21">
        <v>10.0133996193439</v>
      </c>
      <c r="BG34" s="21">
        <v>145.039708884628</v>
      </c>
      <c r="BH34" s="21">
        <v>0</v>
      </c>
      <c r="BI34" s="21">
        <v>1598.76764641912</v>
      </c>
      <c r="BJ34" s="21">
        <v>0.27383879737163402</v>
      </c>
      <c r="BK34" s="21">
        <v>55.287786539985198</v>
      </c>
      <c r="BL34" s="21">
        <v>67.096802027188701</v>
      </c>
      <c r="BM34" s="21">
        <v>0.11809825751841301</v>
      </c>
      <c r="BN34" s="21">
        <v>1.8189894035458601E-12</v>
      </c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J34" s="19"/>
      <c r="CK34" s="25"/>
      <c r="CL34" s="21"/>
      <c r="CM34" s="21"/>
      <c r="CN34" s="26"/>
      <c r="CO34" s="21"/>
      <c r="CP34" s="21"/>
      <c r="CQ34" s="25"/>
      <c r="CS34" s="27"/>
      <c r="CT34" s="28"/>
      <c r="CU34" s="28"/>
      <c r="CV34" s="28"/>
      <c r="DX34" s="36"/>
      <c r="DY34" s="36"/>
      <c r="DZ34" s="36"/>
      <c r="EA34" s="36"/>
    </row>
    <row r="35" spans="1:131">
      <c r="A35" s="10" t="s">
        <v>127</v>
      </c>
      <c r="B35" s="11" t="s">
        <v>580</v>
      </c>
      <c r="C35" s="17" t="s">
        <v>129</v>
      </c>
      <c r="D35" s="17"/>
      <c r="E35" s="17"/>
      <c r="F35" s="11" t="s">
        <v>159</v>
      </c>
      <c r="G35" s="17"/>
      <c r="H35" s="11"/>
      <c r="Q35">
        <v>34</v>
      </c>
      <c r="R35" s="19" t="s">
        <v>154</v>
      </c>
      <c r="S35" s="21">
        <v>15496</v>
      </c>
      <c r="T35" s="21">
        <v>15202.734446095201</v>
      </c>
      <c r="V35" s="19" t="s">
        <v>154</v>
      </c>
      <c r="W35" s="21">
        <v>293.26555390479899</v>
      </c>
      <c r="Y35" s="19" t="s">
        <v>154</v>
      </c>
      <c r="Z35" s="21">
        <v>11451.2482213397</v>
      </c>
      <c r="AA35" s="21">
        <v>0</v>
      </c>
      <c r="AB35" s="21">
        <v>520.32163346673804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24.824523483262698</v>
      </c>
      <c r="AJ35" s="21">
        <v>3.34011029530874E-3</v>
      </c>
      <c r="AK35" s="21">
        <v>146.80395715128799</v>
      </c>
      <c r="AL35" s="21">
        <v>0</v>
      </c>
      <c r="AM35" s="21">
        <v>3013.8552964126802</v>
      </c>
      <c r="AN35" s="21">
        <v>0</v>
      </c>
      <c r="AO35" s="21">
        <v>0</v>
      </c>
      <c r="AP35" s="21">
        <v>45.677474131246399</v>
      </c>
      <c r="AQ35" s="21">
        <v>0</v>
      </c>
      <c r="AR35" s="21">
        <v>0</v>
      </c>
      <c r="AS35" s="23"/>
      <c r="AT35" s="23"/>
      <c r="AU35" s="23"/>
      <c r="AV35" s="36"/>
      <c r="AW35" s="36"/>
      <c r="AX35" s="36"/>
      <c r="AY35" s="19" t="s">
        <v>154</v>
      </c>
      <c r="AZ35" s="21">
        <v>11451.2482213397</v>
      </c>
      <c r="BA35" s="21">
        <v>0</v>
      </c>
      <c r="BB35" s="21">
        <v>520.32163346673804</v>
      </c>
      <c r="BC35" s="21">
        <v>0</v>
      </c>
      <c r="BD35" s="21">
        <v>0</v>
      </c>
      <c r="BE35" s="21">
        <v>24.824523483262698</v>
      </c>
      <c r="BF35" s="21">
        <v>3.34011029530874E-3</v>
      </c>
      <c r="BG35" s="21">
        <v>146.80395715128799</v>
      </c>
      <c r="BH35" s="21">
        <v>0</v>
      </c>
      <c r="BI35" s="21">
        <v>3013.8552964126802</v>
      </c>
      <c r="BJ35" s="21">
        <v>0</v>
      </c>
      <c r="BK35" s="21">
        <v>0</v>
      </c>
      <c r="BL35" s="21">
        <v>45.677474131246399</v>
      </c>
      <c r="BM35" s="21">
        <v>0</v>
      </c>
      <c r="BN35" s="21">
        <v>0</v>
      </c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J35" s="19"/>
      <c r="CK35" s="25"/>
      <c r="CL35" s="21"/>
      <c r="CM35" s="21"/>
      <c r="CN35" s="26"/>
      <c r="CO35" s="21"/>
      <c r="CP35" s="21"/>
      <c r="CQ35" s="25"/>
      <c r="CS35" s="27"/>
      <c r="CT35" s="28"/>
      <c r="CU35" s="28"/>
      <c r="CV35" s="28"/>
      <c r="DX35" s="36"/>
      <c r="DY35" s="36"/>
      <c r="DZ35" s="36"/>
      <c r="EA35" s="36"/>
    </row>
    <row r="36" spans="1:131">
      <c r="A36" s="10" t="s">
        <v>127</v>
      </c>
      <c r="B36" s="11" t="s">
        <v>581</v>
      </c>
      <c r="C36" s="17" t="s">
        <v>129</v>
      </c>
      <c r="D36" s="17"/>
      <c r="E36" s="17"/>
      <c r="F36" s="11" t="s">
        <v>159</v>
      </c>
      <c r="G36" s="17"/>
      <c r="H36" s="11"/>
      <c r="Q36">
        <v>35</v>
      </c>
      <c r="R36" s="19" t="s">
        <v>156</v>
      </c>
      <c r="S36" s="21">
        <v>16734</v>
      </c>
      <c r="T36" s="21">
        <v>16188.890454054799</v>
      </c>
      <c r="V36" s="19" t="s">
        <v>156</v>
      </c>
      <c r="W36" s="21">
        <v>545.10954594520103</v>
      </c>
      <c r="Y36" s="19" t="s">
        <v>156</v>
      </c>
      <c r="Z36" s="21">
        <v>11451.2482213397</v>
      </c>
      <c r="AA36" s="21">
        <v>0</v>
      </c>
      <c r="AB36" s="21">
        <v>869.85952107431501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27.798829743805499</v>
      </c>
      <c r="AJ36" s="21">
        <v>125.380308318188</v>
      </c>
      <c r="AK36" s="21">
        <v>201.10097130279101</v>
      </c>
      <c r="AL36" s="21">
        <v>0</v>
      </c>
      <c r="AM36" s="21">
        <v>3452.90593739735</v>
      </c>
      <c r="AN36" s="21">
        <v>2.66949384090724</v>
      </c>
      <c r="AO36" s="21">
        <v>0</v>
      </c>
      <c r="AP36" s="21">
        <v>57.927171037754</v>
      </c>
      <c r="AQ36" s="21">
        <v>0</v>
      </c>
      <c r="AR36" s="21">
        <v>-1.8189894035458601E-12</v>
      </c>
      <c r="AS36" s="23"/>
      <c r="AT36" s="23"/>
      <c r="AU36" s="23"/>
      <c r="AV36" s="36"/>
      <c r="AW36" s="36"/>
      <c r="AX36" s="36"/>
      <c r="AY36" s="19" t="s">
        <v>156</v>
      </c>
      <c r="AZ36" s="21">
        <v>11451.2482213397</v>
      </c>
      <c r="BA36" s="21">
        <v>0</v>
      </c>
      <c r="BB36" s="21">
        <v>869.85952107431501</v>
      </c>
      <c r="BC36" s="21">
        <v>0</v>
      </c>
      <c r="BD36" s="21">
        <v>0</v>
      </c>
      <c r="BE36" s="21">
        <v>27.798829743805499</v>
      </c>
      <c r="BF36" s="21">
        <v>125.380308318188</v>
      </c>
      <c r="BG36" s="21">
        <v>201.10097130279101</v>
      </c>
      <c r="BH36" s="21">
        <v>0</v>
      </c>
      <c r="BI36" s="21">
        <v>3452.90593739735</v>
      </c>
      <c r="BJ36" s="21">
        <v>2.66949384090724</v>
      </c>
      <c r="BK36" s="21">
        <v>0</v>
      </c>
      <c r="BL36" s="21">
        <v>57.927171037754</v>
      </c>
      <c r="BM36" s="21">
        <v>0</v>
      </c>
      <c r="BN36" s="21">
        <v>-1.8189894035458601E-12</v>
      </c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J36" s="19"/>
      <c r="CK36" s="25"/>
      <c r="CL36" s="21"/>
      <c r="CM36" s="21"/>
      <c r="CN36" s="26"/>
      <c r="CO36" s="21"/>
      <c r="CP36" s="21"/>
      <c r="CQ36" s="25"/>
      <c r="CS36" s="27"/>
      <c r="CT36" s="28"/>
      <c r="CU36" s="28"/>
      <c r="CV36" s="28"/>
      <c r="CX36" s="42"/>
      <c r="CY36" s="42"/>
      <c r="CZ36" s="42"/>
      <c r="DA36" s="42"/>
      <c r="DB36" s="42"/>
      <c r="DC36" s="42"/>
      <c r="DD36" s="42"/>
      <c r="DX36" s="36"/>
      <c r="DY36" s="36"/>
      <c r="DZ36" s="36"/>
      <c r="EA36" s="36"/>
    </row>
    <row r="37" spans="1:131">
      <c r="A37" s="10"/>
      <c r="B37" s="11"/>
      <c r="C37" s="17"/>
      <c r="D37" s="17"/>
      <c r="E37" s="17"/>
      <c r="F37" s="11"/>
      <c r="G37" s="11"/>
      <c r="H37" s="11"/>
      <c r="Q37">
        <v>36</v>
      </c>
      <c r="R37" s="19" t="s">
        <v>160</v>
      </c>
      <c r="S37" s="21">
        <v>14530</v>
      </c>
      <c r="T37" s="21">
        <v>14855.6913280217</v>
      </c>
      <c r="V37" s="19" t="s">
        <v>160</v>
      </c>
      <c r="W37" s="21">
        <v>-325.69132802169997</v>
      </c>
      <c r="Y37" s="19" t="s">
        <v>160</v>
      </c>
      <c r="Z37" s="21">
        <v>11451.2482213397</v>
      </c>
      <c r="AA37" s="21">
        <v>0</v>
      </c>
      <c r="AB37" s="21">
        <v>887.30287518405703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6.8720216573307003</v>
      </c>
      <c r="AK37" s="21">
        <v>234.868940862724</v>
      </c>
      <c r="AL37" s="21">
        <v>0</v>
      </c>
      <c r="AM37" s="21">
        <v>2190.92679351364</v>
      </c>
      <c r="AN37" s="21">
        <v>1.5726824934997901</v>
      </c>
      <c r="AO37" s="21">
        <v>0</v>
      </c>
      <c r="AP37" s="21">
        <v>82.899792970761098</v>
      </c>
      <c r="AQ37" s="21">
        <v>0</v>
      </c>
      <c r="AR37" s="21">
        <v>1.8189894035458601E-12</v>
      </c>
      <c r="AS37" s="23"/>
      <c r="AT37" s="23"/>
      <c r="AU37" s="23"/>
      <c r="AV37" s="36"/>
      <c r="AW37" s="36"/>
      <c r="AX37" s="36"/>
      <c r="AY37" s="19" t="s">
        <v>160</v>
      </c>
      <c r="AZ37" s="21">
        <v>11451.2482213397</v>
      </c>
      <c r="BA37" s="21">
        <v>0</v>
      </c>
      <c r="BB37" s="21">
        <v>887.30287518405703</v>
      </c>
      <c r="BC37" s="21">
        <v>0</v>
      </c>
      <c r="BD37" s="21">
        <v>0</v>
      </c>
      <c r="BE37" s="21">
        <v>0</v>
      </c>
      <c r="BF37" s="21">
        <v>6.8720216573307003</v>
      </c>
      <c r="BG37" s="21">
        <v>234.868940862724</v>
      </c>
      <c r="BH37" s="21">
        <v>0</v>
      </c>
      <c r="BI37" s="21">
        <v>2190.92679351364</v>
      </c>
      <c r="BJ37" s="21">
        <v>1.5726824934997901</v>
      </c>
      <c r="BK37" s="21">
        <v>0</v>
      </c>
      <c r="BL37" s="21">
        <v>82.899792970761098</v>
      </c>
      <c r="BM37" s="21">
        <v>0</v>
      </c>
      <c r="BN37" s="21">
        <v>1.8189894035458601E-12</v>
      </c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J37" s="19"/>
      <c r="CK37" s="25"/>
      <c r="CL37" s="21"/>
      <c r="CM37" s="21"/>
      <c r="CN37" s="26"/>
      <c r="CO37" s="21"/>
      <c r="CP37" s="21"/>
      <c r="CQ37" s="25"/>
      <c r="CS37" s="27"/>
      <c r="CT37" s="28"/>
      <c r="CU37" s="28"/>
      <c r="CV37" s="28"/>
      <c r="CX37" s="42"/>
      <c r="CY37" s="43"/>
      <c r="CZ37" s="43"/>
      <c r="DA37" s="43"/>
      <c r="DB37" s="43"/>
      <c r="DC37" s="43"/>
      <c r="DD37" s="43"/>
      <c r="DX37" s="36"/>
      <c r="DY37" s="36"/>
      <c r="DZ37" s="36"/>
      <c r="EA37" s="36"/>
    </row>
    <row r="38" spans="1:131">
      <c r="A38" s="10" t="s">
        <v>105</v>
      </c>
      <c r="B38" s="11" t="s">
        <v>465</v>
      </c>
      <c r="C38" s="11"/>
      <c r="D38" s="11"/>
      <c r="E38" s="11"/>
      <c r="F38" s="11"/>
      <c r="G38" s="11"/>
      <c r="H38" s="11"/>
      <c r="Q38">
        <v>37</v>
      </c>
      <c r="R38" s="19" t="s">
        <v>162</v>
      </c>
      <c r="S38" s="21">
        <v>15199</v>
      </c>
      <c r="T38" s="21">
        <v>15608.5965829415</v>
      </c>
      <c r="V38" s="19" t="s">
        <v>162</v>
      </c>
      <c r="W38" s="21">
        <v>-409.5965829415</v>
      </c>
      <c r="Y38" s="19" t="s">
        <v>162</v>
      </c>
      <c r="Z38" s="21">
        <v>11451.2482213397</v>
      </c>
      <c r="AA38" s="21">
        <v>0</v>
      </c>
      <c r="AB38" s="21">
        <v>1102.2842691886899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95.993040864050002</v>
      </c>
      <c r="AJ38" s="21">
        <v>243.68439271129699</v>
      </c>
      <c r="AK38" s="21">
        <v>247.17036201330799</v>
      </c>
      <c r="AL38" s="21">
        <v>0</v>
      </c>
      <c r="AM38" s="21">
        <v>2356.47088147454</v>
      </c>
      <c r="AN38" s="21">
        <v>0.94801863669932596</v>
      </c>
      <c r="AO38" s="21">
        <v>0</v>
      </c>
      <c r="AP38" s="21">
        <v>110.797396713225</v>
      </c>
      <c r="AQ38" s="21">
        <v>0</v>
      </c>
      <c r="AR38" s="21">
        <v>-1.8189894035458601E-12</v>
      </c>
      <c r="AS38" s="23"/>
      <c r="AT38" s="23"/>
      <c r="AU38" s="23"/>
      <c r="AV38" s="36"/>
      <c r="AW38" s="36"/>
      <c r="AX38" s="36"/>
      <c r="AY38" s="19" t="s">
        <v>162</v>
      </c>
      <c r="AZ38" s="21">
        <v>11451.2482213397</v>
      </c>
      <c r="BA38" s="21">
        <v>0</v>
      </c>
      <c r="BB38" s="21">
        <v>1102.2842691886899</v>
      </c>
      <c r="BC38" s="21">
        <v>0</v>
      </c>
      <c r="BD38" s="21">
        <v>0</v>
      </c>
      <c r="BE38" s="21">
        <v>95.993040864050002</v>
      </c>
      <c r="BF38" s="21">
        <v>243.68439271129699</v>
      </c>
      <c r="BG38" s="21">
        <v>247.17036201330799</v>
      </c>
      <c r="BH38" s="21">
        <v>0</v>
      </c>
      <c r="BI38" s="21">
        <v>2356.47088147454</v>
      </c>
      <c r="BJ38" s="21">
        <v>0.94801863669932596</v>
      </c>
      <c r="BK38" s="21">
        <v>0</v>
      </c>
      <c r="BL38" s="21">
        <v>110.797396713225</v>
      </c>
      <c r="BM38" s="21">
        <v>0</v>
      </c>
      <c r="BN38" s="21">
        <v>-1.8189894035458601E-12</v>
      </c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J38" s="19"/>
      <c r="CK38" s="25"/>
      <c r="CL38" s="21"/>
      <c r="CM38" s="21"/>
      <c r="CN38" s="26"/>
      <c r="CO38" s="21"/>
      <c r="CP38" s="21"/>
      <c r="CQ38" s="25"/>
      <c r="CS38" s="27"/>
      <c r="CT38" s="28"/>
      <c r="CU38" s="28"/>
      <c r="CV38" s="28"/>
      <c r="CX38" s="42"/>
      <c r="CY38" s="43"/>
      <c r="CZ38" s="43"/>
      <c r="DA38" s="43"/>
      <c r="DB38" s="43"/>
      <c r="DC38" s="43"/>
      <c r="DD38" s="43"/>
      <c r="DX38" s="36"/>
      <c r="DY38" s="36"/>
      <c r="DZ38" s="36"/>
      <c r="EA38" s="36"/>
    </row>
    <row r="39" spans="1:131">
      <c r="A39" s="10" t="s">
        <v>92</v>
      </c>
      <c r="B39" s="11" t="s">
        <v>582</v>
      </c>
      <c r="C39" s="17">
        <v>8.7090385573143303E-2</v>
      </c>
      <c r="D39" s="17"/>
      <c r="E39" s="17">
        <v>0.2121551663083</v>
      </c>
      <c r="F39" s="11" t="s">
        <v>467</v>
      </c>
      <c r="G39" s="11"/>
      <c r="H39" s="11"/>
      <c r="Q39">
        <v>38</v>
      </c>
      <c r="R39" s="19" t="s">
        <v>163</v>
      </c>
      <c r="S39" s="21">
        <v>14848</v>
      </c>
      <c r="T39" s="21">
        <v>16553.255099059701</v>
      </c>
      <c r="V39" s="19" t="s">
        <v>163</v>
      </c>
      <c r="W39" s="21">
        <v>-1705.2550990596999</v>
      </c>
      <c r="Y39" s="19" t="s">
        <v>163</v>
      </c>
      <c r="Z39" s="21">
        <v>11451.2482213397</v>
      </c>
      <c r="AA39" s="21">
        <v>0</v>
      </c>
      <c r="AB39" s="21">
        <v>610.94502129441003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22.150308800729999</v>
      </c>
      <c r="AJ39" s="21">
        <v>2.7750980276617701</v>
      </c>
      <c r="AK39" s="21">
        <v>75.9092140968949</v>
      </c>
      <c r="AL39" s="21">
        <v>0</v>
      </c>
      <c r="AM39" s="21">
        <v>4144.8994463401305</v>
      </c>
      <c r="AN39" s="21">
        <v>26.168764804082599</v>
      </c>
      <c r="AO39" s="21">
        <v>4.3686257790856602E-2</v>
      </c>
      <c r="AP39" s="21">
        <v>148.62498148002999</v>
      </c>
      <c r="AQ39" s="21">
        <v>70.490356618285105</v>
      </c>
      <c r="AR39" s="21">
        <v>0</v>
      </c>
      <c r="AS39" s="23"/>
      <c r="AT39" s="23"/>
      <c r="AU39" s="23"/>
      <c r="AV39" s="36"/>
      <c r="AW39" s="36"/>
      <c r="AX39" s="36"/>
      <c r="AY39" s="19" t="s">
        <v>163</v>
      </c>
      <c r="AZ39" s="21">
        <v>11451.2482213397</v>
      </c>
      <c r="BA39" s="21">
        <v>0</v>
      </c>
      <c r="BB39" s="21">
        <v>610.94502129441003</v>
      </c>
      <c r="BC39" s="21">
        <v>0</v>
      </c>
      <c r="BD39" s="21">
        <v>0</v>
      </c>
      <c r="BE39" s="21">
        <v>22.150308800729999</v>
      </c>
      <c r="BF39" s="21">
        <v>2.7750980276617701</v>
      </c>
      <c r="BG39" s="21">
        <v>75.9092140968949</v>
      </c>
      <c r="BH39" s="21">
        <v>0</v>
      </c>
      <c r="BI39" s="21">
        <v>4144.8994463401305</v>
      </c>
      <c r="BJ39" s="21">
        <v>26.168764804082599</v>
      </c>
      <c r="BK39" s="21">
        <v>4.3686257790856602E-2</v>
      </c>
      <c r="BL39" s="21">
        <v>148.62498148002999</v>
      </c>
      <c r="BM39" s="21">
        <v>70.490356618285105</v>
      </c>
      <c r="BN39" s="21">
        <v>0</v>
      </c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J39" s="19"/>
      <c r="CK39" s="25"/>
      <c r="CL39" s="21"/>
      <c r="CM39" s="21"/>
      <c r="CN39" s="26"/>
      <c r="CO39" s="21"/>
      <c r="CP39" s="21"/>
      <c r="CQ39" s="25"/>
      <c r="CS39" s="27"/>
      <c r="CT39" s="28"/>
      <c r="CU39" s="28"/>
      <c r="CV39" s="28"/>
      <c r="DX39" s="36"/>
      <c r="DY39" s="36"/>
      <c r="DZ39" s="36"/>
      <c r="EA39" s="36"/>
    </row>
    <row r="40" spans="1:131">
      <c r="A40" s="10" t="s">
        <v>92</v>
      </c>
      <c r="B40" s="11" t="s">
        <v>583</v>
      </c>
      <c r="C40" s="17">
        <v>0.160918777628938</v>
      </c>
      <c r="D40" s="17"/>
      <c r="E40" s="17">
        <v>0.13928199815711001</v>
      </c>
      <c r="F40" s="11" t="s">
        <v>469</v>
      </c>
      <c r="G40" s="11"/>
      <c r="H40" s="11"/>
      <c r="Q40">
        <v>39</v>
      </c>
      <c r="R40" s="19" t="s">
        <v>165</v>
      </c>
      <c r="S40" s="21">
        <v>16274</v>
      </c>
      <c r="T40" s="21">
        <v>18904.591780079802</v>
      </c>
      <c r="V40" s="19" t="s">
        <v>165</v>
      </c>
      <c r="W40" s="21">
        <v>-2630.5917800798002</v>
      </c>
      <c r="Y40" s="19" t="s">
        <v>165</v>
      </c>
      <c r="Z40" s="21">
        <v>11451.2482213397</v>
      </c>
      <c r="AA40" s="21">
        <v>0</v>
      </c>
      <c r="AB40" s="21">
        <v>1192.0533337939601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90.751492712514604</v>
      </c>
      <c r="AJ40" s="21">
        <v>177.96472211207299</v>
      </c>
      <c r="AK40" s="21">
        <v>247.835645747032</v>
      </c>
      <c r="AL40" s="21">
        <v>0</v>
      </c>
      <c r="AM40" s="21">
        <v>5271.1236015560598</v>
      </c>
      <c r="AN40" s="21">
        <v>87.135600678070006</v>
      </c>
      <c r="AO40" s="21">
        <v>7.8766810785667696</v>
      </c>
      <c r="AP40" s="21">
        <v>220.150695224326</v>
      </c>
      <c r="AQ40" s="21">
        <v>158.45178583751201</v>
      </c>
      <c r="AR40" s="21">
        <v>3.6379788070917101E-12</v>
      </c>
      <c r="AS40" s="23"/>
      <c r="AT40" s="23"/>
      <c r="AU40" s="23"/>
      <c r="AV40" s="36"/>
      <c r="AW40" s="36"/>
      <c r="AX40" s="36"/>
      <c r="AY40" s="19" t="s">
        <v>165</v>
      </c>
      <c r="AZ40" s="21">
        <v>11451.2482213397</v>
      </c>
      <c r="BA40" s="21">
        <v>0</v>
      </c>
      <c r="BB40" s="21">
        <v>1192.0533337939601</v>
      </c>
      <c r="BC40" s="21">
        <v>0</v>
      </c>
      <c r="BD40" s="21">
        <v>0</v>
      </c>
      <c r="BE40" s="21">
        <v>90.751492712514604</v>
      </c>
      <c r="BF40" s="21">
        <v>177.96472211207299</v>
      </c>
      <c r="BG40" s="21">
        <v>247.835645747032</v>
      </c>
      <c r="BH40" s="21">
        <v>0</v>
      </c>
      <c r="BI40" s="21">
        <v>5271.1236015560598</v>
      </c>
      <c r="BJ40" s="21">
        <v>87.135600678070006</v>
      </c>
      <c r="BK40" s="21">
        <v>7.8766810785667696</v>
      </c>
      <c r="BL40" s="21">
        <v>220.150695224326</v>
      </c>
      <c r="BM40" s="21">
        <v>158.45178583751201</v>
      </c>
      <c r="BN40" s="21">
        <v>3.6379788070917101E-12</v>
      </c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J40" s="19"/>
      <c r="CK40" s="25"/>
      <c r="CL40" s="21"/>
      <c r="CM40" s="21"/>
      <c r="CN40" s="26"/>
      <c r="CO40" s="21"/>
      <c r="CP40" s="21"/>
      <c r="CQ40" s="25"/>
      <c r="CS40" s="27"/>
      <c r="CT40" s="28"/>
      <c r="CU40" s="28"/>
      <c r="CV40" s="28"/>
      <c r="DX40" s="36"/>
      <c r="DY40" s="36"/>
      <c r="DZ40" s="36"/>
      <c r="EA40" s="36"/>
    </row>
    <row r="41" spans="1:131">
      <c r="A41" s="10"/>
      <c r="B41" s="11"/>
      <c r="C41" s="11"/>
      <c r="D41" s="11"/>
      <c r="E41" s="11"/>
      <c r="F41" s="11"/>
      <c r="G41" s="11"/>
      <c r="H41" s="11"/>
      <c r="Q41">
        <v>40</v>
      </c>
      <c r="R41" s="19" t="s">
        <v>168</v>
      </c>
      <c r="S41" s="21">
        <v>48094</v>
      </c>
      <c r="T41" s="21">
        <v>45599.457765023297</v>
      </c>
      <c r="V41" s="19" t="s">
        <v>168</v>
      </c>
      <c r="W41" s="21">
        <v>2494.5422349767</v>
      </c>
      <c r="Y41" s="19" t="s">
        <v>168</v>
      </c>
      <c r="Z41" s="21">
        <v>11451.2482213397</v>
      </c>
      <c r="AA41" s="21">
        <v>27054.522674837299</v>
      </c>
      <c r="AB41" s="21">
        <v>3272.9638006560899</v>
      </c>
      <c r="AC41" s="21">
        <v>0</v>
      </c>
      <c r="AD41" s="21">
        <v>-246.45925916552801</v>
      </c>
      <c r="AE41" s="21">
        <v>0</v>
      </c>
      <c r="AF41" s="21">
        <v>0</v>
      </c>
      <c r="AG41" s="21">
        <v>0</v>
      </c>
      <c r="AH41" s="21">
        <v>0</v>
      </c>
      <c r="AI41" s="21">
        <v>254.247692078603</v>
      </c>
      <c r="AJ41" s="21">
        <v>267.62976537146801</v>
      </c>
      <c r="AK41" s="21">
        <v>317.98610246239298</v>
      </c>
      <c r="AL41" s="21">
        <v>0</v>
      </c>
      <c r="AM41" s="21">
        <v>2548.78081653971</v>
      </c>
      <c r="AN41" s="21">
        <v>265.519701453295</v>
      </c>
      <c r="AO41" s="21">
        <v>82.052419001356</v>
      </c>
      <c r="AP41" s="21">
        <v>153.070277631479</v>
      </c>
      <c r="AQ41" s="21">
        <v>177.895552817435</v>
      </c>
      <c r="AR41" s="21">
        <v>0</v>
      </c>
      <c r="AS41" s="23"/>
      <c r="AT41" s="23"/>
      <c r="AU41" s="23"/>
      <c r="AV41" s="36"/>
      <c r="AW41" s="36"/>
      <c r="AX41" s="36"/>
      <c r="AY41" s="19" t="s">
        <v>168</v>
      </c>
      <c r="AZ41" s="21">
        <v>11451.2482213397</v>
      </c>
      <c r="BA41" s="21">
        <v>27054.522674837299</v>
      </c>
      <c r="BB41" s="21">
        <v>3272.9638006560899</v>
      </c>
      <c r="BC41" s="21">
        <v>-246.45925916552801</v>
      </c>
      <c r="BD41" s="21">
        <v>0</v>
      </c>
      <c r="BE41" s="21">
        <v>254.247692078603</v>
      </c>
      <c r="BF41" s="21">
        <v>267.62976537146801</v>
      </c>
      <c r="BG41" s="21">
        <v>317.98610246239298</v>
      </c>
      <c r="BH41" s="21">
        <v>0</v>
      </c>
      <c r="BI41" s="21">
        <v>2548.78081653971</v>
      </c>
      <c r="BJ41" s="21">
        <v>265.519701453295</v>
      </c>
      <c r="BK41" s="21">
        <v>82.052419001356</v>
      </c>
      <c r="BL41" s="21">
        <v>153.070277631479</v>
      </c>
      <c r="BM41" s="21">
        <v>177.895552817435</v>
      </c>
      <c r="BN41" s="21">
        <v>0</v>
      </c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J41" s="19"/>
      <c r="CK41" s="25"/>
      <c r="CL41" s="21"/>
      <c r="CM41" s="21"/>
      <c r="CN41" s="26"/>
      <c r="CO41" s="21"/>
      <c r="CP41" s="21"/>
      <c r="CQ41" s="25"/>
      <c r="CS41" s="27"/>
      <c r="CT41" s="28"/>
      <c r="CU41" s="28"/>
      <c r="CV41" s="28"/>
      <c r="DX41" s="36"/>
      <c r="DY41" s="36"/>
      <c r="DZ41" s="36"/>
      <c r="EA41" s="36"/>
    </row>
    <row r="42" spans="1:131">
      <c r="A42" s="10" t="s">
        <v>105</v>
      </c>
      <c r="B42" s="11" t="s">
        <v>164</v>
      </c>
      <c r="C42" s="11"/>
      <c r="D42" s="11"/>
      <c r="E42" s="11"/>
      <c r="F42" s="11"/>
      <c r="G42" s="11"/>
      <c r="H42" s="11"/>
      <c r="Q42">
        <v>41</v>
      </c>
      <c r="R42" s="19" t="s">
        <v>170</v>
      </c>
      <c r="S42" s="21">
        <v>35775</v>
      </c>
      <c r="T42" s="21">
        <v>39109.853035798798</v>
      </c>
      <c r="V42" s="19" t="s">
        <v>170</v>
      </c>
      <c r="W42" s="21">
        <v>-3334.8530357988002</v>
      </c>
      <c r="Y42" s="19" t="s">
        <v>170</v>
      </c>
      <c r="Z42" s="21">
        <v>11451.2482213397</v>
      </c>
      <c r="AA42" s="21">
        <v>21828.768004713598</v>
      </c>
      <c r="AB42" s="21">
        <v>2823.4389683701602</v>
      </c>
      <c r="AC42" s="21">
        <v>-163.15637767626001</v>
      </c>
      <c r="AD42" s="21">
        <v>-2.8413211205901399</v>
      </c>
      <c r="AE42" s="21">
        <v>0</v>
      </c>
      <c r="AF42" s="21">
        <v>0</v>
      </c>
      <c r="AG42" s="21">
        <v>0</v>
      </c>
      <c r="AH42" s="21">
        <v>0</v>
      </c>
      <c r="AI42" s="21">
        <v>198.17588337690501</v>
      </c>
      <c r="AJ42" s="21">
        <v>246.95231533931599</v>
      </c>
      <c r="AK42" s="21">
        <v>245.77303260577901</v>
      </c>
      <c r="AL42" s="21">
        <v>0</v>
      </c>
      <c r="AM42" s="21">
        <v>1994.2683858611899</v>
      </c>
      <c r="AN42" s="21">
        <v>193.589436183044</v>
      </c>
      <c r="AO42" s="21">
        <v>43.217767675060003</v>
      </c>
      <c r="AP42" s="21">
        <v>108.811447769392</v>
      </c>
      <c r="AQ42" s="21">
        <v>141.60727136151499</v>
      </c>
      <c r="AR42" s="21">
        <v>1.45519152283669E-11</v>
      </c>
      <c r="AS42" s="23"/>
      <c r="AT42" s="23"/>
      <c r="AU42" s="23"/>
      <c r="AV42" s="36"/>
      <c r="AW42" s="36"/>
      <c r="AX42" s="36"/>
      <c r="AY42" s="19" t="s">
        <v>170</v>
      </c>
      <c r="AZ42" s="21">
        <v>11451.2482213397</v>
      </c>
      <c r="BA42" s="21">
        <v>21828.768004713598</v>
      </c>
      <c r="BB42" s="21">
        <v>2823.4389683701602</v>
      </c>
      <c r="BC42" s="21">
        <v>-165.99769879684999</v>
      </c>
      <c r="BD42" s="21">
        <v>0</v>
      </c>
      <c r="BE42" s="21">
        <v>198.17588337690501</v>
      </c>
      <c r="BF42" s="21">
        <v>246.95231533931599</v>
      </c>
      <c r="BG42" s="21">
        <v>245.77303260577901</v>
      </c>
      <c r="BH42" s="21">
        <v>0</v>
      </c>
      <c r="BI42" s="21">
        <v>1994.2683858611899</v>
      </c>
      <c r="BJ42" s="21">
        <v>193.589436183044</v>
      </c>
      <c r="BK42" s="21">
        <v>43.217767675060003</v>
      </c>
      <c r="BL42" s="21">
        <v>108.811447769392</v>
      </c>
      <c r="BM42" s="21">
        <v>141.60727136151499</v>
      </c>
      <c r="BN42" s="21">
        <v>1.45519152283669E-11</v>
      </c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J42" s="19"/>
      <c r="CK42" s="25"/>
      <c r="CL42" s="21"/>
      <c r="CM42" s="21"/>
      <c r="CN42" s="26"/>
      <c r="CO42" s="21"/>
      <c r="CP42" s="21"/>
      <c r="CQ42" s="25"/>
      <c r="CS42" s="27"/>
      <c r="CT42" s="28"/>
      <c r="CU42" s="28"/>
      <c r="CV42" s="28"/>
      <c r="DX42" s="36"/>
      <c r="DY42" s="36"/>
      <c r="DZ42" s="36"/>
      <c r="EA42" s="36"/>
    </row>
    <row r="43" spans="1:131">
      <c r="A43" s="10" t="s">
        <v>127</v>
      </c>
      <c r="B43" s="11" t="s">
        <v>166</v>
      </c>
      <c r="C43" s="17" t="s">
        <v>158</v>
      </c>
      <c r="D43" s="17"/>
      <c r="E43" s="17"/>
      <c r="F43" s="11" t="s">
        <v>167</v>
      </c>
      <c r="G43" s="11"/>
      <c r="H43" s="11"/>
      <c r="Q43">
        <v>42</v>
      </c>
      <c r="R43" s="19" t="s">
        <v>172</v>
      </c>
      <c r="S43" s="21">
        <v>29287</v>
      </c>
      <c r="T43" s="21">
        <v>32459.443974813199</v>
      </c>
      <c r="V43" s="19" t="s">
        <v>172</v>
      </c>
      <c r="W43" s="21">
        <v>-3172.4439748131999</v>
      </c>
      <c r="Y43" s="19" t="s">
        <v>172</v>
      </c>
      <c r="Z43" s="21">
        <v>11451.2482213397</v>
      </c>
      <c r="AA43" s="21">
        <v>16035.083857448701</v>
      </c>
      <c r="AB43" s="21">
        <v>2423.5285120549502</v>
      </c>
      <c r="AC43" s="21">
        <v>-469.76678523287899</v>
      </c>
      <c r="AD43" s="21">
        <v>-19.807237532275501</v>
      </c>
      <c r="AE43" s="21">
        <v>0</v>
      </c>
      <c r="AF43" s="21">
        <v>0</v>
      </c>
      <c r="AG43" s="21">
        <v>0</v>
      </c>
      <c r="AH43" s="21">
        <v>0</v>
      </c>
      <c r="AI43" s="21">
        <v>5.9495934129158696</v>
      </c>
      <c r="AJ43" s="21">
        <v>271.29315330834697</v>
      </c>
      <c r="AK43" s="21">
        <v>158.61731592237999</v>
      </c>
      <c r="AL43" s="21">
        <v>0</v>
      </c>
      <c r="AM43" s="21">
        <v>2243.1926586588402</v>
      </c>
      <c r="AN43" s="21">
        <v>76.4852171652973</v>
      </c>
      <c r="AO43" s="21">
        <v>31.1656125493774</v>
      </c>
      <c r="AP43" s="21">
        <v>85.268760298600895</v>
      </c>
      <c r="AQ43" s="21">
        <v>167.18509541923001</v>
      </c>
      <c r="AR43" s="21">
        <v>3.6379788070917101E-12</v>
      </c>
      <c r="AS43" s="23"/>
      <c r="AT43" s="23"/>
      <c r="AU43" s="23"/>
      <c r="AV43" s="36"/>
      <c r="AW43" s="36"/>
      <c r="AX43" s="36"/>
      <c r="AY43" s="19" t="s">
        <v>172</v>
      </c>
      <c r="AZ43" s="21">
        <v>11451.2482213397</v>
      </c>
      <c r="BA43" s="21">
        <v>16035.083857448701</v>
      </c>
      <c r="BB43" s="21">
        <v>2423.5285120549502</v>
      </c>
      <c r="BC43" s="21">
        <v>-489.57402276515398</v>
      </c>
      <c r="BD43" s="21">
        <v>0</v>
      </c>
      <c r="BE43" s="21">
        <v>5.9495934129158696</v>
      </c>
      <c r="BF43" s="21">
        <v>271.29315330834697</v>
      </c>
      <c r="BG43" s="21">
        <v>158.61731592237999</v>
      </c>
      <c r="BH43" s="21">
        <v>0</v>
      </c>
      <c r="BI43" s="21">
        <v>2243.1926586588402</v>
      </c>
      <c r="BJ43" s="21">
        <v>76.4852171652973</v>
      </c>
      <c r="BK43" s="21">
        <v>31.1656125493774</v>
      </c>
      <c r="BL43" s="21">
        <v>85.268760298600895</v>
      </c>
      <c r="BM43" s="21">
        <v>167.18509541923001</v>
      </c>
      <c r="BN43" s="21">
        <v>3.6379788070917101E-12</v>
      </c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X43" s="18" t="s">
        <v>584</v>
      </c>
      <c r="CY43" s="29" t="s">
        <v>23</v>
      </c>
      <c r="CZ43" s="29" t="s">
        <v>25</v>
      </c>
      <c r="DA43" s="29" t="s">
        <v>27</v>
      </c>
      <c r="DB43" s="29" t="s">
        <v>448</v>
      </c>
      <c r="DC43" s="29" t="s">
        <v>28</v>
      </c>
      <c r="DD43" s="29" t="s">
        <v>31</v>
      </c>
      <c r="DE43" s="29" t="s">
        <v>32</v>
      </c>
      <c r="DF43" s="29" t="s">
        <v>33</v>
      </c>
      <c r="DG43" s="29" t="s">
        <v>35</v>
      </c>
      <c r="DX43" s="36"/>
      <c r="DY43" s="36"/>
      <c r="DZ43" s="36"/>
      <c r="EA43" s="36"/>
    </row>
    <row r="44" spans="1:131" ht="14.45">
      <c r="A44" s="10" t="s">
        <v>127</v>
      </c>
      <c r="B44" s="11" t="s">
        <v>169</v>
      </c>
      <c r="C44" s="17" t="s">
        <v>158</v>
      </c>
      <c r="D44" s="17"/>
      <c r="E44" s="17"/>
      <c r="F44" s="11" t="s">
        <v>167</v>
      </c>
      <c r="G44" s="11"/>
      <c r="H44" s="11"/>
      <c r="Q44">
        <v>43</v>
      </c>
      <c r="R44" s="19" t="s">
        <v>175</v>
      </c>
      <c r="S44" s="21">
        <v>24835</v>
      </c>
      <c r="T44" s="21">
        <v>30248.414277093201</v>
      </c>
      <c r="V44" s="19" t="s">
        <v>175</v>
      </c>
      <c r="W44" s="21">
        <v>-5413.4142770932003</v>
      </c>
      <c r="Y44" s="19" t="s">
        <v>175</v>
      </c>
      <c r="Z44" s="21">
        <v>11451.2482213397</v>
      </c>
      <c r="AA44" s="21">
        <v>14777.5994046695</v>
      </c>
      <c r="AB44" s="21">
        <v>1953.62587163903</v>
      </c>
      <c r="AC44" s="21">
        <v>-535.78016458285799</v>
      </c>
      <c r="AD44" s="21">
        <v>-25.3162758343497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123.73000076998299</v>
      </c>
      <c r="AK44" s="21">
        <v>108.82927178039699</v>
      </c>
      <c r="AL44" s="21">
        <v>0</v>
      </c>
      <c r="AM44" s="21">
        <v>2085.19169511255</v>
      </c>
      <c r="AN44" s="21">
        <v>32.927023120520602</v>
      </c>
      <c r="AO44" s="21">
        <v>16.487353145893699</v>
      </c>
      <c r="AP44" s="21">
        <v>83.430221419546996</v>
      </c>
      <c r="AQ44" s="21">
        <v>176.441654513305</v>
      </c>
      <c r="AR44" s="21">
        <v>0</v>
      </c>
      <c r="AS44" s="23"/>
      <c r="AT44" s="23"/>
      <c r="AU44" s="23"/>
      <c r="AV44" s="36"/>
      <c r="AW44" s="36"/>
      <c r="AX44" s="36"/>
      <c r="AY44" s="19" t="s">
        <v>175</v>
      </c>
      <c r="AZ44" s="21">
        <v>11451.2482213397</v>
      </c>
      <c r="BA44" s="21">
        <v>14777.5994046695</v>
      </c>
      <c r="BB44" s="21">
        <v>1953.62587163903</v>
      </c>
      <c r="BC44" s="21">
        <v>-561.09644041720799</v>
      </c>
      <c r="BD44" s="21">
        <v>0</v>
      </c>
      <c r="BE44" s="21">
        <v>0</v>
      </c>
      <c r="BF44" s="21">
        <v>123.73000076998299</v>
      </c>
      <c r="BG44" s="21">
        <v>108.82927178039699</v>
      </c>
      <c r="BH44" s="21">
        <v>0</v>
      </c>
      <c r="BI44" s="21">
        <v>2085.19169511255</v>
      </c>
      <c r="BJ44" s="21">
        <v>32.927023120520602</v>
      </c>
      <c r="BK44" s="21">
        <v>16.487353145893699</v>
      </c>
      <c r="BL44" s="21">
        <v>83.430221419546996</v>
      </c>
      <c r="BM44" s="21">
        <v>176.441654513305</v>
      </c>
      <c r="BN44" s="21">
        <v>0</v>
      </c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DF44" s="90">
        <v>335086013.31130004</v>
      </c>
      <c r="DG44" s="90">
        <v>328827637.65369999</v>
      </c>
      <c r="DX44" s="36"/>
      <c r="DY44" s="36"/>
      <c r="DZ44" s="36"/>
      <c r="EA44" s="36"/>
    </row>
    <row r="45" spans="1:131">
      <c r="A45" s="10" t="s">
        <v>127</v>
      </c>
      <c r="B45" s="11" t="s">
        <v>171</v>
      </c>
      <c r="C45" s="17" t="s">
        <v>158</v>
      </c>
      <c r="D45" s="17"/>
      <c r="E45" s="17"/>
      <c r="F45" s="11" t="s">
        <v>167</v>
      </c>
      <c r="G45" s="11"/>
      <c r="H45" s="11"/>
      <c r="Q45">
        <v>44</v>
      </c>
      <c r="R45" s="19" t="s">
        <v>177</v>
      </c>
      <c r="S45" s="21">
        <v>22016</v>
      </c>
      <c r="T45" s="21">
        <v>23049.966291197001</v>
      </c>
      <c r="V45" s="19" t="s">
        <v>177</v>
      </c>
      <c r="W45" s="21">
        <v>-1033.9662911969999</v>
      </c>
      <c r="Y45" s="19" t="s">
        <v>177</v>
      </c>
      <c r="Z45" s="21">
        <v>11451.2482213397</v>
      </c>
      <c r="AA45" s="21">
        <v>6084.6358661613203</v>
      </c>
      <c r="AB45" s="21">
        <v>2894.3266860547101</v>
      </c>
      <c r="AC45" s="21">
        <v>-1390.63370639356</v>
      </c>
      <c r="AD45" s="21">
        <v>-8.3956644191252803</v>
      </c>
      <c r="AE45" s="21">
        <v>0</v>
      </c>
      <c r="AF45" s="21">
        <v>0</v>
      </c>
      <c r="AG45" s="21">
        <v>0</v>
      </c>
      <c r="AH45" s="21">
        <v>0</v>
      </c>
      <c r="AI45" s="21">
        <v>56.836416562614197</v>
      </c>
      <c r="AJ45" s="21">
        <v>25.7863604261332</v>
      </c>
      <c r="AK45" s="21">
        <v>334.19411189296898</v>
      </c>
      <c r="AL45" s="21">
        <v>0</v>
      </c>
      <c r="AM45" s="21">
        <v>3033.0679782883499</v>
      </c>
      <c r="AN45" s="21">
        <v>191.49557950148801</v>
      </c>
      <c r="AO45" s="21">
        <v>93.330693755396496</v>
      </c>
      <c r="AP45" s="21">
        <v>156.713220150902</v>
      </c>
      <c r="AQ45" s="21">
        <v>127.36052787610799</v>
      </c>
      <c r="AR45" s="21">
        <v>-3.6379788070917101E-12</v>
      </c>
      <c r="AS45" s="23"/>
      <c r="AT45" s="23"/>
      <c r="AU45" s="23"/>
      <c r="AV45" s="36"/>
      <c r="AW45" s="36"/>
      <c r="AX45" s="36"/>
      <c r="AY45" s="19" t="s">
        <v>177</v>
      </c>
      <c r="AZ45" s="21">
        <v>11451.2482213397</v>
      </c>
      <c r="BA45" s="21">
        <v>6084.6358661613203</v>
      </c>
      <c r="BB45" s="21">
        <v>2894.3266860547101</v>
      </c>
      <c r="BC45" s="21">
        <v>-1399.0293708126901</v>
      </c>
      <c r="BD45" s="21">
        <v>0</v>
      </c>
      <c r="BE45" s="21">
        <v>56.836416562614197</v>
      </c>
      <c r="BF45" s="21">
        <v>25.7863604261332</v>
      </c>
      <c r="BG45" s="21">
        <v>334.19411189296898</v>
      </c>
      <c r="BH45" s="21">
        <v>0</v>
      </c>
      <c r="BI45" s="21">
        <v>3033.0679782883499</v>
      </c>
      <c r="BJ45" s="21">
        <v>191.49557950148801</v>
      </c>
      <c r="BK45" s="21">
        <v>93.330693755396496</v>
      </c>
      <c r="BL45" s="21">
        <v>156.713220150902</v>
      </c>
      <c r="BM45" s="21">
        <v>127.36052787610799</v>
      </c>
      <c r="BN45" s="21">
        <v>-3.6379788070917101E-12</v>
      </c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DX45" s="36"/>
      <c r="DY45" s="36"/>
      <c r="DZ45" s="36"/>
      <c r="EA45" s="36"/>
    </row>
    <row r="46" spans="1:131">
      <c r="A46" s="10" t="s">
        <v>127</v>
      </c>
      <c r="B46" s="11" t="s">
        <v>174</v>
      </c>
      <c r="C46" s="17" t="s">
        <v>158</v>
      </c>
      <c r="D46" s="17"/>
      <c r="E46" s="17"/>
      <c r="F46" s="11" t="s">
        <v>167</v>
      </c>
      <c r="G46" s="11"/>
      <c r="H46" s="11"/>
      <c r="Q46">
        <v>45</v>
      </c>
      <c r="R46" s="19" t="s">
        <v>179</v>
      </c>
      <c r="S46" s="21">
        <v>116805</v>
      </c>
      <c r="T46" s="21">
        <v>113503.871067634</v>
      </c>
      <c r="V46" s="19" t="s">
        <v>179</v>
      </c>
      <c r="W46" s="21">
        <v>3301.1289323659998</v>
      </c>
      <c r="Y46" s="19" t="s">
        <v>179</v>
      </c>
      <c r="Z46" s="21">
        <v>11451.2482213397</v>
      </c>
      <c r="AA46" s="21">
        <v>30560.009709088899</v>
      </c>
      <c r="AB46" s="21">
        <v>3646.63768417141</v>
      </c>
      <c r="AC46" s="21">
        <v>-1060.16718080597</v>
      </c>
      <c r="AD46" s="21">
        <v>-0.39662935193415999</v>
      </c>
      <c r="AE46" s="21">
        <v>65000</v>
      </c>
      <c r="AF46" s="21">
        <v>0</v>
      </c>
      <c r="AG46" s="21">
        <v>0</v>
      </c>
      <c r="AH46" s="21">
        <v>0</v>
      </c>
      <c r="AI46" s="21">
        <v>352.61802116270297</v>
      </c>
      <c r="AJ46" s="21">
        <v>252.24425544962099</v>
      </c>
      <c r="AK46" s="21">
        <v>278.60385976919298</v>
      </c>
      <c r="AL46" s="21">
        <v>0</v>
      </c>
      <c r="AM46" s="21">
        <v>2329.1634288103101</v>
      </c>
      <c r="AN46" s="21">
        <v>292.390114137686</v>
      </c>
      <c r="AO46" s="21">
        <v>96.708437399904597</v>
      </c>
      <c r="AP46" s="21">
        <v>132.721093030172</v>
      </c>
      <c r="AQ46" s="21">
        <v>172.09005343234699</v>
      </c>
      <c r="AR46" s="21">
        <v>-1.45519152283669E-11</v>
      </c>
      <c r="AS46" s="23"/>
      <c r="AT46" s="23"/>
      <c r="AU46" s="23"/>
      <c r="AV46" s="36"/>
      <c r="AW46" s="36"/>
      <c r="AX46" s="36"/>
      <c r="AY46" s="19" t="s">
        <v>179</v>
      </c>
      <c r="AZ46" s="21">
        <v>11451.2482213397</v>
      </c>
      <c r="BA46" s="21">
        <v>95560.009709088903</v>
      </c>
      <c r="BB46" s="21">
        <v>3646.63768417141</v>
      </c>
      <c r="BC46" s="21">
        <v>-1060.5638101579</v>
      </c>
      <c r="BD46" s="21">
        <v>0</v>
      </c>
      <c r="BE46" s="21">
        <v>352.61802116270297</v>
      </c>
      <c r="BF46" s="21">
        <v>252.24425544962099</v>
      </c>
      <c r="BG46" s="21">
        <v>278.60385976919298</v>
      </c>
      <c r="BH46" s="21">
        <v>0</v>
      </c>
      <c r="BI46" s="21">
        <v>2329.1634288103101</v>
      </c>
      <c r="BJ46" s="21">
        <v>292.390114137686</v>
      </c>
      <c r="BK46" s="21">
        <v>96.708437399904597</v>
      </c>
      <c r="BL46" s="21">
        <v>132.721093030172</v>
      </c>
      <c r="BM46" s="21">
        <v>172.09005343234699</v>
      </c>
      <c r="BN46" s="21">
        <v>-1.45519152283669E-11</v>
      </c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DX46" s="36"/>
      <c r="DY46" s="36"/>
      <c r="DZ46" s="36"/>
      <c r="EA46" s="36"/>
    </row>
    <row r="47" spans="1:131">
      <c r="A47" s="10" t="s">
        <v>127</v>
      </c>
      <c r="B47" s="11" t="s">
        <v>176</v>
      </c>
      <c r="C47" s="17" t="s">
        <v>158</v>
      </c>
      <c r="D47" s="17"/>
      <c r="E47" s="17"/>
      <c r="F47" s="11" t="s">
        <v>167</v>
      </c>
      <c r="G47" s="11"/>
      <c r="H47" s="11"/>
      <c r="Q47">
        <v>46</v>
      </c>
      <c r="R47" s="19" t="s">
        <v>181</v>
      </c>
      <c r="S47" s="21">
        <v>54120</v>
      </c>
      <c r="T47" s="21">
        <v>47866.729524611903</v>
      </c>
      <c r="V47" s="19" t="s">
        <v>181</v>
      </c>
      <c r="W47" s="21">
        <v>6253.2704753880998</v>
      </c>
      <c r="Y47" s="19" t="s">
        <v>181</v>
      </c>
      <c r="Z47" s="21">
        <v>11451.2482213397</v>
      </c>
      <c r="AA47" s="21">
        <v>29559.875248987501</v>
      </c>
      <c r="AB47" s="21">
        <v>3308.9341861283501</v>
      </c>
      <c r="AC47" s="21">
        <v>-117.563431912629</v>
      </c>
      <c r="AD47" s="21">
        <v>-0.40437327709363002</v>
      </c>
      <c r="AE47" s="21">
        <v>0</v>
      </c>
      <c r="AF47" s="21">
        <v>0</v>
      </c>
      <c r="AG47" s="21">
        <v>0</v>
      </c>
      <c r="AH47" s="21">
        <v>0</v>
      </c>
      <c r="AI47" s="21">
        <v>357.84195452264299</v>
      </c>
      <c r="AJ47" s="21">
        <v>173.475650863694</v>
      </c>
      <c r="AK47" s="21">
        <v>279.98554898631699</v>
      </c>
      <c r="AL47" s="21">
        <v>0</v>
      </c>
      <c r="AM47" s="21">
        <v>2183.7388228158002</v>
      </c>
      <c r="AN47" s="21">
        <v>282.52235301103599</v>
      </c>
      <c r="AO47" s="21">
        <v>99.801549610562702</v>
      </c>
      <c r="AP47" s="21">
        <v>130.24264025044701</v>
      </c>
      <c r="AQ47" s="21">
        <v>157.031153285633</v>
      </c>
      <c r="AR47" s="21">
        <v>-1.45519152283669E-11</v>
      </c>
      <c r="AS47" s="23"/>
      <c r="AT47" s="23"/>
      <c r="AU47" s="23"/>
      <c r="AV47" s="36"/>
      <c r="AW47" s="36"/>
      <c r="AX47" s="36"/>
      <c r="AY47" s="19" t="s">
        <v>181</v>
      </c>
      <c r="AZ47" s="21">
        <v>11451.2482213397</v>
      </c>
      <c r="BA47" s="21">
        <v>29559.875248987501</v>
      </c>
      <c r="BB47" s="21">
        <v>3308.9341861283501</v>
      </c>
      <c r="BC47" s="21">
        <v>-117.96780518972299</v>
      </c>
      <c r="BD47" s="21">
        <v>0</v>
      </c>
      <c r="BE47" s="21">
        <v>357.84195452264299</v>
      </c>
      <c r="BF47" s="21">
        <v>173.475650863694</v>
      </c>
      <c r="BG47" s="21">
        <v>279.98554898631699</v>
      </c>
      <c r="BH47" s="21">
        <v>0</v>
      </c>
      <c r="BI47" s="21">
        <v>2183.7388228158002</v>
      </c>
      <c r="BJ47" s="21">
        <v>282.52235301103599</v>
      </c>
      <c r="BK47" s="21">
        <v>99.801549610562702</v>
      </c>
      <c r="BL47" s="21">
        <v>130.24264025044701</v>
      </c>
      <c r="BM47" s="21">
        <v>157.031153285633</v>
      </c>
      <c r="BN47" s="21">
        <v>-1.45519152283669E-11</v>
      </c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X47" s="18" t="s">
        <v>104</v>
      </c>
      <c r="CY47" s="29" t="s">
        <v>23</v>
      </c>
      <c r="CZ47" s="29" t="s">
        <v>25</v>
      </c>
      <c r="DA47" s="29" t="s">
        <v>27</v>
      </c>
      <c r="DB47" s="29" t="s">
        <v>448</v>
      </c>
      <c r="DC47" s="29" t="s">
        <v>28</v>
      </c>
      <c r="DD47" s="29" t="s">
        <v>31</v>
      </c>
      <c r="DE47" s="29" t="s">
        <v>32</v>
      </c>
      <c r="DF47" s="29" t="s">
        <v>33</v>
      </c>
      <c r="DG47" s="29" t="s">
        <v>35</v>
      </c>
      <c r="DX47" s="36"/>
      <c r="DY47" s="36"/>
      <c r="DZ47" s="36"/>
      <c r="EA47" s="36"/>
    </row>
    <row r="48" spans="1:131">
      <c r="A48" s="10" t="s">
        <v>127</v>
      </c>
      <c r="B48" s="11" t="s">
        <v>178</v>
      </c>
      <c r="C48" s="17" t="s">
        <v>158</v>
      </c>
      <c r="D48" s="17"/>
      <c r="E48" s="17"/>
      <c r="F48" s="11" t="s">
        <v>167</v>
      </c>
      <c r="G48" s="11"/>
      <c r="H48" s="11"/>
      <c r="Q48">
        <v>47</v>
      </c>
      <c r="R48" s="19" t="s">
        <v>183</v>
      </c>
      <c r="S48" s="21">
        <v>21315</v>
      </c>
      <c r="T48" s="21">
        <v>29220.667306731601</v>
      </c>
      <c r="V48" s="19" t="s">
        <v>183</v>
      </c>
      <c r="W48" s="21">
        <v>-7905.6673067315996</v>
      </c>
      <c r="Y48" s="19" t="s">
        <v>183</v>
      </c>
      <c r="Z48" s="21">
        <v>11451.2482213397</v>
      </c>
      <c r="AA48" s="21">
        <v>15583.614906869399</v>
      </c>
      <c r="AB48" s="21">
        <v>2214.46443176815</v>
      </c>
      <c r="AC48" s="21">
        <v>-2207.7205467151498</v>
      </c>
      <c r="AD48" s="21">
        <v>-31.413097173602601</v>
      </c>
      <c r="AE48" s="21">
        <v>0</v>
      </c>
      <c r="AF48" s="21">
        <v>0</v>
      </c>
      <c r="AG48" s="21">
        <v>0</v>
      </c>
      <c r="AH48" s="21">
        <v>0</v>
      </c>
      <c r="AI48" s="21">
        <v>25.958693347905001</v>
      </c>
      <c r="AJ48" s="21">
        <v>185.17404441437901</v>
      </c>
      <c r="AK48" s="21">
        <v>150.22833432626001</v>
      </c>
      <c r="AL48" s="21">
        <v>0</v>
      </c>
      <c r="AM48" s="21">
        <v>1488.16482815019</v>
      </c>
      <c r="AN48" s="21">
        <v>159.72605747031301</v>
      </c>
      <c r="AO48" s="21">
        <v>36.470981532550397</v>
      </c>
      <c r="AP48" s="21">
        <v>51.510742267222703</v>
      </c>
      <c r="AQ48" s="21">
        <v>113.23970913426</v>
      </c>
      <c r="AR48" s="21">
        <v>-3.6379788070917101E-12</v>
      </c>
      <c r="AS48" s="23"/>
      <c r="AT48" s="23"/>
      <c r="AU48" s="23"/>
      <c r="AV48" s="36"/>
      <c r="AW48" s="36"/>
      <c r="AX48" s="36"/>
      <c r="AY48" s="19" t="s">
        <v>183</v>
      </c>
      <c r="AZ48" s="21">
        <v>11451.2482213397</v>
      </c>
      <c r="BA48" s="21">
        <v>15583.614906869399</v>
      </c>
      <c r="BB48" s="21">
        <v>2214.46443176815</v>
      </c>
      <c r="BC48" s="21">
        <v>-2239.1336438887502</v>
      </c>
      <c r="BD48" s="21">
        <v>0</v>
      </c>
      <c r="BE48" s="21">
        <v>25.958693347905001</v>
      </c>
      <c r="BF48" s="21">
        <v>185.17404441437901</v>
      </c>
      <c r="BG48" s="21">
        <v>150.22833432626001</v>
      </c>
      <c r="BH48" s="21">
        <v>0</v>
      </c>
      <c r="BI48" s="21">
        <v>1488.16482815019</v>
      </c>
      <c r="BJ48" s="21">
        <v>159.72605747031301</v>
      </c>
      <c r="BK48" s="21">
        <v>36.470981532550397</v>
      </c>
      <c r="BL48" s="21">
        <v>51.510742267222703</v>
      </c>
      <c r="BM48" s="21">
        <v>113.23970913426</v>
      </c>
      <c r="BN48" s="21">
        <v>-3.6379788070917101E-12</v>
      </c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DF48" s="81">
        <f>DF13/DF44</f>
        <v>4.6568007746664072E-2</v>
      </c>
      <c r="DG48" s="81" t="e">
        <f>DG13/DG44</f>
        <v>#VALUE!</v>
      </c>
      <c r="DX48" s="36"/>
      <c r="DY48" s="36"/>
      <c r="DZ48" s="36"/>
      <c r="EA48" s="36"/>
    </row>
    <row r="49" spans="1:131">
      <c r="A49" s="10" t="s">
        <v>127</v>
      </c>
      <c r="B49" s="11" t="s">
        <v>180</v>
      </c>
      <c r="C49" s="17" t="s">
        <v>158</v>
      </c>
      <c r="D49" s="17"/>
      <c r="E49" s="17"/>
      <c r="F49" s="11" t="s">
        <v>167</v>
      </c>
      <c r="G49" s="11"/>
      <c r="H49" s="11"/>
      <c r="Q49">
        <v>48</v>
      </c>
      <c r="R49" s="19" t="s">
        <v>185</v>
      </c>
      <c r="S49" s="21">
        <v>13822</v>
      </c>
      <c r="T49" s="21">
        <v>18619.235824026098</v>
      </c>
      <c r="V49" s="19" t="s">
        <v>185</v>
      </c>
      <c r="W49" s="21">
        <v>-4797.2358240261001</v>
      </c>
      <c r="Y49" s="19" t="s">
        <v>185</v>
      </c>
      <c r="Z49" s="21">
        <v>11451.2482213397</v>
      </c>
      <c r="AA49" s="21">
        <v>0</v>
      </c>
      <c r="AB49" s="21">
        <v>4695.1844521372204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9.7889581191497808</v>
      </c>
      <c r="AJ49" s="21">
        <v>74.720349974746497</v>
      </c>
      <c r="AK49" s="21">
        <v>388.17918128092703</v>
      </c>
      <c r="AL49" s="21">
        <v>0</v>
      </c>
      <c r="AM49" s="21">
        <v>1463.40577103344</v>
      </c>
      <c r="AN49" s="21">
        <v>167.29175552957801</v>
      </c>
      <c r="AO49" s="21">
        <v>35.098180888857598</v>
      </c>
      <c r="AP49" s="21">
        <v>154.67410528249499</v>
      </c>
      <c r="AQ49" s="21">
        <v>179.64484843999699</v>
      </c>
      <c r="AR49" s="21">
        <v>0</v>
      </c>
      <c r="AS49" s="23"/>
      <c r="AT49" s="23"/>
      <c r="AU49" s="23"/>
      <c r="AV49" s="36"/>
      <c r="AW49" s="36"/>
      <c r="AX49" s="36"/>
      <c r="AY49" s="19" t="s">
        <v>185</v>
      </c>
      <c r="AZ49" s="21">
        <v>11451.2482213397</v>
      </c>
      <c r="BA49" s="21">
        <v>0</v>
      </c>
      <c r="BB49" s="21">
        <v>4695.1844521372204</v>
      </c>
      <c r="BC49" s="21">
        <v>0</v>
      </c>
      <c r="BD49" s="21">
        <v>0</v>
      </c>
      <c r="BE49" s="21">
        <v>9.7889581191497808</v>
      </c>
      <c r="BF49" s="21">
        <v>74.720349974746497</v>
      </c>
      <c r="BG49" s="21">
        <v>388.17918128092703</v>
      </c>
      <c r="BH49" s="21">
        <v>0</v>
      </c>
      <c r="BI49" s="21">
        <v>1463.40577103344</v>
      </c>
      <c r="BJ49" s="21">
        <v>167.29175552957801</v>
      </c>
      <c r="BK49" s="21">
        <v>35.098180888857598</v>
      </c>
      <c r="BL49" s="21">
        <v>154.67410528249499</v>
      </c>
      <c r="BM49" s="21">
        <v>179.64484843999699</v>
      </c>
      <c r="BN49" s="21">
        <v>0</v>
      </c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DX49" s="36"/>
      <c r="DY49" s="36"/>
      <c r="DZ49" s="36"/>
      <c r="EA49" s="36"/>
    </row>
    <row r="50" spans="1:131">
      <c r="A50" s="10" t="s">
        <v>127</v>
      </c>
      <c r="B50" s="11" t="s">
        <v>182</v>
      </c>
      <c r="C50" s="17" t="s">
        <v>158</v>
      </c>
      <c r="D50" s="17"/>
      <c r="E50" s="17"/>
      <c r="F50" s="11" t="s">
        <v>167</v>
      </c>
      <c r="G50" s="11"/>
      <c r="H50" s="11"/>
      <c r="Q50">
        <v>49</v>
      </c>
      <c r="R50" s="19" t="s">
        <v>187</v>
      </c>
      <c r="S50" s="21">
        <v>13638</v>
      </c>
      <c r="T50" s="21">
        <v>16483.527248035</v>
      </c>
      <c r="V50" s="19" t="s">
        <v>187</v>
      </c>
      <c r="W50" s="21">
        <v>-2845.527248035</v>
      </c>
      <c r="Y50" s="19" t="s">
        <v>187</v>
      </c>
      <c r="Z50" s="21">
        <v>11451.2482213397</v>
      </c>
      <c r="AA50" s="21">
        <v>0</v>
      </c>
      <c r="AB50" s="21">
        <v>2279.5523559466001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10.0378478958031</v>
      </c>
      <c r="AJ50" s="21">
        <v>131.189704689167</v>
      </c>
      <c r="AK50" s="21">
        <v>2.2210880621042302</v>
      </c>
      <c r="AL50" s="21">
        <v>0</v>
      </c>
      <c r="AM50" s="21">
        <v>2080.8766412795599</v>
      </c>
      <c r="AN50" s="21">
        <v>152.54956058295301</v>
      </c>
      <c r="AO50" s="21">
        <v>34.404427098082301</v>
      </c>
      <c r="AP50" s="21">
        <v>152.490481724468</v>
      </c>
      <c r="AQ50" s="21">
        <v>188.956919416581</v>
      </c>
      <c r="AR50" s="21">
        <v>0</v>
      </c>
      <c r="AS50" s="23"/>
      <c r="AT50" s="23"/>
      <c r="AU50" s="23"/>
      <c r="AV50" s="36"/>
      <c r="AW50" s="36"/>
      <c r="AX50" s="36"/>
      <c r="AY50" s="19" t="s">
        <v>187</v>
      </c>
      <c r="AZ50" s="21">
        <v>11451.2482213397</v>
      </c>
      <c r="BA50" s="21">
        <v>0</v>
      </c>
      <c r="BB50" s="21">
        <v>2279.5523559466001</v>
      </c>
      <c r="BC50" s="21">
        <v>0</v>
      </c>
      <c r="BD50" s="21">
        <v>0</v>
      </c>
      <c r="BE50" s="21">
        <v>10.0378478958031</v>
      </c>
      <c r="BF50" s="21">
        <v>131.189704689167</v>
      </c>
      <c r="BG50" s="21">
        <v>2.2210880621042302</v>
      </c>
      <c r="BH50" s="21">
        <v>0</v>
      </c>
      <c r="BI50" s="21">
        <v>2080.8766412795599</v>
      </c>
      <c r="BJ50" s="21">
        <v>152.54956058295301</v>
      </c>
      <c r="BK50" s="21">
        <v>34.404427098082301</v>
      </c>
      <c r="BL50" s="21">
        <v>152.490481724468</v>
      </c>
      <c r="BM50" s="21">
        <v>188.956919416581</v>
      </c>
      <c r="BN50" s="21">
        <v>0</v>
      </c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DX50" s="36"/>
      <c r="DY50" s="36"/>
      <c r="DZ50" s="36"/>
      <c r="EA50" s="36"/>
    </row>
    <row r="51" spans="1:131">
      <c r="A51" s="10" t="s">
        <v>127</v>
      </c>
      <c r="B51" s="11" t="s">
        <v>184</v>
      </c>
      <c r="C51" s="17" t="s">
        <v>158</v>
      </c>
      <c r="D51" s="17"/>
      <c r="E51" s="17"/>
      <c r="F51" s="11" t="s">
        <v>167</v>
      </c>
      <c r="H51" s="11"/>
      <c r="Q51">
        <v>50</v>
      </c>
      <c r="R51" s="19" t="s">
        <v>189</v>
      </c>
      <c r="S51" s="21">
        <v>13434</v>
      </c>
      <c r="T51" s="21">
        <v>16242.134522557901</v>
      </c>
      <c r="V51" s="19" t="s">
        <v>189</v>
      </c>
      <c r="W51" s="21">
        <v>-2808.1345225578998</v>
      </c>
      <c r="Y51" s="19" t="s">
        <v>189</v>
      </c>
      <c r="Z51" s="21">
        <v>11451.2482213397</v>
      </c>
      <c r="AA51" s="21">
        <v>0</v>
      </c>
      <c r="AB51" s="21">
        <v>511.92784271848802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54.054556002315699</v>
      </c>
      <c r="AJ51" s="21">
        <v>640.40089500808995</v>
      </c>
      <c r="AK51" s="21">
        <v>87.307649485352997</v>
      </c>
      <c r="AL51" s="21">
        <v>0</v>
      </c>
      <c r="AM51" s="21">
        <v>2805.80681764152</v>
      </c>
      <c r="AN51" s="21">
        <v>131.04605939340399</v>
      </c>
      <c r="AO51" s="21">
        <v>37.3966055735821</v>
      </c>
      <c r="AP51" s="21">
        <v>306.46874412707098</v>
      </c>
      <c r="AQ51" s="21">
        <v>216.477131268395</v>
      </c>
      <c r="AR51" s="21">
        <v>-1.8189894035458601E-12</v>
      </c>
      <c r="AS51" s="23"/>
      <c r="AT51" s="23"/>
      <c r="AU51" s="23"/>
      <c r="AV51" s="36"/>
      <c r="AW51" s="36"/>
      <c r="AX51" s="36"/>
      <c r="AY51" s="19" t="s">
        <v>189</v>
      </c>
      <c r="AZ51" s="21">
        <v>11451.2482213397</v>
      </c>
      <c r="BA51" s="21">
        <v>0</v>
      </c>
      <c r="BB51" s="21">
        <v>511.92784271848802</v>
      </c>
      <c r="BC51" s="21">
        <v>0</v>
      </c>
      <c r="BD51" s="21">
        <v>0</v>
      </c>
      <c r="BE51" s="21">
        <v>54.054556002315699</v>
      </c>
      <c r="BF51" s="21">
        <v>640.40089500808995</v>
      </c>
      <c r="BG51" s="21">
        <v>87.307649485352997</v>
      </c>
      <c r="BH51" s="21">
        <v>0</v>
      </c>
      <c r="BI51" s="21">
        <v>2805.80681764152</v>
      </c>
      <c r="BJ51" s="21">
        <v>131.04605939340399</v>
      </c>
      <c r="BK51" s="21">
        <v>37.3966055735821</v>
      </c>
      <c r="BL51" s="21">
        <v>306.46874412707098</v>
      </c>
      <c r="BM51" s="21">
        <v>216.477131268395</v>
      </c>
      <c r="BN51" s="21">
        <v>-1.8189894035458601E-12</v>
      </c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DX51" s="36"/>
      <c r="DY51" s="36"/>
      <c r="DZ51" s="36"/>
      <c r="EA51" s="36"/>
    </row>
    <row r="52" spans="1:131">
      <c r="A52" s="10" t="s">
        <v>127</v>
      </c>
      <c r="B52" s="11" t="s">
        <v>186</v>
      </c>
      <c r="C52" s="17" t="s">
        <v>158</v>
      </c>
      <c r="D52" s="17"/>
      <c r="E52" s="17"/>
      <c r="F52" s="11" t="s">
        <v>167</v>
      </c>
      <c r="G52" s="11"/>
      <c r="H52" s="11"/>
      <c r="Q52">
        <v>51</v>
      </c>
      <c r="R52" s="19" t="s">
        <v>191</v>
      </c>
      <c r="S52" s="21">
        <v>36610</v>
      </c>
      <c r="T52" s="21">
        <v>38925.323373765197</v>
      </c>
      <c r="V52" s="19" t="s">
        <v>191</v>
      </c>
      <c r="W52" s="21">
        <v>-2315.3233737651999</v>
      </c>
      <c r="Y52" s="19" t="s">
        <v>191</v>
      </c>
      <c r="Z52" s="21">
        <v>11451.2482213397</v>
      </c>
      <c r="AA52" s="21">
        <v>23012.215142396301</v>
      </c>
      <c r="AB52" s="21">
        <v>2158.7833579140602</v>
      </c>
      <c r="AC52" s="21">
        <v>0</v>
      </c>
      <c r="AD52" s="21">
        <v>-0.68144816439183298</v>
      </c>
      <c r="AE52" s="21">
        <v>0</v>
      </c>
      <c r="AF52" s="21">
        <v>0</v>
      </c>
      <c r="AG52" s="21">
        <v>0</v>
      </c>
      <c r="AH52" s="21">
        <v>0</v>
      </c>
      <c r="AI52" s="21">
        <v>205.49490031997399</v>
      </c>
      <c r="AJ52" s="21">
        <v>169.52412425941</v>
      </c>
      <c r="AK52" s="21">
        <v>144.42106069840199</v>
      </c>
      <c r="AL52" s="21">
        <v>0</v>
      </c>
      <c r="AM52" s="21">
        <v>1275.77343213052</v>
      </c>
      <c r="AN52" s="21">
        <v>187.32156242710701</v>
      </c>
      <c r="AO52" s="21">
        <v>13.680516687794301</v>
      </c>
      <c r="AP52" s="21">
        <v>47.112184916139498</v>
      </c>
      <c r="AQ52" s="21">
        <v>260.43031884020797</v>
      </c>
      <c r="AR52" s="21">
        <v>-7.2759576141834308E-12</v>
      </c>
      <c r="AS52" s="23"/>
      <c r="AT52" s="23"/>
      <c r="AU52" s="23"/>
      <c r="AV52" s="36"/>
      <c r="AW52" s="36"/>
      <c r="AX52" s="36"/>
      <c r="AY52" s="19" t="s">
        <v>191</v>
      </c>
      <c r="AZ52" s="21">
        <v>11451.2482213397</v>
      </c>
      <c r="BA52" s="21">
        <v>23012.215142396301</v>
      </c>
      <c r="BB52" s="21">
        <v>2158.7833579140602</v>
      </c>
      <c r="BC52" s="21">
        <v>-0.68144816439183298</v>
      </c>
      <c r="BD52" s="21">
        <v>0</v>
      </c>
      <c r="BE52" s="21">
        <v>205.49490031997399</v>
      </c>
      <c r="BF52" s="21">
        <v>169.52412425941</v>
      </c>
      <c r="BG52" s="21">
        <v>144.42106069840199</v>
      </c>
      <c r="BH52" s="21">
        <v>0</v>
      </c>
      <c r="BI52" s="21">
        <v>1275.77343213052</v>
      </c>
      <c r="BJ52" s="21">
        <v>187.32156242710701</v>
      </c>
      <c r="BK52" s="21">
        <v>13.680516687794301</v>
      </c>
      <c r="BL52" s="21">
        <v>47.112184916139498</v>
      </c>
      <c r="BM52" s="21">
        <v>260.43031884020797</v>
      </c>
      <c r="BN52" s="21">
        <v>-7.2759576141834308E-12</v>
      </c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DX52" s="36"/>
      <c r="DY52" s="36"/>
      <c r="DZ52" s="36"/>
      <c r="EA52" s="36"/>
    </row>
    <row r="53" spans="1:131">
      <c r="A53" s="10" t="s">
        <v>127</v>
      </c>
      <c r="B53" s="11" t="s">
        <v>188</v>
      </c>
      <c r="C53" s="17" t="s">
        <v>158</v>
      </c>
      <c r="D53" s="17"/>
      <c r="E53" s="17"/>
      <c r="F53" s="11" t="s">
        <v>167</v>
      </c>
      <c r="G53" s="11"/>
      <c r="H53" s="11"/>
      <c r="Q53">
        <v>52</v>
      </c>
      <c r="R53" s="19" t="s">
        <v>192</v>
      </c>
      <c r="S53" s="21">
        <v>29516</v>
      </c>
      <c r="T53" s="21">
        <v>32283.342922843301</v>
      </c>
      <c r="V53" s="19" t="s">
        <v>192</v>
      </c>
      <c r="W53" s="21">
        <v>-2767.3429228433001</v>
      </c>
      <c r="Y53" s="19" t="s">
        <v>192</v>
      </c>
      <c r="Z53" s="21">
        <v>11451.2482213397</v>
      </c>
      <c r="AA53" s="21">
        <v>17157.8828238756</v>
      </c>
      <c r="AB53" s="21">
        <v>1964.2695225269299</v>
      </c>
      <c r="AC53" s="21">
        <v>-136.04269503661899</v>
      </c>
      <c r="AD53" s="21">
        <v>-32.372593164935701</v>
      </c>
      <c r="AE53" s="21">
        <v>0</v>
      </c>
      <c r="AF53" s="21">
        <v>0</v>
      </c>
      <c r="AG53" s="21">
        <v>0</v>
      </c>
      <c r="AH53" s="21">
        <v>0</v>
      </c>
      <c r="AI53" s="21">
        <v>30.2307001912076</v>
      </c>
      <c r="AJ53" s="21">
        <v>199.979051753264</v>
      </c>
      <c r="AK53" s="21">
        <v>107.535930855122</v>
      </c>
      <c r="AL53" s="21">
        <v>0</v>
      </c>
      <c r="AM53" s="21">
        <v>1103.62300962837</v>
      </c>
      <c r="AN53" s="21">
        <v>160.524913244115</v>
      </c>
      <c r="AO53" s="21">
        <v>10.1731022326539</v>
      </c>
      <c r="AP53" s="21">
        <v>45.522986300588101</v>
      </c>
      <c r="AQ53" s="21">
        <v>220.76794909727101</v>
      </c>
      <c r="AR53" s="21">
        <v>0</v>
      </c>
      <c r="AS53" s="23"/>
      <c r="AT53" s="23"/>
      <c r="AU53" s="23"/>
      <c r="AV53" s="36"/>
      <c r="AW53" s="36"/>
      <c r="AX53" s="36"/>
      <c r="AY53" s="19" t="s">
        <v>192</v>
      </c>
      <c r="AZ53" s="21">
        <v>11451.2482213397</v>
      </c>
      <c r="BA53" s="21">
        <v>17157.8828238756</v>
      </c>
      <c r="BB53" s="21">
        <v>1964.2695225269299</v>
      </c>
      <c r="BC53" s="21">
        <v>-168.415288201555</v>
      </c>
      <c r="BD53" s="21">
        <v>0</v>
      </c>
      <c r="BE53" s="21">
        <v>30.2307001912076</v>
      </c>
      <c r="BF53" s="21">
        <v>199.979051753264</v>
      </c>
      <c r="BG53" s="21">
        <v>107.535930855122</v>
      </c>
      <c r="BH53" s="21">
        <v>0</v>
      </c>
      <c r="BI53" s="21">
        <v>1103.62300962837</v>
      </c>
      <c r="BJ53" s="21">
        <v>160.524913244115</v>
      </c>
      <c r="BK53" s="21">
        <v>10.1731022326539</v>
      </c>
      <c r="BL53" s="21">
        <v>45.522986300588101</v>
      </c>
      <c r="BM53" s="21">
        <v>220.76794909727101</v>
      </c>
      <c r="BN53" s="21">
        <v>0</v>
      </c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DX53" s="36"/>
      <c r="DY53" s="36"/>
      <c r="DZ53" s="36"/>
      <c r="EA53" s="36"/>
    </row>
    <row r="54" spans="1:131">
      <c r="A54" s="10" t="s">
        <v>127</v>
      </c>
      <c r="B54" s="11" t="s">
        <v>190</v>
      </c>
      <c r="C54" s="17" t="s">
        <v>129</v>
      </c>
      <c r="D54" s="17"/>
      <c r="E54" s="17"/>
      <c r="F54" s="11" t="s">
        <v>167</v>
      </c>
      <c r="G54" s="11"/>
      <c r="H54" s="11"/>
      <c r="Q54">
        <v>53</v>
      </c>
      <c r="R54" s="19" t="s">
        <v>194</v>
      </c>
      <c r="S54" s="21">
        <v>21532</v>
      </c>
      <c r="T54" s="21">
        <v>25068.866290862399</v>
      </c>
      <c r="V54" s="19" t="s">
        <v>194</v>
      </c>
      <c r="W54" s="21">
        <v>-3536.8662908624001</v>
      </c>
      <c r="Y54" s="19" t="s">
        <v>194</v>
      </c>
      <c r="Z54" s="21">
        <v>11451.2482213397</v>
      </c>
      <c r="AA54" s="21">
        <v>12479.3503879777</v>
      </c>
      <c r="AB54" s="21">
        <v>1197.4069075005</v>
      </c>
      <c r="AC54" s="21">
        <v>-1337.0825349352899</v>
      </c>
      <c r="AD54" s="21">
        <v>-57.005438083709002</v>
      </c>
      <c r="AE54" s="21">
        <v>0</v>
      </c>
      <c r="AF54" s="21">
        <v>0</v>
      </c>
      <c r="AG54" s="21">
        <v>0</v>
      </c>
      <c r="AH54" s="21">
        <v>0</v>
      </c>
      <c r="AI54" s="21">
        <v>5.8744743682903398</v>
      </c>
      <c r="AJ54" s="21">
        <v>9.0006702048518008</v>
      </c>
      <c r="AK54" s="21">
        <v>107.937007816411</v>
      </c>
      <c r="AL54" s="21">
        <v>12.769076441590499</v>
      </c>
      <c r="AM54" s="21">
        <v>931.29691319979099</v>
      </c>
      <c r="AN54" s="21">
        <v>101.791745244442</v>
      </c>
      <c r="AO54" s="21">
        <v>7.8709141271582403</v>
      </c>
      <c r="AP54" s="21">
        <v>45.724353246378101</v>
      </c>
      <c r="AQ54" s="21">
        <v>112.683592414605</v>
      </c>
      <c r="AR54" s="21">
        <v>0</v>
      </c>
      <c r="AS54" s="23"/>
      <c r="AT54" s="23"/>
      <c r="AU54" s="23"/>
      <c r="AV54" s="36"/>
      <c r="AW54" s="36"/>
      <c r="AX54" s="36"/>
      <c r="AY54" s="19" t="s">
        <v>194</v>
      </c>
      <c r="AZ54" s="21">
        <v>11451.2482213397</v>
      </c>
      <c r="BA54" s="21">
        <v>12479.3503879777</v>
      </c>
      <c r="BB54" s="21">
        <v>1197.4069075005</v>
      </c>
      <c r="BC54" s="21">
        <v>-1394.0879730189999</v>
      </c>
      <c r="BD54" s="21">
        <v>0</v>
      </c>
      <c r="BE54" s="21">
        <v>5.8744743682903398</v>
      </c>
      <c r="BF54" s="21">
        <v>9.0006702048518008</v>
      </c>
      <c r="BG54" s="21">
        <v>107.937007816411</v>
      </c>
      <c r="BH54" s="21">
        <v>12.769076441590499</v>
      </c>
      <c r="BI54" s="21">
        <v>931.29691319979099</v>
      </c>
      <c r="BJ54" s="21">
        <v>101.791745244442</v>
      </c>
      <c r="BK54" s="21">
        <v>7.8709141271582403</v>
      </c>
      <c r="BL54" s="21">
        <v>45.724353246378101</v>
      </c>
      <c r="BM54" s="21">
        <v>112.683592414605</v>
      </c>
      <c r="BN54" s="21">
        <v>0</v>
      </c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DX54" s="36"/>
      <c r="DY54" s="36"/>
      <c r="DZ54" s="36"/>
      <c r="EA54" s="36"/>
    </row>
    <row r="55" spans="1:131">
      <c r="A55" s="10"/>
      <c r="B55" s="11"/>
      <c r="C55" s="11"/>
      <c r="D55" s="11"/>
      <c r="E55" s="11"/>
      <c r="F55" s="11"/>
      <c r="G55" s="11"/>
      <c r="H55" s="11"/>
      <c r="Q55">
        <v>54</v>
      </c>
      <c r="R55" s="19" t="s">
        <v>197</v>
      </c>
      <c r="S55" s="21">
        <v>22569</v>
      </c>
      <c r="T55" s="21">
        <v>27713.5744129698</v>
      </c>
      <c r="V55" s="19" t="s">
        <v>197</v>
      </c>
      <c r="W55" s="21">
        <v>-5144.5744129697996</v>
      </c>
      <c r="Y55" s="19" t="s">
        <v>197</v>
      </c>
      <c r="Z55" s="21">
        <v>11451.2482213397</v>
      </c>
      <c r="AA55" s="21">
        <v>13951.350246120701</v>
      </c>
      <c r="AB55" s="21">
        <v>1589.5935742612</v>
      </c>
      <c r="AC55" s="21">
        <v>-1515.11063273335</v>
      </c>
      <c r="AD55" s="21">
        <v>-67.995653929605197</v>
      </c>
      <c r="AE55" s="21">
        <v>0</v>
      </c>
      <c r="AF55" s="21">
        <v>0</v>
      </c>
      <c r="AG55" s="21">
        <v>0</v>
      </c>
      <c r="AH55" s="21">
        <v>0</v>
      </c>
      <c r="AI55" s="21">
        <v>16.766942226733601</v>
      </c>
      <c r="AJ55" s="21">
        <v>60.2317788636378</v>
      </c>
      <c r="AK55" s="21">
        <v>144.850237870353</v>
      </c>
      <c r="AL55" s="21">
        <v>23.860728141285801</v>
      </c>
      <c r="AM55" s="21">
        <v>1673.98991180348</v>
      </c>
      <c r="AN55" s="21">
        <v>152.285937349893</v>
      </c>
      <c r="AO55" s="21">
        <v>6.9349778241200397</v>
      </c>
      <c r="AP55" s="21">
        <v>58.755280139416897</v>
      </c>
      <c r="AQ55" s="21">
        <v>166.812863692219</v>
      </c>
      <c r="AR55" s="21">
        <v>-3.6379788070917101E-12</v>
      </c>
      <c r="AS55" s="23"/>
      <c r="AT55" s="23"/>
      <c r="AU55" s="23"/>
      <c r="AV55" s="36"/>
      <c r="AW55" s="36"/>
      <c r="AX55" s="36"/>
      <c r="AY55" s="19" t="s">
        <v>197</v>
      </c>
      <c r="AZ55" s="21">
        <v>11451.2482213397</v>
      </c>
      <c r="BA55" s="21">
        <v>13951.350246120701</v>
      </c>
      <c r="BB55" s="21">
        <v>1589.5935742612</v>
      </c>
      <c r="BC55" s="21">
        <v>-1583.10628666296</v>
      </c>
      <c r="BD55" s="21">
        <v>0</v>
      </c>
      <c r="BE55" s="21">
        <v>16.766942226733601</v>
      </c>
      <c r="BF55" s="21">
        <v>60.2317788636378</v>
      </c>
      <c r="BG55" s="21">
        <v>144.850237870353</v>
      </c>
      <c r="BH55" s="21">
        <v>23.860728141285801</v>
      </c>
      <c r="BI55" s="21">
        <v>1673.98991180348</v>
      </c>
      <c r="BJ55" s="21">
        <v>152.285937349893</v>
      </c>
      <c r="BK55" s="21">
        <v>6.9349778241200397</v>
      </c>
      <c r="BL55" s="21">
        <v>58.755280139416897</v>
      </c>
      <c r="BM55" s="21">
        <v>166.812863692219</v>
      </c>
      <c r="BN55" s="21">
        <v>-3.6379788070917101E-12</v>
      </c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DX55" s="36"/>
      <c r="DY55" s="36"/>
      <c r="DZ55" s="36"/>
      <c r="EA55" s="36"/>
    </row>
    <row r="56" spans="1:131">
      <c r="A56" s="10" t="s">
        <v>105</v>
      </c>
      <c r="B56" s="11" t="s">
        <v>193</v>
      </c>
      <c r="C56" s="11"/>
      <c r="D56" s="11"/>
      <c r="E56" s="11"/>
      <c r="F56" s="11"/>
      <c r="G56" s="11"/>
      <c r="H56" s="11"/>
      <c r="Q56">
        <v>55</v>
      </c>
      <c r="R56" s="19" t="s">
        <v>199</v>
      </c>
      <c r="S56" s="21">
        <v>23705</v>
      </c>
      <c r="T56" s="21">
        <v>29228.3626173023</v>
      </c>
      <c r="V56" s="19" t="s">
        <v>199</v>
      </c>
      <c r="W56" s="21">
        <v>-5523.3626173023004</v>
      </c>
      <c r="Y56" s="19" t="s">
        <v>199</v>
      </c>
      <c r="Z56" s="21">
        <v>11451.2482213397</v>
      </c>
      <c r="AA56" s="21">
        <v>15390.8451048918</v>
      </c>
      <c r="AB56" s="21">
        <v>1568.5320843777099</v>
      </c>
      <c r="AC56" s="21">
        <v>-1230.96016393731</v>
      </c>
      <c r="AD56" s="21">
        <v>-67.967506314755795</v>
      </c>
      <c r="AE56" s="21">
        <v>0</v>
      </c>
      <c r="AF56" s="21">
        <v>0</v>
      </c>
      <c r="AG56" s="21">
        <v>0</v>
      </c>
      <c r="AH56" s="21">
        <v>0</v>
      </c>
      <c r="AI56" s="21">
        <v>69.343651569489097</v>
      </c>
      <c r="AJ56" s="21">
        <v>90.937414302156199</v>
      </c>
      <c r="AK56" s="21">
        <v>130.49504667655799</v>
      </c>
      <c r="AL56" s="21">
        <v>30.92203737054</v>
      </c>
      <c r="AM56" s="21">
        <v>1498.8591871236299</v>
      </c>
      <c r="AN56" s="21">
        <v>138.63568817553701</v>
      </c>
      <c r="AO56" s="21">
        <v>0</v>
      </c>
      <c r="AP56" s="21">
        <v>45.304373115232003</v>
      </c>
      <c r="AQ56" s="21">
        <v>112.167478612043</v>
      </c>
      <c r="AR56" s="21">
        <v>7.2759576141834308E-12</v>
      </c>
      <c r="AS56" s="23"/>
      <c r="AT56" s="23"/>
      <c r="AU56" s="23"/>
      <c r="AV56" s="36"/>
      <c r="AW56" s="36"/>
      <c r="AX56" s="36"/>
      <c r="AY56" s="19" t="s">
        <v>199</v>
      </c>
      <c r="AZ56" s="21">
        <v>11451.2482213397</v>
      </c>
      <c r="BA56" s="21">
        <v>15390.8451048918</v>
      </c>
      <c r="BB56" s="21">
        <v>1568.5320843777099</v>
      </c>
      <c r="BC56" s="21">
        <v>-1298.9276702520699</v>
      </c>
      <c r="BD56" s="21">
        <v>0</v>
      </c>
      <c r="BE56" s="21">
        <v>69.343651569489097</v>
      </c>
      <c r="BF56" s="21">
        <v>90.937414302156199</v>
      </c>
      <c r="BG56" s="21">
        <v>130.49504667655799</v>
      </c>
      <c r="BH56" s="21">
        <v>30.92203737054</v>
      </c>
      <c r="BI56" s="21">
        <v>1498.8591871236299</v>
      </c>
      <c r="BJ56" s="21">
        <v>138.63568817553701</v>
      </c>
      <c r="BK56" s="21">
        <v>0</v>
      </c>
      <c r="BL56" s="21">
        <v>45.304373115232003</v>
      </c>
      <c r="BM56" s="21">
        <v>112.167478612043</v>
      </c>
      <c r="BN56" s="21">
        <v>7.2759576141834308E-12</v>
      </c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DX56" s="36"/>
      <c r="DY56" s="36"/>
      <c r="DZ56" s="36"/>
      <c r="EA56" s="36"/>
    </row>
    <row r="57" spans="1:131">
      <c r="A57" s="10" t="s">
        <v>127</v>
      </c>
      <c r="B57" s="11" t="s">
        <v>195</v>
      </c>
      <c r="C57" s="17" t="s">
        <v>129</v>
      </c>
      <c r="D57" s="17"/>
      <c r="E57" s="17"/>
      <c r="F57" s="11" t="s">
        <v>196</v>
      </c>
      <c r="G57" s="11"/>
      <c r="H57" s="11"/>
      <c r="Q57">
        <v>56</v>
      </c>
      <c r="R57" s="19" t="s">
        <v>201</v>
      </c>
      <c r="S57" s="21">
        <v>12582</v>
      </c>
      <c r="T57" s="21">
        <v>14914.176029644599</v>
      </c>
      <c r="V57" s="19" t="s">
        <v>201</v>
      </c>
      <c r="W57" s="21">
        <v>-2332.1760296446</v>
      </c>
      <c r="Y57" s="19" t="s">
        <v>201</v>
      </c>
      <c r="Z57" s="21">
        <v>11451.2482213397</v>
      </c>
      <c r="AA57" s="21">
        <v>0</v>
      </c>
      <c r="AB57" s="21">
        <v>1527.08740244159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88.962738077485099</v>
      </c>
      <c r="AJ57" s="21">
        <v>97.762340541245706</v>
      </c>
      <c r="AK57" s="21">
        <v>178.41930779111399</v>
      </c>
      <c r="AL57" s="21">
        <v>29.6347081849561</v>
      </c>
      <c r="AM57" s="21">
        <v>1436.7569809061099</v>
      </c>
      <c r="AN57" s="21">
        <v>59.781381255147998</v>
      </c>
      <c r="AO57" s="21">
        <v>0</v>
      </c>
      <c r="AP57" s="21">
        <v>44.198782564025201</v>
      </c>
      <c r="AQ57" s="21">
        <v>0.324166543243115</v>
      </c>
      <c r="AR57" s="21">
        <v>0</v>
      </c>
      <c r="AS57" s="23"/>
      <c r="AT57" s="23"/>
      <c r="AU57" s="23"/>
      <c r="AV57" s="36"/>
      <c r="AW57" s="36"/>
      <c r="AX57" s="36"/>
      <c r="AY57" s="19" t="s">
        <v>201</v>
      </c>
      <c r="AZ57" s="21">
        <v>11451.2482213397</v>
      </c>
      <c r="BA57" s="21">
        <v>0</v>
      </c>
      <c r="BB57" s="21">
        <v>1527.08740244159</v>
      </c>
      <c r="BC57" s="21">
        <v>0</v>
      </c>
      <c r="BD57" s="21">
        <v>0</v>
      </c>
      <c r="BE57" s="21">
        <v>88.962738077485099</v>
      </c>
      <c r="BF57" s="21">
        <v>97.762340541245706</v>
      </c>
      <c r="BG57" s="21">
        <v>178.41930779111399</v>
      </c>
      <c r="BH57" s="21">
        <v>29.6347081849561</v>
      </c>
      <c r="BI57" s="21">
        <v>1436.7569809061099</v>
      </c>
      <c r="BJ57" s="21">
        <v>59.781381255147998</v>
      </c>
      <c r="BK57" s="21">
        <v>0</v>
      </c>
      <c r="BL57" s="21">
        <v>44.198782564025201</v>
      </c>
      <c r="BM57" s="21">
        <v>0.324166543243115</v>
      </c>
      <c r="BN57" s="21">
        <v>0</v>
      </c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DX57" s="36"/>
      <c r="DY57" s="36"/>
      <c r="DZ57" s="36"/>
      <c r="EA57" s="36"/>
    </row>
    <row r="58" spans="1:131">
      <c r="A58" s="10" t="s">
        <v>127</v>
      </c>
      <c r="B58" s="11" t="s">
        <v>198</v>
      </c>
      <c r="C58" s="17" t="s">
        <v>129</v>
      </c>
      <c r="D58" s="17"/>
      <c r="E58" s="17"/>
      <c r="F58" s="11" t="s">
        <v>196</v>
      </c>
      <c r="G58" s="11"/>
      <c r="H58" s="11"/>
      <c r="Q58">
        <v>57</v>
      </c>
      <c r="R58" s="19" t="s">
        <v>203</v>
      </c>
      <c r="S58" s="21">
        <v>12304</v>
      </c>
      <c r="T58" s="21">
        <v>13877.4470193992</v>
      </c>
      <c r="V58" s="19" t="s">
        <v>203</v>
      </c>
      <c r="W58" s="21">
        <v>-1573.4470193991999</v>
      </c>
      <c r="Y58" s="19" t="s">
        <v>203</v>
      </c>
      <c r="Z58" s="21">
        <v>11451.2482213397</v>
      </c>
      <c r="AA58" s="21">
        <v>0</v>
      </c>
      <c r="AB58" s="21">
        <v>1021.36206356676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23.475061093590298</v>
      </c>
      <c r="AJ58" s="21">
        <v>131.536366366251</v>
      </c>
      <c r="AK58" s="21">
        <v>173.84694935702001</v>
      </c>
      <c r="AL58" s="21">
        <v>10.002139719365699</v>
      </c>
      <c r="AM58" s="21">
        <v>1009.68476590557</v>
      </c>
      <c r="AN58" s="21">
        <v>1.68745088272488</v>
      </c>
      <c r="AO58" s="21">
        <v>0</v>
      </c>
      <c r="AP58" s="21">
        <v>40.778456013616001</v>
      </c>
      <c r="AQ58" s="21">
        <v>13.8255451546149</v>
      </c>
      <c r="AR58" s="21">
        <v>0</v>
      </c>
      <c r="AS58" s="23"/>
      <c r="AT58" s="23"/>
      <c r="AU58" s="23"/>
      <c r="AV58" s="36"/>
      <c r="AW58" s="36"/>
      <c r="AX58" s="36"/>
      <c r="AY58" s="19" t="s">
        <v>203</v>
      </c>
      <c r="AZ58" s="21">
        <v>11451.2482213397</v>
      </c>
      <c r="BA58" s="21">
        <v>0</v>
      </c>
      <c r="BB58" s="21">
        <v>1021.36206356676</v>
      </c>
      <c r="BC58" s="21">
        <v>0</v>
      </c>
      <c r="BD58" s="21">
        <v>0</v>
      </c>
      <c r="BE58" s="21">
        <v>23.475061093590298</v>
      </c>
      <c r="BF58" s="21">
        <v>131.536366366251</v>
      </c>
      <c r="BG58" s="21">
        <v>173.84694935702001</v>
      </c>
      <c r="BH58" s="21">
        <v>10.002139719365699</v>
      </c>
      <c r="BI58" s="21">
        <v>1009.68476590557</v>
      </c>
      <c r="BJ58" s="21">
        <v>1.68745088272488</v>
      </c>
      <c r="BK58" s="21">
        <v>0</v>
      </c>
      <c r="BL58" s="21">
        <v>40.778456013616001</v>
      </c>
      <c r="BM58" s="21">
        <v>13.8255451546149</v>
      </c>
      <c r="BN58" s="21">
        <v>0</v>
      </c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DX58" s="36"/>
      <c r="DY58" s="36"/>
      <c r="DZ58" s="36"/>
      <c r="EA58" s="36"/>
    </row>
    <row r="59" spans="1:131">
      <c r="A59" s="10" t="s">
        <v>127</v>
      </c>
      <c r="B59" s="11" t="s">
        <v>200</v>
      </c>
      <c r="C59" s="17" t="s">
        <v>129</v>
      </c>
      <c r="D59" s="17"/>
      <c r="E59" s="17"/>
      <c r="F59" s="11" t="s">
        <v>196</v>
      </c>
      <c r="G59" s="11"/>
      <c r="H59" s="11"/>
      <c r="Q59">
        <v>58</v>
      </c>
      <c r="R59" s="19" t="s">
        <v>205</v>
      </c>
      <c r="S59" s="21">
        <v>84873</v>
      </c>
      <c r="T59" s="21">
        <v>81228.694343396899</v>
      </c>
      <c r="V59" s="19" t="s">
        <v>205</v>
      </c>
      <c r="W59" s="21">
        <v>3644.3056566031</v>
      </c>
      <c r="Y59" s="19" t="s">
        <v>205</v>
      </c>
      <c r="Z59" s="21">
        <v>11451.2482213397</v>
      </c>
      <c r="AA59" s="21">
        <v>25721.406624950101</v>
      </c>
      <c r="AB59" s="21">
        <v>2581.2274412496499</v>
      </c>
      <c r="AC59" s="21">
        <v>-997.922609603247</v>
      </c>
      <c r="AD59" s="21">
        <v>0</v>
      </c>
      <c r="AE59" s="21">
        <v>0</v>
      </c>
      <c r="AF59" s="21">
        <v>40000</v>
      </c>
      <c r="AG59" s="21">
        <v>0</v>
      </c>
      <c r="AH59" s="21">
        <v>0</v>
      </c>
      <c r="AI59" s="21">
        <v>279.316384129423</v>
      </c>
      <c r="AJ59" s="21">
        <v>208.07721835775101</v>
      </c>
      <c r="AK59" s="21">
        <v>213.01336192220501</v>
      </c>
      <c r="AL59" s="21">
        <v>113.61721638874199</v>
      </c>
      <c r="AM59" s="21">
        <v>1334.78280058017</v>
      </c>
      <c r="AN59" s="21">
        <v>174.608232078171</v>
      </c>
      <c r="AO59" s="21">
        <v>0</v>
      </c>
      <c r="AP59" s="21">
        <v>39.872141439169603</v>
      </c>
      <c r="AQ59" s="21">
        <v>109.447310565043</v>
      </c>
      <c r="AR59" s="21">
        <v>-2.91038304567337E-11</v>
      </c>
      <c r="AS59" s="23"/>
      <c r="AT59" s="23"/>
      <c r="AU59" s="23"/>
      <c r="AV59" s="36"/>
      <c r="AW59" s="36"/>
      <c r="AX59" s="36"/>
      <c r="AY59" s="19" t="s">
        <v>205</v>
      </c>
      <c r="AZ59" s="21">
        <v>11451.2482213397</v>
      </c>
      <c r="BA59" s="21">
        <v>65721.406624950105</v>
      </c>
      <c r="BB59" s="21">
        <v>2581.2274412496499</v>
      </c>
      <c r="BC59" s="21">
        <v>-997.922609603247</v>
      </c>
      <c r="BD59" s="21">
        <v>0</v>
      </c>
      <c r="BE59" s="21">
        <v>279.316384129423</v>
      </c>
      <c r="BF59" s="21">
        <v>208.07721835775101</v>
      </c>
      <c r="BG59" s="21">
        <v>213.01336192220501</v>
      </c>
      <c r="BH59" s="21">
        <v>113.61721638874199</v>
      </c>
      <c r="BI59" s="21">
        <v>1334.78280058017</v>
      </c>
      <c r="BJ59" s="21">
        <v>174.608232078171</v>
      </c>
      <c r="BK59" s="21">
        <v>0</v>
      </c>
      <c r="BL59" s="21">
        <v>39.872141439169603</v>
      </c>
      <c r="BM59" s="21">
        <v>109.447310565043</v>
      </c>
      <c r="BN59" s="21">
        <v>-2.91038304567337E-11</v>
      </c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DX59" s="36"/>
      <c r="DY59" s="36"/>
      <c r="DZ59" s="36"/>
      <c r="EA59" s="36"/>
    </row>
    <row r="60" spans="1:131">
      <c r="A60" s="10" t="s">
        <v>127</v>
      </c>
      <c r="B60" s="11" t="s">
        <v>202</v>
      </c>
      <c r="C60" s="17" t="s">
        <v>129</v>
      </c>
      <c r="D60" s="17"/>
      <c r="E60" s="17"/>
      <c r="F60" s="11" t="s">
        <v>196</v>
      </c>
      <c r="G60" s="11"/>
      <c r="H60" s="11"/>
      <c r="Q60">
        <v>59</v>
      </c>
      <c r="R60" s="19" t="s">
        <v>207</v>
      </c>
      <c r="S60" s="21">
        <v>40364</v>
      </c>
      <c r="T60" s="21">
        <v>41084.2012494187</v>
      </c>
      <c r="V60" s="19" t="s">
        <v>207</v>
      </c>
      <c r="W60" s="21">
        <v>-720.20124941869994</v>
      </c>
      <c r="Y60" s="19" t="s">
        <v>207</v>
      </c>
      <c r="Z60" s="21">
        <v>11451.2482213397</v>
      </c>
      <c r="AA60" s="21">
        <v>25337.234869128399</v>
      </c>
      <c r="AB60" s="21">
        <v>2544.7110747828501</v>
      </c>
      <c r="AC60" s="21">
        <v>-708.55975815634201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252.83968591844001</v>
      </c>
      <c r="AJ60" s="21">
        <v>201.52713982608901</v>
      </c>
      <c r="AK60" s="21">
        <v>211.86384792770701</v>
      </c>
      <c r="AL60" s="21">
        <v>113.511792156127</v>
      </c>
      <c r="AM60" s="21">
        <v>1354.5120952335101</v>
      </c>
      <c r="AN60" s="21">
        <v>154.55275847773299</v>
      </c>
      <c r="AO60" s="21">
        <v>0</v>
      </c>
      <c r="AP60" s="21">
        <v>40.848273846934802</v>
      </c>
      <c r="AQ60" s="21">
        <v>129.91124893752701</v>
      </c>
      <c r="AR60" s="21">
        <v>7.2759576141834308E-12</v>
      </c>
      <c r="AS60" s="23"/>
      <c r="AT60" s="23"/>
      <c r="AU60" s="23"/>
      <c r="AV60" s="36"/>
      <c r="AW60" s="36"/>
      <c r="AX60" s="36"/>
      <c r="AY60" s="19" t="s">
        <v>207</v>
      </c>
      <c r="AZ60" s="21">
        <v>11451.2482213397</v>
      </c>
      <c r="BA60" s="21">
        <v>25337.234869128399</v>
      </c>
      <c r="BB60" s="21">
        <v>2544.7110747828501</v>
      </c>
      <c r="BC60" s="21">
        <v>-708.55975815634201</v>
      </c>
      <c r="BD60" s="21">
        <v>0</v>
      </c>
      <c r="BE60" s="21">
        <v>252.83968591844001</v>
      </c>
      <c r="BF60" s="21">
        <v>201.52713982608901</v>
      </c>
      <c r="BG60" s="21">
        <v>211.86384792770701</v>
      </c>
      <c r="BH60" s="21">
        <v>113.511792156127</v>
      </c>
      <c r="BI60" s="21">
        <v>1354.5120952335101</v>
      </c>
      <c r="BJ60" s="21">
        <v>154.55275847773299</v>
      </c>
      <c r="BK60" s="21">
        <v>0</v>
      </c>
      <c r="BL60" s="21">
        <v>40.848273846934802</v>
      </c>
      <c r="BM60" s="21">
        <v>129.91124893752701</v>
      </c>
      <c r="BN60" s="21">
        <v>7.2759576141834308E-12</v>
      </c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DX60" s="36"/>
      <c r="DY60" s="36"/>
      <c r="DZ60" s="36"/>
      <c r="EA60" s="36"/>
    </row>
    <row r="61" spans="1:131">
      <c r="A61" s="10" t="s">
        <v>127</v>
      </c>
      <c r="B61" s="11" t="s">
        <v>204</v>
      </c>
      <c r="C61" s="17" t="s">
        <v>129</v>
      </c>
      <c r="D61" s="17"/>
      <c r="E61" s="17"/>
      <c r="F61" s="11" t="s">
        <v>196</v>
      </c>
      <c r="G61" s="11"/>
      <c r="H61" s="11"/>
      <c r="Q61">
        <v>60</v>
      </c>
      <c r="R61" s="19" t="s">
        <v>209</v>
      </c>
      <c r="S61" s="21">
        <v>18342</v>
      </c>
      <c r="T61" s="21">
        <v>24880.1912756733</v>
      </c>
      <c r="V61" s="19" t="s">
        <v>209</v>
      </c>
      <c r="W61" s="21">
        <v>-6538.1912756733</v>
      </c>
      <c r="Y61" s="19" t="s">
        <v>209</v>
      </c>
      <c r="Z61" s="21">
        <v>11451.2482213397</v>
      </c>
      <c r="AA61" s="21">
        <v>12744.886691355499</v>
      </c>
      <c r="AB61" s="21">
        <v>1506.0690225810999</v>
      </c>
      <c r="AC61" s="21">
        <v>-2485.6723132767502</v>
      </c>
      <c r="AD61" s="21">
        <v>-35.639024692246501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114.40262021943499</v>
      </c>
      <c r="AK61" s="21">
        <v>160.75298514528399</v>
      </c>
      <c r="AL61" s="21">
        <v>116.83674414494401</v>
      </c>
      <c r="AM61" s="21">
        <v>1149.8269803196299</v>
      </c>
      <c r="AN61" s="21">
        <v>51.837688797373403</v>
      </c>
      <c r="AO61" s="21">
        <v>0</v>
      </c>
      <c r="AP61" s="21">
        <v>28.029822736394301</v>
      </c>
      <c r="AQ61" s="21">
        <v>77.611837002947794</v>
      </c>
      <c r="AR61" s="21">
        <v>0</v>
      </c>
      <c r="AS61" s="23"/>
      <c r="AT61" s="23"/>
      <c r="AU61" s="23"/>
      <c r="AV61" s="36"/>
      <c r="AW61" s="36"/>
      <c r="AX61" s="36"/>
      <c r="AY61" s="19" t="s">
        <v>209</v>
      </c>
      <c r="AZ61" s="21">
        <v>11451.2482213397</v>
      </c>
      <c r="BA61" s="21">
        <v>12744.886691355499</v>
      </c>
      <c r="BB61" s="21">
        <v>1506.0690225810999</v>
      </c>
      <c r="BC61" s="21">
        <v>-2521.3113379689999</v>
      </c>
      <c r="BD61" s="21">
        <v>0</v>
      </c>
      <c r="BE61" s="21">
        <v>0</v>
      </c>
      <c r="BF61" s="21">
        <v>114.40262021943499</v>
      </c>
      <c r="BG61" s="21">
        <v>160.75298514528399</v>
      </c>
      <c r="BH61" s="21">
        <v>116.83674414494401</v>
      </c>
      <c r="BI61" s="21">
        <v>1149.8269803196299</v>
      </c>
      <c r="BJ61" s="21">
        <v>51.837688797373403</v>
      </c>
      <c r="BK61" s="21">
        <v>0</v>
      </c>
      <c r="BL61" s="21">
        <v>28.029822736394301</v>
      </c>
      <c r="BM61" s="21">
        <v>77.611837002947794</v>
      </c>
      <c r="BN61" s="21">
        <v>0</v>
      </c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DX61" s="36"/>
      <c r="DY61" s="36"/>
      <c r="DZ61" s="36"/>
      <c r="EA61" s="36"/>
    </row>
    <row r="62" spans="1:131">
      <c r="A62" s="10" t="s">
        <v>127</v>
      </c>
      <c r="B62" s="11" t="s">
        <v>206</v>
      </c>
      <c r="C62" s="17" t="s">
        <v>129</v>
      </c>
      <c r="D62" s="17"/>
      <c r="E62" s="17"/>
      <c r="F62" s="11" t="s">
        <v>196</v>
      </c>
      <c r="G62" s="11"/>
      <c r="H62" s="11"/>
      <c r="Q62">
        <v>61</v>
      </c>
      <c r="R62" s="19" t="s">
        <v>211</v>
      </c>
      <c r="S62" s="21">
        <v>12439</v>
      </c>
      <c r="T62" s="21">
        <v>15144.027556193199</v>
      </c>
      <c r="V62" s="19" t="s">
        <v>211</v>
      </c>
      <c r="W62" s="21">
        <v>-2705.0275561931999</v>
      </c>
      <c r="Y62" s="19" t="s">
        <v>211</v>
      </c>
      <c r="Z62" s="21">
        <v>11451.2482213397</v>
      </c>
      <c r="AA62" s="21">
        <v>0</v>
      </c>
      <c r="AB62" s="21">
        <v>2268.58025903097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6.2874018733428496</v>
      </c>
      <c r="AJ62" s="21">
        <v>25.364173484496</v>
      </c>
      <c r="AK62" s="21">
        <v>209.12571640225099</v>
      </c>
      <c r="AL62" s="21">
        <v>178.13814480027099</v>
      </c>
      <c r="AM62" s="21">
        <v>954.09043113549399</v>
      </c>
      <c r="AN62" s="21">
        <v>2.5162861455747101</v>
      </c>
      <c r="AO62" s="21">
        <v>0</v>
      </c>
      <c r="AP62" s="21">
        <v>47.464440523526797</v>
      </c>
      <c r="AQ62" s="21">
        <v>1.21248145758287</v>
      </c>
      <c r="AR62" s="21">
        <v>-3.6379788070917101E-12</v>
      </c>
      <c r="AS62" s="23"/>
      <c r="AT62" s="23"/>
      <c r="AU62" s="23"/>
      <c r="AV62" s="36"/>
      <c r="AW62" s="36"/>
      <c r="AX62" s="36"/>
      <c r="AY62" s="19" t="s">
        <v>211</v>
      </c>
      <c r="AZ62" s="21">
        <v>11451.2482213397</v>
      </c>
      <c r="BA62" s="21">
        <v>0</v>
      </c>
      <c r="BB62" s="21">
        <v>2268.58025903097</v>
      </c>
      <c r="BC62" s="21">
        <v>0</v>
      </c>
      <c r="BD62" s="21">
        <v>0</v>
      </c>
      <c r="BE62" s="21">
        <v>6.2874018733428496</v>
      </c>
      <c r="BF62" s="21">
        <v>25.364173484496</v>
      </c>
      <c r="BG62" s="21">
        <v>209.12571640225099</v>
      </c>
      <c r="BH62" s="21">
        <v>178.13814480027099</v>
      </c>
      <c r="BI62" s="21">
        <v>954.09043113549399</v>
      </c>
      <c r="BJ62" s="21">
        <v>2.5162861455747101</v>
      </c>
      <c r="BK62" s="21">
        <v>0</v>
      </c>
      <c r="BL62" s="21">
        <v>47.464440523526797</v>
      </c>
      <c r="BM62" s="21">
        <v>1.21248145758287</v>
      </c>
      <c r="BN62" s="21">
        <v>-3.6379788070917101E-12</v>
      </c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DX62" s="36"/>
      <c r="DY62" s="36"/>
      <c r="DZ62" s="36"/>
      <c r="EA62" s="36"/>
    </row>
    <row r="63" spans="1:131">
      <c r="A63" s="10" t="s">
        <v>127</v>
      </c>
      <c r="B63" s="11" t="s">
        <v>208</v>
      </c>
      <c r="C63" s="17" t="s">
        <v>129</v>
      </c>
      <c r="D63" s="17"/>
      <c r="E63" s="17"/>
      <c r="F63" s="11" t="s">
        <v>196</v>
      </c>
      <c r="G63" s="11"/>
      <c r="H63" s="11"/>
      <c r="Q63">
        <v>62</v>
      </c>
      <c r="R63" s="19" t="s">
        <v>213</v>
      </c>
      <c r="S63" s="21">
        <v>51947</v>
      </c>
      <c r="T63" s="21">
        <v>45696.628695269297</v>
      </c>
      <c r="V63" s="19" t="s">
        <v>213</v>
      </c>
      <c r="W63" s="21">
        <v>6250.3713047307001</v>
      </c>
      <c r="Y63" s="19" t="s">
        <v>213</v>
      </c>
      <c r="Z63" s="21">
        <v>11451.2482213397</v>
      </c>
      <c r="AA63" s="21">
        <v>27599.8497064488</v>
      </c>
      <c r="AB63" s="21">
        <v>2898.2528319427902</v>
      </c>
      <c r="AC63" s="21">
        <v>0</v>
      </c>
      <c r="AD63" s="21">
        <v>-1.15953569547366</v>
      </c>
      <c r="AE63" s="21">
        <v>0</v>
      </c>
      <c r="AF63" s="21">
        <v>0</v>
      </c>
      <c r="AG63" s="21">
        <v>0</v>
      </c>
      <c r="AH63" s="21">
        <v>0</v>
      </c>
      <c r="AI63" s="21">
        <v>356.663356424288</v>
      </c>
      <c r="AJ63" s="21">
        <v>288.51693742208602</v>
      </c>
      <c r="AK63" s="21">
        <v>147.479570657404</v>
      </c>
      <c r="AL63" s="21">
        <v>165.889512626797</v>
      </c>
      <c r="AM63" s="21">
        <v>2219.7939250844802</v>
      </c>
      <c r="AN63" s="21">
        <v>202.42716154837501</v>
      </c>
      <c r="AO63" s="21">
        <v>0</v>
      </c>
      <c r="AP63" s="21">
        <v>55.828355205267798</v>
      </c>
      <c r="AQ63" s="21">
        <v>311.83865226483903</v>
      </c>
      <c r="AR63" s="21">
        <v>0</v>
      </c>
      <c r="AS63" s="23"/>
      <c r="AT63" s="23"/>
      <c r="AU63" s="23"/>
      <c r="AV63" s="36"/>
      <c r="AW63" s="36"/>
      <c r="AX63" s="36"/>
      <c r="AY63" s="19" t="s">
        <v>213</v>
      </c>
      <c r="AZ63" s="21">
        <v>11451.2482213397</v>
      </c>
      <c r="BA63" s="21">
        <v>27599.8497064488</v>
      </c>
      <c r="BB63" s="21">
        <v>2898.2528319427902</v>
      </c>
      <c r="BC63" s="21">
        <v>-1.15953569547366</v>
      </c>
      <c r="BD63" s="21">
        <v>0</v>
      </c>
      <c r="BE63" s="21">
        <v>356.663356424288</v>
      </c>
      <c r="BF63" s="21">
        <v>288.51693742208602</v>
      </c>
      <c r="BG63" s="21">
        <v>147.479570657404</v>
      </c>
      <c r="BH63" s="21">
        <v>165.889512626797</v>
      </c>
      <c r="BI63" s="21">
        <v>2219.7939250844802</v>
      </c>
      <c r="BJ63" s="21">
        <v>202.42716154837501</v>
      </c>
      <c r="BK63" s="21">
        <v>0</v>
      </c>
      <c r="BL63" s="21">
        <v>55.828355205267798</v>
      </c>
      <c r="BM63" s="21">
        <v>311.83865226483903</v>
      </c>
      <c r="BN63" s="21">
        <v>0</v>
      </c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DX63" s="36"/>
      <c r="DY63" s="36"/>
      <c r="DZ63" s="36"/>
      <c r="EA63" s="36"/>
    </row>
    <row r="64" spans="1:131">
      <c r="A64" s="10" t="s">
        <v>127</v>
      </c>
      <c r="B64" s="11" t="s">
        <v>210</v>
      </c>
      <c r="C64" s="17" t="s">
        <v>129</v>
      </c>
      <c r="D64" s="17"/>
      <c r="E64" s="17"/>
      <c r="F64" s="11" t="s">
        <v>196</v>
      </c>
      <c r="G64" s="11"/>
      <c r="H64" s="11"/>
      <c r="Q64">
        <v>63</v>
      </c>
      <c r="R64" s="19" t="s">
        <v>215</v>
      </c>
      <c r="S64" s="21">
        <v>13385</v>
      </c>
      <c r="T64" s="21">
        <v>17473.3209705033</v>
      </c>
      <c r="V64" s="19" t="s">
        <v>215</v>
      </c>
      <c r="W64" s="21">
        <v>-4088.3209705033</v>
      </c>
      <c r="Y64" s="19" t="s">
        <v>215</v>
      </c>
      <c r="Z64" s="21">
        <v>11451.2482213397</v>
      </c>
      <c r="AA64" s="21">
        <v>0</v>
      </c>
      <c r="AB64" s="21">
        <v>2223.6335455180601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119.958964440899</v>
      </c>
      <c r="AJ64" s="21">
        <v>7.5148809447818898</v>
      </c>
      <c r="AK64" s="21">
        <v>67.014973404327904</v>
      </c>
      <c r="AL64" s="21">
        <v>136.65813332037101</v>
      </c>
      <c r="AM64" s="21">
        <v>3143.9519497706901</v>
      </c>
      <c r="AN64" s="21">
        <v>35.765785754678703</v>
      </c>
      <c r="AO64" s="21">
        <v>0</v>
      </c>
      <c r="AP64" s="21">
        <v>57.219836820903602</v>
      </c>
      <c r="AQ64" s="21">
        <v>230.35467918890501</v>
      </c>
      <c r="AR64" s="21">
        <v>-3.6379788070917101E-12</v>
      </c>
      <c r="AS64" s="23"/>
      <c r="AT64" s="23"/>
      <c r="AU64" s="23"/>
      <c r="AV64" s="36"/>
      <c r="AW64" s="36"/>
      <c r="AX64" s="36"/>
      <c r="AY64" s="19" t="s">
        <v>215</v>
      </c>
      <c r="AZ64" s="21">
        <v>11451.2482213397</v>
      </c>
      <c r="BA64" s="21">
        <v>0</v>
      </c>
      <c r="BB64" s="21">
        <v>2223.6335455180601</v>
      </c>
      <c r="BC64" s="21">
        <v>0</v>
      </c>
      <c r="BD64" s="21">
        <v>0</v>
      </c>
      <c r="BE64" s="21">
        <v>119.958964440899</v>
      </c>
      <c r="BF64" s="21">
        <v>7.5148809447818898</v>
      </c>
      <c r="BG64" s="21">
        <v>67.014973404327904</v>
      </c>
      <c r="BH64" s="21">
        <v>136.65813332037101</v>
      </c>
      <c r="BI64" s="21">
        <v>3143.9519497706901</v>
      </c>
      <c r="BJ64" s="21">
        <v>35.765785754678703</v>
      </c>
      <c r="BK64" s="21">
        <v>0</v>
      </c>
      <c r="BL64" s="21">
        <v>57.219836820903602</v>
      </c>
      <c r="BM64" s="21">
        <v>230.35467918890501</v>
      </c>
      <c r="BN64" s="21">
        <v>-3.6379788070917101E-12</v>
      </c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DX64" s="36"/>
      <c r="DY64" s="36"/>
      <c r="DZ64" s="36"/>
      <c r="EA64" s="36"/>
    </row>
    <row r="65" spans="1:131">
      <c r="A65" s="10" t="s">
        <v>127</v>
      </c>
      <c r="B65" s="11" t="s">
        <v>212</v>
      </c>
      <c r="C65" s="17" t="s">
        <v>129</v>
      </c>
      <c r="D65" s="17"/>
      <c r="E65" s="17"/>
      <c r="F65" s="11" t="s">
        <v>196</v>
      </c>
      <c r="G65" s="11"/>
      <c r="H65" s="11"/>
      <c r="Q65">
        <v>64</v>
      </c>
      <c r="R65" s="19" t="s">
        <v>217</v>
      </c>
      <c r="S65" s="21">
        <v>12525</v>
      </c>
      <c r="T65" s="21">
        <v>15461.6738774437</v>
      </c>
      <c r="V65" s="19" t="s">
        <v>217</v>
      </c>
      <c r="W65" s="21">
        <v>-2936.6738774436999</v>
      </c>
      <c r="Y65" s="19" t="s">
        <v>217</v>
      </c>
      <c r="Z65" s="21">
        <v>11451.2482213397</v>
      </c>
      <c r="AA65" s="21">
        <v>0</v>
      </c>
      <c r="AB65" s="21">
        <v>2290.1030266811299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33.072721177982999</v>
      </c>
      <c r="AJ65" s="21">
        <v>136.728690344695</v>
      </c>
      <c r="AK65" s="21">
        <v>5.0355226971717197</v>
      </c>
      <c r="AL65" s="21">
        <v>64.405505542575099</v>
      </c>
      <c r="AM65" s="21">
        <v>1215.1143321682</v>
      </c>
      <c r="AN65" s="21">
        <v>31.154370488182099</v>
      </c>
      <c r="AO65" s="21">
        <v>0</v>
      </c>
      <c r="AP65" s="21">
        <v>43.454669461227603</v>
      </c>
      <c r="AQ65" s="21">
        <v>191.35681754284599</v>
      </c>
      <c r="AR65" s="21">
        <v>0</v>
      </c>
      <c r="AS65" s="23"/>
      <c r="AT65" s="23"/>
      <c r="AU65" s="23"/>
      <c r="AV65" s="36"/>
      <c r="AW65" s="36"/>
      <c r="AX65" s="36"/>
      <c r="AY65" s="19" t="s">
        <v>217</v>
      </c>
      <c r="AZ65" s="21">
        <v>11451.2482213397</v>
      </c>
      <c r="BA65" s="21">
        <v>0</v>
      </c>
      <c r="BB65" s="21">
        <v>2290.1030266811299</v>
      </c>
      <c r="BC65" s="21">
        <v>0</v>
      </c>
      <c r="BD65" s="21">
        <v>0</v>
      </c>
      <c r="BE65" s="21">
        <v>33.072721177982999</v>
      </c>
      <c r="BF65" s="21">
        <v>136.728690344695</v>
      </c>
      <c r="BG65" s="21">
        <v>5.0355226971717197</v>
      </c>
      <c r="BH65" s="21">
        <v>64.405505542575099</v>
      </c>
      <c r="BI65" s="21">
        <v>1215.1143321682</v>
      </c>
      <c r="BJ65" s="21">
        <v>31.154370488182099</v>
      </c>
      <c r="BK65" s="21">
        <v>0</v>
      </c>
      <c r="BL65" s="21">
        <v>43.454669461227603</v>
      </c>
      <c r="BM65" s="21">
        <v>191.35681754284599</v>
      </c>
      <c r="BN65" s="21">
        <v>0</v>
      </c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DX65" s="36"/>
      <c r="DY65" s="36"/>
      <c r="DZ65" s="36"/>
      <c r="EA65" s="36"/>
    </row>
    <row r="66" spans="1:131">
      <c r="A66" s="10" t="s">
        <v>127</v>
      </c>
      <c r="B66" s="11" t="s">
        <v>214</v>
      </c>
      <c r="C66" s="17" t="s">
        <v>129</v>
      </c>
      <c r="D66" s="17"/>
      <c r="E66" s="17"/>
      <c r="F66" s="11" t="s">
        <v>196</v>
      </c>
      <c r="H66" s="11"/>
      <c r="Q66">
        <v>65</v>
      </c>
      <c r="R66" s="19" t="s">
        <v>219</v>
      </c>
      <c r="S66" s="21">
        <v>12848</v>
      </c>
      <c r="T66" s="21">
        <v>13733.0394040922</v>
      </c>
      <c r="V66" s="19" t="s">
        <v>219</v>
      </c>
      <c r="W66" s="21">
        <v>-885.03940409220002</v>
      </c>
      <c r="Y66" s="19" t="s">
        <v>219</v>
      </c>
      <c r="Z66" s="21">
        <v>11451.2482213397</v>
      </c>
      <c r="AA66" s="21">
        <v>0</v>
      </c>
      <c r="AB66" s="21">
        <v>503.96871963054002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137.640954013364</v>
      </c>
      <c r="AJ66" s="21">
        <v>112.43832714251801</v>
      </c>
      <c r="AK66" s="21">
        <v>0.39911291661764597</v>
      </c>
      <c r="AL66" s="21">
        <v>91.114620095391004</v>
      </c>
      <c r="AM66" s="21">
        <v>1347.27854783366</v>
      </c>
      <c r="AN66" s="21">
        <v>4.4672124164399802</v>
      </c>
      <c r="AO66" s="21">
        <v>0</v>
      </c>
      <c r="AP66" s="21">
        <v>39.992733936269403</v>
      </c>
      <c r="AQ66" s="21">
        <v>44.490954767709397</v>
      </c>
      <c r="AR66" s="21">
        <v>0</v>
      </c>
      <c r="AS66" s="23"/>
      <c r="AT66" s="23"/>
      <c r="AU66" s="23"/>
      <c r="AV66" s="36"/>
      <c r="AW66" s="36"/>
      <c r="AX66" s="36"/>
      <c r="AY66" s="19" t="s">
        <v>219</v>
      </c>
      <c r="AZ66" s="21">
        <v>11451.2482213397</v>
      </c>
      <c r="BA66" s="21">
        <v>0</v>
      </c>
      <c r="BB66" s="21">
        <v>503.96871963054002</v>
      </c>
      <c r="BC66" s="21">
        <v>0</v>
      </c>
      <c r="BD66" s="21">
        <v>0</v>
      </c>
      <c r="BE66" s="21">
        <v>137.640954013364</v>
      </c>
      <c r="BF66" s="21">
        <v>112.43832714251801</v>
      </c>
      <c r="BG66" s="21">
        <v>0.39911291661764597</v>
      </c>
      <c r="BH66" s="21">
        <v>91.114620095391004</v>
      </c>
      <c r="BI66" s="21">
        <v>1347.27854783366</v>
      </c>
      <c r="BJ66" s="21">
        <v>4.4672124164399802</v>
      </c>
      <c r="BK66" s="21">
        <v>0</v>
      </c>
      <c r="BL66" s="21">
        <v>39.992733936269403</v>
      </c>
      <c r="BM66" s="21">
        <v>44.490954767709397</v>
      </c>
      <c r="BN66" s="21">
        <v>0</v>
      </c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DX66" s="36"/>
      <c r="DY66" s="36"/>
      <c r="DZ66" s="36"/>
      <c r="EA66" s="36"/>
    </row>
    <row r="67" spans="1:131">
      <c r="A67" s="10" t="s">
        <v>127</v>
      </c>
      <c r="B67" s="11" t="s">
        <v>216</v>
      </c>
      <c r="C67" s="17" t="s">
        <v>129</v>
      </c>
      <c r="D67" s="17"/>
      <c r="E67" s="17"/>
      <c r="F67" s="11" t="s">
        <v>196</v>
      </c>
      <c r="H67" s="11"/>
      <c r="Q67">
        <v>66</v>
      </c>
      <c r="R67" s="19" t="s">
        <v>220</v>
      </c>
      <c r="S67" s="21">
        <v>12160</v>
      </c>
      <c r="T67" s="21">
        <v>12345.827640982499</v>
      </c>
      <c r="V67" s="19" t="s">
        <v>220</v>
      </c>
      <c r="W67" s="21">
        <v>-185.82764098249899</v>
      </c>
      <c r="Y67" s="19" t="s">
        <v>220</v>
      </c>
      <c r="Z67" s="21">
        <v>11451.2482213397</v>
      </c>
      <c r="AA67" s="21">
        <v>0</v>
      </c>
      <c r="AB67" s="21">
        <v>209.82083710953799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34.630373758631599</v>
      </c>
      <c r="AJ67" s="21">
        <v>9.9575342751268697E-2</v>
      </c>
      <c r="AK67" s="21">
        <v>0.13380454704920899</v>
      </c>
      <c r="AL67" s="21">
        <v>5.1650839694809196</v>
      </c>
      <c r="AM67" s="21">
        <v>631.49115912623699</v>
      </c>
      <c r="AN67" s="21">
        <v>0.76317609863102898</v>
      </c>
      <c r="AO67" s="21">
        <v>0</v>
      </c>
      <c r="AP67" s="21">
        <v>10.1999955163878</v>
      </c>
      <c r="AQ67" s="21">
        <v>2.2754141741052698</v>
      </c>
      <c r="AR67" s="21">
        <v>-1.8189894035458601E-12</v>
      </c>
      <c r="AS67" s="23"/>
      <c r="AT67" s="23"/>
      <c r="AU67" s="23"/>
      <c r="AV67" s="36"/>
      <c r="AW67" s="36"/>
      <c r="AX67" s="36"/>
      <c r="AY67" s="19" t="s">
        <v>220</v>
      </c>
      <c r="AZ67" s="21">
        <v>11451.2482213397</v>
      </c>
      <c r="BA67" s="21">
        <v>0</v>
      </c>
      <c r="BB67" s="21">
        <v>209.82083710953799</v>
      </c>
      <c r="BC67" s="21">
        <v>0</v>
      </c>
      <c r="BD67" s="21">
        <v>0</v>
      </c>
      <c r="BE67" s="21">
        <v>34.630373758631599</v>
      </c>
      <c r="BF67" s="21">
        <v>9.9575342751268697E-2</v>
      </c>
      <c r="BG67" s="21">
        <v>0.13380454704920899</v>
      </c>
      <c r="BH67" s="21">
        <v>5.1650839694809196</v>
      </c>
      <c r="BI67" s="21">
        <v>631.49115912623699</v>
      </c>
      <c r="BJ67" s="21">
        <v>0.76317609863102898</v>
      </c>
      <c r="BK67" s="21">
        <v>0</v>
      </c>
      <c r="BL67" s="21">
        <v>10.1999955163878</v>
      </c>
      <c r="BM67" s="21">
        <v>2.2754141741052698</v>
      </c>
      <c r="BN67" s="21">
        <v>-1.8189894035458601E-12</v>
      </c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DX67" s="36"/>
      <c r="DY67" s="36"/>
      <c r="DZ67" s="36"/>
      <c r="EA67" s="36"/>
    </row>
    <row r="68" spans="1:131">
      <c r="A68" s="10" t="s">
        <v>127</v>
      </c>
      <c r="B68" s="11" t="s">
        <v>218</v>
      </c>
      <c r="C68" s="17" t="s">
        <v>129</v>
      </c>
      <c r="D68" s="17"/>
      <c r="E68" s="17"/>
      <c r="F68" s="11" t="s">
        <v>196</v>
      </c>
      <c r="H68" s="11"/>
      <c r="Q68">
        <v>67</v>
      </c>
      <c r="R68" s="19" t="s">
        <v>222</v>
      </c>
      <c r="S68" s="21">
        <v>11811</v>
      </c>
      <c r="T68" s="21">
        <v>12463.643008242399</v>
      </c>
      <c r="V68" s="19" t="s">
        <v>222</v>
      </c>
      <c r="W68" s="21">
        <v>-652.64300824239899</v>
      </c>
      <c r="Y68" s="19" t="s">
        <v>222</v>
      </c>
      <c r="Z68" s="21">
        <v>11451.2482213397</v>
      </c>
      <c r="AA68" s="21">
        <v>0</v>
      </c>
      <c r="AB68" s="21">
        <v>189.82797705366701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35.862671003240997</v>
      </c>
      <c r="AJ68" s="21">
        <v>161.57184487227099</v>
      </c>
      <c r="AK68" s="21">
        <v>0.67900507974595503</v>
      </c>
      <c r="AL68" s="21">
        <v>6.3156098469189201</v>
      </c>
      <c r="AM68" s="21">
        <v>595.40739813583298</v>
      </c>
      <c r="AN68" s="21">
        <v>5.8321480784592401</v>
      </c>
      <c r="AO68" s="21">
        <v>0</v>
      </c>
      <c r="AP68" s="21">
        <v>9.3365920893552001</v>
      </c>
      <c r="AQ68" s="21">
        <v>7.5615407432212098</v>
      </c>
      <c r="AR68" s="21">
        <v>-1.8189894035458601E-12</v>
      </c>
      <c r="AS68" s="23"/>
      <c r="AT68" s="23"/>
      <c r="AU68" s="23"/>
      <c r="AV68" s="36"/>
      <c r="AW68" s="36"/>
      <c r="AX68" s="36"/>
      <c r="AY68" s="19" t="s">
        <v>222</v>
      </c>
      <c r="AZ68" s="21">
        <v>11451.2482213397</v>
      </c>
      <c r="BA68" s="21">
        <v>0</v>
      </c>
      <c r="BB68" s="21">
        <v>189.82797705366701</v>
      </c>
      <c r="BC68" s="21">
        <v>0</v>
      </c>
      <c r="BD68" s="21">
        <v>0</v>
      </c>
      <c r="BE68" s="21">
        <v>35.862671003240997</v>
      </c>
      <c r="BF68" s="21">
        <v>161.57184487227099</v>
      </c>
      <c r="BG68" s="21">
        <v>0.67900507974595503</v>
      </c>
      <c r="BH68" s="21">
        <v>6.3156098469189201</v>
      </c>
      <c r="BI68" s="21">
        <v>595.40739813583298</v>
      </c>
      <c r="BJ68" s="21">
        <v>5.8321480784592401</v>
      </c>
      <c r="BK68" s="21">
        <v>0</v>
      </c>
      <c r="BL68" s="21">
        <v>9.3365920893552001</v>
      </c>
      <c r="BM68" s="21">
        <v>7.5615407432212098</v>
      </c>
      <c r="BN68" s="21">
        <v>-1.8189894035458601E-12</v>
      </c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DX68" s="36"/>
      <c r="DY68" s="36"/>
      <c r="DZ68" s="36"/>
      <c r="EA68" s="36"/>
    </row>
    <row r="69" spans="1:131">
      <c r="A69" s="10"/>
      <c r="B69" s="11"/>
      <c r="C69" s="11"/>
      <c r="D69" s="11"/>
      <c r="E69" s="11"/>
      <c r="F69" s="11"/>
      <c r="H69" s="11"/>
      <c r="Q69">
        <v>68</v>
      </c>
      <c r="R69" s="19" t="s">
        <v>225</v>
      </c>
      <c r="S69" s="21">
        <v>11849</v>
      </c>
      <c r="T69" s="21">
        <v>12523.9067947074</v>
      </c>
      <c r="V69" s="19" t="s">
        <v>225</v>
      </c>
      <c r="W69" s="21">
        <v>-674.90679470739997</v>
      </c>
      <c r="Y69" s="19" t="s">
        <v>225</v>
      </c>
      <c r="Z69" s="21">
        <v>11451.2482213397</v>
      </c>
      <c r="AA69" s="21">
        <v>0</v>
      </c>
      <c r="AB69" s="21">
        <v>185.45802493331001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83.944337148154702</v>
      </c>
      <c r="AJ69" s="21">
        <v>49.306247807744199</v>
      </c>
      <c r="AK69" s="21">
        <v>1.11691393483464</v>
      </c>
      <c r="AL69" s="21">
        <v>3.55631975713451</v>
      </c>
      <c r="AM69" s="21">
        <v>724.33282520170599</v>
      </c>
      <c r="AN69" s="21">
        <v>6.9583248906012196</v>
      </c>
      <c r="AO69" s="21">
        <v>0</v>
      </c>
      <c r="AP69" s="21">
        <v>7.9739904697154396</v>
      </c>
      <c r="AQ69" s="21">
        <v>10.011589224512599</v>
      </c>
      <c r="AR69" s="21">
        <v>0</v>
      </c>
      <c r="AS69" s="23"/>
      <c r="AT69" s="23"/>
      <c r="AU69" s="23"/>
      <c r="AV69" s="36"/>
      <c r="AW69" s="36"/>
      <c r="AX69" s="36"/>
      <c r="AY69" s="19" t="s">
        <v>225</v>
      </c>
      <c r="AZ69" s="21">
        <v>11451.2482213397</v>
      </c>
      <c r="BA69" s="21">
        <v>0</v>
      </c>
      <c r="BB69" s="21">
        <v>185.45802493331001</v>
      </c>
      <c r="BC69" s="21">
        <v>0</v>
      </c>
      <c r="BD69" s="21">
        <v>0</v>
      </c>
      <c r="BE69" s="21">
        <v>83.944337148154702</v>
      </c>
      <c r="BF69" s="21">
        <v>49.306247807744199</v>
      </c>
      <c r="BG69" s="21">
        <v>1.11691393483464</v>
      </c>
      <c r="BH69" s="21">
        <v>3.55631975713451</v>
      </c>
      <c r="BI69" s="21">
        <v>724.33282520170599</v>
      </c>
      <c r="BJ69" s="21">
        <v>6.9583248906012196</v>
      </c>
      <c r="BK69" s="21">
        <v>0</v>
      </c>
      <c r="BL69" s="21">
        <v>7.9739904697154396</v>
      </c>
      <c r="BM69" s="21">
        <v>10.011589224512599</v>
      </c>
      <c r="BN69" s="21">
        <v>0</v>
      </c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DX69" s="36"/>
      <c r="DY69" s="36"/>
      <c r="DZ69" s="36"/>
      <c r="EA69" s="36"/>
    </row>
    <row r="70" spans="1:131">
      <c r="A70" s="10" t="s">
        <v>105</v>
      </c>
      <c r="B70" s="11" t="s">
        <v>221</v>
      </c>
      <c r="C70" s="11"/>
      <c r="D70" s="11"/>
      <c r="E70" s="11"/>
      <c r="F70" s="11"/>
      <c r="H70" s="11"/>
      <c r="Q70">
        <v>69</v>
      </c>
      <c r="R70" s="19" t="s">
        <v>227</v>
      </c>
      <c r="S70" s="21">
        <v>12411</v>
      </c>
      <c r="T70" s="21">
        <v>12519.6238434022</v>
      </c>
      <c r="V70" s="19" t="s">
        <v>227</v>
      </c>
      <c r="W70" s="21">
        <v>-108.6238434022</v>
      </c>
      <c r="Y70" s="19" t="s">
        <v>227</v>
      </c>
      <c r="Z70" s="21">
        <v>11451.2482213397</v>
      </c>
      <c r="AA70" s="21">
        <v>0</v>
      </c>
      <c r="AB70" s="21">
        <v>169.12957724788001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84.163585735868097</v>
      </c>
      <c r="AJ70" s="21">
        <v>7.0221723436564701E-2</v>
      </c>
      <c r="AK70" s="21">
        <v>1.14824384342157</v>
      </c>
      <c r="AL70" s="21">
        <v>10.1831228454603</v>
      </c>
      <c r="AM70" s="21">
        <v>781.67623191371604</v>
      </c>
      <c r="AN70" s="21">
        <v>1.37119176680528</v>
      </c>
      <c r="AO70" s="21">
        <v>0</v>
      </c>
      <c r="AP70" s="21">
        <v>8.8077775676662799</v>
      </c>
      <c r="AQ70" s="21">
        <v>11.825669418258499</v>
      </c>
      <c r="AR70" s="21">
        <v>-1.8189894035458601E-12</v>
      </c>
      <c r="AS70" s="23"/>
      <c r="AT70" s="23"/>
      <c r="AU70" s="23"/>
      <c r="AV70" s="36"/>
      <c r="AW70" s="36"/>
      <c r="AX70" s="36"/>
      <c r="AY70" s="19" t="s">
        <v>227</v>
      </c>
      <c r="AZ70" s="21">
        <v>11451.2482213397</v>
      </c>
      <c r="BA70" s="21">
        <v>0</v>
      </c>
      <c r="BB70" s="21">
        <v>169.12957724788001</v>
      </c>
      <c r="BC70" s="21">
        <v>0</v>
      </c>
      <c r="BD70" s="21">
        <v>0</v>
      </c>
      <c r="BE70" s="21">
        <v>84.163585735868097</v>
      </c>
      <c r="BF70" s="21">
        <v>7.0221723436564701E-2</v>
      </c>
      <c r="BG70" s="21">
        <v>1.14824384342157</v>
      </c>
      <c r="BH70" s="21">
        <v>10.1831228454603</v>
      </c>
      <c r="BI70" s="21">
        <v>781.67623191371604</v>
      </c>
      <c r="BJ70" s="21">
        <v>1.37119176680528</v>
      </c>
      <c r="BK70" s="21">
        <v>0</v>
      </c>
      <c r="BL70" s="21">
        <v>8.8077775676662799</v>
      </c>
      <c r="BM70" s="21">
        <v>11.825669418258499</v>
      </c>
      <c r="BN70" s="21">
        <v>-1.8189894035458601E-12</v>
      </c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DX70" s="36"/>
      <c r="DY70" s="36"/>
      <c r="DZ70" s="36"/>
      <c r="EA70" s="36"/>
    </row>
    <row r="71" spans="1:131">
      <c r="A71" s="10" t="s">
        <v>470</v>
      </c>
      <c r="B71" s="11" t="s">
        <v>476</v>
      </c>
      <c r="C71" s="17">
        <f>65000</f>
        <v>65000</v>
      </c>
      <c r="D71" s="17"/>
      <c r="E71" s="17"/>
      <c r="F71" s="11" t="s">
        <v>472</v>
      </c>
      <c r="H71" s="11"/>
      <c r="Q71">
        <v>70</v>
      </c>
      <c r="R71" s="19" t="s">
        <v>229</v>
      </c>
      <c r="S71" s="21">
        <v>42798</v>
      </c>
      <c r="T71" s="21">
        <v>35455.189897588003</v>
      </c>
      <c r="V71" s="19" t="s">
        <v>229</v>
      </c>
      <c r="W71" s="21">
        <v>7342.8101024119997</v>
      </c>
      <c r="Y71" s="19" t="s">
        <v>229</v>
      </c>
      <c r="Z71" s="21">
        <v>11451.2482213397</v>
      </c>
      <c r="AA71" s="21">
        <v>21024.356923608801</v>
      </c>
      <c r="AB71" s="21">
        <v>1908.31899625254</v>
      </c>
      <c r="AC71" s="21">
        <v>-658.44553812606603</v>
      </c>
      <c r="AD71" s="21">
        <v>-28.1366610639617</v>
      </c>
      <c r="AE71" s="21">
        <v>0</v>
      </c>
      <c r="AF71" s="21">
        <v>0</v>
      </c>
      <c r="AG71" s="21">
        <v>0</v>
      </c>
      <c r="AH71" s="21">
        <v>0</v>
      </c>
      <c r="AI71" s="21">
        <v>355.47001820216798</v>
      </c>
      <c r="AJ71" s="21">
        <v>177.97789582554401</v>
      </c>
      <c r="AK71" s="21">
        <v>70.998788057721697</v>
      </c>
      <c r="AL71" s="21">
        <v>117.559796645738</v>
      </c>
      <c r="AM71" s="21">
        <v>662.05725055707899</v>
      </c>
      <c r="AN71" s="21">
        <v>143.56692845982701</v>
      </c>
      <c r="AO71" s="21">
        <v>0</v>
      </c>
      <c r="AP71" s="21">
        <v>3.6952557315750099</v>
      </c>
      <c r="AQ71" s="21">
        <v>226.52202209738601</v>
      </c>
      <c r="AR71" s="21">
        <v>-1.45519152283669E-11</v>
      </c>
      <c r="AS71" s="23"/>
      <c r="AT71" s="23"/>
      <c r="AU71" s="23"/>
      <c r="AV71" s="36"/>
      <c r="AW71" s="36"/>
      <c r="AX71" s="36"/>
      <c r="AY71" s="19" t="s">
        <v>229</v>
      </c>
      <c r="AZ71" s="21">
        <v>11451.2482213397</v>
      </c>
      <c r="BA71" s="21">
        <v>21024.356923608801</v>
      </c>
      <c r="BB71" s="21">
        <v>1908.31899625254</v>
      </c>
      <c r="BC71" s="21">
        <v>-686.58219919002795</v>
      </c>
      <c r="BD71" s="21">
        <v>0</v>
      </c>
      <c r="BE71" s="21">
        <v>355.47001820216798</v>
      </c>
      <c r="BF71" s="21">
        <v>177.97789582554401</v>
      </c>
      <c r="BG71" s="21">
        <v>70.998788057721697</v>
      </c>
      <c r="BH71" s="21">
        <v>117.559796645738</v>
      </c>
      <c r="BI71" s="21">
        <v>662.05725055707899</v>
      </c>
      <c r="BJ71" s="21">
        <v>143.56692845982701</v>
      </c>
      <c r="BK71" s="21">
        <v>0</v>
      </c>
      <c r="BL71" s="21">
        <v>3.6952557315750099</v>
      </c>
      <c r="BM71" s="21">
        <v>226.52202209738601</v>
      </c>
      <c r="BN71" s="21">
        <v>-1.45519152283669E-11</v>
      </c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DX71" s="36"/>
      <c r="DY71" s="36"/>
      <c r="DZ71" s="36"/>
      <c r="EA71" s="36"/>
    </row>
    <row r="72" spans="1:131">
      <c r="A72" s="10" t="s">
        <v>470</v>
      </c>
      <c r="B72" s="11" t="s">
        <v>471</v>
      </c>
      <c r="C72" s="17">
        <f>40000</f>
        <v>40000</v>
      </c>
      <c r="D72" s="17"/>
      <c r="E72" s="17"/>
      <c r="F72" s="11" t="s">
        <v>472</v>
      </c>
      <c r="H72" s="11"/>
      <c r="Q72">
        <v>71</v>
      </c>
      <c r="R72" s="19" t="s">
        <v>231</v>
      </c>
      <c r="S72" s="21">
        <v>16775</v>
      </c>
      <c r="T72" s="21">
        <v>16700.089138095202</v>
      </c>
      <c r="V72" s="19" t="s">
        <v>231</v>
      </c>
      <c r="W72" s="21">
        <v>74.910861904798395</v>
      </c>
      <c r="Y72" s="19" t="s">
        <v>231</v>
      </c>
      <c r="Z72" s="21">
        <v>11451.2482213397</v>
      </c>
      <c r="AA72" s="21">
        <v>5036.35664945182</v>
      </c>
      <c r="AB72" s="21">
        <v>1162.97044760272</v>
      </c>
      <c r="AC72" s="21">
        <v>-1875.84233393561</v>
      </c>
      <c r="AD72" s="21">
        <v>-42.6809856892502</v>
      </c>
      <c r="AE72" s="21">
        <v>0</v>
      </c>
      <c r="AF72" s="21">
        <v>0</v>
      </c>
      <c r="AG72" s="21">
        <v>0</v>
      </c>
      <c r="AH72" s="21">
        <v>0</v>
      </c>
      <c r="AI72" s="21">
        <v>30.921390079208901</v>
      </c>
      <c r="AJ72" s="21">
        <v>58.501037104335403</v>
      </c>
      <c r="AK72" s="21">
        <v>50.414254895646401</v>
      </c>
      <c r="AL72" s="21">
        <v>19.453737762489698</v>
      </c>
      <c r="AM72" s="21">
        <v>681.94257760639596</v>
      </c>
      <c r="AN72" s="21">
        <v>40.6171106894272</v>
      </c>
      <c r="AO72" s="21">
        <v>0</v>
      </c>
      <c r="AP72" s="21">
        <v>15.1976085704583</v>
      </c>
      <c r="AQ72" s="21">
        <v>70.989422617868101</v>
      </c>
      <c r="AR72" s="21">
        <v>-3.6379788070917101E-12</v>
      </c>
      <c r="AS72" s="23"/>
      <c r="AT72" s="23"/>
      <c r="AU72" s="23"/>
      <c r="AV72" s="36"/>
      <c r="AW72" s="36"/>
      <c r="AX72" s="36"/>
      <c r="AY72" s="19" t="s">
        <v>231</v>
      </c>
      <c r="AZ72" s="21">
        <v>11451.2482213397</v>
      </c>
      <c r="BA72" s="21">
        <v>5036.35664945182</v>
      </c>
      <c r="BB72" s="21">
        <v>1162.97044760272</v>
      </c>
      <c r="BC72" s="21">
        <v>-1918.5233196248601</v>
      </c>
      <c r="BD72" s="21">
        <v>0</v>
      </c>
      <c r="BE72" s="21">
        <v>30.921390079208901</v>
      </c>
      <c r="BF72" s="21">
        <v>58.501037104335403</v>
      </c>
      <c r="BG72" s="21">
        <v>50.414254895646401</v>
      </c>
      <c r="BH72" s="21">
        <v>19.453737762489698</v>
      </c>
      <c r="BI72" s="21">
        <v>681.94257760639596</v>
      </c>
      <c r="BJ72" s="21">
        <v>40.6171106894272</v>
      </c>
      <c r="BK72" s="21">
        <v>0</v>
      </c>
      <c r="BL72" s="21">
        <v>15.1976085704583</v>
      </c>
      <c r="BM72" s="21">
        <v>70.989422617868101</v>
      </c>
      <c r="BN72" s="21">
        <v>-3.6379788070917101E-12</v>
      </c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DX72" s="36"/>
      <c r="DY72" s="36"/>
      <c r="DZ72" s="36"/>
      <c r="EA72" s="36"/>
    </row>
    <row r="73" spans="1:131">
      <c r="A73" s="10" t="s">
        <v>470</v>
      </c>
      <c r="B73" s="11" t="s">
        <v>585</v>
      </c>
      <c r="C73" s="17">
        <f>75000</f>
        <v>75000</v>
      </c>
      <c r="D73" s="17"/>
      <c r="E73" s="17"/>
      <c r="F73" s="11" t="s">
        <v>472</v>
      </c>
      <c r="G73" s="11"/>
      <c r="H73" s="11"/>
      <c r="Q73">
        <v>72</v>
      </c>
      <c r="R73" s="19" t="s">
        <v>234</v>
      </c>
      <c r="S73" s="21">
        <v>12695</v>
      </c>
      <c r="T73" s="21">
        <v>14073.8188791708</v>
      </c>
      <c r="V73" s="19" t="s">
        <v>234</v>
      </c>
      <c r="W73" s="21">
        <v>-1378.8188791708001</v>
      </c>
      <c r="Y73" s="19" t="s">
        <v>234</v>
      </c>
      <c r="Z73" s="21">
        <v>11451.2482213397</v>
      </c>
      <c r="AA73" s="21">
        <v>0</v>
      </c>
      <c r="AB73" s="21">
        <v>1588.1311260310799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2.33009608744036</v>
      </c>
      <c r="AJ73" s="21">
        <v>144.920288176127</v>
      </c>
      <c r="AK73" s="21">
        <v>75.441267068742803</v>
      </c>
      <c r="AL73" s="21">
        <v>27.261548914746001</v>
      </c>
      <c r="AM73" s="21">
        <v>754.22320980633197</v>
      </c>
      <c r="AN73" s="21">
        <v>8.7383557668613303</v>
      </c>
      <c r="AO73" s="21">
        <v>0</v>
      </c>
      <c r="AP73" s="21">
        <v>21.0200988861071</v>
      </c>
      <c r="AQ73" s="21">
        <v>0.50466709367929197</v>
      </c>
      <c r="AR73" s="21">
        <v>-1.8189894035458601E-12</v>
      </c>
      <c r="AS73" s="23"/>
      <c r="AT73" s="23"/>
      <c r="AU73" s="23"/>
      <c r="AV73" s="36"/>
      <c r="AW73" s="36"/>
      <c r="AX73" s="36"/>
      <c r="AY73" s="19" t="s">
        <v>234</v>
      </c>
      <c r="AZ73" s="21">
        <v>11451.2482213397</v>
      </c>
      <c r="BA73" s="21">
        <v>0</v>
      </c>
      <c r="BB73" s="21">
        <v>1588.1311260310799</v>
      </c>
      <c r="BC73" s="21">
        <v>0</v>
      </c>
      <c r="BD73" s="21">
        <v>0</v>
      </c>
      <c r="BE73" s="21">
        <v>2.33009608744036</v>
      </c>
      <c r="BF73" s="21">
        <v>144.920288176127</v>
      </c>
      <c r="BG73" s="21">
        <v>75.441267068742803</v>
      </c>
      <c r="BH73" s="21">
        <v>27.261548914746001</v>
      </c>
      <c r="BI73" s="21">
        <v>754.22320980633197</v>
      </c>
      <c r="BJ73" s="21">
        <v>8.7383557668613303</v>
      </c>
      <c r="BK73" s="21">
        <v>0</v>
      </c>
      <c r="BL73" s="21">
        <v>21.0200988861071</v>
      </c>
      <c r="BM73" s="21">
        <v>0.50466709367929197</v>
      </c>
      <c r="BN73" s="21">
        <v>-1.8189894035458601E-12</v>
      </c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DX73" s="36"/>
      <c r="DY73" s="36"/>
      <c r="DZ73" s="36"/>
      <c r="EA73" s="36"/>
    </row>
    <row r="74" spans="1:131">
      <c r="A74" s="10" t="s">
        <v>127</v>
      </c>
      <c r="B74" s="11" t="s">
        <v>232</v>
      </c>
      <c r="C74" s="17" t="s">
        <v>129</v>
      </c>
      <c r="D74" s="17"/>
      <c r="E74" s="17"/>
      <c r="F74" s="11" t="s">
        <v>586</v>
      </c>
      <c r="G74" s="11"/>
      <c r="H74" s="11"/>
      <c r="Q74">
        <v>73</v>
      </c>
      <c r="R74" s="19" t="s">
        <v>237</v>
      </c>
      <c r="S74" s="21">
        <v>12520</v>
      </c>
      <c r="T74" s="21">
        <v>13082.0479209851</v>
      </c>
      <c r="V74" s="19" t="s">
        <v>237</v>
      </c>
      <c r="W74" s="21">
        <v>-562.04792098509995</v>
      </c>
      <c r="Y74" s="19" t="s">
        <v>237</v>
      </c>
      <c r="Z74" s="21">
        <v>11451.2482213397</v>
      </c>
      <c r="AA74" s="21">
        <v>0</v>
      </c>
      <c r="AB74" s="21">
        <v>694.38970032612394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17.126625663015201</v>
      </c>
      <c r="AJ74" s="21">
        <v>108.25642733443</v>
      </c>
      <c r="AK74" s="21">
        <v>36.7712532891533</v>
      </c>
      <c r="AL74" s="21">
        <v>30.7690506878109</v>
      </c>
      <c r="AM74" s="21">
        <v>710.53973004031104</v>
      </c>
      <c r="AN74" s="21">
        <v>0.55662205710901203</v>
      </c>
      <c r="AO74" s="21">
        <v>0</v>
      </c>
      <c r="AP74" s="21">
        <v>24.982114400192501</v>
      </c>
      <c r="AQ74" s="21">
        <v>7.40817584726795</v>
      </c>
      <c r="AR74" s="21">
        <v>-1.8189894035458601E-12</v>
      </c>
      <c r="AS74" s="23"/>
      <c r="AT74" s="23"/>
      <c r="AU74" s="23"/>
      <c r="AV74" s="36"/>
      <c r="AW74" s="36"/>
      <c r="AX74" s="36"/>
      <c r="AY74" s="19" t="s">
        <v>237</v>
      </c>
      <c r="AZ74" s="21">
        <v>11451.2482213397</v>
      </c>
      <c r="BA74" s="21">
        <v>0</v>
      </c>
      <c r="BB74" s="21">
        <v>694.38970032612394</v>
      </c>
      <c r="BC74" s="21">
        <v>0</v>
      </c>
      <c r="BD74" s="21">
        <v>0</v>
      </c>
      <c r="BE74" s="21">
        <v>17.126625663015201</v>
      </c>
      <c r="BF74" s="21">
        <v>108.25642733443</v>
      </c>
      <c r="BG74" s="21">
        <v>36.7712532891533</v>
      </c>
      <c r="BH74" s="21">
        <v>30.7690506878109</v>
      </c>
      <c r="BI74" s="21">
        <v>710.53973004031104</v>
      </c>
      <c r="BJ74" s="21">
        <v>0.55662205710901203</v>
      </c>
      <c r="BK74" s="21">
        <v>0</v>
      </c>
      <c r="BL74" s="21">
        <v>24.982114400192501</v>
      </c>
      <c r="BM74" s="21">
        <v>7.40817584726795</v>
      </c>
      <c r="BN74" s="21">
        <v>-1.8189894035458601E-12</v>
      </c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DX74" s="36"/>
      <c r="DY74" s="36"/>
      <c r="DZ74" s="36"/>
      <c r="EA74" s="36"/>
    </row>
    <row r="75" spans="1:131">
      <c r="A75" s="10" t="s">
        <v>92</v>
      </c>
      <c r="B75" s="11" t="s">
        <v>235</v>
      </c>
      <c r="C75" s="17">
        <v>0</v>
      </c>
      <c r="D75" s="17"/>
      <c r="E75" s="17">
        <v>0</v>
      </c>
      <c r="F75" s="11" t="s">
        <v>587</v>
      </c>
      <c r="G75" s="11"/>
      <c r="H75" s="11"/>
      <c r="Q75">
        <v>74</v>
      </c>
      <c r="R75" s="19" t="s">
        <v>238</v>
      </c>
      <c r="S75" s="21">
        <v>12908</v>
      </c>
      <c r="T75" s="21">
        <v>13025.031653593</v>
      </c>
      <c r="V75" s="19" t="s">
        <v>238</v>
      </c>
      <c r="W75" s="21">
        <v>-117.031653593</v>
      </c>
      <c r="Y75" s="19" t="s">
        <v>238</v>
      </c>
      <c r="Z75" s="21">
        <v>11451.2482213397</v>
      </c>
      <c r="AA75" s="21">
        <v>0</v>
      </c>
      <c r="AB75" s="21">
        <v>460.33637258133098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38.977832401895299</v>
      </c>
      <c r="AJ75" s="21">
        <v>5.7650345362403197</v>
      </c>
      <c r="AK75" s="21">
        <v>36.4612398345824</v>
      </c>
      <c r="AL75" s="21">
        <v>25.812225734673099</v>
      </c>
      <c r="AM75" s="21">
        <v>925.40462160561003</v>
      </c>
      <c r="AN75" s="21">
        <v>0.65792265655050297</v>
      </c>
      <c r="AO75" s="21">
        <v>0</v>
      </c>
      <c r="AP75" s="21">
        <v>77.969902546543693</v>
      </c>
      <c r="AQ75" s="21">
        <v>2.3982803558876302</v>
      </c>
      <c r="AR75" s="21">
        <v>0</v>
      </c>
      <c r="AS75" s="23"/>
      <c r="AT75" s="23"/>
      <c r="AU75" s="23"/>
      <c r="AV75" s="36"/>
      <c r="AW75" s="36"/>
      <c r="AX75" s="36"/>
      <c r="AY75" s="19" t="s">
        <v>238</v>
      </c>
      <c r="AZ75" s="21">
        <v>11451.2482213397</v>
      </c>
      <c r="BA75" s="21">
        <v>0</v>
      </c>
      <c r="BB75" s="21">
        <v>460.33637258133098</v>
      </c>
      <c r="BC75" s="21">
        <v>0</v>
      </c>
      <c r="BD75" s="21">
        <v>0</v>
      </c>
      <c r="BE75" s="21">
        <v>38.977832401895299</v>
      </c>
      <c r="BF75" s="21">
        <v>5.7650345362403197</v>
      </c>
      <c r="BG75" s="21">
        <v>36.4612398345824</v>
      </c>
      <c r="BH75" s="21">
        <v>25.812225734673099</v>
      </c>
      <c r="BI75" s="21">
        <v>925.40462160561003</v>
      </c>
      <c r="BJ75" s="21">
        <v>0.65792265655050297</v>
      </c>
      <c r="BK75" s="21">
        <v>0</v>
      </c>
      <c r="BL75" s="21">
        <v>77.969902546543693</v>
      </c>
      <c r="BM75" s="21">
        <v>2.3982803558876302</v>
      </c>
      <c r="BN75" s="21">
        <v>0</v>
      </c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DX75" s="36"/>
      <c r="DY75" s="36"/>
      <c r="DZ75" s="36"/>
      <c r="EA75" s="36"/>
    </row>
    <row r="76" spans="1:131">
      <c r="A76" s="10"/>
      <c r="B76" s="11"/>
      <c r="C76" s="11"/>
      <c r="D76" s="11"/>
      <c r="E76" s="11"/>
      <c r="F76" s="11"/>
      <c r="G76" s="11"/>
      <c r="H76" s="11"/>
      <c r="Q76">
        <v>75</v>
      </c>
      <c r="R76" s="19" t="s">
        <v>239</v>
      </c>
      <c r="S76" s="21">
        <v>12423</v>
      </c>
      <c r="T76" s="21">
        <v>13281.5204114219</v>
      </c>
      <c r="V76" s="19" t="s">
        <v>239</v>
      </c>
      <c r="W76" s="21">
        <v>-858.52041142190001</v>
      </c>
      <c r="Y76" s="19" t="s">
        <v>239</v>
      </c>
      <c r="Z76" s="21">
        <v>11451.2482213397</v>
      </c>
      <c r="AA76" s="21">
        <v>0</v>
      </c>
      <c r="AB76" s="21">
        <v>311.70413337447297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122.70626764415501</v>
      </c>
      <c r="AJ76" s="21">
        <v>17.171703066486302</v>
      </c>
      <c r="AK76" s="21">
        <v>63.717381389033498</v>
      </c>
      <c r="AL76" s="21">
        <v>28.762246079116501</v>
      </c>
      <c r="AM76" s="21">
        <v>1038.73874444069</v>
      </c>
      <c r="AN76" s="21">
        <v>136.434934817662</v>
      </c>
      <c r="AO76" s="21">
        <v>0</v>
      </c>
      <c r="AP76" s="21">
        <v>39.777693385377397</v>
      </c>
      <c r="AQ76" s="21">
        <v>71.2590858852179</v>
      </c>
      <c r="AR76" s="21">
        <v>0</v>
      </c>
      <c r="AS76" s="23"/>
      <c r="AT76" s="23"/>
      <c r="AU76" s="23"/>
      <c r="AV76" s="36"/>
      <c r="AW76" s="36"/>
      <c r="AX76" s="36"/>
      <c r="AY76" s="19" t="s">
        <v>239</v>
      </c>
      <c r="AZ76" s="21">
        <v>11451.2482213397</v>
      </c>
      <c r="BA76" s="21">
        <v>0</v>
      </c>
      <c r="BB76" s="21">
        <v>311.70413337447297</v>
      </c>
      <c r="BC76" s="21">
        <v>0</v>
      </c>
      <c r="BD76" s="21">
        <v>0</v>
      </c>
      <c r="BE76" s="21">
        <v>122.70626764415501</v>
      </c>
      <c r="BF76" s="21">
        <v>17.171703066486302</v>
      </c>
      <c r="BG76" s="21">
        <v>63.717381389033498</v>
      </c>
      <c r="BH76" s="21">
        <v>28.762246079116501</v>
      </c>
      <c r="BI76" s="21">
        <v>1038.73874444069</v>
      </c>
      <c r="BJ76" s="21">
        <v>136.434934817662</v>
      </c>
      <c r="BK76" s="21">
        <v>0</v>
      </c>
      <c r="BL76" s="21">
        <v>39.777693385377397</v>
      </c>
      <c r="BM76" s="21">
        <v>71.2590858852179</v>
      </c>
      <c r="BN76" s="21">
        <v>0</v>
      </c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DX76" s="36"/>
      <c r="DY76" s="36"/>
      <c r="DZ76" s="36"/>
      <c r="EA76" s="36"/>
    </row>
    <row r="77" spans="1:131">
      <c r="A77" s="10" t="s">
        <v>105</v>
      </c>
      <c r="B77" s="11" t="s">
        <v>48</v>
      </c>
      <c r="C77" s="11"/>
      <c r="D77" s="11"/>
      <c r="E77" s="11"/>
      <c r="F77" s="11"/>
      <c r="G77" s="11"/>
      <c r="H77" s="11"/>
      <c r="Q77">
        <v>76</v>
      </c>
      <c r="R77" s="19" t="s">
        <v>240</v>
      </c>
      <c r="S77" s="21">
        <v>13718</v>
      </c>
      <c r="T77" s="21">
        <v>14016.2494553624</v>
      </c>
      <c r="V77" s="19" t="s">
        <v>240</v>
      </c>
      <c r="W77" s="21">
        <v>-298.2494553624</v>
      </c>
      <c r="Y77" s="19" t="s">
        <v>240</v>
      </c>
      <c r="Z77" s="21">
        <v>11451.2482213397</v>
      </c>
      <c r="AA77" s="21">
        <v>0</v>
      </c>
      <c r="AB77" s="21">
        <v>205.48200960686901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36.500431956036699</v>
      </c>
      <c r="AJ77" s="21">
        <v>4.9752350839917199</v>
      </c>
      <c r="AK77" s="21">
        <v>64.753463858480302</v>
      </c>
      <c r="AL77" s="21">
        <v>54.813461750336103</v>
      </c>
      <c r="AM77" s="21">
        <v>2197.6816884247601</v>
      </c>
      <c r="AN77" s="21">
        <v>1.14444530888977E-2</v>
      </c>
      <c r="AO77" s="21">
        <v>0</v>
      </c>
      <c r="AP77" s="21">
        <v>0</v>
      </c>
      <c r="AQ77" s="21">
        <v>0.78349888915035804</v>
      </c>
      <c r="AR77" s="21">
        <v>1.8189894035458601E-12</v>
      </c>
      <c r="AS77" s="23"/>
      <c r="AT77" s="23"/>
      <c r="AU77" s="23"/>
      <c r="AV77" s="36"/>
      <c r="AW77" s="36"/>
      <c r="AX77" s="36"/>
      <c r="AY77" s="19" t="s">
        <v>240</v>
      </c>
      <c r="AZ77" s="21">
        <v>11451.2482213397</v>
      </c>
      <c r="BA77" s="21">
        <v>0</v>
      </c>
      <c r="BB77" s="21">
        <v>205.48200960686901</v>
      </c>
      <c r="BC77" s="21">
        <v>0</v>
      </c>
      <c r="BD77" s="21">
        <v>0</v>
      </c>
      <c r="BE77" s="21">
        <v>36.500431956036699</v>
      </c>
      <c r="BF77" s="21">
        <v>4.9752350839917199</v>
      </c>
      <c r="BG77" s="21">
        <v>64.753463858480302</v>
      </c>
      <c r="BH77" s="21">
        <v>54.813461750336103</v>
      </c>
      <c r="BI77" s="21">
        <v>2197.6816884247601</v>
      </c>
      <c r="BJ77" s="21">
        <v>1.14444530888977E-2</v>
      </c>
      <c r="BK77" s="21">
        <v>0</v>
      </c>
      <c r="BL77" s="21">
        <v>0</v>
      </c>
      <c r="BM77" s="21">
        <v>0.78349888915035804</v>
      </c>
      <c r="BN77" s="21">
        <v>1.8189894035458601E-12</v>
      </c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DX77" s="36"/>
      <c r="DY77" s="36"/>
      <c r="DZ77" s="36"/>
      <c r="EA77" s="36"/>
    </row>
    <row r="78" spans="1:131">
      <c r="A78" s="10" t="s">
        <v>127</v>
      </c>
      <c r="B78" s="11" t="s">
        <v>242</v>
      </c>
      <c r="C78" s="17" t="s">
        <v>158</v>
      </c>
      <c r="D78" s="17"/>
      <c r="E78" s="17"/>
      <c r="F78" s="11" t="s">
        <v>243</v>
      </c>
      <c r="G78" s="11"/>
      <c r="H78" s="11"/>
      <c r="Q78">
        <v>77</v>
      </c>
      <c r="R78" s="19" t="s">
        <v>241</v>
      </c>
      <c r="S78" s="21">
        <v>34731</v>
      </c>
      <c r="T78" s="21">
        <v>33025.827762838097</v>
      </c>
      <c r="V78" s="19" t="s">
        <v>241</v>
      </c>
      <c r="W78" s="21">
        <v>1705.1722371619001</v>
      </c>
      <c r="Y78" s="19" t="s">
        <v>241</v>
      </c>
      <c r="Z78" s="21">
        <v>11451.2482213397</v>
      </c>
      <c r="AA78" s="21">
        <v>18169.714760580799</v>
      </c>
      <c r="AB78" s="21">
        <v>1105.19068883762</v>
      </c>
      <c r="AC78" s="21">
        <v>-358.26077405203102</v>
      </c>
      <c r="AD78" s="21">
        <v>-161.39133925650299</v>
      </c>
      <c r="AE78" s="21">
        <v>0</v>
      </c>
      <c r="AF78" s="21">
        <v>0</v>
      </c>
      <c r="AG78" s="21">
        <v>0</v>
      </c>
      <c r="AH78" s="21">
        <v>0</v>
      </c>
      <c r="AI78" s="21">
        <v>50.937234589079601</v>
      </c>
      <c r="AJ78" s="21">
        <v>104.685743750588</v>
      </c>
      <c r="AK78" s="21">
        <v>76.396560485410006</v>
      </c>
      <c r="AL78" s="21">
        <v>99.536544658310703</v>
      </c>
      <c r="AM78" s="21">
        <v>2024.1452576259701</v>
      </c>
      <c r="AN78" s="21">
        <v>128.979411501231</v>
      </c>
      <c r="AO78" s="21">
        <v>68.917856092025204</v>
      </c>
      <c r="AP78" s="21">
        <v>33.845670069568101</v>
      </c>
      <c r="AQ78" s="21">
        <v>231.88192661635199</v>
      </c>
      <c r="AR78" s="21">
        <v>0</v>
      </c>
      <c r="AS78" s="23"/>
      <c r="AT78" s="23"/>
      <c r="AU78" s="23"/>
      <c r="AV78" s="36"/>
      <c r="AW78" s="36"/>
      <c r="AX78" s="36"/>
      <c r="AY78" s="19" t="s">
        <v>241</v>
      </c>
      <c r="AZ78" s="21">
        <v>11451.2482213397</v>
      </c>
      <c r="BA78" s="21">
        <v>18169.714760580799</v>
      </c>
      <c r="BB78" s="21">
        <v>1105.19068883762</v>
      </c>
      <c r="BC78" s="21">
        <v>-519.65211330853401</v>
      </c>
      <c r="BD78" s="21">
        <v>0</v>
      </c>
      <c r="BE78" s="21">
        <v>50.937234589079601</v>
      </c>
      <c r="BF78" s="21">
        <v>104.685743750588</v>
      </c>
      <c r="BG78" s="21">
        <v>76.396560485410006</v>
      </c>
      <c r="BH78" s="21">
        <v>99.536544658310703</v>
      </c>
      <c r="BI78" s="21">
        <v>2024.1452576259701</v>
      </c>
      <c r="BJ78" s="21">
        <v>128.979411501231</v>
      </c>
      <c r="BK78" s="21">
        <v>68.917856092025204</v>
      </c>
      <c r="BL78" s="21">
        <v>33.845670069568101</v>
      </c>
      <c r="BM78" s="21">
        <v>231.88192661635199</v>
      </c>
      <c r="BN78" s="21">
        <v>0</v>
      </c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DX78" s="36"/>
      <c r="DY78" s="36"/>
      <c r="DZ78" s="36"/>
      <c r="EA78" s="36"/>
    </row>
    <row r="79" spans="1:131">
      <c r="A79" s="10" t="s">
        <v>127</v>
      </c>
      <c r="B79" s="11" t="s">
        <v>245</v>
      </c>
      <c r="C79" s="17" t="s">
        <v>129</v>
      </c>
      <c r="D79" s="17"/>
      <c r="E79" s="17"/>
      <c r="F79" s="11" t="s">
        <v>243</v>
      </c>
      <c r="G79" s="11"/>
      <c r="H79" s="11"/>
      <c r="Q79">
        <v>78</v>
      </c>
      <c r="R79" s="19" t="s">
        <v>244</v>
      </c>
      <c r="S79" s="21">
        <v>17217</v>
      </c>
      <c r="T79" s="21">
        <v>17261.699702198501</v>
      </c>
      <c r="V79" s="19" t="s">
        <v>244</v>
      </c>
      <c r="W79" s="21">
        <v>-44.699702198500702</v>
      </c>
      <c r="Y79" s="19" t="s">
        <v>244</v>
      </c>
      <c r="Z79" s="21">
        <v>11451.2482213397</v>
      </c>
      <c r="AA79" s="21">
        <v>0</v>
      </c>
      <c r="AB79" s="21">
        <v>2593.5370093645602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19.840386400392799</v>
      </c>
      <c r="AJ79" s="21">
        <v>6.3365188363271301</v>
      </c>
      <c r="AK79" s="21">
        <v>196.34064195238599</v>
      </c>
      <c r="AL79" s="21">
        <v>119.92719265359401</v>
      </c>
      <c r="AM79" s="21">
        <v>2156.5278830981702</v>
      </c>
      <c r="AN79" s="21">
        <v>238.26970273617101</v>
      </c>
      <c r="AO79" s="21">
        <v>203.21802751685101</v>
      </c>
      <c r="AP79" s="21">
        <v>41.2420516777903</v>
      </c>
      <c r="AQ79" s="21">
        <v>235.21206662257001</v>
      </c>
      <c r="AR79" s="21">
        <v>-3.6379788070917101E-12</v>
      </c>
      <c r="AS79" s="23"/>
      <c r="AT79" s="23"/>
      <c r="AU79" s="23"/>
      <c r="AV79" s="36"/>
      <c r="AW79" s="36"/>
      <c r="AX79" s="36"/>
      <c r="AY79" s="19" t="s">
        <v>244</v>
      </c>
      <c r="AZ79" s="21">
        <v>11451.2482213397</v>
      </c>
      <c r="BA79" s="21">
        <v>0</v>
      </c>
      <c r="BB79" s="21">
        <v>2593.5370093645602</v>
      </c>
      <c r="BC79" s="21">
        <v>0</v>
      </c>
      <c r="BD79" s="21">
        <v>0</v>
      </c>
      <c r="BE79" s="21">
        <v>19.840386400392799</v>
      </c>
      <c r="BF79" s="21">
        <v>6.3365188363271301</v>
      </c>
      <c r="BG79" s="21">
        <v>196.34064195238599</v>
      </c>
      <c r="BH79" s="21">
        <v>119.92719265359401</v>
      </c>
      <c r="BI79" s="21">
        <v>2156.5278830981702</v>
      </c>
      <c r="BJ79" s="21">
        <v>238.26970273617101</v>
      </c>
      <c r="BK79" s="21">
        <v>203.21802751685101</v>
      </c>
      <c r="BL79" s="21">
        <v>41.2420516777903</v>
      </c>
      <c r="BM79" s="21">
        <v>235.21206662257001</v>
      </c>
      <c r="BN79" s="21">
        <v>-3.6379788070917101E-12</v>
      </c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DX79" s="36"/>
      <c r="DY79" s="36"/>
      <c r="DZ79" s="36"/>
      <c r="EA79" s="36"/>
    </row>
    <row r="80" spans="1:131">
      <c r="A80" s="10" t="s">
        <v>127</v>
      </c>
      <c r="B80" s="11" t="s">
        <v>247</v>
      </c>
      <c r="C80" s="17" t="s">
        <v>129</v>
      </c>
      <c r="D80" s="17"/>
      <c r="E80" s="17"/>
      <c r="F80" s="11" t="s">
        <v>243</v>
      </c>
      <c r="G80" s="11"/>
      <c r="H80" s="11"/>
      <c r="Q80">
        <v>79</v>
      </c>
      <c r="R80" s="19" t="s">
        <v>246</v>
      </c>
      <c r="S80" s="21">
        <v>13695</v>
      </c>
      <c r="T80" s="21">
        <v>14975.7338841287</v>
      </c>
      <c r="V80" s="19" t="s">
        <v>246</v>
      </c>
      <c r="W80" s="21">
        <v>-1280.7338841287001</v>
      </c>
      <c r="Y80" s="19" t="s">
        <v>246</v>
      </c>
      <c r="Z80" s="21">
        <v>11451.2482213397</v>
      </c>
      <c r="AA80" s="21">
        <v>0</v>
      </c>
      <c r="AB80" s="21">
        <v>1887.7862326986501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41.050660720649297</v>
      </c>
      <c r="AK80" s="21">
        <v>112.322776804624</v>
      </c>
      <c r="AL80" s="21">
        <v>36.645702621229901</v>
      </c>
      <c r="AM80" s="21">
        <v>1039.16284361111</v>
      </c>
      <c r="AN80" s="21">
        <v>165.748944532059</v>
      </c>
      <c r="AO80" s="21">
        <v>111.64793805726799</v>
      </c>
      <c r="AP80" s="21">
        <v>0</v>
      </c>
      <c r="AQ80" s="21">
        <v>130.12056374343101</v>
      </c>
      <c r="AR80" s="21">
        <v>0</v>
      </c>
      <c r="AS80" s="23"/>
      <c r="AT80" s="23"/>
      <c r="AU80" s="23"/>
      <c r="AV80" s="36"/>
      <c r="AW80" s="36"/>
      <c r="AX80" s="36"/>
      <c r="AY80" s="19" t="s">
        <v>246</v>
      </c>
      <c r="AZ80" s="21">
        <v>11451.2482213397</v>
      </c>
      <c r="BA80" s="21">
        <v>0</v>
      </c>
      <c r="BB80" s="21">
        <v>1887.7862326986501</v>
      </c>
      <c r="BC80" s="21">
        <v>0</v>
      </c>
      <c r="BD80" s="21">
        <v>0</v>
      </c>
      <c r="BE80" s="21">
        <v>0</v>
      </c>
      <c r="BF80" s="21">
        <v>41.050660720649297</v>
      </c>
      <c r="BG80" s="21">
        <v>112.322776804624</v>
      </c>
      <c r="BH80" s="21">
        <v>36.645702621229901</v>
      </c>
      <c r="BI80" s="21">
        <v>1039.16284361111</v>
      </c>
      <c r="BJ80" s="21">
        <v>165.748944532059</v>
      </c>
      <c r="BK80" s="21">
        <v>111.64793805726799</v>
      </c>
      <c r="BL80" s="21">
        <v>0</v>
      </c>
      <c r="BM80" s="21">
        <v>130.12056374343101</v>
      </c>
      <c r="BN80" s="21">
        <v>0</v>
      </c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DX80" s="36"/>
      <c r="DY80" s="36"/>
      <c r="DZ80" s="36"/>
      <c r="EA80" s="36"/>
    </row>
    <row r="81" spans="1:131">
      <c r="A81" s="10" t="s">
        <v>127</v>
      </c>
      <c r="B81" s="11" t="s">
        <v>249</v>
      </c>
      <c r="C81" s="17" t="s">
        <v>129</v>
      </c>
      <c r="D81" s="17"/>
      <c r="E81" s="17"/>
      <c r="F81" s="11" t="s">
        <v>243</v>
      </c>
      <c r="G81" s="11"/>
      <c r="H81" s="11"/>
      <c r="Q81">
        <v>80</v>
      </c>
      <c r="R81" s="19" t="s">
        <v>248</v>
      </c>
      <c r="S81" s="21">
        <v>12575</v>
      </c>
      <c r="T81" s="21">
        <v>13800.3971721014</v>
      </c>
      <c r="V81" s="19" t="s">
        <v>248</v>
      </c>
      <c r="W81" s="21">
        <v>-1225.3971721014</v>
      </c>
      <c r="Y81" s="19" t="s">
        <v>248</v>
      </c>
      <c r="Z81" s="21">
        <v>11451.2482213397</v>
      </c>
      <c r="AA81" s="21">
        <v>0</v>
      </c>
      <c r="AB81" s="21">
        <v>916.11572773158696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0.123102785111217</v>
      </c>
      <c r="AK81" s="21">
        <v>63.533864288644899</v>
      </c>
      <c r="AL81" s="21">
        <v>13.3934442851774</v>
      </c>
      <c r="AM81" s="21">
        <v>1004.92434988422</v>
      </c>
      <c r="AN81" s="21">
        <v>146.50574013826599</v>
      </c>
      <c r="AO81" s="21">
        <v>123.36679071521399</v>
      </c>
      <c r="AP81" s="21">
        <v>8.3935071476501992</v>
      </c>
      <c r="AQ81" s="21">
        <v>72.7924237858428</v>
      </c>
      <c r="AR81" s="21">
        <v>1.8189894035458601E-12</v>
      </c>
      <c r="AS81" s="23"/>
      <c r="AT81" s="23"/>
      <c r="AU81" s="23"/>
      <c r="AV81" s="36"/>
      <c r="AW81" s="36"/>
      <c r="AX81" s="36"/>
      <c r="AY81" s="19" t="s">
        <v>248</v>
      </c>
      <c r="AZ81" s="21">
        <v>11451.2482213397</v>
      </c>
      <c r="BA81" s="21">
        <v>0</v>
      </c>
      <c r="BB81" s="21">
        <v>916.11572773158696</v>
      </c>
      <c r="BC81" s="21">
        <v>0</v>
      </c>
      <c r="BD81" s="21">
        <v>0</v>
      </c>
      <c r="BE81" s="21">
        <v>0</v>
      </c>
      <c r="BF81" s="21">
        <v>0.123102785111217</v>
      </c>
      <c r="BG81" s="21">
        <v>63.533864288644899</v>
      </c>
      <c r="BH81" s="21">
        <v>13.3934442851774</v>
      </c>
      <c r="BI81" s="21">
        <v>1004.92434988422</v>
      </c>
      <c r="BJ81" s="21">
        <v>146.50574013826599</v>
      </c>
      <c r="BK81" s="21">
        <v>123.36679071521399</v>
      </c>
      <c r="BL81" s="21">
        <v>8.3935071476501992</v>
      </c>
      <c r="BM81" s="21">
        <v>72.7924237858428</v>
      </c>
      <c r="BN81" s="21">
        <v>1.8189894035458601E-12</v>
      </c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DX81" s="36"/>
      <c r="DY81" s="36"/>
      <c r="DZ81" s="36"/>
      <c r="EA81" s="36"/>
    </row>
    <row r="82" spans="1:131">
      <c r="A82" s="10"/>
      <c r="B82" s="11"/>
      <c r="C82" s="17"/>
      <c r="D82" s="17"/>
      <c r="E82" s="17"/>
      <c r="F82" s="11"/>
      <c r="Q82">
        <v>81</v>
      </c>
      <c r="R82" s="19" t="s">
        <v>250</v>
      </c>
      <c r="S82" s="21">
        <v>17842</v>
      </c>
      <c r="T82" s="21">
        <v>15545.8334177382</v>
      </c>
      <c r="V82" s="19" t="s">
        <v>250</v>
      </c>
      <c r="W82" s="21">
        <v>2296.1665822618002</v>
      </c>
      <c r="Y82" s="19" t="s">
        <v>250</v>
      </c>
      <c r="Z82" s="21">
        <v>11451.2482213397</v>
      </c>
      <c r="AA82" s="21">
        <v>0</v>
      </c>
      <c r="AB82" s="21">
        <v>1296.48889461457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105.962839370027</v>
      </c>
      <c r="AL82" s="21">
        <v>51.979701630593397</v>
      </c>
      <c r="AM82" s="21">
        <v>1722.9527565600099</v>
      </c>
      <c r="AN82" s="21">
        <v>282.16061345087098</v>
      </c>
      <c r="AO82" s="21">
        <v>211.06351003290499</v>
      </c>
      <c r="AP82" s="21">
        <v>180.82657277294001</v>
      </c>
      <c r="AQ82" s="21">
        <v>243.15030796659801</v>
      </c>
      <c r="AR82" s="21">
        <v>0</v>
      </c>
      <c r="AS82" s="23"/>
      <c r="AT82" s="23"/>
      <c r="AU82" s="23"/>
      <c r="AV82" s="36"/>
      <c r="AW82" s="36"/>
      <c r="AX82" s="36"/>
      <c r="AY82" s="19" t="s">
        <v>250</v>
      </c>
      <c r="AZ82" s="21">
        <v>11451.2482213397</v>
      </c>
      <c r="BA82" s="21">
        <v>0</v>
      </c>
      <c r="BB82" s="21">
        <v>1296.48889461457</v>
      </c>
      <c r="BC82" s="21">
        <v>0</v>
      </c>
      <c r="BD82" s="21">
        <v>0</v>
      </c>
      <c r="BE82" s="21">
        <v>0</v>
      </c>
      <c r="BF82" s="21">
        <v>0</v>
      </c>
      <c r="BG82" s="21">
        <v>105.962839370027</v>
      </c>
      <c r="BH82" s="21">
        <v>51.979701630593397</v>
      </c>
      <c r="BI82" s="21">
        <v>1722.9527565600099</v>
      </c>
      <c r="BJ82" s="21">
        <v>282.16061345087098</v>
      </c>
      <c r="BK82" s="21">
        <v>211.06351003290499</v>
      </c>
      <c r="BL82" s="21">
        <v>180.82657277294001</v>
      </c>
      <c r="BM82" s="21">
        <v>243.15030796659801</v>
      </c>
      <c r="BN82" s="21">
        <v>0</v>
      </c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DX82" s="36"/>
      <c r="DY82" s="36"/>
      <c r="DZ82" s="36"/>
      <c r="EA82" s="36"/>
    </row>
    <row r="83" spans="1:131">
      <c r="A83" s="10" t="s">
        <v>127</v>
      </c>
      <c r="B83" s="11" t="s">
        <v>252</v>
      </c>
      <c r="C83" s="17" t="s">
        <v>253</v>
      </c>
      <c r="D83" s="17" t="s">
        <v>588</v>
      </c>
      <c r="E83" s="17"/>
      <c r="F83" s="11" t="s">
        <v>255</v>
      </c>
      <c r="G83" s="11"/>
      <c r="H83" s="11"/>
      <c r="Q83">
        <v>82</v>
      </c>
      <c r="R83" s="19" t="s">
        <v>251</v>
      </c>
      <c r="S83" s="21">
        <v>17231</v>
      </c>
      <c r="T83" s="21">
        <v>17096.466804028401</v>
      </c>
      <c r="V83" s="19" t="s">
        <v>251</v>
      </c>
      <c r="W83" s="21">
        <v>134.53319597159901</v>
      </c>
      <c r="Y83" s="19" t="s">
        <v>251</v>
      </c>
      <c r="Z83" s="21">
        <v>11451.2482213397</v>
      </c>
      <c r="AA83" s="21">
        <v>0</v>
      </c>
      <c r="AB83" s="21">
        <v>1005.17473186167</v>
      </c>
      <c r="AC83" s="21">
        <v>-24.855294227544402</v>
      </c>
      <c r="AD83" s="21">
        <v>-5.3291679885490204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73.234720239056998</v>
      </c>
      <c r="AK83" s="21">
        <v>49.119963323410197</v>
      </c>
      <c r="AL83" s="21">
        <v>22.449382126180002</v>
      </c>
      <c r="AM83" s="21">
        <v>4088.5039776869899</v>
      </c>
      <c r="AN83" s="21">
        <v>131.830700658588</v>
      </c>
      <c r="AO83" s="21">
        <v>86.438330169655003</v>
      </c>
      <c r="AP83" s="21">
        <v>96.226392556971106</v>
      </c>
      <c r="AQ83" s="21">
        <v>122.42484628228399</v>
      </c>
      <c r="AR83" s="21">
        <v>0</v>
      </c>
      <c r="AS83" s="23"/>
      <c r="AT83" s="23"/>
      <c r="AU83" s="23"/>
      <c r="AV83" s="36"/>
      <c r="AW83" s="36"/>
      <c r="AX83" s="36"/>
      <c r="AY83" s="19" t="s">
        <v>251</v>
      </c>
      <c r="AZ83" s="21">
        <v>11451.2482213397</v>
      </c>
      <c r="BA83" s="21">
        <v>0</v>
      </c>
      <c r="BB83" s="21">
        <v>1005.17473186167</v>
      </c>
      <c r="BC83" s="21">
        <v>-30.184462216093401</v>
      </c>
      <c r="BD83" s="21">
        <v>0</v>
      </c>
      <c r="BE83" s="21">
        <v>0</v>
      </c>
      <c r="BF83" s="21">
        <v>73.234720239056998</v>
      </c>
      <c r="BG83" s="21">
        <v>49.119963323410197</v>
      </c>
      <c r="BH83" s="21">
        <v>22.449382126180002</v>
      </c>
      <c r="BI83" s="21">
        <v>4088.5039776869899</v>
      </c>
      <c r="BJ83" s="21">
        <v>131.830700658588</v>
      </c>
      <c r="BK83" s="21">
        <v>86.438330169655003</v>
      </c>
      <c r="BL83" s="21">
        <v>96.226392556971106</v>
      </c>
      <c r="BM83" s="21">
        <v>122.42484628228399</v>
      </c>
      <c r="BN83" s="21">
        <v>0</v>
      </c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DX83" s="36"/>
      <c r="DY83" s="36"/>
      <c r="DZ83" s="36"/>
      <c r="EA83" s="36"/>
    </row>
    <row r="84" spans="1:131">
      <c r="A84" s="10" t="s">
        <v>127</v>
      </c>
      <c r="B84" s="11" t="s">
        <v>257</v>
      </c>
      <c r="C84" s="17" t="s">
        <v>253</v>
      </c>
      <c r="D84" s="17" t="s">
        <v>347</v>
      </c>
      <c r="E84" s="17"/>
      <c r="F84" s="11" t="s">
        <v>259</v>
      </c>
      <c r="G84" s="11"/>
      <c r="H84" s="11"/>
      <c r="Q84">
        <v>83</v>
      </c>
      <c r="R84" s="19" t="s">
        <v>256</v>
      </c>
      <c r="S84" s="21">
        <v>16333</v>
      </c>
      <c r="T84" s="21">
        <v>18330.241160364701</v>
      </c>
      <c r="V84" s="19" t="s">
        <v>256</v>
      </c>
      <c r="W84" s="21">
        <v>-1997.2411603646999</v>
      </c>
      <c r="Y84" s="19" t="s">
        <v>256</v>
      </c>
      <c r="Z84" s="21">
        <v>11451.2482213397</v>
      </c>
      <c r="AA84" s="21">
        <v>3158.9557815698299</v>
      </c>
      <c r="AB84" s="21">
        <v>916.28410405162901</v>
      </c>
      <c r="AC84" s="21">
        <v>-1085.31083663704</v>
      </c>
      <c r="AD84" s="21">
        <v>-107.96529003037401</v>
      </c>
      <c r="AE84" s="21">
        <v>0</v>
      </c>
      <c r="AF84" s="21">
        <v>0</v>
      </c>
      <c r="AG84" s="21">
        <v>0</v>
      </c>
      <c r="AH84" s="21">
        <v>0</v>
      </c>
      <c r="AI84" s="21">
        <v>45.5500143456266</v>
      </c>
      <c r="AJ84" s="21">
        <v>38.181489529957702</v>
      </c>
      <c r="AK84" s="21">
        <v>73.7831000184446</v>
      </c>
      <c r="AL84" s="21">
        <v>21.206747925331602</v>
      </c>
      <c r="AM84" s="21">
        <v>3513.25509053522</v>
      </c>
      <c r="AN84" s="21">
        <v>79.556939562017106</v>
      </c>
      <c r="AO84" s="21">
        <v>38.429292730260499</v>
      </c>
      <c r="AP84" s="21">
        <v>68.574098453451995</v>
      </c>
      <c r="AQ84" s="21">
        <v>118.492406970657</v>
      </c>
      <c r="AR84" s="21">
        <v>-3.6379788070917101E-12</v>
      </c>
      <c r="AS84" s="23"/>
      <c r="AT84" s="23"/>
      <c r="AU84" s="23"/>
      <c r="AV84" s="36"/>
      <c r="AW84" s="36"/>
      <c r="AX84" s="36"/>
      <c r="AY84" s="19" t="s">
        <v>256</v>
      </c>
      <c r="AZ84" s="21">
        <v>11451.2482213397</v>
      </c>
      <c r="BA84" s="21">
        <v>3158.9557815698299</v>
      </c>
      <c r="BB84" s="21">
        <v>916.28410405162901</v>
      </c>
      <c r="BC84" s="21">
        <v>-1193.2761266674099</v>
      </c>
      <c r="BD84" s="21">
        <v>0</v>
      </c>
      <c r="BE84" s="21">
        <v>45.5500143456266</v>
      </c>
      <c r="BF84" s="21">
        <v>38.181489529957702</v>
      </c>
      <c r="BG84" s="21">
        <v>73.7831000184446</v>
      </c>
      <c r="BH84" s="21">
        <v>21.206747925331602</v>
      </c>
      <c r="BI84" s="21">
        <v>3513.25509053522</v>
      </c>
      <c r="BJ84" s="21">
        <v>79.556939562017106</v>
      </c>
      <c r="BK84" s="21">
        <v>38.429292730260499</v>
      </c>
      <c r="BL84" s="21">
        <v>68.574098453451995</v>
      </c>
      <c r="BM84" s="21">
        <v>118.492406970657</v>
      </c>
      <c r="BN84" s="21">
        <v>-3.6379788070917101E-12</v>
      </c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DX84" s="36"/>
      <c r="DY84" s="36"/>
      <c r="DZ84" s="36"/>
      <c r="EA84" s="36"/>
    </row>
    <row r="85" spans="1:131">
      <c r="A85" s="10" t="s">
        <v>127</v>
      </c>
      <c r="B85" s="11" t="s">
        <v>261</v>
      </c>
      <c r="C85" s="17" t="s">
        <v>253</v>
      </c>
      <c r="D85" s="17" t="s">
        <v>262</v>
      </c>
      <c r="E85" s="17"/>
      <c r="F85" s="11" t="s">
        <v>263</v>
      </c>
      <c r="G85" s="11"/>
      <c r="H85" s="11"/>
      <c r="Q85">
        <v>84</v>
      </c>
      <c r="R85" s="19" t="s">
        <v>260</v>
      </c>
      <c r="S85" s="21">
        <v>51510</v>
      </c>
      <c r="T85" s="21">
        <v>44891.191421445998</v>
      </c>
      <c r="V85" s="19" t="s">
        <v>260</v>
      </c>
      <c r="W85" s="21">
        <v>6618.8085785539997</v>
      </c>
      <c r="Y85" s="19" t="s">
        <v>260</v>
      </c>
      <c r="Z85" s="21">
        <v>11451.2482213397</v>
      </c>
      <c r="AA85" s="21">
        <v>26621.8874998151</v>
      </c>
      <c r="AB85" s="21">
        <v>2844.6551071817598</v>
      </c>
      <c r="AC85" s="21">
        <v>-260.41862887668401</v>
      </c>
      <c r="AD85" s="21">
        <v>-3.5412830493721699</v>
      </c>
      <c r="AE85" s="21">
        <v>0</v>
      </c>
      <c r="AF85" s="21">
        <v>0</v>
      </c>
      <c r="AG85" s="21">
        <v>0</v>
      </c>
      <c r="AH85" s="21">
        <v>0</v>
      </c>
      <c r="AI85" s="21">
        <v>349.15097065818702</v>
      </c>
      <c r="AJ85" s="21">
        <v>205.82708466965499</v>
      </c>
      <c r="AK85" s="21">
        <v>215.653444000185</v>
      </c>
      <c r="AL85" s="21">
        <v>89.632849903895405</v>
      </c>
      <c r="AM85" s="21">
        <v>2612.2153024239001</v>
      </c>
      <c r="AN85" s="21">
        <v>240.234713436373</v>
      </c>
      <c r="AO85" s="21">
        <v>92.580963696340106</v>
      </c>
      <c r="AP85" s="21">
        <v>69.592284280265503</v>
      </c>
      <c r="AQ85" s="21">
        <v>362.47289196666702</v>
      </c>
      <c r="AR85" s="21">
        <v>7.2759576141834308E-12</v>
      </c>
      <c r="AS85" s="23"/>
      <c r="AT85" s="23"/>
      <c r="AU85" s="23"/>
      <c r="AV85" s="36"/>
      <c r="AW85" s="36"/>
      <c r="AX85" s="36"/>
      <c r="AY85" s="19" t="s">
        <v>260</v>
      </c>
      <c r="AZ85" s="21">
        <v>11451.2482213397</v>
      </c>
      <c r="BA85" s="21">
        <v>26621.8874998151</v>
      </c>
      <c r="BB85" s="21">
        <v>2844.6551071817598</v>
      </c>
      <c r="BC85" s="21">
        <v>-263.95991192605601</v>
      </c>
      <c r="BD85" s="21">
        <v>0</v>
      </c>
      <c r="BE85" s="21">
        <v>349.15097065818702</v>
      </c>
      <c r="BF85" s="21">
        <v>205.82708466965499</v>
      </c>
      <c r="BG85" s="21">
        <v>215.653444000185</v>
      </c>
      <c r="BH85" s="21">
        <v>89.632849903895405</v>
      </c>
      <c r="BI85" s="21">
        <v>2612.2153024239001</v>
      </c>
      <c r="BJ85" s="21">
        <v>240.234713436373</v>
      </c>
      <c r="BK85" s="21">
        <v>92.580963696340106</v>
      </c>
      <c r="BL85" s="21">
        <v>69.592284280265503</v>
      </c>
      <c r="BM85" s="21">
        <v>362.47289196666702</v>
      </c>
      <c r="BN85" s="21">
        <v>7.2759576141834308E-12</v>
      </c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DX85" s="36"/>
      <c r="DY85" s="36"/>
      <c r="DZ85" s="36"/>
      <c r="EA85" s="36"/>
    </row>
    <row r="86" spans="1:131">
      <c r="A86" s="10"/>
      <c r="B86" s="11"/>
      <c r="C86" s="11"/>
      <c r="D86" s="11"/>
      <c r="E86" s="11"/>
      <c r="F86" s="11"/>
      <c r="G86" s="11"/>
      <c r="H86" s="11"/>
      <c r="Q86">
        <v>85</v>
      </c>
      <c r="R86" s="19" t="s">
        <v>264</v>
      </c>
      <c r="S86" s="21">
        <v>33709</v>
      </c>
      <c r="T86" s="21">
        <v>33256.7680559652</v>
      </c>
      <c r="V86" s="19" t="s">
        <v>264</v>
      </c>
      <c r="W86" s="21">
        <v>452.23194403479999</v>
      </c>
      <c r="Y86" s="19" t="s">
        <v>264</v>
      </c>
      <c r="Z86" s="21">
        <v>11451.2482213397</v>
      </c>
      <c r="AA86" s="21">
        <v>16801.150063247798</v>
      </c>
      <c r="AB86" s="21">
        <v>1818.5441802170401</v>
      </c>
      <c r="AC86" s="21">
        <v>-812.72559271940099</v>
      </c>
      <c r="AD86" s="21">
        <v>-26.4964901367591</v>
      </c>
      <c r="AE86" s="21">
        <v>0</v>
      </c>
      <c r="AF86" s="21">
        <v>0</v>
      </c>
      <c r="AG86" s="21">
        <v>0</v>
      </c>
      <c r="AH86" s="21">
        <v>0</v>
      </c>
      <c r="AI86" s="21">
        <v>70.509874685291194</v>
      </c>
      <c r="AJ86" s="21">
        <v>58.027967681182098</v>
      </c>
      <c r="AK86" s="21">
        <v>190.853014344499</v>
      </c>
      <c r="AL86" s="21">
        <v>79.237539665125595</v>
      </c>
      <c r="AM86" s="21">
        <v>2984.7133129461199</v>
      </c>
      <c r="AN86" s="21">
        <v>158.86145639629299</v>
      </c>
      <c r="AO86" s="21">
        <v>68.296252478657706</v>
      </c>
      <c r="AP86" s="21">
        <v>71.895119738641995</v>
      </c>
      <c r="AQ86" s="21">
        <v>342.65313608104299</v>
      </c>
      <c r="AR86" s="21">
        <v>0</v>
      </c>
      <c r="AS86" s="23"/>
      <c r="AT86" s="23"/>
      <c r="AU86" s="23"/>
      <c r="AV86" s="36"/>
      <c r="AW86" s="36"/>
      <c r="AX86" s="36"/>
      <c r="AY86" s="19" t="s">
        <v>264</v>
      </c>
      <c r="AZ86" s="21">
        <v>11451.2482213397</v>
      </c>
      <c r="BA86" s="21">
        <v>16801.150063247798</v>
      </c>
      <c r="BB86" s="21">
        <v>1818.5441802170401</v>
      </c>
      <c r="BC86" s="21">
        <v>-839.22208285616</v>
      </c>
      <c r="BD86" s="21">
        <v>0</v>
      </c>
      <c r="BE86" s="21">
        <v>70.509874685291194</v>
      </c>
      <c r="BF86" s="21">
        <v>58.027967681182098</v>
      </c>
      <c r="BG86" s="21">
        <v>190.853014344499</v>
      </c>
      <c r="BH86" s="21">
        <v>79.237539665125595</v>
      </c>
      <c r="BI86" s="21">
        <v>2984.7133129461199</v>
      </c>
      <c r="BJ86" s="21">
        <v>158.86145639629299</v>
      </c>
      <c r="BK86" s="21">
        <v>68.296252478657706</v>
      </c>
      <c r="BL86" s="21">
        <v>71.895119738641995</v>
      </c>
      <c r="BM86" s="21">
        <v>342.65313608104299</v>
      </c>
      <c r="BN86" s="21">
        <v>0</v>
      </c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DX86" s="36"/>
      <c r="DY86" s="36"/>
      <c r="DZ86" s="36"/>
      <c r="EA86" s="36"/>
    </row>
    <row r="87" spans="1:131">
      <c r="A87" s="10" t="s">
        <v>127</v>
      </c>
      <c r="B87" s="11" t="s">
        <v>266</v>
      </c>
      <c r="C87" s="17" t="s">
        <v>253</v>
      </c>
      <c r="D87" s="17" t="s">
        <v>289</v>
      </c>
      <c r="E87" s="17"/>
      <c r="F87" s="11" t="s">
        <v>267</v>
      </c>
      <c r="G87" s="11"/>
      <c r="H87" s="11"/>
      <c r="Q87">
        <v>86</v>
      </c>
      <c r="R87" s="19" t="s">
        <v>265</v>
      </c>
      <c r="S87" s="21">
        <v>43755</v>
      </c>
      <c r="T87" s="21">
        <v>38148.439591243201</v>
      </c>
      <c r="V87" s="19" t="s">
        <v>265</v>
      </c>
      <c r="W87" s="21">
        <v>5606.5604087567999</v>
      </c>
      <c r="Y87" s="19" t="s">
        <v>265</v>
      </c>
      <c r="Z87" s="21">
        <v>11451.2482213397</v>
      </c>
      <c r="AA87" s="21">
        <v>20077.591990420799</v>
      </c>
      <c r="AB87" s="21">
        <v>2463.1987900614099</v>
      </c>
      <c r="AC87" s="21">
        <v>-423.00294946737398</v>
      </c>
      <c r="AD87" s="21">
        <v>-13.466523755306399</v>
      </c>
      <c r="AE87" s="21">
        <v>0</v>
      </c>
      <c r="AF87" s="21">
        <v>0</v>
      </c>
      <c r="AG87" s="21">
        <v>0</v>
      </c>
      <c r="AH87" s="21">
        <v>0</v>
      </c>
      <c r="AI87" s="21">
        <v>86.543633332067301</v>
      </c>
      <c r="AJ87" s="21">
        <v>239.557799799761</v>
      </c>
      <c r="AK87" s="21">
        <v>200.41891210806801</v>
      </c>
      <c r="AL87" s="21">
        <v>123.728818971579</v>
      </c>
      <c r="AM87" s="21">
        <v>3174.6615509457101</v>
      </c>
      <c r="AN87" s="21">
        <v>194.282088931007</v>
      </c>
      <c r="AO87" s="21">
        <v>67.080568635303507</v>
      </c>
      <c r="AP87" s="21">
        <v>76.042478747008104</v>
      </c>
      <c r="AQ87" s="21">
        <v>430.554211173449</v>
      </c>
      <c r="AR87" s="21">
        <v>-1.45519152283669E-11</v>
      </c>
      <c r="AS87" s="23"/>
      <c r="AT87" s="23"/>
      <c r="AU87" s="23"/>
      <c r="AV87" s="36"/>
      <c r="AW87" s="36"/>
      <c r="AX87" s="36"/>
      <c r="AY87" s="19" t="s">
        <v>265</v>
      </c>
      <c r="AZ87" s="21">
        <v>11451.2482213397</v>
      </c>
      <c r="BA87" s="21">
        <v>20077.591990420799</v>
      </c>
      <c r="BB87" s="21">
        <v>2463.1987900614099</v>
      </c>
      <c r="BC87" s="21">
        <v>-436.46947322267999</v>
      </c>
      <c r="BD87" s="21">
        <v>0</v>
      </c>
      <c r="BE87" s="21">
        <v>86.543633332067301</v>
      </c>
      <c r="BF87" s="21">
        <v>239.557799799761</v>
      </c>
      <c r="BG87" s="21">
        <v>200.41891210806801</v>
      </c>
      <c r="BH87" s="21">
        <v>123.728818971579</v>
      </c>
      <c r="BI87" s="21">
        <v>3174.6615509457101</v>
      </c>
      <c r="BJ87" s="21">
        <v>194.282088931007</v>
      </c>
      <c r="BK87" s="21">
        <v>67.080568635303507</v>
      </c>
      <c r="BL87" s="21">
        <v>76.042478747008104</v>
      </c>
      <c r="BM87" s="21">
        <v>430.554211173449</v>
      </c>
      <c r="BN87" s="21">
        <v>-1.45519152283669E-11</v>
      </c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DX87" s="36"/>
      <c r="DY87" s="36"/>
      <c r="DZ87" s="36"/>
      <c r="EA87" s="36"/>
    </row>
    <row r="88" spans="1:131">
      <c r="A88" s="10" t="s">
        <v>127</v>
      </c>
      <c r="B88" s="11" t="s">
        <v>269</v>
      </c>
      <c r="C88" s="17" t="s">
        <v>253</v>
      </c>
      <c r="D88" s="17" t="s">
        <v>289</v>
      </c>
      <c r="E88" s="17"/>
      <c r="F88" s="11" t="s">
        <v>270</v>
      </c>
      <c r="G88" s="11"/>
      <c r="H88" s="11"/>
      <c r="Q88">
        <v>87</v>
      </c>
      <c r="R88" s="19" t="s">
        <v>268</v>
      </c>
      <c r="S88" s="21">
        <v>13201</v>
      </c>
      <c r="T88" s="21">
        <v>18769.028113013101</v>
      </c>
      <c r="V88" s="19" t="s">
        <v>268</v>
      </c>
      <c r="W88" s="21">
        <v>-5568.0281130130998</v>
      </c>
      <c r="Y88" s="19" t="s">
        <v>268</v>
      </c>
      <c r="Z88" s="21">
        <v>11451.2482213397</v>
      </c>
      <c r="AA88" s="21">
        <v>0</v>
      </c>
      <c r="AB88" s="21">
        <v>2764.5197198404198</v>
      </c>
      <c r="AC88" s="21">
        <v>-121.959136482288</v>
      </c>
      <c r="AD88" s="21">
        <v>-2.9182002133010898</v>
      </c>
      <c r="AE88" s="21">
        <v>0</v>
      </c>
      <c r="AF88" s="21">
        <v>0</v>
      </c>
      <c r="AG88" s="21">
        <v>0</v>
      </c>
      <c r="AH88" s="21">
        <v>0</v>
      </c>
      <c r="AI88" s="21">
        <v>7.1180010357662402</v>
      </c>
      <c r="AJ88" s="21">
        <v>102.51608864113599</v>
      </c>
      <c r="AK88" s="21">
        <v>323.93027860790698</v>
      </c>
      <c r="AL88" s="21">
        <v>39.850487286016303</v>
      </c>
      <c r="AM88" s="21">
        <v>3763.6111147789902</v>
      </c>
      <c r="AN88" s="21">
        <v>111.28864581704801</v>
      </c>
      <c r="AO88" s="21">
        <v>32.6901977785203</v>
      </c>
      <c r="AP88" s="21">
        <v>106.452184949761</v>
      </c>
      <c r="AQ88" s="21">
        <v>190.68050963344001</v>
      </c>
      <c r="AR88" s="21">
        <v>0</v>
      </c>
      <c r="AS88" s="23"/>
      <c r="AT88" s="23"/>
      <c r="AU88" s="23"/>
      <c r="AV88" s="36"/>
      <c r="AW88" s="36"/>
      <c r="AX88" s="36"/>
      <c r="AY88" s="19" t="s">
        <v>268</v>
      </c>
      <c r="AZ88" s="21">
        <v>11451.2482213397</v>
      </c>
      <c r="BA88" s="21">
        <v>0</v>
      </c>
      <c r="BB88" s="21">
        <v>2764.5197198404198</v>
      </c>
      <c r="BC88" s="21">
        <v>-124.87733669558899</v>
      </c>
      <c r="BD88" s="21">
        <v>0</v>
      </c>
      <c r="BE88" s="21">
        <v>7.1180010357662402</v>
      </c>
      <c r="BF88" s="21">
        <v>102.51608864113599</v>
      </c>
      <c r="BG88" s="21">
        <v>323.93027860790698</v>
      </c>
      <c r="BH88" s="21">
        <v>39.850487286016303</v>
      </c>
      <c r="BI88" s="21">
        <v>3763.6111147789902</v>
      </c>
      <c r="BJ88" s="21">
        <v>111.28864581704801</v>
      </c>
      <c r="BK88" s="21">
        <v>32.6901977785203</v>
      </c>
      <c r="BL88" s="21">
        <v>106.452184949761</v>
      </c>
      <c r="BM88" s="21">
        <v>190.68050963344001</v>
      </c>
      <c r="BN88" s="21">
        <v>0</v>
      </c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DX88" s="36"/>
      <c r="DY88" s="36"/>
      <c r="DZ88" s="36"/>
      <c r="EA88" s="36"/>
    </row>
    <row r="89" spans="1:131">
      <c r="A89" s="10"/>
      <c r="B89" s="11"/>
      <c r="C89" s="17"/>
      <c r="D89" s="17"/>
      <c r="E89" s="17"/>
      <c r="F89" s="11"/>
      <c r="G89" s="11"/>
      <c r="H89" s="11"/>
      <c r="Q89">
        <v>88</v>
      </c>
      <c r="R89" s="19" t="s">
        <v>271</v>
      </c>
      <c r="S89" s="21">
        <v>13145</v>
      </c>
      <c r="T89" s="21">
        <v>14739.8843741048</v>
      </c>
      <c r="V89" s="19" t="s">
        <v>271</v>
      </c>
      <c r="W89" s="21">
        <v>-1594.8843741047999</v>
      </c>
      <c r="Y89" s="19" t="s">
        <v>271</v>
      </c>
      <c r="Z89" s="21">
        <v>11451.2482213397</v>
      </c>
      <c r="AA89" s="21">
        <v>0</v>
      </c>
      <c r="AB89" s="21">
        <v>1714.4445172537201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22.1320290983973</v>
      </c>
      <c r="AK89" s="21">
        <v>321.28418370682903</v>
      </c>
      <c r="AL89" s="21">
        <v>30.8025529432004</v>
      </c>
      <c r="AM89" s="21">
        <v>1055.9010341078799</v>
      </c>
      <c r="AN89" s="21">
        <v>8.0858120902629906</v>
      </c>
      <c r="AO89" s="21">
        <v>35.892029166794401</v>
      </c>
      <c r="AP89" s="21">
        <v>62.353016683252903</v>
      </c>
      <c r="AQ89" s="21">
        <v>37.740977714777401</v>
      </c>
      <c r="AR89" s="21">
        <v>0</v>
      </c>
      <c r="AS89" s="23"/>
      <c r="AT89" s="23"/>
      <c r="AU89" s="23"/>
      <c r="AV89" s="36"/>
      <c r="AW89" s="36"/>
      <c r="AX89" s="36"/>
      <c r="AY89" s="19" t="s">
        <v>271</v>
      </c>
      <c r="AZ89" s="21">
        <v>11451.2482213397</v>
      </c>
      <c r="BA89" s="21">
        <v>0</v>
      </c>
      <c r="BB89" s="21">
        <v>1714.4445172537201</v>
      </c>
      <c r="BC89" s="21">
        <v>0</v>
      </c>
      <c r="BD89" s="21">
        <v>0</v>
      </c>
      <c r="BE89" s="21">
        <v>0</v>
      </c>
      <c r="BF89" s="21">
        <v>22.1320290983973</v>
      </c>
      <c r="BG89" s="21">
        <v>321.28418370682903</v>
      </c>
      <c r="BH89" s="21">
        <v>30.8025529432004</v>
      </c>
      <c r="BI89" s="21">
        <v>1055.9010341078799</v>
      </c>
      <c r="BJ89" s="21">
        <v>8.0858120902629906</v>
      </c>
      <c r="BK89" s="21">
        <v>35.892029166794401</v>
      </c>
      <c r="BL89" s="21">
        <v>62.353016683252903</v>
      </c>
      <c r="BM89" s="21">
        <v>37.740977714777401</v>
      </c>
      <c r="BN89" s="21">
        <v>0</v>
      </c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DX89" s="36"/>
      <c r="DY89" s="36"/>
      <c r="DZ89" s="36"/>
      <c r="EA89" s="36"/>
    </row>
    <row r="90" spans="1:131">
      <c r="A90" s="10" t="s">
        <v>127</v>
      </c>
      <c r="B90" s="11" t="s">
        <v>273</v>
      </c>
      <c r="C90" s="17" t="s">
        <v>129</v>
      </c>
      <c r="D90" s="17" t="s">
        <v>274</v>
      </c>
      <c r="E90" s="17"/>
      <c r="F90" s="11" t="s">
        <v>275</v>
      </c>
      <c r="H90" s="11"/>
      <c r="Q90">
        <v>89</v>
      </c>
      <c r="R90" s="19" t="s">
        <v>272</v>
      </c>
      <c r="S90" s="21">
        <v>12846</v>
      </c>
      <c r="T90" s="21">
        <v>13449.302725150799</v>
      </c>
      <c r="V90" s="19" t="s">
        <v>272</v>
      </c>
      <c r="W90" s="21">
        <v>-603.30272515079901</v>
      </c>
      <c r="Y90" s="19" t="s">
        <v>272</v>
      </c>
      <c r="Z90" s="21">
        <v>11451.2482213397</v>
      </c>
      <c r="AA90" s="21">
        <v>0</v>
      </c>
      <c r="AB90" s="21">
        <v>530.17593235021798</v>
      </c>
      <c r="AC90" s="21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3.1493216009835701</v>
      </c>
      <c r="AK90" s="21">
        <v>220.42398930474801</v>
      </c>
      <c r="AL90" s="21">
        <v>34.643597729536403</v>
      </c>
      <c r="AM90" s="21">
        <v>896.65867697044496</v>
      </c>
      <c r="AN90" s="21">
        <v>2.1579271003812601</v>
      </c>
      <c r="AO90" s="21">
        <v>95.985189590569206</v>
      </c>
      <c r="AP90" s="21">
        <v>200.536982812156</v>
      </c>
      <c r="AQ90" s="21">
        <v>14.3228863520742</v>
      </c>
      <c r="AR90" s="21">
        <v>-1.8189894035458601E-12</v>
      </c>
      <c r="AS90" s="23"/>
      <c r="AT90" s="23"/>
      <c r="AU90" s="23"/>
      <c r="AV90" s="36"/>
      <c r="AW90" s="36"/>
      <c r="AX90" s="36"/>
      <c r="AY90" s="19" t="s">
        <v>272</v>
      </c>
      <c r="AZ90" s="21">
        <v>11451.2482213397</v>
      </c>
      <c r="BA90" s="21">
        <v>0</v>
      </c>
      <c r="BB90" s="21">
        <v>530.17593235021798</v>
      </c>
      <c r="BC90" s="21">
        <v>0</v>
      </c>
      <c r="BD90" s="21">
        <v>0</v>
      </c>
      <c r="BE90" s="21">
        <v>0</v>
      </c>
      <c r="BF90" s="21">
        <v>3.1493216009835701</v>
      </c>
      <c r="BG90" s="21">
        <v>220.42398930474801</v>
      </c>
      <c r="BH90" s="21">
        <v>34.643597729536403</v>
      </c>
      <c r="BI90" s="21">
        <v>896.65867697044496</v>
      </c>
      <c r="BJ90" s="21">
        <v>2.1579271003812601</v>
      </c>
      <c r="BK90" s="21">
        <v>95.985189590569206</v>
      </c>
      <c r="BL90" s="21">
        <v>200.536982812156</v>
      </c>
      <c r="BM90" s="21">
        <v>14.3228863520742</v>
      </c>
      <c r="BN90" s="21">
        <v>-1.8189894035458601E-12</v>
      </c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DX90" s="36"/>
      <c r="DY90" s="36"/>
      <c r="DZ90" s="36"/>
      <c r="EA90" s="36"/>
    </row>
    <row r="91" spans="1:131">
      <c r="A91" s="10" t="s">
        <v>127</v>
      </c>
      <c r="B91" s="11" t="s">
        <v>277</v>
      </c>
      <c r="C91" s="17" t="s">
        <v>129</v>
      </c>
      <c r="D91" s="17" t="s">
        <v>274</v>
      </c>
      <c r="E91" s="17"/>
      <c r="F91" s="11" t="s">
        <v>278</v>
      </c>
      <c r="G91" s="11"/>
      <c r="H91" s="11"/>
      <c r="Q91">
        <v>90</v>
      </c>
      <c r="R91" s="19" t="s">
        <v>276</v>
      </c>
      <c r="S91" s="21">
        <v>13415</v>
      </c>
      <c r="T91" s="21">
        <v>13344.559904166201</v>
      </c>
      <c r="V91" s="19" t="s">
        <v>276</v>
      </c>
      <c r="W91" s="21">
        <v>70.440095833799205</v>
      </c>
      <c r="Y91" s="19" t="s">
        <v>276</v>
      </c>
      <c r="Z91" s="21">
        <v>11451.2482213397</v>
      </c>
      <c r="AA91" s="21">
        <v>0</v>
      </c>
      <c r="AB91" s="21">
        <v>522.00201964327198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3.8234535925017901</v>
      </c>
      <c r="AK91" s="21">
        <v>261.58603633639001</v>
      </c>
      <c r="AL91" s="21">
        <v>22.9835460945493</v>
      </c>
      <c r="AM91" s="21">
        <v>772.14879705547696</v>
      </c>
      <c r="AN91" s="21">
        <v>6.0207695635120304</v>
      </c>
      <c r="AO91" s="21">
        <v>101.36673897162299</v>
      </c>
      <c r="AP91" s="21">
        <v>175.41679198118999</v>
      </c>
      <c r="AQ91" s="21">
        <v>27.963529587998799</v>
      </c>
      <c r="AR91" s="21">
        <v>0</v>
      </c>
      <c r="AS91" s="23"/>
      <c r="AT91" s="23"/>
      <c r="AU91" s="23"/>
      <c r="AV91" s="36"/>
      <c r="AW91" s="36"/>
      <c r="AX91" s="36"/>
      <c r="AY91" s="19" t="s">
        <v>276</v>
      </c>
      <c r="AZ91" s="21">
        <v>11451.2482213397</v>
      </c>
      <c r="BA91" s="21">
        <v>0</v>
      </c>
      <c r="BB91" s="21">
        <v>522.00201964327198</v>
      </c>
      <c r="BC91" s="21">
        <v>0</v>
      </c>
      <c r="BD91" s="21">
        <v>0</v>
      </c>
      <c r="BE91" s="21">
        <v>0</v>
      </c>
      <c r="BF91" s="21">
        <v>3.8234535925017901</v>
      </c>
      <c r="BG91" s="21">
        <v>261.58603633639001</v>
      </c>
      <c r="BH91" s="21">
        <v>22.9835460945493</v>
      </c>
      <c r="BI91" s="21">
        <v>772.14879705547696</v>
      </c>
      <c r="BJ91" s="21">
        <v>6.0207695635120304</v>
      </c>
      <c r="BK91" s="21">
        <v>101.36673897162299</v>
      </c>
      <c r="BL91" s="21">
        <v>175.41679198118999</v>
      </c>
      <c r="BM91" s="21">
        <v>27.963529587998799</v>
      </c>
      <c r="BN91" s="21">
        <v>0</v>
      </c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DX91" s="36"/>
      <c r="DY91" s="36"/>
      <c r="DZ91" s="36"/>
      <c r="EA91" s="36"/>
    </row>
    <row r="92" spans="1:131">
      <c r="A92" s="10" t="s">
        <v>127</v>
      </c>
      <c r="B92" s="11" t="s">
        <v>280</v>
      </c>
      <c r="C92" s="17" t="s">
        <v>129</v>
      </c>
      <c r="D92" s="17" t="s">
        <v>274</v>
      </c>
      <c r="E92" s="17"/>
      <c r="F92" s="11" t="s">
        <v>281</v>
      </c>
      <c r="G92" s="11"/>
      <c r="H92" s="11"/>
      <c r="Q92">
        <v>91</v>
      </c>
      <c r="R92" s="19" t="s">
        <v>279</v>
      </c>
      <c r="S92" s="21">
        <v>12983</v>
      </c>
      <c r="T92" s="21">
        <v>13239.4501293913</v>
      </c>
      <c r="V92" s="19" t="s">
        <v>279</v>
      </c>
      <c r="W92" s="21">
        <v>-256.45012939129998</v>
      </c>
      <c r="Y92" s="19" t="s">
        <v>279</v>
      </c>
      <c r="Z92" s="21">
        <v>11451.2482213397</v>
      </c>
      <c r="AA92" s="21">
        <v>0</v>
      </c>
      <c r="AB92" s="21">
        <v>632.96119013080295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2.8357469852828201</v>
      </c>
      <c r="AK92" s="21">
        <v>297.68896767853198</v>
      </c>
      <c r="AL92" s="21">
        <v>19.344161268634899</v>
      </c>
      <c r="AM92" s="21">
        <v>577.44935495107404</v>
      </c>
      <c r="AN92" s="21">
        <v>0.632866213287129</v>
      </c>
      <c r="AO92" s="21">
        <v>75.335678817834903</v>
      </c>
      <c r="AP92" s="21">
        <v>160.92338837087601</v>
      </c>
      <c r="AQ92" s="21">
        <v>21.030553635289898</v>
      </c>
      <c r="AR92" s="21">
        <v>-1.8189894035458601E-12</v>
      </c>
      <c r="AS92" s="23"/>
      <c r="AT92" s="23"/>
      <c r="AU92" s="23"/>
      <c r="AV92" s="36"/>
      <c r="AW92" s="36"/>
      <c r="AX92" s="36"/>
      <c r="AY92" s="19" t="s">
        <v>279</v>
      </c>
      <c r="AZ92" s="21">
        <v>11451.2482213397</v>
      </c>
      <c r="BA92" s="21">
        <v>0</v>
      </c>
      <c r="BB92" s="21">
        <v>632.96119013080295</v>
      </c>
      <c r="BC92" s="21">
        <v>0</v>
      </c>
      <c r="BD92" s="21">
        <v>0</v>
      </c>
      <c r="BE92" s="21">
        <v>0</v>
      </c>
      <c r="BF92" s="21">
        <v>2.8357469852828201</v>
      </c>
      <c r="BG92" s="21">
        <v>297.68896767853198</v>
      </c>
      <c r="BH92" s="21">
        <v>19.344161268634899</v>
      </c>
      <c r="BI92" s="21">
        <v>577.44935495107404</v>
      </c>
      <c r="BJ92" s="21">
        <v>0.632866213287129</v>
      </c>
      <c r="BK92" s="21">
        <v>75.335678817834903</v>
      </c>
      <c r="BL92" s="21">
        <v>160.92338837087601</v>
      </c>
      <c r="BM92" s="21">
        <v>21.030553635289898</v>
      </c>
      <c r="BN92" s="21">
        <v>-1.8189894035458601E-12</v>
      </c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DX92" s="36"/>
      <c r="DY92" s="36"/>
      <c r="DZ92" s="36"/>
      <c r="EA92" s="36"/>
    </row>
    <row r="93" spans="1:131">
      <c r="A93" s="10" t="s">
        <v>127</v>
      </c>
      <c r="B93" s="11" t="s">
        <v>283</v>
      </c>
      <c r="C93" s="17" t="s">
        <v>158</v>
      </c>
      <c r="D93" s="17" t="s">
        <v>262</v>
      </c>
      <c r="E93" s="17"/>
      <c r="F93" s="11" t="s">
        <v>477</v>
      </c>
      <c r="G93" s="11"/>
      <c r="H93" s="11"/>
      <c r="Q93">
        <v>92</v>
      </c>
      <c r="R93" s="19" t="s">
        <v>282</v>
      </c>
      <c r="S93" s="21">
        <v>31355</v>
      </c>
      <c r="T93" s="21">
        <v>29594.282992922999</v>
      </c>
      <c r="V93" s="19" t="s">
        <v>282</v>
      </c>
      <c r="W93" s="21">
        <v>1760.7170070770001</v>
      </c>
      <c r="Y93" s="19" t="s">
        <v>282</v>
      </c>
      <c r="Z93" s="21">
        <v>11451.2482213397</v>
      </c>
      <c r="AA93" s="21">
        <v>16654.646193233501</v>
      </c>
      <c r="AB93" s="21">
        <v>864.60591177618801</v>
      </c>
      <c r="AC93" s="21">
        <v>-1565.4028715091899</v>
      </c>
      <c r="AD93" s="21">
        <v>-152.78603790835899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110.775562501419</v>
      </c>
      <c r="AK93" s="21">
        <v>110.393231227313</v>
      </c>
      <c r="AL93" s="21">
        <v>54.986420507835497</v>
      </c>
      <c r="AM93" s="21">
        <v>1710.8849810997799</v>
      </c>
      <c r="AN93" s="21">
        <v>86.706999819549097</v>
      </c>
      <c r="AO93" s="21">
        <v>31.287965506477398</v>
      </c>
      <c r="AP93" s="21">
        <v>42.6279310127684</v>
      </c>
      <c r="AQ93" s="21">
        <v>194.30848431604599</v>
      </c>
      <c r="AR93" s="21">
        <v>3.6379788070917101E-12</v>
      </c>
      <c r="AS93" s="23"/>
      <c r="AT93" s="23"/>
      <c r="AU93" s="23"/>
      <c r="AV93" s="36"/>
      <c r="AW93" s="36"/>
      <c r="AX93" s="36"/>
      <c r="AY93" s="19" t="s">
        <v>282</v>
      </c>
      <c r="AZ93" s="21">
        <v>11451.2482213397</v>
      </c>
      <c r="BA93" s="21">
        <v>16654.646193233501</v>
      </c>
      <c r="BB93" s="21">
        <v>864.60591177618801</v>
      </c>
      <c r="BC93" s="21">
        <v>-1718.1889094175499</v>
      </c>
      <c r="BD93" s="21">
        <v>0</v>
      </c>
      <c r="BE93" s="21">
        <v>0</v>
      </c>
      <c r="BF93" s="21">
        <v>110.775562501419</v>
      </c>
      <c r="BG93" s="21">
        <v>110.393231227313</v>
      </c>
      <c r="BH93" s="21">
        <v>54.986420507835497</v>
      </c>
      <c r="BI93" s="21">
        <v>1710.8849810997799</v>
      </c>
      <c r="BJ93" s="21">
        <v>86.706999819549097</v>
      </c>
      <c r="BK93" s="21">
        <v>31.287965506477398</v>
      </c>
      <c r="BL93" s="21">
        <v>42.6279310127684</v>
      </c>
      <c r="BM93" s="21">
        <v>194.30848431604599</v>
      </c>
      <c r="BN93" s="21">
        <v>3.6379788070917101E-12</v>
      </c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DX93" s="36"/>
      <c r="DY93" s="36"/>
      <c r="DZ93" s="36"/>
      <c r="EA93" s="36"/>
    </row>
    <row r="94" spans="1:131">
      <c r="A94" s="10"/>
      <c r="B94" s="11"/>
      <c r="C94" s="11"/>
      <c r="D94" s="11"/>
      <c r="E94" s="11"/>
      <c r="F94" s="11"/>
      <c r="G94" s="11"/>
      <c r="H94" s="11"/>
      <c r="Q94">
        <v>93</v>
      </c>
      <c r="R94" s="19" t="s">
        <v>286</v>
      </c>
      <c r="S94" s="21">
        <v>27100</v>
      </c>
      <c r="T94" s="21">
        <v>29395.894331475101</v>
      </c>
      <c r="V94" s="19" t="s">
        <v>286</v>
      </c>
      <c r="W94" s="21">
        <v>-2295.8943314751</v>
      </c>
      <c r="Y94" s="19" t="s">
        <v>286</v>
      </c>
      <c r="Z94" s="21">
        <v>11451.2482213397</v>
      </c>
      <c r="AA94" s="21">
        <v>16080.0016792771</v>
      </c>
      <c r="AB94" s="21">
        <v>1081.7629792801299</v>
      </c>
      <c r="AC94" s="21">
        <v>-1631.28442807904</v>
      </c>
      <c r="AD94" s="21">
        <v>-116.008227759099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79.982653262262104</v>
      </c>
      <c r="AK94" s="21">
        <v>126.237156451902</v>
      </c>
      <c r="AL94" s="21">
        <v>53.116028885433401</v>
      </c>
      <c r="AM94" s="21">
        <v>1917.10899039899</v>
      </c>
      <c r="AN94" s="21">
        <v>92.038715542311294</v>
      </c>
      <c r="AO94" s="21">
        <v>14.917512612923501</v>
      </c>
      <c r="AP94" s="21">
        <v>44.232930986949</v>
      </c>
      <c r="AQ94" s="21">
        <v>202.54011927555001</v>
      </c>
      <c r="AR94" s="21">
        <v>0</v>
      </c>
      <c r="AS94" s="23"/>
      <c r="AT94" s="23"/>
      <c r="AU94" s="23"/>
      <c r="AV94" s="36"/>
      <c r="AW94" s="36"/>
      <c r="AX94" s="36"/>
      <c r="AY94" s="19" t="s">
        <v>286</v>
      </c>
      <c r="AZ94" s="21">
        <v>11451.2482213397</v>
      </c>
      <c r="BA94" s="21">
        <v>16080.0016792771</v>
      </c>
      <c r="BB94" s="21">
        <v>1081.7629792801299</v>
      </c>
      <c r="BC94" s="21">
        <v>-1747.29265583814</v>
      </c>
      <c r="BD94" s="21">
        <v>0</v>
      </c>
      <c r="BE94" s="21">
        <v>0</v>
      </c>
      <c r="BF94" s="21">
        <v>79.982653262262104</v>
      </c>
      <c r="BG94" s="21">
        <v>126.237156451902</v>
      </c>
      <c r="BH94" s="21">
        <v>53.116028885433401</v>
      </c>
      <c r="BI94" s="21">
        <v>1917.10899039899</v>
      </c>
      <c r="BJ94" s="21">
        <v>92.038715542311294</v>
      </c>
      <c r="BK94" s="21">
        <v>14.917512612923501</v>
      </c>
      <c r="BL94" s="21">
        <v>44.232930986949</v>
      </c>
      <c r="BM94" s="21">
        <v>202.54011927555001</v>
      </c>
      <c r="BN94" s="21">
        <v>0</v>
      </c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DX94" s="36"/>
      <c r="DY94" s="36"/>
      <c r="DZ94" s="36"/>
      <c r="EA94" s="36"/>
    </row>
    <row r="95" spans="1:131">
      <c r="A95" s="10" t="s">
        <v>92</v>
      </c>
      <c r="B95" s="11" t="s">
        <v>288</v>
      </c>
      <c r="C95" s="17">
        <v>3.6940542322501102E-2</v>
      </c>
      <c r="D95" s="17" t="s">
        <v>289</v>
      </c>
      <c r="E95" s="17">
        <v>0.20055485422389799</v>
      </c>
      <c r="F95" s="11" t="s">
        <v>290</v>
      </c>
      <c r="G95" s="11"/>
      <c r="H95" s="11"/>
      <c r="Q95">
        <v>94</v>
      </c>
      <c r="R95" s="19" t="s">
        <v>287</v>
      </c>
      <c r="S95" s="21">
        <v>28361</v>
      </c>
      <c r="T95" s="21">
        <v>31533.444411252</v>
      </c>
      <c r="V95" s="19" t="s">
        <v>287</v>
      </c>
      <c r="W95" s="21">
        <v>-3172.444411252</v>
      </c>
      <c r="Y95" s="19" t="s">
        <v>287</v>
      </c>
      <c r="Z95" s="21">
        <v>11451.2482213397</v>
      </c>
      <c r="AA95" s="21">
        <v>17454.505700909802</v>
      </c>
      <c r="AB95" s="21">
        <v>1267.7018428518199</v>
      </c>
      <c r="AC95" s="21">
        <v>-1083.53223441521</v>
      </c>
      <c r="AD95" s="21">
        <v>-85.031969501333705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67.706675083416599</v>
      </c>
      <c r="AK95" s="21">
        <v>140.27326609615699</v>
      </c>
      <c r="AL95" s="21">
        <v>46.681747005912101</v>
      </c>
      <c r="AM95" s="21">
        <v>1904.5403824136199</v>
      </c>
      <c r="AN95" s="21">
        <v>117.51185432337201</v>
      </c>
      <c r="AO95" s="21">
        <v>9.7776501470760806</v>
      </c>
      <c r="AP95" s="21">
        <v>46.402357826031</v>
      </c>
      <c r="AQ95" s="21">
        <v>195.658917171692</v>
      </c>
      <c r="AR95" s="21">
        <v>7.2759576141834308E-12</v>
      </c>
      <c r="AS95" s="23"/>
      <c r="AT95" s="23"/>
      <c r="AU95" s="23"/>
      <c r="AV95" s="36"/>
      <c r="AW95" s="36"/>
      <c r="AX95" s="36"/>
      <c r="AY95" s="19" t="s">
        <v>287</v>
      </c>
      <c r="AZ95" s="21">
        <v>11451.2482213397</v>
      </c>
      <c r="BA95" s="21">
        <v>17454.505700909802</v>
      </c>
      <c r="BB95" s="21">
        <v>1267.7018428518199</v>
      </c>
      <c r="BC95" s="21">
        <v>-1168.56420391654</v>
      </c>
      <c r="BD95" s="21">
        <v>0</v>
      </c>
      <c r="BE95" s="21">
        <v>0</v>
      </c>
      <c r="BF95" s="21">
        <v>67.706675083416599</v>
      </c>
      <c r="BG95" s="21">
        <v>140.27326609615699</v>
      </c>
      <c r="BH95" s="21">
        <v>46.681747005912101</v>
      </c>
      <c r="BI95" s="21">
        <v>1904.5403824136199</v>
      </c>
      <c r="BJ95" s="21">
        <v>117.51185432337201</v>
      </c>
      <c r="BK95" s="21">
        <v>9.7776501470760806</v>
      </c>
      <c r="BL95" s="21">
        <v>46.402357826031</v>
      </c>
      <c r="BM95" s="21">
        <v>195.658917171692</v>
      </c>
      <c r="BN95" s="21">
        <v>7.2759576141834308E-12</v>
      </c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DX95" s="36"/>
      <c r="DY95" s="36"/>
      <c r="DZ95" s="36"/>
      <c r="EA95" s="36"/>
    </row>
    <row r="96" spans="1:131">
      <c r="A96" s="10"/>
      <c r="B96" s="11"/>
      <c r="C96" s="11"/>
      <c r="D96" s="11"/>
      <c r="E96" s="11"/>
      <c r="F96" s="11"/>
      <c r="G96" s="11"/>
      <c r="Q96">
        <v>95</v>
      </c>
      <c r="R96" s="19" t="s">
        <v>291</v>
      </c>
      <c r="S96" s="21">
        <v>32587</v>
      </c>
      <c r="T96" s="21">
        <v>33920.5001132002</v>
      </c>
      <c r="V96" s="19" t="s">
        <v>291</v>
      </c>
      <c r="W96" s="21">
        <v>-1333.5001132002001</v>
      </c>
      <c r="Y96" s="19" t="s">
        <v>291</v>
      </c>
      <c r="Z96" s="21">
        <v>11451.2482213397</v>
      </c>
      <c r="AA96" s="21">
        <v>18577.102600100799</v>
      </c>
      <c r="AB96" s="21">
        <v>1466.7729628387001</v>
      </c>
      <c r="AC96" s="21">
        <v>-266.14768195205198</v>
      </c>
      <c r="AD96" s="21">
        <v>-44.1323082261354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62.045742156590798</v>
      </c>
      <c r="AK96" s="21">
        <v>153.35916699521701</v>
      </c>
      <c r="AL96" s="21">
        <v>59.233097872442897</v>
      </c>
      <c r="AM96" s="21">
        <v>2068.7304787841499</v>
      </c>
      <c r="AN96" s="21">
        <v>133.408021112374</v>
      </c>
      <c r="AO96" s="21">
        <v>0</v>
      </c>
      <c r="AP96" s="21">
        <v>48.947936864833501</v>
      </c>
      <c r="AQ96" s="21">
        <v>209.931875313614</v>
      </c>
      <c r="AR96" s="21">
        <v>7.2759576141834308E-12</v>
      </c>
      <c r="AS96" s="23"/>
      <c r="AT96" s="23"/>
      <c r="AU96" s="23"/>
      <c r="AV96" s="36"/>
      <c r="AW96" s="36"/>
      <c r="AX96" s="36"/>
      <c r="AY96" s="19" t="s">
        <v>291</v>
      </c>
      <c r="AZ96" s="21">
        <v>11451.2482213397</v>
      </c>
      <c r="BA96" s="21">
        <v>18577.102600100799</v>
      </c>
      <c r="BB96" s="21">
        <v>1466.7729628387001</v>
      </c>
      <c r="BC96" s="21">
        <v>-310.27999017818701</v>
      </c>
      <c r="BD96" s="21">
        <v>0</v>
      </c>
      <c r="BE96" s="21">
        <v>0</v>
      </c>
      <c r="BF96" s="21">
        <v>62.045742156590798</v>
      </c>
      <c r="BG96" s="21">
        <v>153.35916699521701</v>
      </c>
      <c r="BH96" s="21">
        <v>59.233097872442897</v>
      </c>
      <c r="BI96" s="21">
        <v>2068.7304787841499</v>
      </c>
      <c r="BJ96" s="21">
        <v>133.408021112374</v>
      </c>
      <c r="BK96" s="21">
        <v>0</v>
      </c>
      <c r="BL96" s="21">
        <v>48.947936864833501</v>
      </c>
      <c r="BM96" s="21">
        <v>209.931875313614</v>
      </c>
      <c r="BN96" s="21">
        <v>7.2759576141834308E-12</v>
      </c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DX96" s="36"/>
      <c r="DY96" s="36"/>
      <c r="DZ96" s="36"/>
      <c r="EA96" s="36"/>
    </row>
    <row r="97" spans="1:131">
      <c r="A97" s="10" t="s">
        <v>127</v>
      </c>
      <c r="B97" s="11" t="s">
        <v>293</v>
      </c>
      <c r="C97" s="17" t="s">
        <v>158</v>
      </c>
      <c r="D97" s="17" t="s">
        <v>297</v>
      </c>
      <c r="E97" s="17"/>
      <c r="F97" s="11" t="s">
        <v>294</v>
      </c>
      <c r="G97" s="11"/>
      <c r="Q97">
        <v>96</v>
      </c>
      <c r="R97" s="19" t="s">
        <v>292</v>
      </c>
      <c r="S97" s="21">
        <v>20976</v>
      </c>
      <c r="T97" s="21">
        <v>21057.626037794598</v>
      </c>
      <c r="V97" s="19" t="s">
        <v>292</v>
      </c>
      <c r="W97" s="21">
        <v>-81.626037794598204</v>
      </c>
      <c r="Y97" s="19" t="s">
        <v>292</v>
      </c>
      <c r="Z97" s="21">
        <v>11451.2482213397</v>
      </c>
      <c r="AA97" s="21">
        <v>6353.6712669828203</v>
      </c>
      <c r="AB97" s="21">
        <v>1094.3128489066701</v>
      </c>
      <c r="AC97" s="21">
        <v>-855.81476402825797</v>
      </c>
      <c r="AD97" s="21">
        <v>-126.729182331761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24.405077786662499</v>
      </c>
      <c r="AK97" s="21">
        <v>153.98076853949601</v>
      </c>
      <c r="AL97" s="21">
        <v>39.688626301064602</v>
      </c>
      <c r="AM97" s="21">
        <v>2751.1608062936898</v>
      </c>
      <c r="AN97" s="21">
        <v>28.874098299955499</v>
      </c>
      <c r="AO97" s="21">
        <v>0</v>
      </c>
      <c r="AP97" s="21">
        <v>43.794981858601098</v>
      </c>
      <c r="AQ97" s="21">
        <v>99.033287845962803</v>
      </c>
      <c r="AR97" s="21">
        <v>3.6379788070917101E-12</v>
      </c>
      <c r="AS97" s="23"/>
      <c r="AT97" s="23"/>
      <c r="AU97" s="23"/>
      <c r="AV97" s="36"/>
      <c r="AW97" s="36"/>
      <c r="AX97" s="36"/>
      <c r="AY97" s="19" t="s">
        <v>292</v>
      </c>
      <c r="AZ97" s="21">
        <v>11451.2482213397</v>
      </c>
      <c r="BA97" s="21">
        <v>6353.6712669828203</v>
      </c>
      <c r="BB97" s="21">
        <v>1094.3128489066701</v>
      </c>
      <c r="BC97" s="21">
        <v>-982.54394636001905</v>
      </c>
      <c r="BD97" s="21">
        <v>0</v>
      </c>
      <c r="BE97" s="21">
        <v>0</v>
      </c>
      <c r="BF97" s="21">
        <v>24.405077786662499</v>
      </c>
      <c r="BG97" s="21">
        <v>153.98076853949601</v>
      </c>
      <c r="BH97" s="21">
        <v>39.688626301064602</v>
      </c>
      <c r="BI97" s="21">
        <v>2751.1608062936898</v>
      </c>
      <c r="BJ97" s="21">
        <v>28.874098299955499</v>
      </c>
      <c r="BK97" s="21">
        <v>0</v>
      </c>
      <c r="BL97" s="21">
        <v>43.794981858601098</v>
      </c>
      <c r="BM97" s="21">
        <v>99.033287845962803</v>
      </c>
      <c r="BN97" s="21">
        <v>3.6379788070917101E-12</v>
      </c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DX97" s="36"/>
      <c r="DY97" s="36"/>
      <c r="DZ97" s="36"/>
      <c r="EA97" s="36"/>
    </row>
    <row r="98" spans="1:131">
      <c r="A98" s="10" t="s">
        <v>127</v>
      </c>
      <c r="B98" s="11" t="s">
        <v>296</v>
      </c>
      <c r="C98" s="17" t="s">
        <v>158</v>
      </c>
      <c r="D98" s="17" t="s">
        <v>297</v>
      </c>
      <c r="E98" s="17"/>
      <c r="F98" s="11" t="s">
        <v>298</v>
      </c>
      <c r="G98" s="11"/>
      <c r="Q98">
        <v>97</v>
      </c>
      <c r="R98" s="19" t="s">
        <v>295</v>
      </c>
      <c r="S98" s="21">
        <v>18481</v>
      </c>
      <c r="T98" s="21">
        <v>17610.388902590199</v>
      </c>
      <c r="V98" s="19" t="s">
        <v>295</v>
      </c>
      <c r="W98" s="21">
        <v>870.611097409801</v>
      </c>
      <c r="Y98" s="19" t="s">
        <v>295</v>
      </c>
      <c r="Z98" s="21">
        <v>11451.2482213397</v>
      </c>
      <c r="AA98" s="21">
        <v>3900.2962168518602</v>
      </c>
      <c r="AB98" s="21">
        <v>1021.49867333662</v>
      </c>
      <c r="AC98" s="21">
        <v>-1369.4689305975401</v>
      </c>
      <c r="AD98" s="21">
        <v>-331.95733038919201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34.613891695225099</v>
      </c>
      <c r="AK98" s="21">
        <v>170.35047813769799</v>
      </c>
      <c r="AL98" s="21">
        <v>32.615157031561097</v>
      </c>
      <c r="AM98" s="21">
        <v>2578.7854021784501</v>
      </c>
      <c r="AN98" s="21">
        <v>14.5829365919423</v>
      </c>
      <c r="AO98" s="21">
        <v>0</v>
      </c>
      <c r="AP98" s="21">
        <v>47.975980794301599</v>
      </c>
      <c r="AQ98" s="21">
        <v>59.848205619585897</v>
      </c>
      <c r="AR98" s="21">
        <v>0</v>
      </c>
      <c r="AS98" s="23"/>
      <c r="AT98" s="23"/>
      <c r="AU98" s="23"/>
      <c r="AV98" s="36"/>
      <c r="AW98" s="36"/>
      <c r="AX98" s="36"/>
      <c r="AY98" s="19" t="s">
        <v>295</v>
      </c>
      <c r="AZ98" s="21">
        <v>11451.2482213397</v>
      </c>
      <c r="BA98" s="21">
        <v>3900.2962168518602</v>
      </c>
      <c r="BB98" s="21">
        <v>1021.49867333662</v>
      </c>
      <c r="BC98" s="21">
        <v>-1701.4262609867301</v>
      </c>
      <c r="BD98" s="21">
        <v>0</v>
      </c>
      <c r="BE98" s="21">
        <v>0</v>
      </c>
      <c r="BF98" s="21">
        <v>34.613891695225099</v>
      </c>
      <c r="BG98" s="21">
        <v>170.35047813769799</v>
      </c>
      <c r="BH98" s="21">
        <v>32.615157031561097</v>
      </c>
      <c r="BI98" s="21">
        <v>2578.7854021784501</v>
      </c>
      <c r="BJ98" s="21">
        <v>14.5829365919423</v>
      </c>
      <c r="BK98" s="21">
        <v>0</v>
      </c>
      <c r="BL98" s="21">
        <v>47.975980794301599</v>
      </c>
      <c r="BM98" s="21">
        <v>59.848205619585897</v>
      </c>
      <c r="BN98" s="21">
        <v>0</v>
      </c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DX98" s="36"/>
      <c r="DY98" s="36"/>
      <c r="DZ98" s="36"/>
      <c r="EA98" s="36"/>
    </row>
    <row r="99" spans="1:131">
      <c r="A99" s="10"/>
      <c r="B99" s="11"/>
      <c r="C99" s="11"/>
      <c r="D99" s="11"/>
      <c r="E99" s="11"/>
      <c r="F99" s="11"/>
      <c r="G99" s="11"/>
      <c r="Q99">
        <v>98</v>
      </c>
      <c r="R99" s="19" t="s">
        <v>299</v>
      </c>
      <c r="S99" s="21">
        <v>11775</v>
      </c>
      <c r="T99" s="21">
        <v>13368.565559664499</v>
      </c>
      <c r="V99" s="19" t="s">
        <v>299</v>
      </c>
      <c r="W99" s="21">
        <v>-1593.5655596644999</v>
      </c>
      <c r="Y99" s="19" t="s">
        <v>299</v>
      </c>
      <c r="Z99" s="21">
        <v>11451.2482213397</v>
      </c>
      <c r="AA99" s="21">
        <v>0</v>
      </c>
      <c r="AB99" s="21">
        <v>417.90194228024501</v>
      </c>
      <c r="AC99" s="21">
        <v>-37.867246267202603</v>
      </c>
      <c r="AD99" s="21">
        <v>-9.4368802486825594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9.3546302886463106</v>
      </c>
      <c r="AK99" s="21">
        <v>45.458370960985697</v>
      </c>
      <c r="AL99" s="21">
        <v>19.8738745373543</v>
      </c>
      <c r="AM99" s="21">
        <v>1430.1641117960201</v>
      </c>
      <c r="AN99" s="21">
        <v>1.3216214747749599</v>
      </c>
      <c r="AO99" s="21">
        <v>0</v>
      </c>
      <c r="AP99" s="21">
        <v>40.546913502670897</v>
      </c>
      <c r="AQ99" s="21">
        <v>0</v>
      </c>
      <c r="AR99" s="21">
        <v>0</v>
      </c>
      <c r="AS99" s="23"/>
      <c r="AT99" s="23"/>
      <c r="AU99" s="23"/>
      <c r="AV99" s="36"/>
      <c r="AW99" s="36"/>
      <c r="AX99" s="36"/>
      <c r="AY99" s="19" t="s">
        <v>299</v>
      </c>
      <c r="AZ99" s="21">
        <v>11451.2482213397</v>
      </c>
      <c r="BA99" s="21">
        <v>0</v>
      </c>
      <c r="BB99" s="21">
        <v>417.90194228024501</v>
      </c>
      <c r="BC99" s="21">
        <v>-47.304126515885201</v>
      </c>
      <c r="BD99" s="21">
        <v>0</v>
      </c>
      <c r="BE99" s="21">
        <v>0</v>
      </c>
      <c r="BF99" s="21">
        <v>9.3546302886463106</v>
      </c>
      <c r="BG99" s="21">
        <v>45.458370960985697</v>
      </c>
      <c r="BH99" s="21">
        <v>19.8738745373543</v>
      </c>
      <c r="BI99" s="21">
        <v>1430.1641117960201</v>
      </c>
      <c r="BJ99" s="21">
        <v>1.3216214747749599</v>
      </c>
      <c r="BK99" s="21">
        <v>0</v>
      </c>
      <c r="BL99" s="21">
        <v>40.546913502670897</v>
      </c>
      <c r="BM99" s="21">
        <v>0</v>
      </c>
      <c r="BN99" s="21">
        <v>0</v>
      </c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DX99" s="36"/>
      <c r="DY99" s="36"/>
      <c r="DZ99" s="36"/>
      <c r="EA99" s="36"/>
    </row>
    <row r="100" spans="1:131">
      <c r="A100" s="10" t="s">
        <v>127</v>
      </c>
      <c r="B100" s="11" t="s">
        <v>301</v>
      </c>
      <c r="C100" s="17" t="s">
        <v>129</v>
      </c>
      <c r="D100" s="17" t="s">
        <v>289</v>
      </c>
      <c r="E100" s="17"/>
      <c r="F100" s="11" t="s">
        <v>303</v>
      </c>
      <c r="G100" s="11"/>
      <c r="Q100">
        <v>99</v>
      </c>
      <c r="R100" s="19" t="s">
        <v>300</v>
      </c>
      <c r="S100" s="21">
        <v>11322</v>
      </c>
      <c r="T100" s="21">
        <v>12527.2532684538</v>
      </c>
      <c r="V100" s="19" t="s">
        <v>300</v>
      </c>
      <c r="W100" s="21">
        <v>-1205.2532684538</v>
      </c>
      <c r="Y100" s="19" t="s">
        <v>300</v>
      </c>
      <c r="Z100" s="21">
        <v>11451.2482213397</v>
      </c>
      <c r="AA100" s="21">
        <v>0</v>
      </c>
      <c r="AB100" s="21">
        <v>141.37820450632799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7.1168367719094502E-2</v>
      </c>
      <c r="AK100" s="21">
        <v>9.2215034030080396</v>
      </c>
      <c r="AL100" s="21">
        <v>51.928031020129403</v>
      </c>
      <c r="AM100" s="21">
        <v>871.15694280668504</v>
      </c>
      <c r="AN100" s="21">
        <v>7.0563862403629898E-2</v>
      </c>
      <c r="AO100" s="21">
        <v>0</v>
      </c>
      <c r="AP100" s="21">
        <v>1.63536064000592</v>
      </c>
      <c r="AQ100" s="21">
        <v>0.54327250783479397</v>
      </c>
      <c r="AR100" s="21">
        <v>-1.8189894035458601E-12</v>
      </c>
      <c r="AS100" s="23"/>
      <c r="AT100" s="23"/>
      <c r="AU100" s="23"/>
      <c r="AV100" s="36"/>
      <c r="AW100" s="36"/>
      <c r="AX100" s="36"/>
      <c r="AY100" s="19" t="s">
        <v>300</v>
      </c>
      <c r="AZ100" s="21">
        <v>11451.2482213397</v>
      </c>
      <c r="BA100" s="21">
        <v>0</v>
      </c>
      <c r="BB100" s="21">
        <v>141.37820450632799</v>
      </c>
      <c r="BC100" s="21">
        <v>0</v>
      </c>
      <c r="BD100" s="21">
        <v>0</v>
      </c>
      <c r="BE100" s="21">
        <v>0</v>
      </c>
      <c r="BF100" s="21">
        <v>7.1168367719094502E-2</v>
      </c>
      <c r="BG100" s="21">
        <v>9.2215034030080396</v>
      </c>
      <c r="BH100" s="21">
        <v>51.928031020129403</v>
      </c>
      <c r="BI100" s="21">
        <v>871.15694280668504</v>
      </c>
      <c r="BJ100" s="21">
        <v>7.0563862403629898E-2</v>
      </c>
      <c r="BK100" s="21">
        <v>0</v>
      </c>
      <c r="BL100" s="21">
        <v>1.63536064000592</v>
      </c>
      <c r="BM100" s="21">
        <v>0.54327250783479397</v>
      </c>
      <c r="BN100" s="21">
        <v>-1.8189894035458601E-12</v>
      </c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DX100" s="36"/>
      <c r="DY100" s="36"/>
      <c r="DZ100" s="36"/>
      <c r="EA100" s="36"/>
    </row>
    <row r="101" spans="1:131">
      <c r="A101" s="10" t="s">
        <v>127</v>
      </c>
      <c r="B101" s="11" t="s">
        <v>305</v>
      </c>
      <c r="C101" s="17" t="s">
        <v>129</v>
      </c>
      <c r="D101" s="17" t="s">
        <v>289</v>
      </c>
      <c r="E101" s="17"/>
      <c r="F101" s="11" t="s">
        <v>306</v>
      </c>
      <c r="G101" s="11"/>
      <c r="Q101">
        <v>100</v>
      </c>
      <c r="R101" s="19" t="s">
        <v>304</v>
      </c>
      <c r="S101" s="21">
        <v>11305</v>
      </c>
      <c r="T101" s="21">
        <v>11888.839121492099</v>
      </c>
      <c r="V101" s="19" t="s">
        <v>304</v>
      </c>
      <c r="W101" s="21">
        <v>-583.83912149209903</v>
      </c>
      <c r="Y101" s="19" t="s">
        <v>304</v>
      </c>
      <c r="Z101" s="21">
        <v>11451.2482213397</v>
      </c>
      <c r="AA101" s="21">
        <v>0</v>
      </c>
      <c r="AB101" s="21">
        <v>23.123164775260001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6.1555959091345203E-2</v>
      </c>
      <c r="AK101" s="21">
        <v>13.0336822264789</v>
      </c>
      <c r="AL101" s="21">
        <v>17.151487039959299</v>
      </c>
      <c r="AM101" s="21">
        <v>375.58774558716198</v>
      </c>
      <c r="AN101" s="21">
        <v>0.18822964883774501</v>
      </c>
      <c r="AO101" s="21">
        <v>0</v>
      </c>
      <c r="AP101" s="21">
        <v>8.0223632361672799</v>
      </c>
      <c r="AQ101" s="21">
        <v>0.422671679456676</v>
      </c>
      <c r="AR101" s="21">
        <v>1.8189894035458601E-12</v>
      </c>
      <c r="AS101" s="23"/>
      <c r="AT101" s="23"/>
      <c r="AU101" s="23"/>
      <c r="AV101" s="36"/>
      <c r="AW101" s="36"/>
      <c r="AX101" s="36"/>
      <c r="AY101" s="19" t="s">
        <v>304</v>
      </c>
      <c r="AZ101" s="21">
        <v>11451.2482213397</v>
      </c>
      <c r="BA101" s="21">
        <v>0</v>
      </c>
      <c r="BB101" s="21">
        <v>23.123164775260001</v>
      </c>
      <c r="BC101" s="21">
        <v>0</v>
      </c>
      <c r="BD101" s="21">
        <v>0</v>
      </c>
      <c r="BE101" s="21">
        <v>0</v>
      </c>
      <c r="BF101" s="21">
        <v>6.1555959091345203E-2</v>
      </c>
      <c r="BG101" s="21">
        <v>13.0336822264789</v>
      </c>
      <c r="BH101" s="21">
        <v>17.151487039959299</v>
      </c>
      <c r="BI101" s="21">
        <v>375.58774558716198</v>
      </c>
      <c r="BJ101" s="21">
        <v>0.18822964883774501</v>
      </c>
      <c r="BK101" s="21">
        <v>0</v>
      </c>
      <c r="BL101" s="21">
        <v>8.0223632361672799</v>
      </c>
      <c r="BM101" s="21">
        <v>0.422671679456676</v>
      </c>
      <c r="BN101" s="21">
        <v>1.8189894035458601E-12</v>
      </c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DX101" s="36"/>
      <c r="DY101" s="36"/>
      <c r="DZ101" s="36"/>
      <c r="EA101" s="36"/>
    </row>
    <row r="102" spans="1:131">
      <c r="A102" s="10" t="s">
        <v>92</v>
      </c>
      <c r="B102" s="11" t="s">
        <v>308</v>
      </c>
      <c r="C102" s="17">
        <v>4.8353601246075899E-5</v>
      </c>
      <c r="D102" s="17" t="s">
        <v>284</v>
      </c>
      <c r="E102" s="17">
        <v>0.256943359695264</v>
      </c>
      <c r="F102" s="11" t="s">
        <v>479</v>
      </c>
      <c r="G102" s="11"/>
      <c r="Q102">
        <v>101</v>
      </c>
      <c r="R102" s="19" t="s">
        <v>307</v>
      </c>
      <c r="S102" s="21">
        <v>11326</v>
      </c>
      <c r="T102" s="21">
        <v>12975.002564792399</v>
      </c>
      <c r="V102" s="19" t="s">
        <v>307</v>
      </c>
      <c r="W102" s="21">
        <v>-1649.0025647924001</v>
      </c>
      <c r="Y102" s="19" t="s">
        <v>307</v>
      </c>
      <c r="Z102" s="21">
        <v>11451.2482213397</v>
      </c>
      <c r="AA102" s="21">
        <v>3569.5731952935498</v>
      </c>
      <c r="AB102" s="21">
        <v>0</v>
      </c>
      <c r="AC102" s="21">
        <v>-1986.0288492135701</v>
      </c>
      <c r="AD102" s="21">
        <v>-493.63753131705698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3.5355869784154601</v>
      </c>
      <c r="AM102" s="21">
        <v>430.30175278827898</v>
      </c>
      <c r="AN102" s="21">
        <v>5.3937497637485798E-3</v>
      </c>
      <c r="AO102" s="21">
        <v>0</v>
      </c>
      <c r="AP102" s="21">
        <v>4.7951733367559996E-3</v>
      </c>
      <c r="AQ102" s="21">
        <v>0</v>
      </c>
      <c r="AR102" s="21">
        <v>1.8189894035458601E-12</v>
      </c>
      <c r="AS102" s="23"/>
      <c r="AT102" s="23"/>
      <c r="AU102" s="23"/>
      <c r="AV102" s="36"/>
      <c r="AW102" s="36"/>
      <c r="AX102" s="36"/>
      <c r="AY102" s="19" t="s">
        <v>307</v>
      </c>
      <c r="AZ102" s="21">
        <v>11451.2482213397</v>
      </c>
      <c r="BA102" s="21">
        <v>3569.5731952935498</v>
      </c>
      <c r="BB102" s="21">
        <v>0</v>
      </c>
      <c r="BC102" s="21">
        <v>-2479.6663805306298</v>
      </c>
      <c r="BD102" s="21">
        <v>0</v>
      </c>
      <c r="BE102" s="21">
        <v>0</v>
      </c>
      <c r="BF102" s="21">
        <v>0</v>
      </c>
      <c r="BG102" s="21">
        <v>0</v>
      </c>
      <c r="BH102" s="21">
        <v>3.5355869784154601</v>
      </c>
      <c r="BI102" s="21">
        <v>430.30175278827898</v>
      </c>
      <c r="BJ102" s="21">
        <v>5.3937497637485798E-3</v>
      </c>
      <c r="BK102" s="21">
        <v>0</v>
      </c>
      <c r="BL102" s="21">
        <v>4.7951733367559996E-3</v>
      </c>
      <c r="BM102" s="21">
        <v>0</v>
      </c>
      <c r="BN102" s="21">
        <v>1.8189894035458601E-12</v>
      </c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DX102" s="36"/>
      <c r="DY102" s="36"/>
      <c r="DZ102" s="36"/>
      <c r="EA102" s="36"/>
    </row>
    <row r="103" spans="1:131">
      <c r="A103" s="10"/>
      <c r="B103" s="11"/>
      <c r="C103" s="11"/>
      <c r="D103" s="11"/>
      <c r="E103" s="11"/>
      <c r="F103" s="11"/>
      <c r="G103" s="11"/>
      <c r="Q103">
        <v>102</v>
      </c>
      <c r="R103" s="19" t="s">
        <v>311</v>
      </c>
      <c r="S103" s="21">
        <v>113742</v>
      </c>
      <c r="T103" s="21">
        <v>108206.107994978</v>
      </c>
      <c r="V103" s="19" t="s">
        <v>311</v>
      </c>
      <c r="W103" s="21">
        <v>5535.8920050220004</v>
      </c>
      <c r="Y103" s="19" t="s">
        <v>311</v>
      </c>
      <c r="Z103" s="21">
        <v>11451.2482213397</v>
      </c>
      <c r="AA103" s="21">
        <v>19423.0536339584</v>
      </c>
      <c r="AB103" s="21">
        <v>1601.5748350368101</v>
      </c>
      <c r="AC103" s="21">
        <v>-215.69824495136001</v>
      </c>
      <c r="AD103" s="21">
        <v>-346.47807209709902</v>
      </c>
      <c r="AE103" s="21">
        <v>0</v>
      </c>
      <c r="AF103" s="21">
        <v>0</v>
      </c>
      <c r="AG103" s="21">
        <v>75000</v>
      </c>
      <c r="AH103" s="21">
        <v>0</v>
      </c>
      <c r="AI103" s="21">
        <v>0</v>
      </c>
      <c r="AJ103" s="21">
        <v>144.406793274438</v>
      </c>
      <c r="AK103" s="21">
        <v>113.112466079494</v>
      </c>
      <c r="AL103" s="21">
        <v>150.00257517585499</v>
      </c>
      <c r="AM103" s="21">
        <v>698.37793932053296</v>
      </c>
      <c r="AN103" s="21">
        <v>25.7647170117218</v>
      </c>
      <c r="AO103" s="21">
        <v>0</v>
      </c>
      <c r="AP103" s="21">
        <v>34.090898957948703</v>
      </c>
      <c r="AQ103" s="21">
        <v>126.65223187154901</v>
      </c>
      <c r="AR103" s="21">
        <v>0</v>
      </c>
      <c r="AS103" s="23"/>
      <c r="AT103" s="23"/>
      <c r="AU103" s="23"/>
      <c r="AV103" s="36"/>
      <c r="AW103" s="36"/>
      <c r="AX103" s="36"/>
      <c r="AY103" s="19" t="s">
        <v>311</v>
      </c>
      <c r="AZ103" s="21">
        <v>11451.2482213397</v>
      </c>
      <c r="BA103" s="21">
        <v>94423.053633958407</v>
      </c>
      <c r="BB103" s="21">
        <v>1601.5748350368101</v>
      </c>
      <c r="BC103" s="21">
        <v>-562.17631704845905</v>
      </c>
      <c r="BD103" s="21">
        <v>0</v>
      </c>
      <c r="BE103" s="21">
        <v>0</v>
      </c>
      <c r="BF103" s="21">
        <v>144.406793274438</v>
      </c>
      <c r="BG103" s="21">
        <v>113.112466079494</v>
      </c>
      <c r="BH103" s="21">
        <v>150.00257517585499</v>
      </c>
      <c r="BI103" s="21">
        <v>698.37793932053296</v>
      </c>
      <c r="BJ103" s="21">
        <v>25.7647170117218</v>
      </c>
      <c r="BK103" s="21">
        <v>0</v>
      </c>
      <c r="BL103" s="21">
        <v>34.090898957948703</v>
      </c>
      <c r="BM103" s="21">
        <v>126.65223187154901</v>
      </c>
      <c r="BN103" s="21">
        <v>0</v>
      </c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DX103" s="36"/>
      <c r="DY103" s="36"/>
      <c r="DZ103" s="36"/>
      <c r="EA103" s="36"/>
    </row>
    <row r="104" spans="1:131">
      <c r="A104" s="10" t="s">
        <v>127</v>
      </c>
      <c r="B104" s="11" t="s">
        <v>313</v>
      </c>
      <c r="C104" s="17" t="s">
        <v>158</v>
      </c>
      <c r="D104" s="17" t="s">
        <v>589</v>
      </c>
      <c r="E104" s="17"/>
      <c r="F104" s="11" t="s">
        <v>481</v>
      </c>
      <c r="Q104">
        <v>103</v>
      </c>
      <c r="R104" s="19" t="s">
        <v>312</v>
      </c>
      <c r="S104" s="21">
        <v>11205</v>
      </c>
      <c r="T104" s="21">
        <v>16464.921440570499</v>
      </c>
      <c r="V104" s="19" t="s">
        <v>312</v>
      </c>
      <c r="W104" s="21">
        <v>-5259.9214405704997</v>
      </c>
      <c r="Y104" s="19" t="s">
        <v>312</v>
      </c>
      <c r="Z104" s="21">
        <v>11451.2482213397</v>
      </c>
      <c r="AA104" s="21">
        <v>5566.1560739398501</v>
      </c>
      <c r="AB104" s="21">
        <v>523.725838646596</v>
      </c>
      <c r="AC104" s="21">
        <v>-1307.43199150595</v>
      </c>
      <c r="AD104" s="21">
        <v>-392.152446261036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53.209520851718104</v>
      </c>
      <c r="AK104" s="21">
        <v>42.372848888050498</v>
      </c>
      <c r="AL104" s="21">
        <v>142.980386564192</v>
      </c>
      <c r="AM104" s="21">
        <v>278.60067710340701</v>
      </c>
      <c r="AN104" s="21">
        <v>7.8861178802702101</v>
      </c>
      <c r="AO104" s="21">
        <v>0</v>
      </c>
      <c r="AP104" s="21">
        <v>17.1460389935297</v>
      </c>
      <c r="AQ104" s="21">
        <v>81.1801541301855</v>
      </c>
      <c r="AR104" s="21">
        <v>0</v>
      </c>
      <c r="AS104" s="23"/>
      <c r="AT104" s="23"/>
      <c r="AU104" s="23"/>
      <c r="AV104" s="36"/>
      <c r="AW104" s="36"/>
      <c r="AX104" s="36"/>
      <c r="AY104" s="19" t="s">
        <v>312</v>
      </c>
      <c r="AZ104" s="21">
        <v>11451.2482213397</v>
      </c>
      <c r="BA104" s="21">
        <v>5566.1560739398501</v>
      </c>
      <c r="BB104" s="21">
        <v>523.725838646596</v>
      </c>
      <c r="BC104" s="21">
        <v>-1699.58443776699</v>
      </c>
      <c r="BD104" s="21">
        <v>0</v>
      </c>
      <c r="BE104" s="21">
        <v>0</v>
      </c>
      <c r="BF104" s="21">
        <v>53.209520851718104</v>
      </c>
      <c r="BG104" s="21">
        <v>42.372848888050498</v>
      </c>
      <c r="BH104" s="21">
        <v>142.980386564192</v>
      </c>
      <c r="BI104" s="21">
        <v>278.60067710340701</v>
      </c>
      <c r="BJ104" s="21">
        <v>7.8861178802702101</v>
      </c>
      <c r="BK104" s="21">
        <v>0</v>
      </c>
      <c r="BL104" s="21">
        <v>17.1460389935297</v>
      </c>
      <c r="BM104" s="21">
        <v>81.1801541301855</v>
      </c>
      <c r="BN104" s="21">
        <v>0</v>
      </c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DX104" s="36"/>
      <c r="DY104" s="36"/>
      <c r="DZ104" s="36"/>
      <c r="EA104" s="36"/>
    </row>
    <row r="105" spans="1:131">
      <c r="A105" s="10"/>
      <c r="B105" s="11"/>
      <c r="C105" s="11"/>
      <c r="D105" s="11"/>
      <c r="E105" s="11"/>
      <c r="F105" s="11"/>
      <c r="H105" s="11"/>
      <c r="Q105">
        <v>104</v>
      </c>
      <c r="R105" s="19" t="s">
        <v>316</v>
      </c>
      <c r="S105" s="21">
        <v>13289</v>
      </c>
      <c r="T105" s="21">
        <v>18904.266552286801</v>
      </c>
      <c r="V105" s="19" t="s">
        <v>316</v>
      </c>
      <c r="W105" s="21">
        <v>-5615.2665522868001</v>
      </c>
      <c r="Y105" s="19" t="s">
        <v>316</v>
      </c>
      <c r="Z105" s="21">
        <v>11451.2482213397</v>
      </c>
      <c r="AA105" s="21">
        <v>8966.2486597651296</v>
      </c>
      <c r="AB105" s="21">
        <v>557.04449371537203</v>
      </c>
      <c r="AC105" s="21">
        <v>-2179.9919989404798</v>
      </c>
      <c r="AD105" s="21">
        <v>-542.44311500425204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25.200475689609199</v>
      </c>
      <c r="AK105" s="21">
        <v>44.288525006844097</v>
      </c>
      <c r="AL105" s="21">
        <v>42.0356819039919</v>
      </c>
      <c r="AM105" s="21">
        <v>278.60067710340701</v>
      </c>
      <c r="AN105" s="21">
        <v>70.989704707521497</v>
      </c>
      <c r="AO105" s="21">
        <v>24.709070312468899</v>
      </c>
      <c r="AP105" s="21">
        <v>31.785375080906601</v>
      </c>
      <c r="AQ105" s="21">
        <v>134.550781606589</v>
      </c>
      <c r="AR105" s="21">
        <v>-3.6379788070917101E-12</v>
      </c>
      <c r="AS105" s="23"/>
      <c r="AT105" s="23"/>
      <c r="AU105" s="23"/>
      <c r="AV105" s="36"/>
      <c r="AW105" s="36"/>
      <c r="AX105" s="36"/>
      <c r="AY105" s="19" t="s">
        <v>316</v>
      </c>
      <c r="AZ105" s="21">
        <v>11451.2482213397</v>
      </c>
      <c r="BA105" s="21">
        <v>8966.2486597651296</v>
      </c>
      <c r="BB105" s="21">
        <v>557.04449371537203</v>
      </c>
      <c r="BC105" s="21">
        <v>-2722.4351139447299</v>
      </c>
      <c r="BD105" s="21">
        <v>0</v>
      </c>
      <c r="BE105" s="21">
        <v>0</v>
      </c>
      <c r="BF105" s="21">
        <v>25.200475689609199</v>
      </c>
      <c r="BG105" s="21">
        <v>44.288525006844097</v>
      </c>
      <c r="BH105" s="21">
        <v>42.0356819039919</v>
      </c>
      <c r="BI105" s="21">
        <v>278.60067710340701</v>
      </c>
      <c r="BJ105" s="21">
        <v>70.989704707521497</v>
      </c>
      <c r="BK105" s="21">
        <v>24.709070312468899</v>
      </c>
      <c r="BL105" s="21">
        <v>31.785375080906601</v>
      </c>
      <c r="BM105" s="21">
        <v>134.550781606589</v>
      </c>
      <c r="BN105" s="21">
        <v>-3.6379788070917101E-12</v>
      </c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</row>
    <row r="106" spans="1:131">
      <c r="A106" s="10" t="s">
        <v>92</v>
      </c>
      <c r="B106" s="11" t="s">
        <v>317</v>
      </c>
      <c r="C106" s="17">
        <v>2.30738692925676E-5</v>
      </c>
      <c r="D106" s="17" t="s">
        <v>297</v>
      </c>
      <c r="E106" s="17">
        <v>0.22317988619458301</v>
      </c>
      <c r="F106" s="11" t="s">
        <v>482</v>
      </c>
      <c r="H106" s="11"/>
      <c r="Y106" s="19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3"/>
      <c r="AT106" s="23"/>
      <c r="AU106" s="23"/>
      <c r="AV106" s="36"/>
      <c r="AW106" s="36"/>
      <c r="AX106" s="36"/>
    </row>
    <row r="107" spans="1:131">
      <c r="A107" s="10"/>
      <c r="B107" s="11"/>
      <c r="C107" s="11"/>
      <c r="D107" s="11"/>
      <c r="E107" s="11"/>
      <c r="F107" s="11"/>
      <c r="H107" s="11"/>
      <c r="Y107" s="19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3"/>
      <c r="AT107" s="23"/>
      <c r="AU107" s="23"/>
      <c r="AV107" s="36"/>
      <c r="AW107" s="36"/>
      <c r="AX107" s="36"/>
    </row>
    <row r="108" spans="1:131">
      <c r="A108" s="10" t="s">
        <v>127</v>
      </c>
      <c r="B108" s="11" t="s">
        <v>319</v>
      </c>
      <c r="C108" s="17" t="s">
        <v>129</v>
      </c>
      <c r="D108" s="17" t="s">
        <v>289</v>
      </c>
      <c r="E108" s="17"/>
      <c r="F108" s="11" t="s">
        <v>321</v>
      </c>
      <c r="H108" s="11"/>
      <c r="Y108" s="19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3"/>
      <c r="AT108" s="23"/>
      <c r="AU108" s="23"/>
      <c r="AV108" s="36"/>
      <c r="AW108" s="36"/>
      <c r="AX108" s="36"/>
    </row>
    <row r="109" spans="1:131">
      <c r="A109" s="10" t="s">
        <v>127</v>
      </c>
      <c r="B109" s="11" t="s">
        <v>322</v>
      </c>
      <c r="C109" s="17" t="s">
        <v>129</v>
      </c>
      <c r="D109" s="17" t="s">
        <v>289</v>
      </c>
      <c r="E109" s="17"/>
      <c r="F109" s="11" t="s">
        <v>323</v>
      </c>
      <c r="H109" s="11"/>
    </row>
    <row r="110" spans="1:131">
      <c r="A110" s="10" t="s">
        <v>127</v>
      </c>
      <c r="B110" s="11" t="s">
        <v>324</v>
      </c>
      <c r="C110" s="17" t="s">
        <v>158</v>
      </c>
      <c r="D110" s="17" t="s">
        <v>320</v>
      </c>
      <c r="E110" s="17"/>
      <c r="F110" s="11" t="s">
        <v>325</v>
      </c>
      <c r="H110" s="11"/>
    </row>
    <row r="111" spans="1:131">
      <c r="A111" s="10"/>
      <c r="B111" s="11"/>
      <c r="C111" s="11"/>
      <c r="D111" s="11"/>
      <c r="E111" s="11"/>
      <c r="F111" s="11"/>
      <c r="H111" s="11" t="s">
        <v>590</v>
      </c>
    </row>
    <row r="112" spans="1:131" ht="14.45">
      <c r="A112" s="10" t="s">
        <v>92</v>
      </c>
      <c r="B112" s="11" t="s">
        <v>326</v>
      </c>
      <c r="C112" s="17">
        <v>2.8768112788951399E-5</v>
      </c>
      <c r="D112" s="17" t="s">
        <v>284</v>
      </c>
      <c r="E112" s="17">
        <v>0.253060672346196</v>
      </c>
      <c r="F112" s="11" t="s">
        <v>327</v>
      </c>
      <c r="H112" s="38">
        <v>8786168944.9874077</v>
      </c>
    </row>
    <row r="113" spans="1:7">
      <c r="A113" s="10" t="s">
        <v>127</v>
      </c>
      <c r="B113" s="11" t="s">
        <v>328</v>
      </c>
      <c r="C113" s="17" t="s">
        <v>158</v>
      </c>
      <c r="D113" s="17" t="s">
        <v>591</v>
      </c>
      <c r="E113" s="17"/>
      <c r="F113" s="11" t="s">
        <v>329</v>
      </c>
    </row>
    <row r="114" spans="1:7">
      <c r="A114" s="10"/>
      <c r="B114" s="11"/>
      <c r="C114" s="11"/>
      <c r="D114" s="11"/>
      <c r="E114" s="11"/>
      <c r="F114" s="11"/>
      <c r="G114" s="11" t="s">
        <v>592</v>
      </c>
    </row>
    <row r="115" spans="1:7">
      <c r="A115" s="10" t="s">
        <v>127</v>
      </c>
      <c r="B115" s="11" t="s">
        <v>554</v>
      </c>
      <c r="C115" s="17" t="s">
        <v>129</v>
      </c>
      <c r="D115" s="17" t="s">
        <v>331</v>
      </c>
      <c r="E115" s="17"/>
      <c r="F115" s="11" t="s">
        <v>332</v>
      </c>
      <c r="G115" s="47">
        <v>2632635679.4953589</v>
      </c>
    </row>
    <row r="116" spans="1:7">
      <c r="A116" s="10" t="s">
        <v>127</v>
      </c>
      <c r="B116" s="11" t="s">
        <v>555</v>
      </c>
      <c r="C116" s="17" t="s">
        <v>129</v>
      </c>
      <c r="D116" s="17" t="s">
        <v>331</v>
      </c>
      <c r="E116" s="17"/>
      <c r="F116" s="11" t="s">
        <v>334</v>
      </c>
      <c r="G116" s="11"/>
    </row>
    <row r="117" spans="1:7">
      <c r="A117" s="10" t="s">
        <v>127</v>
      </c>
      <c r="B117" s="11" t="s">
        <v>556</v>
      </c>
      <c r="C117" s="17" t="s">
        <v>129</v>
      </c>
      <c r="D117" s="17" t="s">
        <v>289</v>
      </c>
      <c r="E117" s="17"/>
      <c r="F117" s="11" t="s">
        <v>336</v>
      </c>
      <c r="G117" s="11"/>
    </row>
    <row r="118" spans="1:7">
      <c r="A118" s="10" t="s">
        <v>127</v>
      </c>
      <c r="B118" s="11" t="s">
        <v>557</v>
      </c>
      <c r="C118" s="17" t="s">
        <v>129</v>
      </c>
      <c r="D118" s="17" t="s">
        <v>320</v>
      </c>
      <c r="E118" s="17"/>
      <c r="F118" s="11" t="s">
        <v>338</v>
      </c>
      <c r="G118" s="11"/>
    </row>
    <row r="119" spans="1:7">
      <c r="A119" s="10" t="s">
        <v>92</v>
      </c>
      <c r="B119" s="11" t="s">
        <v>510</v>
      </c>
      <c r="C119" s="17">
        <v>4.4107532320427799E-5</v>
      </c>
      <c r="D119" s="17" t="s">
        <v>289</v>
      </c>
      <c r="E119" s="17">
        <v>4.2394772440764097</v>
      </c>
      <c r="F119" s="11" t="s">
        <v>593</v>
      </c>
      <c r="G119" s="11"/>
    </row>
    <row r="120" spans="1:7">
      <c r="A120" s="10"/>
      <c r="B120" s="11"/>
      <c r="C120" s="11"/>
      <c r="D120" s="11"/>
      <c r="E120" s="11"/>
      <c r="F120" s="11"/>
      <c r="G120" s="11"/>
    </row>
    <row r="121" spans="1:7">
      <c r="A121" s="10" t="s">
        <v>127</v>
      </c>
      <c r="B121" s="11" t="s">
        <v>343</v>
      </c>
      <c r="C121" s="17" t="s">
        <v>158</v>
      </c>
      <c r="D121" s="17" t="s">
        <v>594</v>
      </c>
      <c r="E121" s="17"/>
      <c r="F121" s="11" t="s">
        <v>486</v>
      </c>
      <c r="G121" s="11"/>
    </row>
    <row r="122" spans="1:7">
      <c r="A122" s="10" t="s">
        <v>92</v>
      </c>
      <c r="B122" s="11" t="s">
        <v>346</v>
      </c>
      <c r="C122" s="17">
        <v>7.89462673596091E-7</v>
      </c>
      <c r="D122" s="17" t="s">
        <v>353</v>
      </c>
      <c r="E122" s="17">
        <v>0.21632020749841799</v>
      </c>
      <c r="F122" s="11" t="s">
        <v>487</v>
      </c>
    </row>
    <row r="123" spans="1:7">
      <c r="A123" s="10" t="s">
        <v>92</v>
      </c>
      <c r="B123" s="11" t="s">
        <v>349</v>
      </c>
      <c r="C123" s="17">
        <v>3.2250757352341301E-6</v>
      </c>
      <c r="D123" s="17" t="s">
        <v>595</v>
      </c>
      <c r="E123" s="17">
        <v>0.17488657768889301</v>
      </c>
      <c r="F123" s="11" t="s">
        <v>351</v>
      </c>
    </row>
    <row r="124" spans="1:7">
      <c r="A124" s="10" t="s">
        <v>127</v>
      </c>
      <c r="B124" s="11" t="s">
        <v>352</v>
      </c>
      <c r="C124" s="17" t="s">
        <v>596</v>
      </c>
      <c r="D124" s="17" t="s">
        <v>597</v>
      </c>
      <c r="E124" s="17"/>
      <c r="F124" s="11" t="s">
        <v>354</v>
      </c>
    </row>
    <row r="125" spans="1:7">
      <c r="A125" s="10" t="s">
        <v>92</v>
      </c>
      <c r="B125" s="11" t="s">
        <v>355</v>
      </c>
      <c r="C125" s="17">
        <v>2.16272030943588E-5</v>
      </c>
      <c r="D125" s="17" t="s">
        <v>353</v>
      </c>
      <c r="E125" s="17">
        <v>0.20996202426507601</v>
      </c>
      <c r="F125" s="11" t="s">
        <v>598</v>
      </c>
    </row>
    <row r="126" spans="1:7">
      <c r="A126" s="10" t="s">
        <v>127</v>
      </c>
      <c r="B126" s="11" t="s">
        <v>357</v>
      </c>
      <c r="C126" s="17" t="s">
        <v>158</v>
      </c>
      <c r="D126" s="17" t="s">
        <v>564</v>
      </c>
      <c r="E126" s="17"/>
      <c r="F126" s="11" t="s">
        <v>599</v>
      </c>
    </row>
    <row r="127" spans="1:7">
      <c r="A127" s="10" t="s">
        <v>92</v>
      </c>
      <c r="B127" s="11" t="s">
        <v>360</v>
      </c>
      <c r="C127" s="17">
        <v>8.4381053022443407E-6</v>
      </c>
      <c r="D127" s="17" t="s">
        <v>254</v>
      </c>
      <c r="E127" s="17">
        <v>0.215579062500484</v>
      </c>
      <c r="F127" s="11" t="s">
        <v>600</v>
      </c>
    </row>
    <row r="128" spans="1:7">
      <c r="A128" s="10" t="s">
        <v>127</v>
      </c>
      <c r="B128" s="11" t="s">
        <v>362</v>
      </c>
      <c r="C128" s="17" t="s">
        <v>158</v>
      </c>
      <c r="D128" s="17" t="s">
        <v>485</v>
      </c>
      <c r="E128" s="17"/>
      <c r="F128" s="11" t="s">
        <v>363</v>
      </c>
    </row>
    <row r="129" spans="1:6">
      <c r="A129" s="10" t="s">
        <v>127</v>
      </c>
      <c r="B129" s="11" t="s">
        <v>364</v>
      </c>
      <c r="C129" s="17" t="s">
        <v>302</v>
      </c>
      <c r="D129" s="17" t="s">
        <v>353</v>
      </c>
      <c r="E129" s="17"/>
      <c r="F129" s="11" t="s">
        <v>365</v>
      </c>
    </row>
    <row r="130" spans="1:6">
      <c r="A130" s="10"/>
      <c r="B130" s="11"/>
      <c r="C130" s="11"/>
      <c r="D130" s="11"/>
      <c r="E130" s="11"/>
      <c r="F130" s="11"/>
    </row>
    <row r="131" spans="1:6">
      <c r="A131" s="10" t="s">
        <v>105</v>
      </c>
      <c r="B131" s="11" t="s">
        <v>52</v>
      </c>
      <c r="C131" s="11"/>
      <c r="D131" s="11"/>
      <c r="E131" s="11"/>
      <c r="F131" s="11"/>
    </row>
    <row r="132" spans="1:6">
      <c r="A132" s="10" t="s">
        <v>127</v>
      </c>
      <c r="B132" s="11" t="s">
        <v>366</v>
      </c>
      <c r="C132" s="17" t="s">
        <v>129</v>
      </c>
      <c r="D132" s="17"/>
      <c r="E132" s="17"/>
      <c r="F132" s="11"/>
    </row>
    <row r="133" spans="1:6">
      <c r="A133" s="10" t="s">
        <v>127</v>
      </c>
      <c r="B133" s="11" t="s">
        <v>367</v>
      </c>
      <c r="C133" s="17" t="s">
        <v>129</v>
      </c>
      <c r="D133" s="17"/>
      <c r="E133" s="17"/>
      <c r="F133" s="11"/>
    </row>
    <row r="134" spans="1:6">
      <c r="A134" s="10" t="s">
        <v>127</v>
      </c>
      <c r="B134" s="11" t="s">
        <v>368</v>
      </c>
      <c r="C134" s="17" t="s">
        <v>158</v>
      </c>
      <c r="D134" s="17"/>
      <c r="E134" s="17"/>
      <c r="F134" s="11" t="s">
        <v>369</v>
      </c>
    </row>
    <row r="135" spans="1:6">
      <c r="A135" s="10" t="s">
        <v>127</v>
      </c>
      <c r="B135" s="11" t="s">
        <v>370</v>
      </c>
      <c r="C135" s="17" t="s">
        <v>158</v>
      </c>
      <c r="D135" s="17"/>
      <c r="E135" s="17"/>
      <c r="F135" s="11" t="s">
        <v>369</v>
      </c>
    </row>
    <row r="136" spans="1:6">
      <c r="A136" s="10"/>
      <c r="B136" s="11"/>
      <c r="C136" s="11"/>
      <c r="D136" s="11"/>
      <c r="E136" s="11"/>
      <c r="F136" s="11"/>
    </row>
    <row r="137" spans="1:6">
      <c r="A137" s="10" t="s">
        <v>105</v>
      </c>
      <c r="B137" s="11" t="s">
        <v>371</v>
      </c>
      <c r="C137" s="11"/>
      <c r="D137" s="11"/>
      <c r="E137" s="11"/>
      <c r="F137" s="11"/>
    </row>
    <row r="138" spans="1:6">
      <c r="A138" s="10" t="s">
        <v>372</v>
      </c>
      <c r="B138" s="11" t="s">
        <v>373</v>
      </c>
      <c r="C138" s="11" t="s">
        <v>374</v>
      </c>
      <c r="D138" s="11" t="s">
        <v>375</v>
      </c>
      <c r="E138" s="11" t="s">
        <v>376</v>
      </c>
      <c r="F138" s="11" t="s">
        <v>601</v>
      </c>
    </row>
    <row r="139" spans="1:6">
      <c r="A139" s="10" t="s">
        <v>372</v>
      </c>
      <c r="B139" s="11" t="s">
        <v>491</v>
      </c>
      <c r="C139" s="11" t="s">
        <v>379</v>
      </c>
      <c r="D139" s="11" t="s">
        <v>380</v>
      </c>
      <c r="E139" s="11" t="s">
        <v>381</v>
      </c>
      <c r="F139" s="11" t="s">
        <v>382</v>
      </c>
    </row>
    <row r="140" spans="1:6">
      <c r="A140" s="10" t="s">
        <v>372</v>
      </c>
      <c r="B140" s="11" t="s">
        <v>383</v>
      </c>
      <c r="C140" s="11" t="s">
        <v>384</v>
      </c>
      <c r="D140" s="11" t="s">
        <v>385</v>
      </c>
      <c r="E140" s="11" t="s">
        <v>386</v>
      </c>
      <c r="F140" s="11" t="s">
        <v>387</v>
      </c>
    </row>
    <row r="141" spans="1:6">
      <c r="A141" s="10" t="s">
        <v>372</v>
      </c>
      <c r="B141" s="11" t="s">
        <v>388</v>
      </c>
      <c r="C141" s="11" t="s">
        <v>389</v>
      </c>
      <c r="D141" s="11" t="s">
        <v>390</v>
      </c>
      <c r="E141" s="11" t="s">
        <v>391</v>
      </c>
      <c r="F141" s="11" t="s">
        <v>394</v>
      </c>
    </row>
    <row r="142" spans="1:6">
      <c r="A142" s="10" t="s">
        <v>372</v>
      </c>
      <c r="B142" s="11" t="s">
        <v>392</v>
      </c>
      <c r="C142" s="11" t="s">
        <v>393</v>
      </c>
      <c r="D142" s="11" t="s">
        <v>492</v>
      </c>
      <c r="E142" s="11"/>
      <c r="F142" s="11"/>
    </row>
    <row r="143" spans="1:6">
      <c r="A143" s="10"/>
      <c r="B143" s="11"/>
      <c r="C143" s="11"/>
      <c r="D143" s="11"/>
      <c r="E143" s="11"/>
      <c r="F143" s="11"/>
    </row>
    <row r="144" spans="1:6">
      <c r="A144" s="10"/>
      <c r="B144" s="11"/>
      <c r="C144" s="11"/>
      <c r="D144" s="11"/>
      <c r="E144" s="11"/>
      <c r="F144" s="11"/>
    </row>
    <row r="145" spans="1:6">
      <c r="A145" s="10"/>
      <c r="B145" s="11"/>
      <c r="C145" s="11"/>
      <c r="D145" s="11"/>
      <c r="E145" s="11"/>
      <c r="F145" s="11"/>
    </row>
    <row r="146" spans="1:6">
      <c r="A146" s="10"/>
      <c r="B146" s="11"/>
      <c r="C146" s="11"/>
      <c r="D146" s="11"/>
      <c r="E146" s="11"/>
      <c r="F146" s="11"/>
    </row>
    <row r="147" spans="1:6">
      <c r="A147" s="10"/>
      <c r="B147" s="11"/>
      <c r="C147" s="11"/>
      <c r="D147" s="11"/>
      <c r="E147" s="11"/>
      <c r="F147" s="11"/>
    </row>
    <row r="148" spans="1:6">
      <c r="A148" s="10"/>
      <c r="B148" s="11"/>
      <c r="C148" s="11"/>
      <c r="D148" s="11"/>
      <c r="E148" s="11"/>
      <c r="F148" s="11"/>
    </row>
    <row r="149" spans="1:6">
      <c r="A149" s="10"/>
      <c r="B149" s="11"/>
      <c r="C149" s="11"/>
      <c r="D149" s="11"/>
      <c r="E149" s="11"/>
      <c r="F149" s="11"/>
    </row>
    <row r="150" spans="1:6">
      <c r="A150" s="10"/>
      <c r="B150" s="11"/>
      <c r="C150" s="11"/>
      <c r="D150" s="11"/>
      <c r="E150" s="11"/>
      <c r="F150" s="11"/>
    </row>
    <row r="151" spans="1:6">
      <c r="A151" s="10"/>
      <c r="B151" s="11"/>
      <c r="C151" s="11"/>
      <c r="D151" s="11"/>
      <c r="E151" s="11"/>
      <c r="F151" s="11"/>
    </row>
    <row r="152" spans="1:6">
      <c r="A152" s="10"/>
      <c r="B152" s="11"/>
      <c r="C152" s="11"/>
      <c r="D152" s="11"/>
      <c r="E152" s="11"/>
      <c r="F152" s="11"/>
    </row>
    <row r="153" spans="1:6">
      <c r="A153" s="10"/>
      <c r="B153" s="11"/>
      <c r="C153" s="11"/>
      <c r="D153" s="11"/>
      <c r="E153" s="11"/>
      <c r="F153" s="11"/>
    </row>
    <row r="154" spans="1:6">
      <c r="A154" s="10"/>
      <c r="B154" s="11"/>
      <c r="C154" s="11"/>
      <c r="D154" s="11"/>
      <c r="E154" s="11"/>
      <c r="F154" s="11"/>
    </row>
    <row r="155" spans="1:6">
      <c r="A155" s="10"/>
      <c r="B155" s="11"/>
      <c r="C155" s="11"/>
      <c r="D155" s="11"/>
      <c r="E155" s="11"/>
      <c r="F155" s="11"/>
    </row>
    <row r="156" spans="1:6">
      <c r="A156" s="10"/>
      <c r="B156" s="11"/>
      <c r="C156" s="11"/>
      <c r="D156" s="11"/>
      <c r="E156" s="11"/>
      <c r="F156" s="11"/>
    </row>
    <row r="157" spans="1:6">
      <c r="A157" s="10"/>
      <c r="B157" s="11"/>
      <c r="C157" s="11"/>
      <c r="D157" s="11"/>
      <c r="E157" s="11"/>
      <c r="F157" s="11"/>
    </row>
    <row r="158" spans="1:6">
      <c r="A158" s="10"/>
      <c r="B158" s="11"/>
      <c r="C158" s="11"/>
      <c r="D158" s="11"/>
      <c r="E158" s="11"/>
      <c r="F158" s="11"/>
    </row>
    <row r="159" spans="1:6">
      <c r="A159" s="10"/>
      <c r="B159" s="11"/>
      <c r="C159" s="11"/>
      <c r="D159" s="11"/>
      <c r="E159" s="11"/>
      <c r="F159" s="11"/>
    </row>
    <row r="160" spans="1:6">
      <c r="A160" s="10"/>
      <c r="B160" s="11"/>
      <c r="C160" s="11"/>
      <c r="D160" s="11"/>
      <c r="E160" s="11"/>
      <c r="F160" s="11"/>
    </row>
    <row r="161" spans="1:6">
      <c r="A161" s="10"/>
      <c r="B161" s="11"/>
      <c r="C161" s="11"/>
      <c r="D161" s="11"/>
      <c r="E161" s="11"/>
      <c r="F161" s="11"/>
    </row>
    <row r="162" spans="1:6">
      <c r="A162" s="10"/>
      <c r="B162" s="11"/>
      <c r="C162" s="11"/>
      <c r="D162" s="11"/>
      <c r="E162" s="11"/>
      <c r="F162" s="11"/>
    </row>
    <row r="163" spans="1:6">
      <c r="A163" s="10"/>
      <c r="B163" s="11"/>
      <c r="C163" s="11"/>
      <c r="D163" s="11"/>
      <c r="E163" s="11"/>
      <c r="F163" s="11"/>
    </row>
    <row r="164" spans="1:6">
      <c r="A164" s="10"/>
      <c r="B164" s="11"/>
      <c r="C164" s="11"/>
      <c r="D164" s="11"/>
      <c r="E164" s="11"/>
      <c r="F164" s="11"/>
    </row>
    <row r="165" spans="1:6">
      <c r="A165" s="10"/>
      <c r="B165" s="11"/>
      <c r="C165" s="11"/>
      <c r="D165" s="11"/>
      <c r="E165" s="11"/>
      <c r="F165" s="11"/>
    </row>
    <row r="166" spans="1:6">
      <c r="A166" s="10"/>
      <c r="B166" s="11"/>
      <c r="C166" s="11"/>
      <c r="D166" s="11"/>
      <c r="E166" s="11"/>
      <c r="F166" s="11"/>
    </row>
    <row r="167" spans="1:6">
      <c r="A167" s="10"/>
      <c r="B167" s="11"/>
      <c r="C167" s="11"/>
      <c r="D167" s="11"/>
      <c r="E167" s="11"/>
      <c r="F167" s="11"/>
    </row>
    <row r="168" spans="1:6">
      <c r="A168" s="10"/>
      <c r="B168" s="11"/>
      <c r="C168" s="11"/>
      <c r="D168" s="11"/>
      <c r="E168" s="11"/>
      <c r="F168" s="11"/>
    </row>
    <row r="169" spans="1:6">
      <c r="A169" s="10"/>
      <c r="B169" s="11"/>
      <c r="C169" s="11"/>
      <c r="D169" s="11"/>
      <c r="E169" s="11"/>
      <c r="F169" s="11"/>
    </row>
    <row r="170" spans="1:6">
      <c r="A170" s="10"/>
      <c r="B170" s="11"/>
      <c r="C170" s="11"/>
      <c r="D170" s="11"/>
      <c r="E170" s="11"/>
      <c r="F170" s="11"/>
    </row>
    <row r="171" spans="1:6">
      <c r="A171" s="10"/>
      <c r="B171" s="11"/>
      <c r="C171" s="11"/>
      <c r="D171" s="11"/>
      <c r="E171" s="11"/>
      <c r="F171" s="11"/>
    </row>
    <row r="172" spans="1:6">
      <c r="A172" s="10"/>
      <c r="B172" s="11"/>
      <c r="C172" s="11"/>
      <c r="D172" s="11"/>
      <c r="E172" s="11"/>
      <c r="F172" s="11"/>
    </row>
    <row r="173" spans="1:6">
      <c r="A173" s="10"/>
      <c r="B173" s="11"/>
      <c r="C173" s="11"/>
      <c r="D173" s="11"/>
      <c r="E173" s="11"/>
      <c r="F173" s="11"/>
    </row>
    <row r="174" spans="1:6">
      <c r="A174" s="10"/>
      <c r="B174" s="11"/>
      <c r="C174" s="11"/>
      <c r="D174" s="11"/>
      <c r="E174" s="11"/>
      <c r="F174" s="11"/>
    </row>
    <row r="175" spans="1:6">
      <c r="A175" s="10"/>
      <c r="B175" s="11"/>
      <c r="C175" s="11"/>
      <c r="D175" s="11"/>
      <c r="E175" s="11"/>
      <c r="F175" s="11"/>
    </row>
    <row r="176" spans="1:6">
      <c r="A176" s="10"/>
      <c r="B176" s="11"/>
      <c r="C176" s="11"/>
      <c r="D176" s="11"/>
      <c r="E176" s="11"/>
      <c r="F176" s="11"/>
    </row>
    <row r="177" spans="1:6">
      <c r="A177" s="10"/>
      <c r="B177" s="11"/>
      <c r="C177" s="11"/>
      <c r="D177" s="11"/>
      <c r="E177" s="11"/>
      <c r="F177" s="11"/>
    </row>
    <row r="178" spans="1:6">
      <c r="A178" s="10"/>
      <c r="B178" s="11"/>
      <c r="C178" s="11"/>
      <c r="D178" s="11"/>
      <c r="E178" s="11"/>
      <c r="F178" s="11"/>
    </row>
    <row r="179" spans="1:6">
      <c r="A179" s="10"/>
      <c r="B179" s="11"/>
      <c r="C179" s="11"/>
      <c r="D179" s="11"/>
      <c r="E179" s="11"/>
      <c r="F179" s="11"/>
    </row>
    <row r="180" spans="1:6">
      <c r="A180" s="10"/>
      <c r="B180" s="11"/>
      <c r="C180" s="11"/>
      <c r="D180" s="11"/>
      <c r="E180" s="11"/>
      <c r="F180" s="11"/>
    </row>
    <row r="181" spans="1:6">
      <c r="A181" s="10"/>
      <c r="B181" s="11"/>
      <c r="C181" s="11"/>
      <c r="D181" s="11"/>
      <c r="E181" s="11"/>
      <c r="F181" s="11"/>
    </row>
    <row r="182" spans="1:6">
      <c r="A182" s="10"/>
      <c r="B182" s="11"/>
      <c r="C182" s="11"/>
      <c r="D182" s="11"/>
      <c r="E182" s="11"/>
      <c r="F182" s="11"/>
    </row>
    <row r="183" spans="1:6">
      <c r="A183" s="10"/>
      <c r="B183" s="11"/>
      <c r="C183" s="11"/>
      <c r="D183" s="11"/>
      <c r="E183" s="11"/>
      <c r="F183" s="11"/>
    </row>
    <row r="184" spans="1:6">
      <c r="A184" s="10"/>
      <c r="B184" s="11"/>
      <c r="C184" s="11"/>
      <c r="D184" s="11"/>
      <c r="E184" s="11"/>
      <c r="F184" s="11"/>
    </row>
    <row r="185" spans="1:6">
      <c r="A185" s="10"/>
      <c r="B185" s="11"/>
      <c r="C185" s="11"/>
      <c r="D185" s="11"/>
      <c r="E185" s="11"/>
      <c r="F185" s="11"/>
    </row>
    <row r="186" spans="1:6">
      <c r="A186" s="10"/>
      <c r="B186" s="11"/>
      <c r="C186" s="11"/>
      <c r="D186" s="11"/>
      <c r="E186" s="11"/>
      <c r="F186" s="11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078D-1851-4DF4-9339-5B832423AF8A}">
  <dimension ref="A1:F39"/>
  <sheetViews>
    <sheetView topLeftCell="B1" workbookViewId="0">
      <selection activeCell="F3" sqref="F3:G19"/>
    </sheetView>
  </sheetViews>
  <sheetFormatPr defaultColWidth="9.25" defaultRowHeight="14.45"/>
  <cols>
    <col min="1" max="2" width="25.375" style="69" customWidth="1"/>
    <col min="3" max="4" width="38.875" style="69" customWidth="1"/>
    <col min="5" max="5" width="25.375" style="69" customWidth="1"/>
    <col min="6" max="16384" width="9.25" style="69"/>
  </cols>
  <sheetData>
    <row r="1" spans="1:6">
      <c r="A1" s="67" t="s">
        <v>395</v>
      </c>
      <c r="B1" s="67" t="s">
        <v>396</v>
      </c>
      <c r="C1" s="67" t="s">
        <v>397</v>
      </c>
      <c r="D1" s="67" t="s">
        <v>398</v>
      </c>
      <c r="E1" s="68" t="s">
        <v>399</v>
      </c>
    </row>
    <row r="2" spans="1:6">
      <c r="A2" s="69" t="s">
        <v>9</v>
      </c>
      <c r="B2" s="69" t="s">
        <v>400</v>
      </c>
      <c r="C2" s="69" t="s">
        <v>9</v>
      </c>
      <c r="D2" s="92" t="s">
        <v>401</v>
      </c>
    </row>
    <row r="3" spans="1:6">
      <c r="A3" s="69" t="s">
        <v>407</v>
      </c>
      <c r="B3" s="69" t="s">
        <v>400</v>
      </c>
      <c r="C3" s="70" t="s">
        <v>516</v>
      </c>
      <c r="D3" s="70" t="s">
        <v>408</v>
      </c>
      <c r="F3" s="33"/>
    </row>
    <row r="4" spans="1:6">
      <c r="A4" s="69" t="s">
        <v>410</v>
      </c>
      <c r="B4" s="69" t="s">
        <v>400</v>
      </c>
      <c r="C4" s="71" t="s">
        <v>517</v>
      </c>
      <c r="D4" s="71" t="s">
        <v>411</v>
      </c>
      <c r="F4" s="32"/>
    </row>
    <row r="5" spans="1:6">
      <c r="A5" s="69" t="s">
        <v>412</v>
      </c>
      <c r="B5" s="69" t="s">
        <v>400</v>
      </c>
      <c r="C5" s="11" t="s">
        <v>582</v>
      </c>
      <c r="D5" s="71" t="s">
        <v>413</v>
      </c>
      <c r="F5" s="11"/>
    </row>
    <row r="6" spans="1:6">
      <c r="A6" s="69" t="s">
        <v>412</v>
      </c>
      <c r="B6" s="69" t="s">
        <v>400</v>
      </c>
      <c r="C6" s="11" t="s">
        <v>583</v>
      </c>
      <c r="D6" s="71" t="s">
        <v>413</v>
      </c>
      <c r="F6" s="11"/>
    </row>
    <row r="7" spans="1:6">
      <c r="A7" s="69" t="s">
        <v>407</v>
      </c>
      <c r="B7" s="69" t="s">
        <v>400</v>
      </c>
      <c r="C7" s="72" t="s">
        <v>497</v>
      </c>
      <c r="D7" s="72" t="s">
        <v>408</v>
      </c>
      <c r="F7" s="11"/>
    </row>
    <row r="8" spans="1:6">
      <c r="A8" s="69" t="s">
        <v>407</v>
      </c>
      <c r="B8" s="69" t="s">
        <v>400</v>
      </c>
      <c r="C8" s="72" t="s">
        <v>493</v>
      </c>
      <c r="D8" s="72" t="s">
        <v>408</v>
      </c>
      <c r="F8" s="11"/>
    </row>
    <row r="9" spans="1:6">
      <c r="A9" s="69" t="s">
        <v>407</v>
      </c>
      <c r="B9" s="69" t="s">
        <v>400</v>
      </c>
      <c r="C9" s="72" t="s">
        <v>602</v>
      </c>
      <c r="D9" s="72" t="s">
        <v>408</v>
      </c>
      <c r="F9" s="11"/>
    </row>
    <row r="10" spans="1:6">
      <c r="A10" s="92" t="s">
        <v>47</v>
      </c>
      <c r="B10" s="69" t="s">
        <v>400</v>
      </c>
      <c r="C10" s="11" t="s">
        <v>420</v>
      </c>
      <c r="D10" s="72" t="s">
        <v>419</v>
      </c>
      <c r="F10" s="11"/>
    </row>
    <row r="11" spans="1:6">
      <c r="A11" s="69" t="s">
        <v>424</v>
      </c>
      <c r="B11" s="69" t="str">
        <f>E11</f>
        <v>general</v>
      </c>
      <c r="C11" s="72" t="s">
        <v>288</v>
      </c>
      <c r="D11" s="72" t="s">
        <v>422</v>
      </c>
      <c r="E11" s="69" t="s">
        <v>423</v>
      </c>
      <c r="F11" s="11"/>
    </row>
    <row r="12" spans="1:6">
      <c r="A12" s="69" t="s">
        <v>426</v>
      </c>
      <c r="B12" s="69" t="str">
        <f t="shared" ref="B12:B19" si="0">E12</f>
        <v>general</v>
      </c>
      <c r="C12" s="72" t="s">
        <v>308</v>
      </c>
      <c r="D12" s="72" t="s">
        <v>422</v>
      </c>
      <c r="E12" s="69" t="s">
        <v>423</v>
      </c>
      <c r="F12" s="11"/>
    </row>
    <row r="13" spans="1:6">
      <c r="A13" s="69" t="s">
        <v>27</v>
      </c>
      <c r="B13" s="69" t="str">
        <f t="shared" si="0"/>
        <v>general</v>
      </c>
      <c r="C13" s="72" t="s">
        <v>317</v>
      </c>
      <c r="D13" s="72" t="s">
        <v>422</v>
      </c>
      <c r="E13" s="69" t="s">
        <v>423</v>
      </c>
      <c r="F13" s="11"/>
    </row>
    <row r="14" spans="1:6">
      <c r="A14" s="69" t="s">
        <v>498</v>
      </c>
      <c r="B14" s="69" t="str">
        <f t="shared" si="0"/>
        <v>general</v>
      </c>
      <c r="C14" s="72" t="s">
        <v>326</v>
      </c>
      <c r="D14" s="72" t="s">
        <v>422</v>
      </c>
      <c r="E14" s="69" t="s">
        <v>423</v>
      </c>
      <c r="F14" s="11"/>
    </row>
    <row r="15" spans="1:6">
      <c r="A15" s="69" t="s">
        <v>428</v>
      </c>
      <c r="B15" s="69" t="str">
        <f t="shared" si="0"/>
        <v>FM</v>
      </c>
      <c r="C15" s="72" t="s">
        <v>510</v>
      </c>
      <c r="D15" s="72" t="s">
        <v>422</v>
      </c>
      <c r="E15" s="69" t="s">
        <v>501</v>
      </c>
      <c r="F15" s="11"/>
    </row>
    <row r="16" spans="1:6">
      <c r="A16" s="69" t="s">
        <v>431</v>
      </c>
      <c r="B16" s="69" t="str">
        <f t="shared" si="0"/>
        <v>general</v>
      </c>
      <c r="C16" s="72" t="s">
        <v>346</v>
      </c>
      <c r="D16" s="72" t="s">
        <v>422</v>
      </c>
      <c r="E16" s="69" t="s">
        <v>423</v>
      </c>
      <c r="F16" s="11"/>
    </row>
    <row r="17" spans="1:6">
      <c r="A17" s="69" t="s">
        <v>432</v>
      </c>
      <c r="B17" s="69" t="str">
        <f t="shared" si="0"/>
        <v>general</v>
      </c>
      <c r="C17" s="72" t="s">
        <v>349</v>
      </c>
      <c r="D17" s="72" t="s">
        <v>422</v>
      </c>
      <c r="E17" s="69" t="s">
        <v>423</v>
      </c>
      <c r="F17" s="11"/>
    </row>
    <row r="18" spans="1:6">
      <c r="A18" s="69" t="s">
        <v>433</v>
      </c>
      <c r="B18" s="69" t="str">
        <f t="shared" si="0"/>
        <v>general</v>
      </c>
      <c r="C18" s="72" t="s">
        <v>355</v>
      </c>
      <c r="D18" s="72" t="s">
        <v>422</v>
      </c>
      <c r="E18" s="69" t="s">
        <v>423</v>
      </c>
      <c r="F18" s="11"/>
    </row>
    <row r="19" spans="1:6">
      <c r="A19" s="92" t="s">
        <v>435</v>
      </c>
      <c r="B19" s="69" t="str">
        <f t="shared" si="0"/>
        <v>general</v>
      </c>
      <c r="C19" s="72" t="s">
        <v>360</v>
      </c>
      <c r="D19" s="72" t="s">
        <v>422</v>
      </c>
      <c r="E19" s="69" t="s">
        <v>423</v>
      </c>
      <c r="F19" s="11"/>
    </row>
    <row r="20" spans="1:6">
      <c r="F20" s="11"/>
    </row>
    <row r="31" spans="1:6">
      <c r="C31" s="72"/>
      <c r="D31" s="72"/>
    </row>
    <row r="32" spans="1:6">
      <c r="C32" s="72"/>
      <c r="D32" s="72"/>
    </row>
    <row r="33" spans="3:4">
      <c r="C33" s="72"/>
      <c r="D33" s="72"/>
    </row>
    <row r="34" spans="3:4">
      <c r="C34" s="72"/>
      <c r="D34" s="72"/>
    </row>
    <row r="35" spans="3:4">
      <c r="C35" s="72"/>
      <c r="D35" s="72"/>
    </row>
    <row r="36" spans="3:4">
      <c r="C36" s="72"/>
      <c r="D36" s="72"/>
    </row>
    <row r="37" spans="3:4">
      <c r="C37" s="72"/>
      <c r="D37" s="72"/>
    </row>
    <row r="38" spans="3:4">
      <c r="C38" s="72"/>
      <c r="D38" s="72"/>
    </row>
    <row r="39" spans="3:4">
      <c r="C39" s="72"/>
      <c r="D39" s="7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A07A-E439-44AD-8977-FA3370A72DDE}">
  <dimension ref="B1:AX107"/>
  <sheetViews>
    <sheetView zoomScale="85" zoomScaleNormal="85" workbookViewId="0">
      <selection activeCell="AL3" sqref="AL3"/>
    </sheetView>
  </sheetViews>
  <sheetFormatPr defaultRowHeight="13.5"/>
  <cols>
    <col min="3" max="9" width="51.125" customWidth="1"/>
    <col min="10" max="10" width="50.125" customWidth="1"/>
    <col min="14" max="14" width="32.875" customWidth="1"/>
    <col min="15" max="15" width="41.875" customWidth="1"/>
    <col min="16" max="16" width="39" customWidth="1"/>
    <col min="17" max="17" width="46.5" customWidth="1"/>
    <col min="18" max="18" width="38.25" customWidth="1"/>
    <col min="21" max="21" width="12.5" customWidth="1"/>
    <col min="22" max="24" width="26.5" customWidth="1"/>
    <col min="30" max="30" width="22.5" customWidth="1"/>
    <col min="34" max="34" width="11.75" customWidth="1"/>
    <col min="35" max="35" width="18" customWidth="1"/>
    <col min="38" max="38" width="12.875" bestFit="1" customWidth="1"/>
    <col min="41" max="41" width="11.75" customWidth="1"/>
    <col min="42" max="42" width="10.75" customWidth="1"/>
    <col min="43" max="43" width="19.5" customWidth="1"/>
    <col min="44" max="44" width="12.625" customWidth="1"/>
    <col min="47" max="47" width="36.125" customWidth="1"/>
    <col min="48" max="48" width="14.75" customWidth="1"/>
    <col min="49" max="49" width="20.5" customWidth="1"/>
    <col min="50" max="50" width="16.5" customWidth="1"/>
  </cols>
  <sheetData>
    <row r="1" spans="2:50">
      <c r="N1" s="53" t="s">
        <v>603</v>
      </c>
      <c r="O1" s="53" t="s">
        <v>604</v>
      </c>
      <c r="P1" s="53" t="s">
        <v>605</v>
      </c>
      <c r="Q1" s="53" t="s">
        <v>606</v>
      </c>
      <c r="R1" s="53" t="s">
        <v>607</v>
      </c>
      <c r="V1" s="53" t="s">
        <v>604</v>
      </c>
      <c r="W1" s="53" t="s">
        <v>605</v>
      </c>
      <c r="X1" s="53" t="s">
        <v>606</v>
      </c>
      <c r="Y1" s="53" t="s">
        <v>607</v>
      </c>
      <c r="AB1" s="53" t="s">
        <v>604</v>
      </c>
      <c r="AC1" s="53" t="s">
        <v>605</v>
      </c>
      <c r="AD1" s="53" t="s">
        <v>606</v>
      </c>
      <c r="AE1" s="53" t="s">
        <v>607</v>
      </c>
      <c r="AH1" s="53" t="s">
        <v>608</v>
      </c>
      <c r="AL1" s="53" t="s">
        <v>609</v>
      </c>
    </row>
    <row r="2" spans="2:50">
      <c r="B2" s="3" t="s">
        <v>610</v>
      </c>
      <c r="C2" s="50" t="s">
        <v>611</v>
      </c>
      <c r="D2" s="50" t="s">
        <v>612</v>
      </c>
      <c r="E2" s="50" t="s">
        <v>613</v>
      </c>
      <c r="F2" s="50" t="s">
        <v>614</v>
      </c>
      <c r="G2" s="50" t="s">
        <v>615</v>
      </c>
      <c r="H2" s="50" t="s">
        <v>616</v>
      </c>
      <c r="I2" s="50" t="s">
        <v>617</v>
      </c>
      <c r="J2" s="50" t="s">
        <v>618</v>
      </c>
      <c r="N2" t="s">
        <v>503</v>
      </c>
      <c r="O2" t="s">
        <v>619</v>
      </c>
      <c r="P2" t="s">
        <v>620</v>
      </c>
      <c r="Q2" t="s">
        <v>621</v>
      </c>
      <c r="R2" t="s">
        <v>622</v>
      </c>
      <c r="U2" s="55" t="s">
        <v>623</v>
      </c>
      <c r="AA2" s="55" t="s">
        <v>624</v>
      </c>
      <c r="AH2" s="45" t="str">
        <f>FM_cons!BI1</f>
        <v>Devices</v>
      </c>
      <c r="AJ2" s="50" t="s">
        <v>625</v>
      </c>
      <c r="AL2" t="s">
        <v>626</v>
      </c>
      <c r="AO2" s="53" t="s">
        <v>604</v>
      </c>
      <c r="AP2" s="53" t="s">
        <v>605</v>
      </c>
      <c r="AQ2" s="53" t="s">
        <v>606</v>
      </c>
      <c r="AR2" s="53" t="s">
        <v>607</v>
      </c>
      <c r="AT2" s="55" t="s">
        <v>627</v>
      </c>
      <c r="AU2" s="53" t="s">
        <v>604</v>
      </c>
      <c r="AV2" s="53" t="s">
        <v>605</v>
      </c>
      <c r="AW2" s="53" t="s">
        <v>606</v>
      </c>
      <c r="AX2" s="53" t="s">
        <v>607</v>
      </c>
    </row>
    <row r="3" spans="2:50">
      <c r="B3" s="4">
        <v>44564</v>
      </c>
      <c r="C3">
        <v>0</v>
      </c>
      <c r="D3">
        <v>0</v>
      </c>
      <c r="F3">
        <v>0</v>
      </c>
      <c r="G3" s="37">
        <v>0</v>
      </c>
      <c r="H3" s="37"/>
      <c r="I3">
        <v>0</v>
      </c>
      <c r="N3" cm="1">
        <f t="array" aca="1" ref="N3:N106" ca="1">INDIRECT(N2)</f>
        <v>18273</v>
      </c>
      <c r="O3" s="45">
        <f>SUM(C3:E3)</f>
        <v>0</v>
      </c>
      <c r="P3" s="45">
        <f>SUM(F3:H3)</f>
        <v>0</v>
      </c>
      <c r="Q3" s="45">
        <f>SUM(I3:J3)</f>
        <v>0</v>
      </c>
      <c r="R3" s="45">
        <f ca="1">N3-SUM(O3:Q3)</f>
        <v>18273</v>
      </c>
      <c r="V3">
        <f>O3</f>
        <v>0</v>
      </c>
      <c r="W3">
        <f t="shared" ref="W3:Y3" si="0">P3</f>
        <v>0</v>
      </c>
      <c r="X3">
        <f t="shared" si="0"/>
        <v>0</v>
      </c>
      <c r="Y3">
        <f t="shared" ca="1" si="0"/>
        <v>18273</v>
      </c>
      <c r="AB3" s="39">
        <f ca="1">V3/SUM($V3:$Y3)</f>
        <v>0</v>
      </c>
      <c r="AC3" s="39">
        <f t="shared" ref="AC3:AE3" ca="1" si="1">W3/SUM($V3:$Y3)</f>
        <v>0</v>
      </c>
      <c r="AD3" s="39">
        <f t="shared" ca="1" si="1"/>
        <v>0</v>
      </c>
      <c r="AE3" s="39">
        <f t="shared" ca="1" si="1"/>
        <v>1</v>
      </c>
      <c r="AF3" s="39"/>
      <c r="AG3" s="39"/>
      <c r="AH3" s="45">
        <f>FM_cons!BI2</f>
        <v>275232.53104215697</v>
      </c>
      <c r="AI3" s="39"/>
      <c r="AJ3" s="41" cm="1">
        <f t="array" aca="1" ref="AJ3:AJ106" ca="1">INDIRECT(AJ2)</f>
        <v>25.55118610860141</v>
      </c>
      <c r="AL3" s="37">
        <f ca="1">AH3*AJ3</f>
        <v>7032517.623799568</v>
      </c>
      <c r="AO3" s="37">
        <f ca="1">$AL3*AB3</f>
        <v>0</v>
      </c>
      <c r="AP3" s="37">
        <f t="shared" ref="AP3:AR3" ca="1" si="2">$AL3*AC3</f>
        <v>0</v>
      </c>
      <c r="AQ3" s="37">
        <f ca="1">$AL3*AD3</f>
        <v>0</v>
      </c>
      <c r="AR3" s="37">
        <f t="shared" ca="1" si="2"/>
        <v>7032517.623799568</v>
      </c>
      <c r="AU3" s="37">
        <f ca="1">SUM(AO3:AO106)</f>
        <v>400310331.74263489</v>
      </c>
      <c r="AV3" s="37">
        <f ca="1">SUM(AP3:AP106)</f>
        <v>339825012.91107839</v>
      </c>
      <c r="AW3" s="37">
        <f ca="1">SUM(AQ3:AQ106)</f>
        <v>318944349.91648614</v>
      </c>
      <c r="AX3" s="37">
        <f ca="1">SUM(AR3:AR106)</f>
        <v>1737483163.1733234</v>
      </c>
    </row>
    <row r="4" spans="2:50">
      <c r="B4" s="4">
        <v>44571</v>
      </c>
      <c r="C4">
        <v>0</v>
      </c>
      <c r="D4">
        <v>0</v>
      </c>
      <c r="F4">
        <v>0</v>
      </c>
      <c r="G4" s="37">
        <v>0</v>
      </c>
      <c r="H4" s="37"/>
      <c r="I4">
        <v>0</v>
      </c>
      <c r="N4">
        <f ca="1"/>
        <v>16364</v>
      </c>
      <c r="O4" s="45">
        <f t="shared" ref="O4:O67" si="3">SUM(C4:E4)</f>
        <v>0</v>
      </c>
      <c r="P4" s="45">
        <f t="shared" ref="P4:P67" si="4">SUM(F4:H4)</f>
        <v>0</v>
      </c>
      <c r="Q4" s="45">
        <f t="shared" ref="Q4:Q67" si="5">SUM(I4:J4)</f>
        <v>0</v>
      </c>
      <c r="R4" s="45">
        <f t="shared" ref="R4:R67" ca="1" si="6">N4-SUM(O4:Q4)</f>
        <v>16364</v>
      </c>
      <c r="V4">
        <f>O4+$U$16*O3</f>
        <v>0</v>
      </c>
      <c r="W4">
        <f t="shared" ref="W4:Y4" si="7">P4+$U$16*P3</f>
        <v>0</v>
      </c>
      <c r="X4">
        <f t="shared" si="7"/>
        <v>0</v>
      </c>
      <c r="Y4">
        <f t="shared" ca="1" si="7"/>
        <v>27327.8</v>
      </c>
      <c r="AB4" s="39">
        <f t="shared" ref="AB4:AB67" ca="1" si="8">V4/SUM($V4:$Y4)</f>
        <v>0</v>
      </c>
      <c r="AC4" s="39">
        <f t="shared" ref="AC4:AC67" ca="1" si="9">W4/SUM($V4:$Y4)</f>
        <v>0</v>
      </c>
      <c r="AD4" s="39">
        <f t="shared" ref="AD4:AD67" ca="1" si="10">X4/SUM($V4:$Y4)</f>
        <v>0</v>
      </c>
      <c r="AE4" s="39">
        <f t="shared" ref="AE4:AE67" ca="1" si="11">Y4/SUM($V4:$Y4)</f>
        <v>1</v>
      </c>
      <c r="AH4" s="45">
        <f>FM_cons!BI3</f>
        <v>959938.70254714997</v>
      </c>
      <c r="AJ4" s="41">
        <f ca="1"/>
        <v>25.548641152394261</v>
      </c>
      <c r="AL4" s="37">
        <f t="shared" ref="AL4:AL67" ca="1" si="12">AH4*AJ4</f>
        <v>24525129.439672068</v>
      </c>
      <c r="AO4" s="37">
        <f t="shared" ref="AO4:AO67" ca="1" si="13">$AL4*AB4</f>
        <v>0</v>
      </c>
      <c r="AP4" s="37">
        <f t="shared" ref="AP4:AP67" ca="1" si="14">$AL4*AC4</f>
        <v>0</v>
      </c>
      <c r="AQ4" s="37">
        <f t="shared" ref="AQ4:AQ67" ca="1" si="15">$AL4*AD4</f>
        <v>0</v>
      </c>
      <c r="AR4" s="37">
        <f t="shared" ref="AR4:AR67" ca="1" si="16">$AL4*AE4</f>
        <v>24525129.439672068</v>
      </c>
    </row>
    <row r="5" spans="2:50">
      <c r="B5" s="4">
        <v>44578</v>
      </c>
      <c r="C5">
        <v>0</v>
      </c>
      <c r="D5">
        <v>0</v>
      </c>
      <c r="F5">
        <v>0</v>
      </c>
      <c r="G5" s="37">
        <v>0</v>
      </c>
      <c r="H5" s="37"/>
      <c r="I5">
        <v>0</v>
      </c>
      <c r="N5">
        <f ca="1"/>
        <v>16228</v>
      </c>
      <c r="O5" s="45">
        <f t="shared" si="3"/>
        <v>0</v>
      </c>
      <c r="P5" s="45">
        <f t="shared" si="4"/>
        <v>0</v>
      </c>
      <c r="Q5" s="45">
        <f t="shared" si="5"/>
        <v>0</v>
      </c>
      <c r="R5" s="45">
        <f t="shared" ca="1" si="6"/>
        <v>16228</v>
      </c>
      <c r="V5">
        <f>O5+$U$16*O4+$U$17*O3</f>
        <v>0</v>
      </c>
      <c r="W5">
        <f t="shared" ref="W5:Y5" si="17">P5+$U$16*P4+$U$17*P3</f>
        <v>0</v>
      </c>
      <c r="X5">
        <f t="shared" si="17"/>
        <v>0</v>
      </c>
      <c r="Y5">
        <f t="shared" ca="1" si="17"/>
        <v>32624.68</v>
      </c>
      <c r="AB5" s="39">
        <f t="shared" ca="1" si="8"/>
        <v>0</v>
      </c>
      <c r="AC5" s="39">
        <f t="shared" ca="1" si="9"/>
        <v>0</v>
      </c>
      <c r="AD5" s="39">
        <f t="shared" ca="1" si="10"/>
        <v>0</v>
      </c>
      <c r="AE5" s="39">
        <f t="shared" ca="1" si="11"/>
        <v>1</v>
      </c>
      <c r="AH5" s="45">
        <f>FM_cons!BI4</f>
        <v>1348843.2780253801</v>
      </c>
      <c r="AJ5" s="41">
        <f ca="1"/>
        <v>25.546666032117159</v>
      </c>
      <c r="AL5" s="37">
        <f t="shared" ca="1" si="12"/>
        <v>34458448.753380537</v>
      </c>
      <c r="AO5" s="37">
        <f t="shared" ca="1" si="13"/>
        <v>0</v>
      </c>
      <c r="AP5" s="37">
        <f t="shared" ca="1" si="14"/>
        <v>0</v>
      </c>
      <c r="AQ5" s="37">
        <f t="shared" ca="1" si="15"/>
        <v>0</v>
      </c>
      <c r="AR5" s="37">
        <f t="shared" ca="1" si="16"/>
        <v>34458448.753380537</v>
      </c>
    </row>
    <row r="6" spans="2:50">
      <c r="B6" s="4">
        <v>44585</v>
      </c>
      <c r="C6">
        <v>0</v>
      </c>
      <c r="D6">
        <v>0</v>
      </c>
      <c r="F6">
        <v>0</v>
      </c>
      <c r="G6" s="37">
        <v>23276</v>
      </c>
      <c r="H6" s="37"/>
      <c r="I6">
        <v>0</v>
      </c>
      <c r="N6">
        <f ca="1"/>
        <v>33633</v>
      </c>
      <c r="O6" s="45">
        <f t="shared" si="3"/>
        <v>0</v>
      </c>
      <c r="P6" s="45">
        <f t="shared" si="4"/>
        <v>23276</v>
      </c>
      <c r="Q6" s="45">
        <f t="shared" si="5"/>
        <v>0</v>
      </c>
      <c r="R6" s="45">
        <f t="shared" ca="1" si="6"/>
        <v>10357</v>
      </c>
      <c r="V6">
        <f>O6+$U$16*O5+$U$17*O4+$U$18*O3</f>
        <v>0</v>
      </c>
      <c r="W6">
        <f t="shared" ref="W6:Y6" si="18">P6+$U$16*P5+$U$17*P4+$U$18*P3</f>
        <v>23276</v>
      </c>
      <c r="X6">
        <f t="shared" si="18"/>
        <v>0</v>
      </c>
      <c r="Y6">
        <f t="shared" ca="1" si="18"/>
        <v>29931.808000000001</v>
      </c>
      <c r="AB6" s="39">
        <f t="shared" ca="1" si="8"/>
        <v>0</v>
      </c>
      <c r="AC6" s="39">
        <f t="shared" ca="1" si="9"/>
        <v>0.43745459313039164</v>
      </c>
      <c r="AD6" s="39">
        <f t="shared" ca="1" si="10"/>
        <v>0</v>
      </c>
      <c r="AE6" s="39">
        <f t="shared" ca="1" si="11"/>
        <v>0.5625454068696083</v>
      </c>
      <c r="AH6" s="45">
        <f>FM_cons!BI5</f>
        <v>1705483.8404413201</v>
      </c>
      <c r="AJ6" s="41">
        <f ca="1"/>
        <v>25.541495670034021</v>
      </c>
      <c r="AL6" s="37">
        <f t="shared" ca="1" si="12"/>
        <v>43560608.125944972</v>
      </c>
      <c r="AO6" s="37">
        <f t="shared" ca="1" si="13"/>
        <v>0</v>
      </c>
      <c r="AP6" s="37">
        <f t="shared" ca="1" si="14"/>
        <v>19055788.104247689</v>
      </c>
      <c r="AQ6" s="37">
        <f t="shared" ca="1" si="15"/>
        <v>0</v>
      </c>
      <c r="AR6" s="37">
        <f t="shared" ca="1" si="16"/>
        <v>24504820.021697279</v>
      </c>
    </row>
    <row r="7" spans="2:50">
      <c r="B7" s="4">
        <v>44592</v>
      </c>
      <c r="C7">
        <v>0</v>
      </c>
      <c r="D7">
        <v>0</v>
      </c>
      <c r="F7">
        <v>0</v>
      </c>
      <c r="G7" s="37">
        <v>0</v>
      </c>
      <c r="H7" s="37"/>
      <c r="I7">
        <v>0</v>
      </c>
      <c r="N7">
        <f ca="1"/>
        <v>21019</v>
      </c>
      <c r="O7" s="45">
        <f t="shared" si="3"/>
        <v>0</v>
      </c>
      <c r="P7" s="45">
        <f t="shared" si="4"/>
        <v>0</v>
      </c>
      <c r="Q7" s="45">
        <f t="shared" si="5"/>
        <v>0</v>
      </c>
      <c r="R7" s="45">
        <f t="shared" ca="1" si="6"/>
        <v>21019</v>
      </c>
      <c r="V7">
        <f>O7+$U$16*O6+$U$17*O5+$U$18*O4+$U$19*O3</f>
        <v>0</v>
      </c>
      <c r="W7">
        <f t="shared" ref="W7:Y7" si="19">P7+$U$16*P6+$U$17*P5+$U$18*P4+$U$19*P3</f>
        <v>13965.6</v>
      </c>
      <c r="X7">
        <f t="shared" si="19"/>
        <v>0</v>
      </c>
      <c r="Y7">
        <f t="shared" ca="1" si="19"/>
        <v>38978.084799999997</v>
      </c>
      <c r="AB7" s="39">
        <f t="shared" ca="1" si="8"/>
        <v>0</v>
      </c>
      <c r="AC7" s="39">
        <f t="shared" ca="1" si="9"/>
        <v>0.2637821687847462</v>
      </c>
      <c r="AD7" s="39">
        <f t="shared" ca="1" si="10"/>
        <v>0</v>
      </c>
      <c r="AE7" s="39">
        <f t="shared" ca="1" si="11"/>
        <v>0.73621783121525386</v>
      </c>
      <c r="AH7" s="45">
        <f>FM_cons!BI6</f>
        <v>1641701.94277626</v>
      </c>
      <c r="AJ7" s="41">
        <f ca="1"/>
        <v>25.53932270784891</v>
      </c>
      <c r="AL7" s="37">
        <f t="shared" ca="1" si="12"/>
        <v>41927955.706665412</v>
      </c>
      <c r="AO7" s="37">
        <f t="shared" ca="1" si="13"/>
        <v>0</v>
      </c>
      <c r="AP7" s="37">
        <f t="shared" ca="1" si="14"/>
        <v>11059847.089014977</v>
      </c>
      <c r="AQ7" s="37">
        <f t="shared" ca="1" si="15"/>
        <v>0</v>
      </c>
      <c r="AR7" s="37">
        <f t="shared" ca="1" si="16"/>
        <v>30868108.617650434</v>
      </c>
    </row>
    <row r="8" spans="2:50">
      <c r="B8" s="4">
        <v>44599</v>
      </c>
      <c r="C8">
        <v>0</v>
      </c>
      <c r="D8">
        <v>0</v>
      </c>
      <c r="F8">
        <v>0</v>
      </c>
      <c r="G8" s="37">
        <v>0</v>
      </c>
      <c r="H8" s="37"/>
      <c r="I8">
        <v>0</v>
      </c>
      <c r="N8">
        <f ca="1"/>
        <v>16530</v>
      </c>
      <c r="O8" s="45">
        <f t="shared" si="3"/>
        <v>0</v>
      </c>
      <c r="P8" s="45">
        <f t="shared" si="4"/>
        <v>0</v>
      </c>
      <c r="Q8" s="45">
        <f t="shared" si="5"/>
        <v>0</v>
      </c>
      <c r="R8" s="45">
        <f t="shared" ca="1" si="6"/>
        <v>16530</v>
      </c>
      <c r="V8">
        <f>O8+$U$16*O7+$U$17*O6+$U$18*O5+$U$19*O4+$U$20*O3</f>
        <v>0</v>
      </c>
      <c r="W8">
        <f t="shared" ref="W8:Y8" si="20">P8+$U$16*P7+$U$17*P6+$U$18*P5+$U$19*P4+$U$20*P3</f>
        <v>8379.36</v>
      </c>
      <c r="X8">
        <f t="shared" si="20"/>
        <v>0</v>
      </c>
      <c r="Y8">
        <f t="shared" ca="1" si="20"/>
        <v>39916.850879999998</v>
      </c>
      <c r="AB8" s="39">
        <f t="shared" ca="1" si="8"/>
        <v>0</v>
      </c>
      <c r="AC8" s="39">
        <f t="shared" ca="1" si="9"/>
        <v>0.17349932525389869</v>
      </c>
      <c r="AD8" s="39">
        <f t="shared" ca="1" si="10"/>
        <v>0</v>
      </c>
      <c r="AE8" s="39">
        <f t="shared" ca="1" si="11"/>
        <v>0.82650067474610134</v>
      </c>
      <c r="AH8" s="45">
        <f>FM_cons!BI7</f>
        <v>996107.95420130901</v>
      </c>
      <c r="AJ8" s="41">
        <f ca="1"/>
        <v>23.23451857375214</v>
      </c>
      <c r="AL8" s="37">
        <f t="shared" ca="1" si="12"/>
        <v>23144088.763352562</v>
      </c>
      <c r="AO8" s="37">
        <f t="shared" ca="1" si="13"/>
        <v>0</v>
      </c>
      <c r="AP8" s="37">
        <f t="shared" ca="1" si="14"/>
        <v>4015483.7840580079</v>
      </c>
      <c r="AQ8" s="37">
        <f t="shared" ca="1" si="15"/>
        <v>0</v>
      </c>
      <c r="AR8" s="37">
        <f t="shared" ca="1" si="16"/>
        <v>19128604.979294553</v>
      </c>
    </row>
    <row r="9" spans="2:50">
      <c r="B9" s="4">
        <v>44606</v>
      </c>
      <c r="C9">
        <v>0</v>
      </c>
      <c r="D9">
        <v>0</v>
      </c>
      <c r="F9">
        <v>0</v>
      </c>
      <c r="G9" s="37">
        <v>0</v>
      </c>
      <c r="H9" s="37"/>
      <c r="I9">
        <v>0</v>
      </c>
      <c r="N9">
        <f ca="1"/>
        <v>17090</v>
      </c>
      <c r="O9" s="45">
        <f t="shared" si="3"/>
        <v>0</v>
      </c>
      <c r="P9" s="45">
        <f t="shared" si="4"/>
        <v>0</v>
      </c>
      <c r="Q9" s="45">
        <f t="shared" si="5"/>
        <v>0</v>
      </c>
      <c r="R9" s="45">
        <f t="shared" ca="1" si="6"/>
        <v>17090</v>
      </c>
      <c r="V9">
        <f>O9+$U$16*O8+$U$17*O7+$U$18*O6+$U$19*O5+$U$20*O4</f>
        <v>0</v>
      </c>
      <c r="W9">
        <f t="shared" ref="W9:Y9" si="21">P9+$U$16*P8+$U$17*P7+$U$18*P6+$U$19*P5+$U$20*P4</f>
        <v>5027.616</v>
      </c>
      <c r="X9">
        <f t="shared" si="21"/>
        <v>0</v>
      </c>
      <c r="Y9">
        <f t="shared" ca="1" si="21"/>
        <v>40187.565439999998</v>
      </c>
      <c r="AB9" s="39">
        <f t="shared" ca="1" si="8"/>
        <v>0</v>
      </c>
      <c r="AC9" s="39">
        <f t="shared" ca="1" si="9"/>
        <v>0.11119309576743788</v>
      </c>
      <c r="AD9" s="39">
        <f t="shared" ca="1" si="10"/>
        <v>0</v>
      </c>
      <c r="AE9" s="39">
        <f t="shared" ca="1" si="11"/>
        <v>0.88880690423256203</v>
      </c>
      <c r="AH9" s="45">
        <f>FM_cons!BI8</f>
        <v>1231982.6300482999</v>
      </c>
      <c r="AJ9" s="41">
        <f ca="1"/>
        <v>24.384246633943469</v>
      </c>
      <c r="AL9" s="37">
        <f t="shared" ca="1" si="12"/>
        <v>30040968.29983208</v>
      </c>
      <c r="AO9" s="37">
        <f t="shared" ca="1" si="13"/>
        <v>0</v>
      </c>
      <c r="AP9" s="37">
        <f t="shared" ca="1" si="14"/>
        <v>3340348.2651097942</v>
      </c>
      <c r="AQ9" s="37">
        <f t="shared" ca="1" si="15"/>
        <v>0</v>
      </c>
      <c r="AR9" s="37">
        <f t="shared" ca="1" si="16"/>
        <v>26700620.034722283</v>
      </c>
    </row>
    <row r="10" spans="2:50">
      <c r="B10" s="4">
        <v>44613</v>
      </c>
      <c r="C10">
        <v>0</v>
      </c>
      <c r="D10">
        <v>0</v>
      </c>
      <c r="F10">
        <v>0</v>
      </c>
      <c r="G10" s="37">
        <v>0</v>
      </c>
      <c r="H10" s="37"/>
      <c r="I10">
        <v>0</v>
      </c>
      <c r="N10">
        <f ca="1"/>
        <v>16785</v>
      </c>
      <c r="O10" s="45">
        <f t="shared" si="3"/>
        <v>0</v>
      </c>
      <c r="P10" s="45">
        <f t="shared" si="4"/>
        <v>0</v>
      </c>
      <c r="Q10" s="45">
        <f t="shared" si="5"/>
        <v>0</v>
      </c>
      <c r="R10" s="45">
        <f t="shared" ca="1" si="6"/>
        <v>16785</v>
      </c>
      <c r="V10">
        <f>O10+$U$16*O9+$U$17*O8+$U$18*O7+$U$19*O6+$U$20*O5</f>
        <v>0</v>
      </c>
      <c r="W10">
        <f t="shared" ref="W10:Y25" si="22">P10+$U$16*P9+$U$17*P8+$U$18*P7+$U$19*P6+$U$20*P5</f>
        <v>3016.5695999999998</v>
      </c>
      <c r="X10">
        <f t="shared" si="22"/>
        <v>0</v>
      </c>
      <c r="Y10">
        <f t="shared" ca="1" si="22"/>
        <v>40134.060480000007</v>
      </c>
      <c r="AB10" s="39">
        <f t="shared" ca="1" si="8"/>
        <v>0</v>
      </c>
      <c r="AC10" s="39">
        <f t="shared" ca="1" si="9"/>
        <v>6.9907892292820933E-2</v>
      </c>
      <c r="AD10" s="39">
        <f t="shared" ca="1" si="10"/>
        <v>0</v>
      </c>
      <c r="AE10" s="39">
        <f t="shared" ca="1" si="11"/>
        <v>0.93009210770717898</v>
      </c>
      <c r="AH10" s="45">
        <f>FM_cons!BI9</f>
        <v>1085036.21683755</v>
      </c>
      <c r="AJ10" s="41">
        <f ca="1"/>
        <v>23.974514208357832</v>
      </c>
      <c r="AL10" s="37">
        <f t="shared" ca="1" si="12"/>
        <v>26013216.197154671</v>
      </c>
      <c r="AO10" s="37">
        <f t="shared" ca="1" si="13"/>
        <v>0</v>
      </c>
      <c r="AP10" s="37">
        <f t="shared" ca="1" si="14"/>
        <v>1818529.1161005537</v>
      </c>
      <c r="AQ10" s="37">
        <f t="shared" ca="1" si="15"/>
        <v>0</v>
      </c>
      <c r="AR10" s="37">
        <f t="shared" ca="1" si="16"/>
        <v>24194687.081054114</v>
      </c>
    </row>
    <row r="11" spans="2:50">
      <c r="B11" s="4">
        <v>44620</v>
      </c>
      <c r="C11">
        <v>0</v>
      </c>
      <c r="D11">
        <v>0</v>
      </c>
      <c r="F11">
        <v>0</v>
      </c>
      <c r="G11" s="37">
        <v>0</v>
      </c>
      <c r="H11" s="37"/>
      <c r="I11">
        <v>0</v>
      </c>
      <c r="N11">
        <f ca="1"/>
        <v>16992</v>
      </c>
      <c r="O11" s="45">
        <f t="shared" si="3"/>
        <v>0</v>
      </c>
      <c r="P11" s="45">
        <f t="shared" si="4"/>
        <v>0</v>
      </c>
      <c r="Q11" s="45">
        <f t="shared" si="5"/>
        <v>0</v>
      </c>
      <c r="R11" s="45">
        <f t="shared" ca="1" si="6"/>
        <v>16992</v>
      </c>
      <c r="V11">
        <f t="shared" ref="V11:V72" si="23">O11+$U$16*O10+$U$17*O9+$U$18*O8+$U$19*O7+$U$20*O6</f>
        <v>0</v>
      </c>
      <c r="W11">
        <f t="shared" si="22"/>
        <v>1809.9417599999999</v>
      </c>
      <c r="X11">
        <f t="shared" si="22"/>
        <v>0</v>
      </c>
      <c r="Y11">
        <f t="shared" ca="1" si="22"/>
        <v>40315.302720000007</v>
      </c>
      <c r="AB11" s="39">
        <f t="shared" ca="1" si="8"/>
        <v>0</v>
      </c>
      <c r="AC11" s="39">
        <f t="shared" ca="1" si="9"/>
        <v>4.2965727139205427E-2</v>
      </c>
      <c r="AD11" s="39">
        <f t="shared" ca="1" si="10"/>
        <v>0</v>
      </c>
      <c r="AE11" s="39">
        <f t="shared" ca="1" si="11"/>
        <v>0.95703427286079457</v>
      </c>
      <c r="AH11" s="45">
        <f>FM_cons!BI10</f>
        <v>1069997.2293825699</v>
      </c>
      <c r="AJ11" s="41">
        <f ca="1"/>
        <v>24.36928546576247</v>
      </c>
      <c r="AL11" s="37">
        <f t="shared" ca="1" si="12"/>
        <v>26075067.930398773</v>
      </c>
      <c r="AO11" s="37">
        <f t="shared" ca="1" si="13"/>
        <v>0</v>
      </c>
      <c r="AP11" s="37">
        <f t="shared" ca="1" si="14"/>
        <v>1120334.2538337596</v>
      </c>
      <c r="AQ11" s="37">
        <f t="shared" ca="1" si="15"/>
        <v>0</v>
      </c>
      <c r="AR11" s="37">
        <f t="shared" ca="1" si="16"/>
        <v>24954733.676565014</v>
      </c>
    </row>
    <row r="12" spans="2:50">
      <c r="B12" s="4">
        <v>44627</v>
      </c>
      <c r="C12">
        <v>0</v>
      </c>
      <c r="D12">
        <v>0</v>
      </c>
      <c r="F12">
        <v>0</v>
      </c>
      <c r="G12" s="37">
        <v>14258</v>
      </c>
      <c r="H12" s="37"/>
      <c r="I12">
        <v>0</v>
      </c>
      <c r="N12">
        <f ca="1"/>
        <v>26213</v>
      </c>
      <c r="O12" s="45">
        <f t="shared" si="3"/>
        <v>0</v>
      </c>
      <c r="P12" s="45">
        <f t="shared" si="4"/>
        <v>14258</v>
      </c>
      <c r="Q12" s="45">
        <f t="shared" si="5"/>
        <v>0</v>
      </c>
      <c r="R12" s="45">
        <f t="shared" ca="1" si="6"/>
        <v>11955</v>
      </c>
      <c r="V12">
        <f t="shared" si="23"/>
        <v>0</v>
      </c>
      <c r="W12">
        <f t="shared" si="22"/>
        <v>14258</v>
      </c>
      <c r="X12">
        <f t="shared" si="22"/>
        <v>0</v>
      </c>
      <c r="Y12">
        <f t="shared" ca="1" si="22"/>
        <v>35660.965439999993</v>
      </c>
      <c r="AB12" s="39">
        <f t="shared" ca="1" si="8"/>
        <v>0</v>
      </c>
      <c r="AC12" s="39">
        <f t="shared" ca="1" si="9"/>
        <v>0.28562290653113348</v>
      </c>
      <c r="AD12" s="39">
        <f t="shared" ca="1" si="10"/>
        <v>0</v>
      </c>
      <c r="AE12" s="39">
        <f t="shared" ca="1" si="11"/>
        <v>0.71437709346886658</v>
      </c>
      <c r="AH12" s="45">
        <f>FM_cons!BI11</f>
        <v>1202715.47590159</v>
      </c>
      <c r="AJ12" s="41">
        <f ca="1"/>
        <v>25.53536762535197</v>
      </c>
      <c r="AL12" s="37">
        <f t="shared" ca="1" si="12"/>
        <v>30711781.825847249</v>
      </c>
      <c r="AO12" s="37">
        <f t="shared" ca="1" si="13"/>
        <v>0</v>
      </c>
      <c r="AP12" s="37">
        <f t="shared" ca="1" si="14"/>
        <v>8771988.3898485322</v>
      </c>
      <c r="AQ12" s="37">
        <f t="shared" ca="1" si="15"/>
        <v>0</v>
      </c>
      <c r="AR12" s="37">
        <f t="shared" ca="1" si="16"/>
        <v>21939793.435998719</v>
      </c>
    </row>
    <row r="13" spans="2:50">
      <c r="B13" s="4">
        <v>44634</v>
      </c>
      <c r="C13">
        <v>0</v>
      </c>
      <c r="D13">
        <v>0</v>
      </c>
      <c r="F13">
        <v>0</v>
      </c>
      <c r="G13" s="37">
        <v>0</v>
      </c>
      <c r="H13" s="37"/>
      <c r="I13">
        <v>0</v>
      </c>
      <c r="N13">
        <f ca="1"/>
        <v>18398</v>
      </c>
      <c r="O13" s="45">
        <f t="shared" si="3"/>
        <v>0</v>
      </c>
      <c r="P13" s="45">
        <f t="shared" si="4"/>
        <v>0</v>
      </c>
      <c r="Q13" s="45">
        <f t="shared" si="5"/>
        <v>0</v>
      </c>
      <c r="R13" s="45">
        <f t="shared" ca="1" si="6"/>
        <v>18398</v>
      </c>
      <c r="V13">
        <f t="shared" si="23"/>
        <v>0</v>
      </c>
      <c r="W13">
        <f t="shared" si="22"/>
        <v>8554.7999999999993</v>
      </c>
      <c r="X13">
        <f t="shared" si="22"/>
        <v>0</v>
      </c>
      <c r="Y13">
        <f t="shared" ca="1" si="22"/>
        <v>38813.916799999999</v>
      </c>
      <c r="AB13" s="39">
        <f t="shared" ca="1" si="8"/>
        <v>0</v>
      </c>
      <c r="AC13" s="39">
        <f t="shared" ca="1" si="9"/>
        <v>0.18060020574591543</v>
      </c>
      <c r="AD13" s="39">
        <f t="shared" ca="1" si="10"/>
        <v>0</v>
      </c>
      <c r="AE13" s="39">
        <f t="shared" ca="1" si="11"/>
        <v>0.81939979425408471</v>
      </c>
      <c r="AH13" s="45">
        <f>FM_cons!BI12</f>
        <v>1351665.1840019799</v>
      </c>
      <c r="AJ13" s="41">
        <f ca="1"/>
        <v>25.535002885712711</v>
      </c>
      <c r="AL13" s="37">
        <f t="shared" ca="1" si="12"/>
        <v>34514774.374007955</v>
      </c>
      <c r="AO13" s="37">
        <f t="shared" ca="1" si="13"/>
        <v>0</v>
      </c>
      <c r="AP13" s="37">
        <f t="shared" ca="1" si="14"/>
        <v>6233375.3532196861</v>
      </c>
      <c r="AQ13" s="37">
        <f t="shared" ca="1" si="15"/>
        <v>0</v>
      </c>
      <c r="AR13" s="37">
        <f t="shared" ca="1" si="16"/>
        <v>28281399.020788275</v>
      </c>
    </row>
    <row r="14" spans="2:50">
      <c r="B14" s="4">
        <v>44641</v>
      </c>
      <c r="C14">
        <v>0</v>
      </c>
      <c r="D14">
        <v>0</v>
      </c>
      <c r="F14">
        <v>0</v>
      </c>
      <c r="G14" s="37">
        <v>0</v>
      </c>
      <c r="H14" s="37"/>
      <c r="I14">
        <v>0</v>
      </c>
      <c r="N14">
        <f ca="1"/>
        <v>14655</v>
      </c>
      <c r="O14" s="45">
        <f t="shared" si="3"/>
        <v>0</v>
      </c>
      <c r="P14" s="45">
        <f t="shared" si="4"/>
        <v>0</v>
      </c>
      <c r="Q14" s="45">
        <f t="shared" si="5"/>
        <v>0</v>
      </c>
      <c r="R14" s="45">
        <f t="shared" ca="1" si="6"/>
        <v>14655</v>
      </c>
      <c r="V14">
        <f t="shared" si="23"/>
        <v>0</v>
      </c>
      <c r="W14">
        <f t="shared" si="22"/>
        <v>5132.88</v>
      </c>
      <c r="X14">
        <f t="shared" si="22"/>
        <v>0</v>
      </c>
      <c r="Y14">
        <f t="shared" ca="1" si="22"/>
        <v>37172.126400000001</v>
      </c>
      <c r="AB14" s="39">
        <f t="shared" ca="1" si="8"/>
        <v>0</v>
      </c>
      <c r="AC14" s="39">
        <f t="shared" ca="1" si="9"/>
        <v>0.12133032084826727</v>
      </c>
      <c r="AD14" s="39">
        <f t="shared" ca="1" si="10"/>
        <v>0</v>
      </c>
      <c r="AE14" s="39">
        <f t="shared" ca="1" si="11"/>
        <v>0.87866967915173277</v>
      </c>
      <c r="AH14" s="45">
        <f>FM_cons!BI13</f>
        <v>1503101.7114570199</v>
      </c>
      <c r="AJ14" s="41">
        <f ca="1"/>
        <v>25.532783736194649</v>
      </c>
      <c r="AL14" s="37">
        <f t="shared" ca="1" si="12"/>
        <v>38378370.932136141</v>
      </c>
      <c r="AO14" s="37">
        <f t="shared" ca="1" si="13"/>
        <v>0</v>
      </c>
      <c r="AP14" s="37">
        <f t="shared" ca="1" si="14"/>
        <v>4656460.0588298924</v>
      </c>
      <c r="AQ14" s="37">
        <f t="shared" ca="1" si="15"/>
        <v>0</v>
      </c>
      <c r="AR14" s="37">
        <f t="shared" ca="1" si="16"/>
        <v>33721910.873306252</v>
      </c>
    </row>
    <row r="15" spans="2:50">
      <c r="B15" s="4">
        <v>44648</v>
      </c>
      <c r="C15">
        <v>0</v>
      </c>
      <c r="D15">
        <v>0</v>
      </c>
      <c r="F15">
        <v>0</v>
      </c>
      <c r="G15" s="37">
        <v>0</v>
      </c>
      <c r="H15" s="37"/>
      <c r="I15">
        <v>0</v>
      </c>
      <c r="N15">
        <f ca="1"/>
        <v>14608</v>
      </c>
      <c r="O15" s="45">
        <f t="shared" si="3"/>
        <v>0</v>
      </c>
      <c r="P15" s="45">
        <f t="shared" si="4"/>
        <v>0</v>
      </c>
      <c r="Q15" s="45">
        <f t="shared" si="5"/>
        <v>0</v>
      </c>
      <c r="R15" s="45">
        <f t="shared" ca="1" si="6"/>
        <v>14608</v>
      </c>
      <c r="T15" t="s">
        <v>628</v>
      </c>
      <c r="U15">
        <v>1</v>
      </c>
      <c r="V15">
        <f t="shared" si="23"/>
        <v>0</v>
      </c>
      <c r="W15">
        <f t="shared" si="22"/>
        <v>3079.7280000000001</v>
      </c>
      <c r="X15">
        <f t="shared" si="22"/>
        <v>0</v>
      </c>
      <c r="Y15">
        <f t="shared" ca="1" si="22"/>
        <v>36113.924800000001</v>
      </c>
      <c r="AB15" s="39">
        <f t="shared" ca="1" si="8"/>
        <v>0</v>
      </c>
      <c r="AC15" s="39">
        <f t="shared" ca="1" si="9"/>
        <v>7.8577212889940171E-2</v>
      </c>
      <c r="AD15" s="39">
        <f t="shared" ca="1" si="10"/>
        <v>0</v>
      </c>
      <c r="AE15" s="39">
        <f t="shared" ca="1" si="11"/>
        <v>0.92142278711005976</v>
      </c>
      <c r="AH15" s="45">
        <f>FM_cons!BI14</f>
        <v>1437891.25871677</v>
      </c>
      <c r="AJ15" s="41">
        <f ca="1"/>
        <v>25.529538406598949</v>
      </c>
      <c r="AL15" s="37">
        <f t="shared" ca="1" si="12"/>
        <v>36708700.113922685</v>
      </c>
      <c r="AO15" s="37">
        <f t="shared" ca="1" si="13"/>
        <v>0</v>
      </c>
      <c r="AP15" s="37">
        <f t="shared" ca="1" si="14"/>
        <v>2884467.3437646739</v>
      </c>
      <c r="AQ15" s="37">
        <f t="shared" ca="1" si="15"/>
        <v>0</v>
      </c>
      <c r="AR15" s="37">
        <f t="shared" ca="1" si="16"/>
        <v>33824232.770158008</v>
      </c>
    </row>
    <row r="16" spans="2:50">
      <c r="B16" s="4">
        <v>44655</v>
      </c>
      <c r="C16">
        <v>0</v>
      </c>
      <c r="D16">
        <v>0</v>
      </c>
      <c r="F16">
        <v>0</v>
      </c>
      <c r="G16" s="37">
        <v>0</v>
      </c>
      <c r="H16" s="37"/>
      <c r="I16">
        <v>0</v>
      </c>
      <c r="N16">
        <f ca="1"/>
        <v>14409</v>
      </c>
      <c r="O16" s="45">
        <f t="shared" si="3"/>
        <v>0</v>
      </c>
      <c r="P16" s="45">
        <f t="shared" si="4"/>
        <v>0</v>
      </c>
      <c r="Q16" s="45">
        <f t="shared" si="5"/>
        <v>0</v>
      </c>
      <c r="R16" s="45">
        <f t="shared" ca="1" si="6"/>
        <v>14409</v>
      </c>
      <c r="T16" t="s">
        <v>629</v>
      </c>
      <c r="U16">
        <f>0.6</f>
        <v>0.6</v>
      </c>
      <c r="V16">
        <f t="shared" si="23"/>
        <v>0</v>
      </c>
      <c r="W16">
        <f t="shared" si="22"/>
        <v>1847.8367999999998</v>
      </c>
      <c r="X16">
        <f t="shared" si="22"/>
        <v>0</v>
      </c>
      <c r="Y16">
        <f t="shared" ca="1" si="22"/>
        <v>35294.233919999999</v>
      </c>
      <c r="AB16" s="39">
        <f t="shared" ca="1" si="8"/>
        <v>0</v>
      </c>
      <c r="AC16" s="39">
        <f t="shared" ca="1" si="9"/>
        <v>4.9750505671321922E-2</v>
      </c>
      <c r="AD16" s="39">
        <f t="shared" ca="1" si="10"/>
        <v>0</v>
      </c>
      <c r="AE16" s="39">
        <f t="shared" ca="1" si="11"/>
        <v>0.95024949432867811</v>
      </c>
      <c r="AH16" s="45">
        <f>FM_cons!BI15</f>
        <v>1395021.6419698501</v>
      </c>
      <c r="AJ16" s="41">
        <f ca="1"/>
        <v>25.524049590243042</v>
      </c>
      <c r="AL16" s="37">
        <f t="shared" ca="1" si="12"/>
        <v>35606601.56910073</v>
      </c>
      <c r="AO16" s="37">
        <f t="shared" ca="1" si="13"/>
        <v>0</v>
      </c>
      <c r="AP16" s="37">
        <f t="shared" ca="1" si="14"/>
        <v>1771446.433300046</v>
      </c>
      <c r="AQ16" s="37">
        <f t="shared" ca="1" si="15"/>
        <v>0</v>
      </c>
      <c r="AR16" s="37">
        <f t="shared" ca="1" si="16"/>
        <v>33835155.135800682</v>
      </c>
    </row>
    <row r="17" spans="2:50" ht="14.1" thickBot="1">
      <c r="B17" s="4">
        <v>44662</v>
      </c>
      <c r="C17">
        <v>0</v>
      </c>
      <c r="D17">
        <v>18234.648636304319</v>
      </c>
      <c r="F17">
        <v>0</v>
      </c>
      <c r="G17" s="37">
        <v>0</v>
      </c>
      <c r="H17" s="37"/>
      <c r="I17">
        <v>0</v>
      </c>
      <c r="N17">
        <f ca="1"/>
        <v>35305</v>
      </c>
      <c r="O17" s="45">
        <f t="shared" si="3"/>
        <v>18234.648636304319</v>
      </c>
      <c r="P17" s="45">
        <f t="shared" si="4"/>
        <v>0</v>
      </c>
      <c r="Q17" s="45">
        <f t="shared" si="5"/>
        <v>0</v>
      </c>
      <c r="R17" s="45">
        <f t="shared" ca="1" si="6"/>
        <v>17070.351363695681</v>
      </c>
      <c r="T17" t="s">
        <v>630</v>
      </c>
      <c r="U17" s="54">
        <f>U16*0.6</f>
        <v>0.36</v>
      </c>
      <c r="V17" s="81">
        <f>O17+$U$16*O16+$U$17*O15+$U$18*O14+$U$19*O13+$U$20*O12</f>
        <v>18234.648636304319</v>
      </c>
      <c r="W17">
        <f t="shared" si="22"/>
        <v>1108.70208</v>
      </c>
      <c r="X17">
        <f t="shared" si="22"/>
        <v>0</v>
      </c>
      <c r="Y17">
        <f t="shared" ca="1" si="22"/>
        <v>37454.112963695676</v>
      </c>
      <c r="AB17" s="39">
        <f t="shared" ca="1" si="8"/>
        <v>0.32104688228754935</v>
      </c>
      <c r="AC17" s="39">
        <f t="shared" ca="1" si="9"/>
        <v>1.9520274465889675E-2</v>
      </c>
      <c r="AD17" s="39">
        <f t="shared" ca="1" si="10"/>
        <v>0</v>
      </c>
      <c r="AE17" s="39">
        <f t="shared" ca="1" si="11"/>
        <v>0.65943284324656093</v>
      </c>
      <c r="AH17" s="45">
        <f>FM_cons!BI16</f>
        <v>1408268.7188694801</v>
      </c>
      <c r="AJ17" s="41">
        <f ca="1"/>
        <v>25.515035461483109</v>
      </c>
      <c r="AL17" s="37">
        <f t="shared" ca="1" si="12"/>
        <v>35932026.301252171</v>
      </c>
      <c r="AO17" s="37">
        <f t="shared" ca="1" si="13"/>
        <v>11535865.018291233</v>
      </c>
      <c r="AP17" s="37">
        <f t="shared" ca="1" si="14"/>
        <v>701403.01551600895</v>
      </c>
      <c r="AQ17" s="37">
        <f t="shared" ca="1" si="15"/>
        <v>0</v>
      </c>
      <c r="AR17" s="37">
        <f t="shared" ca="1" si="16"/>
        <v>23694758.267444927</v>
      </c>
    </row>
    <row r="18" spans="2:50" ht="15" thickBot="1">
      <c r="B18" s="4">
        <v>44669</v>
      </c>
      <c r="C18">
        <v>0</v>
      </c>
      <c r="D18">
        <v>24490.351363695681</v>
      </c>
      <c r="F18">
        <v>0</v>
      </c>
      <c r="G18" s="37">
        <v>0</v>
      </c>
      <c r="H18" s="37"/>
      <c r="I18">
        <v>0</v>
      </c>
      <c r="N18">
        <f ca="1"/>
        <v>41964</v>
      </c>
      <c r="O18" s="45">
        <f t="shared" si="3"/>
        <v>24490.351363695681</v>
      </c>
      <c r="P18" s="45">
        <f t="shared" si="4"/>
        <v>0</v>
      </c>
      <c r="Q18" s="45">
        <f t="shared" si="5"/>
        <v>0</v>
      </c>
      <c r="R18" s="45">
        <f t="shared" ca="1" si="6"/>
        <v>17473.648636304319</v>
      </c>
      <c r="T18" t="s">
        <v>631</v>
      </c>
      <c r="U18" s="54">
        <f t="shared" ref="U18:U19" si="24">U17*0.6</f>
        <v>0.216</v>
      </c>
      <c r="V18">
        <f t="shared" si="23"/>
        <v>35431.140545478273</v>
      </c>
      <c r="W18">
        <f t="shared" si="22"/>
        <v>0</v>
      </c>
      <c r="X18">
        <f t="shared" si="22"/>
        <v>0</v>
      </c>
      <c r="Y18">
        <f t="shared" ca="1" si="22"/>
        <v>39388.343934521727</v>
      </c>
      <c r="AB18" s="39">
        <f t="shared" ca="1" si="8"/>
        <v>0.47355499428694103</v>
      </c>
      <c r="AC18" s="39">
        <f t="shared" ca="1" si="9"/>
        <v>0</v>
      </c>
      <c r="AD18" s="39">
        <f t="shared" ca="1" si="10"/>
        <v>0</v>
      </c>
      <c r="AE18" s="39">
        <f t="shared" ca="1" si="11"/>
        <v>0.52644500571305897</v>
      </c>
      <c r="AH18" s="45">
        <f>FM_cons!BI17</f>
        <v>1488814.7458970901</v>
      </c>
      <c r="AJ18" s="41">
        <f ca="1"/>
        <v>23.52508717045361</v>
      </c>
      <c r="AL18" s="37">
        <f t="shared" ca="1" si="12"/>
        <v>35024496.677885786</v>
      </c>
      <c r="AO18" s="37">
        <f t="shared" ca="1" si="13"/>
        <v>16586025.324199189</v>
      </c>
      <c r="AP18" s="37">
        <f t="shared" ca="1" si="14"/>
        <v>0</v>
      </c>
      <c r="AQ18" s="37">
        <f t="shared" ca="1" si="15"/>
        <v>0</v>
      </c>
      <c r="AR18" s="37">
        <f t="shared" ca="1" si="16"/>
        <v>18438471.353686597</v>
      </c>
      <c r="AU18" s="93"/>
      <c r="AV18" s="95" t="s">
        <v>632</v>
      </c>
      <c r="AW18" s="96"/>
      <c r="AX18" s="97"/>
    </row>
    <row r="19" spans="2:50" ht="15" thickBot="1">
      <c r="B19" s="4">
        <v>44676</v>
      </c>
      <c r="C19">
        <v>0</v>
      </c>
      <c r="D19">
        <v>0</v>
      </c>
      <c r="F19">
        <v>0</v>
      </c>
      <c r="G19" s="37">
        <v>0</v>
      </c>
      <c r="H19" s="37"/>
      <c r="I19">
        <v>0</v>
      </c>
      <c r="N19">
        <f ca="1"/>
        <v>22893</v>
      </c>
      <c r="O19" s="45">
        <f t="shared" si="3"/>
        <v>0</v>
      </c>
      <c r="P19" s="45">
        <f t="shared" si="4"/>
        <v>0</v>
      </c>
      <c r="Q19" s="45">
        <f t="shared" si="5"/>
        <v>0</v>
      </c>
      <c r="R19" s="45">
        <f t="shared" ca="1" si="6"/>
        <v>22893</v>
      </c>
      <c r="T19" t="s">
        <v>633</v>
      </c>
      <c r="U19" s="54">
        <f t="shared" si="24"/>
        <v>0.12959999999999999</v>
      </c>
      <c r="V19">
        <f t="shared" si="23"/>
        <v>21258.684327286963</v>
      </c>
      <c r="W19">
        <f t="shared" si="22"/>
        <v>0</v>
      </c>
      <c r="X19">
        <f t="shared" si="22"/>
        <v>0</v>
      </c>
      <c r="Y19">
        <f t="shared" ca="1" si="22"/>
        <v>45667.629272713035</v>
      </c>
      <c r="AB19" s="39">
        <f t="shared" ca="1" si="8"/>
        <v>0.31764313890563611</v>
      </c>
      <c r="AC19" s="39">
        <f t="shared" ca="1" si="9"/>
        <v>0</v>
      </c>
      <c r="AD19" s="39">
        <f t="shared" ca="1" si="10"/>
        <v>0</v>
      </c>
      <c r="AE19" s="39">
        <f t="shared" ca="1" si="11"/>
        <v>0.68235686109436389</v>
      </c>
      <c r="AH19" s="45">
        <f>FM_cons!BI18</f>
        <v>1210281.17184697</v>
      </c>
      <c r="AJ19" s="41">
        <f ca="1"/>
        <v>25.200809076281079</v>
      </c>
      <c r="AL19" s="37">
        <f t="shared" ca="1" si="12"/>
        <v>30500064.740333222</v>
      </c>
      <c r="AO19" s="37">
        <f t="shared" ca="1" si="13"/>
        <v>9688136.3009445593</v>
      </c>
      <c r="AP19" s="37">
        <f t="shared" ca="1" si="14"/>
        <v>0</v>
      </c>
      <c r="AQ19" s="37">
        <f t="shared" ca="1" si="15"/>
        <v>0</v>
      </c>
      <c r="AR19" s="37">
        <f t="shared" ca="1" si="16"/>
        <v>20811928.439388663</v>
      </c>
      <c r="AU19" s="94"/>
      <c r="AV19" s="56" t="s">
        <v>634</v>
      </c>
      <c r="AW19" s="56" t="s">
        <v>635</v>
      </c>
      <c r="AX19" s="56" t="s">
        <v>636</v>
      </c>
    </row>
    <row r="20" spans="2:50" ht="15" thickBot="1">
      <c r="B20" s="4">
        <v>44683</v>
      </c>
      <c r="C20">
        <v>0</v>
      </c>
      <c r="D20">
        <v>0</v>
      </c>
      <c r="F20">
        <v>0</v>
      </c>
      <c r="G20" s="37">
        <v>18131</v>
      </c>
      <c r="H20" s="37"/>
      <c r="I20">
        <v>0</v>
      </c>
      <c r="N20">
        <f ca="1"/>
        <v>33041</v>
      </c>
      <c r="O20" s="45">
        <f t="shared" si="3"/>
        <v>0</v>
      </c>
      <c r="P20" s="45">
        <f t="shared" si="4"/>
        <v>18131</v>
      </c>
      <c r="Q20" s="45">
        <f t="shared" si="5"/>
        <v>0</v>
      </c>
      <c r="R20" s="45">
        <f t="shared" ca="1" si="6"/>
        <v>14910</v>
      </c>
      <c r="T20" t="s">
        <v>637</v>
      </c>
      <c r="U20" s="54">
        <f>U19*0.6</f>
        <v>7.7759999999999996E-2</v>
      </c>
      <c r="V20">
        <f t="shared" si="23"/>
        <v>12755.210596372177</v>
      </c>
      <c r="W20">
        <f t="shared" si="22"/>
        <v>18131</v>
      </c>
      <c r="X20">
        <f t="shared" si="22"/>
        <v>0</v>
      </c>
      <c r="Y20">
        <f t="shared" ca="1" si="22"/>
        <v>41626.833883627827</v>
      </c>
      <c r="AB20" s="39">
        <f t="shared" ca="1" si="8"/>
        <v>0.17590229024089896</v>
      </c>
      <c r="AC20" s="39">
        <f t="shared" ca="1" si="9"/>
        <v>0.25003777085929352</v>
      </c>
      <c r="AD20" s="39">
        <f t="shared" ca="1" si="10"/>
        <v>0</v>
      </c>
      <c r="AE20" s="39">
        <f t="shared" ca="1" si="11"/>
        <v>0.57405993889980744</v>
      </c>
      <c r="AH20" s="45">
        <f>FM_cons!BI19</f>
        <v>1448840.12771783</v>
      </c>
      <c r="AJ20" s="41">
        <f ca="1"/>
        <v>25.510836676384351</v>
      </c>
      <c r="AL20" s="37">
        <f t="shared" ca="1" si="12"/>
        <v>36961123.868401408</v>
      </c>
      <c r="AO20" s="37">
        <f t="shared" ca="1" si="13"/>
        <v>6501546.3383293627</v>
      </c>
      <c r="AP20" s="37">
        <f t="shared" ca="1" si="14"/>
        <v>9241677.0205093157</v>
      </c>
      <c r="AQ20" s="37">
        <f t="shared" ca="1" si="15"/>
        <v>0</v>
      </c>
      <c r="AR20" s="37">
        <f t="shared" ca="1" si="16"/>
        <v>21217900.509562727</v>
      </c>
      <c r="AU20" s="57">
        <v>2022</v>
      </c>
      <c r="AV20" s="58">
        <v>447701683</v>
      </c>
      <c r="AW20" s="58">
        <v>339854241</v>
      </c>
      <c r="AX20" s="59" t="s">
        <v>638</v>
      </c>
    </row>
    <row r="21" spans="2:50" ht="15" thickBot="1">
      <c r="B21" s="4">
        <v>44690</v>
      </c>
      <c r="C21">
        <v>0</v>
      </c>
      <c r="D21">
        <v>0</v>
      </c>
      <c r="F21">
        <v>0</v>
      </c>
      <c r="G21" s="37">
        <v>0</v>
      </c>
      <c r="H21" s="37"/>
      <c r="I21">
        <v>0</v>
      </c>
      <c r="N21">
        <f ca="1"/>
        <v>17728</v>
      </c>
      <c r="O21" s="45">
        <f t="shared" si="3"/>
        <v>0</v>
      </c>
      <c r="P21" s="45">
        <f t="shared" si="4"/>
        <v>0</v>
      </c>
      <c r="Q21" s="45">
        <f t="shared" si="5"/>
        <v>0</v>
      </c>
      <c r="R21" s="45">
        <f t="shared" ca="1" si="6"/>
        <v>17728</v>
      </c>
      <c r="V21">
        <f t="shared" si="23"/>
        <v>7653.1263578233065</v>
      </c>
      <c r="W21">
        <f t="shared" si="22"/>
        <v>10878.6</v>
      </c>
      <c r="X21">
        <f t="shared" si="22"/>
        <v>0</v>
      </c>
      <c r="Y21">
        <f t="shared" ca="1" si="22"/>
        <v>42022.549482176692</v>
      </c>
      <c r="AB21" s="39">
        <f t="shared" ca="1" si="8"/>
        <v>0.12638457403148273</v>
      </c>
      <c r="AC21" s="39">
        <f t="shared" ca="1" si="9"/>
        <v>0.17965040204169999</v>
      </c>
      <c r="AD21" s="39">
        <f t="shared" ca="1" si="10"/>
        <v>0</v>
      </c>
      <c r="AE21" s="39">
        <f t="shared" ca="1" si="11"/>
        <v>0.69396502392681725</v>
      </c>
      <c r="AH21" s="45">
        <f>FM_cons!BI20</f>
        <v>1317066.2602846799</v>
      </c>
      <c r="AJ21" s="41">
        <f ca="1"/>
        <v>25.506315672679001</v>
      </c>
      <c r="AL21" s="37">
        <f t="shared" ca="1" si="12"/>
        <v>33593507.796655856</v>
      </c>
      <c r="AO21" s="37">
        <f t="shared" ca="1" si="13"/>
        <v>4245701.1731036445</v>
      </c>
      <c r="AP21" s="37">
        <f t="shared" ca="1" si="14"/>
        <v>6035087.1816602079</v>
      </c>
      <c r="AQ21" s="37">
        <f t="shared" ca="1" si="15"/>
        <v>0</v>
      </c>
      <c r="AR21" s="37">
        <f t="shared" ca="1" si="16"/>
        <v>23312719.441892002</v>
      </c>
      <c r="AU21" s="57">
        <v>2023</v>
      </c>
      <c r="AV21" s="58">
        <v>207479800</v>
      </c>
      <c r="AW21" s="58">
        <v>268750200</v>
      </c>
      <c r="AX21" s="58">
        <v>17684000</v>
      </c>
    </row>
    <row r="22" spans="2:50">
      <c r="B22" s="4">
        <v>44697</v>
      </c>
      <c r="C22">
        <v>0</v>
      </c>
      <c r="D22">
        <v>0</v>
      </c>
      <c r="F22">
        <v>0</v>
      </c>
      <c r="G22" s="37">
        <v>0</v>
      </c>
      <c r="H22" s="37"/>
      <c r="I22">
        <v>0</v>
      </c>
      <c r="N22">
        <f ca="1"/>
        <v>16449</v>
      </c>
      <c r="O22" s="45">
        <f t="shared" si="3"/>
        <v>0</v>
      </c>
      <c r="P22" s="45">
        <f t="shared" si="4"/>
        <v>0</v>
      </c>
      <c r="Q22" s="45">
        <f t="shared" si="5"/>
        <v>0</v>
      </c>
      <c r="R22" s="45">
        <f t="shared" ca="1" si="6"/>
        <v>16449</v>
      </c>
      <c r="V22">
        <f t="shared" si="23"/>
        <v>4591.8758146939836</v>
      </c>
      <c r="W22">
        <f t="shared" si="22"/>
        <v>6527.16</v>
      </c>
      <c r="X22">
        <f t="shared" si="22"/>
        <v>0</v>
      </c>
      <c r="Y22">
        <f t="shared" ca="1" si="22"/>
        <v>40990.263385306011</v>
      </c>
      <c r="AB22" s="39">
        <f t="shared" ca="1" si="8"/>
        <v>8.8120083846646394E-2</v>
      </c>
      <c r="AC22" s="39">
        <f t="shared" ca="1" si="9"/>
        <v>0.12525902478458203</v>
      </c>
      <c r="AD22" s="39">
        <f t="shared" ca="1" si="10"/>
        <v>0</v>
      </c>
      <c r="AE22" s="39">
        <f t="shared" ca="1" si="11"/>
        <v>0.78662089136877156</v>
      </c>
      <c r="AH22" s="45">
        <f>FM_cons!BI21</f>
        <v>793309.43478102598</v>
      </c>
      <c r="AJ22" s="41">
        <f ca="1"/>
        <v>22.09244225652731</v>
      </c>
      <c r="AL22" s="37">
        <f t="shared" ca="1" si="12"/>
        <v>17526142.879458133</v>
      </c>
      <c r="AO22" s="37">
        <f t="shared" ca="1" si="13"/>
        <v>1544405.1800461554</v>
      </c>
      <c r="AP22" s="37">
        <f t="shared" ca="1" si="14"/>
        <v>2195307.5653161723</v>
      </c>
      <c r="AQ22" s="37">
        <f t="shared" ca="1" si="15"/>
        <v>0</v>
      </c>
      <c r="AR22" s="37">
        <f t="shared" ca="1" si="16"/>
        <v>13786430.134095805</v>
      </c>
    </row>
    <row r="23" spans="2:50">
      <c r="B23" s="4">
        <v>44704</v>
      </c>
      <c r="C23">
        <v>0</v>
      </c>
      <c r="D23">
        <v>0</v>
      </c>
      <c r="F23">
        <v>0</v>
      </c>
      <c r="G23" s="37">
        <v>0</v>
      </c>
      <c r="H23" s="37"/>
      <c r="I23">
        <v>0</v>
      </c>
      <c r="N23">
        <f ca="1"/>
        <v>15689</v>
      </c>
      <c r="O23" s="45">
        <f t="shared" si="3"/>
        <v>0</v>
      </c>
      <c r="P23" s="45">
        <f t="shared" si="4"/>
        <v>0</v>
      </c>
      <c r="Q23" s="45">
        <f t="shared" si="5"/>
        <v>0</v>
      </c>
      <c r="R23" s="45">
        <f t="shared" ca="1" si="6"/>
        <v>15689</v>
      </c>
      <c r="V23">
        <f t="shared" si="23"/>
        <v>1904.3697220409761</v>
      </c>
      <c r="W23">
        <f t="shared" si="22"/>
        <v>3916.2959999999998</v>
      </c>
      <c r="X23">
        <f t="shared" si="22"/>
        <v>0</v>
      </c>
      <c r="Y23">
        <f t="shared" ca="1" si="22"/>
        <v>39486.72371795903</v>
      </c>
      <c r="AB23" s="39">
        <f t="shared" ca="1" si="8"/>
        <v>4.2032210321075958E-2</v>
      </c>
      <c r="AC23" s="39">
        <f t="shared" ca="1" si="9"/>
        <v>8.6438350308977757E-2</v>
      </c>
      <c r="AD23" s="39">
        <f t="shared" ca="1" si="10"/>
        <v>0</v>
      </c>
      <c r="AE23" s="39">
        <f t="shared" ca="1" si="11"/>
        <v>0.87152943936994631</v>
      </c>
      <c r="AH23" s="45">
        <f>FM_cons!BI22</f>
        <v>1310541.2348062401</v>
      </c>
      <c r="AJ23" s="41">
        <f ca="1"/>
        <v>25.500012382927331</v>
      </c>
      <c r="AL23" s="37">
        <f t="shared" ca="1" si="12"/>
        <v>33418817.715895995</v>
      </c>
      <c r="AO23" s="37">
        <f t="shared" ca="1" si="13"/>
        <v>1404666.7749162398</v>
      </c>
      <c r="AP23" s="37">
        <f t="shared" ca="1" si="14"/>
        <v>2888667.4726384901</v>
      </c>
      <c r="AQ23" s="37">
        <f t="shared" ca="1" si="15"/>
        <v>0</v>
      </c>
      <c r="AR23" s="37">
        <f t="shared" ca="1" si="16"/>
        <v>29125483.468341265</v>
      </c>
    </row>
    <row r="24" spans="2:50" ht="14.45">
      <c r="B24" s="4">
        <v>44711</v>
      </c>
      <c r="C24">
        <v>0</v>
      </c>
      <c r="D24">
        <v>0</v>
      </c>
      <c r="F24">
        <v>0</v>
      </c>
      <c r="G24" s="37">
        <v>0</v>
      </c>
      <c r="H24" s="37"/>
      <c r="I24">
        <v>0</v>
      </c>
      <c r="N24">
        <f ca="1"/>
        <v>24459</v>
      </c>
      <c r="O24" s="45">
        <f t="shared" si="3"/>
        <v>0</v>
      </c>
      <c r="P24" s="45">
        <f t="shared" si="4"/>
        <v>0</v>
      </c>
      <c r="Q24" s="45">
        <f t="shared" si="5"/>
        <v>0</v>
      </c>
      <c r="R24" s="45">
        <f t="shared" ca="1" si="6"/>
        <v>24459</v>
      </c>
      <c r="V24">
        <f t="shared" si="23"/>
        <v>0</v>
      </c>
      <c r="W24">
        <f t="shared" si="22"/>
        <v>2349.7775999999999</v>
      </c>
      <c r="X24">
        <f t="shared" si="22"/>
        <v>0</v>
      </c>
      <c r="Y24">
        <f t="shared" ca="1" si="22"/>
        <v>47335.78368</v>
      </c>
      <c r="AB24" s="39">
        <f t="shared" ca="1" si="8"/>
        <v>0</v>
      </c>
      <c r="AC24" s="39">
        <f t="shared" ca="1" si="9"/>
        <v>4.7292966798904996E-2</v>
      </c>
      <c r="AD24" s="39">
        <f t="shared" ca="1" si="10"/>
        <v>0</v>
      </c>
      <c r="AE24" s="39">
        <f t="shared" ca="1" si="11"/>
        <v>0.95270703320109495</v>
      </c>
      <c r="AH24" s="45">
        <f>FM_cons!BI23</f>
        <v>1275076.12932789</v>
      </c>
      <c r="AJ24" s="41">
        <f ca="1"/>
        <v>25.494316873955611</v>
      </c>
      <c r="AL24" s="37">
        <f t="shared" ca="1" si="12"/>
        <v>32507194.879502032</v>
      </c>
      <c r="AO24" s="37">
        <f t="shared" ca="1" si="13"/>
        <v>0</v>
      </c>
      <c r="AP24" s="37">
        <f t="shared" ca="1" si="14"/>
        <v>1537361.6881618241</v>
      </c>
      <c r="AQ24" s="37">
        <f t="shared" ca="1" si="15"/>
        <v>0</v>
      </c>
      <c r="AR24" s="37">
        <f t="shared" ca="1" si="16"/>
        <v>30969833.191340208</v>
      </c>
      <c r="AU24" s="60" t="s">
        <v>501</v>
      </c>
      <c r="AV24" s="60" t="s">
        <v>604</v>
      </c>
      <c r="AW24" s="60" t="s">
        <v>605</v>
      </c>
      <c r="AX24" s="60" t="s">
        <v>639</v>
      </c>
    </row>
    <row r="25" spans="2:50">
      <c r="B25" s="4">
        <v>44718</v>
      </c>
      <c r="C25">
        <v>0</v>
      </c>
      <c r="D25">
        <v>0</v>
      </c>
      <c r="F25">
        <v>0</v>
      </c>
      <c r="G25" s="37">
        <v>0</v>
      </c>
      <c r="H25" s="37"/>
      <c r="I25">
        <v>0</v>
      </c>
      <c r="N25">
        <f ca="1"/>
        <v>21020</v>
      </c>
      <c r="O25" s="45">
        <f t="shared" si="3"/>
        <v>0</v>
      </c>
      <c r="P25" s="45">
        <f t="shared" si="4"/>
        <v>0</v>
      </c>
      <c r="Q25" s="45">
        <f t="shared" si="5"/>
        <v>0</v>
      </c>
      <c r="R25" s="45">
        <f t="shared" ca="1" si="6"/>
        <v>21020</v>
      </c>
      <c r="V25">
        <f t="shared" si="23"/>
        <v>0</v>
      </c>
      <c r="W25">
        <f t="shared" si="22"/>
        <v>1409.8665599999999</v>
      </c>
      <c r="X25">
        <f t="shared" si="22"/>
        <v>0</v>
      </c>
      <c r="Y25">
        <f t="shared" ca="1" si="22"/>
        <v>48353.374399999993</v>
      </c>
      <c r="AB25" s="39">
        <f t="shared" ca="1" si="8"/>
        <v>0</v>
      </c>
      <c r="AC25" s="39">
        <f t="shared" ca="1" si="9"/>
        <v>2.8331485908107544E-2</v>
      </c>
      <c r="AD25" s="39">
        <f t="shared" ca="1" si="10"/>
        <v>0</v>
      </c>
      <c r="AE25" s="39">
        <f t="shared" ca="1" si="11"/>
        <v>0.97166851409189237</v>
      </c>
      <c r="AH25" s="45">
        <f>FM_cons!BI24</f>
        <v>629935.83833421604</v>
      </c>
      <c r="AJ25" s="41">
        <f ca="1"/>
        <v>22.781482343369149</v>
      </c>
      <c r="AL25" s="37">
        <f t="shared" ca="1" si="12"/>
        <v>14350872.178466385</v>
      </c>
      <c r="AO25" s="37">
        <f t="shared" ca="1" si="13"/>
        <v>0</v>
      </c>
      <c r="AP25" s="37">
        <f t="shared" ca="1" si="14"/>
        <v>406581.53289327299</v>
      </c>
      <c r="AQ25" s="37">
        <f t="shared" ca="1" si="15"/>
        <v>0</v>
      </c>
      <c r="AR25" s="37">
        <f t="shared" ca="1" si="16"/>
        <v>13944290.645573111</v>
      </c>
      <c r="AU25" s="61" t="s">
        <v>153</v>
      </c>
      <c r="AV25" s="62">
        <v>608604441</v>
      </c>
      <c r="AW25" s="62">
        <v>328069091</v>
      </c>
      <c r="AX25" s="63" t="s">
        <v>640</v>
      </c>
    </row>
    <row r="26" spans="2:50">
      <c r="B26" s="4">
        <v>44725</v>
      </c>
      <c r="C26">
        <v>0</v>
      </c>
      <c r="D26">
        <v>0</v>
      </c>
      <c r="F26">
        <v>0</v>
      </c>
      <c r="G26" s="37">
        <v>30648</v>
      </c>
      <c r="H26" s="37"/>
      <c r="I26">
        <v>0</v>
      </c>
      <c r="N26">
        <f ca="1"/>
        <v>43186</v>
      </c>
      <c r="O26" s="45">
        <f t="shared" si="3"/>
        <v>0</v>
      </c>
      <c r="P26" s="45">
        <f t="shared" si="4"/>
        <v>30648</v>
      </c>
      <c r="Q26" s="45">
        <f t="shared" si="5"/>
        <v>0</v>
      </c>
      <c r="R26" s="45">
        <f t="shared" ca="1" si="6"/>
        <v>12538</v>
      </c>
      <c r="V26">
        <f t="shared" si="23"/>
        <v>0</v>
      </c>
      <c r="W26">
        <f t="shared" ref="W26:W89" si="25">P26+$U$16*P25+$U$17*P24+$U$18*P23+$U$19*P22+$U$20*P21</f>
        <v>30648</v>
      </c>
      <c r="X26">
        <f t="shared" ref="X26:X89" si="26">Q26+$U$16*Q25+$U$17*Q24+$U$18*Q23+$U$19*Q22+$U$20*Q21</f>
        <v>0</v>
      </c>
      <c r="Y26">
        <f t="shared" ref="Y26:Y89" ca="1" si="27">R26+$U$16*R25+$U$17*R24+$U$18*R23+$U$19*R22+$U$20*R21</f>
        <v>40854.383679999999</v>
      </c>
      <c r="AB26" s="39">
        <f t="shared" ca="1" si="8"/>
        <v>0</v>
      </c>
      <c r="AC26" s="39">
        <f t="shared" ca="1" si="9"/>
        <v>0.4286290669295908</v>
      </c>
      <c r="AD26" s="39">
        <f t="shared" ca="1" si="10"/>
        <v>0</v>
      </c>
      <c r="AE26" s="39">
        <f t="shared" ca="1" si="11"/>
        <v>0.5713709330704092</v>
      </c>
      <c r="AH26" s="45">
        <f>FM_cons!BI25</f>
        <v>1534949.65297506</v>
      </c>
      <c r="AJ26" s="41">
        <f ca="1"/>
        <v>25.48868021426663</v>
      </c>
      <c r="AL26" s="37">
        <f t="shared" ca="1" si="12"/>
        <v>39123840.849680841</v>
      </c>
      <c r="AO26" s="37">
        <f t="shared" ca="1" si="13"/>
        <v>0</v>
      </c>
      <c r="AP26" s="37">
        <f t="shared" ca="1" si="14"/>
        <v>16769615.398100508</v>
      </c>
      <c r="AQ26" s="37">
        <f t="shared" ca="1" si="15"/>
        <v>0</v>
      </c>
      <c r="AR26" s="37">
        <f t="shared" ca="1" si="16"/>
        <v>22354225.451580334</v>
      </c>
      <c r="AU26" s="61" t="s">
        <v>641</v>
      </c>
      <c r="AV26" s="62">
        <v>356186647.35174572</v>
      </c>
      <c r="AW26" s="62">
        <v>341973765.0668388</v>
      </c>
      <c r="AX26" s="62">
        <v>294031941.45887363</v>
      </c>
    </row>
    <row r="27" spans="2:50">
      <c r="B27" s="4">
        <v>44732</v>
      </c>
      <c r="C27">
        <v>0</v>
      </c>
      <c r="D27">
        <v>37841.767414471964</v>
      </c>
      <c r="F27">
        <v>0</v>
      </c>
      <c r="G27" s="37">
        <v>0</v>
      </c>
      <c r="H27" s="37"/>
      <c r="I27">
        <v>0</v>
      </c>
      <c r="N27">
        <f ca="1"/>
        <v>51517</v>
      </c>
      <c r="O27" s="45">
        <f t="shared" si="3"/>
        <v>37841.767414471964</v>
      </c>
      <c r="P27" s="45">
        <f t="shared" si="4"/>
        <v>0</v>
      </c>
      <c r="Q27" s="45">
        <f t="shared" si="5"/>
        <v>0</v>
      </c>
      <c r="R27" s="45">
        <f t="shared" ca="1" si="6"/>
        <v>13675.232585528036</v>
      </c>
      <c r="V27">
        <f t="shared" si="23"/>
        <v>37841.767414471964</v>
      </c>
      <c r="W27">
        <f t="shared" si="25"/>
        <v>18388.8</v>
      </c>
      <c r="X27">
        <f t="shared" si="26"/>
        <v>0</v>
      </c>
      <c r="Y27">
        <f t="shared" ca="1" si="27"/>
        <v>37360.745225528037</v>
      </c>
      <c r="AB27" s="39">
        <f t="shared" ca="1" si="8"/>
        <v>0.4043299142520923</v>
      </c>
      <c r="AC27" s="39">
        <f t="shared" ca="1" si="9"/>
        <v>0.1964797744715123</v>
      </c>
      <c r="AD27" s="39">
        <f t="shared" ca="1" si="10"/>
        <v>0</v>
      </c>
      <c r="AE27" s="39">
        <f t="shared" ca="1" si="11"/>
        <v>0.39919031127639537</v>
      </c>
      <c r="AH27" s="45">
        <f>FM_cons!BI26</f>
        <v>1525284.0285392201</v>
      </c>
      <c r="AJ27" s="41">
        <f ca="1"/>
        <v>20.429860151861991</v>
      </c>
      <c r="AL27" s="37">
        <f t="shared" ca="1" si="12"/>
        <v>31161339.394924942</v>
      </c>
      <c r="AO27" s="37">
        <f t="shared" ca="1" si="13"/>
        <v>12599461.685530348</v>
      </c>
      <c r="AP27" s="37">
        <f t="shared" ca="1" si="14"/>
        <v>6122572.9365451038</v>
      </c>
      <c r="AQ27" s="37">
        <f t="shared" ca="1" si="15"/>
        <v>0</v>
      </c>
      <c r="AR27" s="37">
        <f t="shared" ca="1" si="16"/>
        <v>12439304.772849489</v>
      </c>
      <c r="AU27" s="64" t="s">
        <v>642</v>
      </c>
      <c r="AV27" s="65">
        <f>AV26/AV25</f>
        <v>0.58525147592826343</v>
      </c>
      <c r="AW27" s="65">
        <f>AW26/AW25</f>
        <v>1.0423833712113977</v>
      </c>
      <c r="AX27" s="66" t="s">
        <v>640</v>
      </c>
    </row>
    <row r="28" spans="2:50">
      <c r="B28" s="4">
        <v>44739</v>
      </c>
      <c r="C28">
        <v>0</v>
      </c>
      <c r="D28">
        <v>15703.242751258074</v>
      </c>
      <c r="F28">
        <v>0</v>
      </c>
      <c r="G28" s="37">
        <v>0</v>
      </c>
      <c r="H28" s="37"/>
      <c r="I28">
        <v>0</v>
      </c>
      <c r="N28">
        <f ca="1"/>
        <v>30476</v>
      </c>
      <c r="O28" s="45">
        <f t="shared" si="3"/>
        <v>15703.242751258074</v>
      </c>
      <c r="P28" s="45">
        <f t="shared" si="4"/>
        <v>0</v>
      </c>
      <c r="Q28" s="45">
        <f t="shared" si="5"/>
        <v>0</v>
      </c>
      <c r="R28" s="45">
        <f t="shared" ca="1" si="6"/>
        <v>14772.757248741926</v>
      </c>
      <c r="V28">
        <f t="shared" si="23"/>
        <v>38408.303199941249</v>
      </c>
      <c r="W28">
        <f t="shared" si="25"/>
        <v>11033.279999999999</v>
      </c>
      <c r="X28">
        <f t="shared" si="26"/>
        <v>0</v>
      </c>
      <c r="Y28">
        <f t="shared" ca="1" si="27"/>
        <v>36421.759840058752</v>
      </c>
      <c r="AB28" s="39">
        <f t="shared" ca="1" si="8"/>
        <v>0.44731898200199921</v>
      </c>
      <c r="AC28" s="39">
        <f t="shared" ca="1" si="9"/>
        <v>0.12849814145787536</v>
      </c>
      <c r="AD28" s="39">
        <f t="shared" ca="1" si="10"/>
        <v>0</v>
      </c>
      <c r="AE28" s="39">
        <f t="shared" ca="1" si="11"/>
        <v>0.42418287654012532</v>
      </c>
      <c r="AH28" s="45">
        <f>FM_cons!BI27</f>
        <v>2049263.7228418</v>
      </c>
      <c r="AJ28" s="41">
        <f ca="1"/>
        <v>25.48330921090631</v>
      </c>
      <c r="AL28" s="37">
        <f t="shared" ca="1" si="12"/>
        <v>52222021.103870593</v>
      </c>
      <c r="AO28" s="37">
        <f t="shared" ca="1" si="13"/>
        <v>23359901.318270314</v>
      </c>
      <c r="AP28" s="37">
        <f t="shared" ca="1" si="14"/>
        <v>6710432.6550213154</v>
      </c>
      <c r="AQ28" s="37">
        <f t="shared" ca="1" si="15"/>
        <v>0</v>
      </c>
      <c r="AR28" s="37">
        <f t="shared" ca="1" si="16"/>
        <v>22151687.130578957</v>
      </c>
    </row>
    <row r="29" spans="2:50">
      <c r="B29" s="4">
        <v>44746</v>
      </c>
      <c r="C29">
        <v>0</v>
      </c>
      <c r="D29">
        <v>216.98983426996458</v>
      </c>
      <c r="F29">
        <v>0</v>
      </c>
      <c r="G29" s="37">
        <v>0</v>
      </c>
      <c r="H29" s="37"/>
      <c r="I29">
        <v>0</v>
      </c>
      <c r="N29">
        <f ca="1"/>
        <v>21549</v>
      </c>
      <c r="O29" s="45">
        <f t="shared" si="3"/>
        <v>216.98983426996458</v>
      </c>
      <c r="P29" s="45">
        <f t="shared" si="4"/>
        <v>0</v>
      </c>
      <c r="Q29" s="45">
        <f t="shared" si="5"/>
        <v>0</v>
      </c>
      <c r="R29" s="45">
        <f t="shared" ca="1" si="6"/>
        <v>21332.010165730037</v>
      </c>
      <c r="V29">
        <f t="shared" si="23"/>
        <v>23261.971754234713</v>
      </c>
      <c r="W29">
        <f t="shared" si="25"/>
        <v>6619.9679999999998</v>
      </c>
      <c r="X29">
        <f t="shared" si="26"/>
        <v>0</v>
      </c>
      <c r="Y29">
        <f t="shared" ca="1" si="27"/>
        <v>42453.080085765287</v>
      </c>
      <c r="AB29" s="39">
        <f t="shared" ca="1" si="8"/>
        <v>0.32158658151595959</v>
      </c>
      <c r="AC29" s="39">
        <f t="shared" ca="1" si="9"/>
        <v>9.1518161115361638E-2</v>
      </c>
      <c r="AD29" s="39">
        <f t="shared" ca="1" si="10"/>
        <v>0</v>
      </c>
      <c r="AE29" s="39">
        <f t="shared" ca="1" si="11"/>
        <v>0.58689525736867887</v>
      </c>
      <c r="AH29" s="45">
        <f>FM_cons!BI28</f>
        <v>1542755.1396576299</v>
      </c>
      <c r="AJ29" s="41">
        <f ca="1"/>
        <v>25.482281433767909</v>
      </c>
      <c r="AL29" s="37">
        <f t="shared" ca="1" si="12"/>
        <v>39312920.652147643</v>
      </c>
      <c r="AO29" s="37">
        <f t="shared" ca="1" si="13"/>
        <v>12642507.76193233</v>
      </c>
      <c r="AP29" s="37">
        <f t="shared" ca="1" si="14"/>
        <v>3597846.2061586757</v>
      </c>
      <c r="AQ29" s="37">
        <f t="shared" ca="1" si="15"/>
        <v>0</v>
      </c>
      <c r="AR29" s="37">
        <f t="shared" ca="1" si="16"/>
        <v>23072566.684056643</v>
      </c>
    </row>
    <row r="30" spans="2:50">
      <c r="B30" s="4">
        <v>44753</v>
      </c>
      <c r="C30">
        <v>0</v>
      </c>
      <c r="D30">
        <v>0</v>
      </c>
      <c r="F30">
        <v>0</v>
      </c>
      <c r="G30" s="37">
        <v>6201</v>
      </c>
      <c r="H30" s="37"/>
      <c r="I30">
        <v>0</v>
      </c>
      <c r="N30">
        <f ca="1"/>
        <v>15190</v>
      </c>
      <c r="O30" s="45">
        <f t="shared" si="3"/>
        <v>0</v>
      </c>
      <c r="P30" s="45">
        <f t="shared" si="4"/>
        <v>6201</v>
      </c>
      <c r="Q30" s="45">
        <f t="shared" si="5"/>
        <v>0</v>
      </c>
      <c r="R30" s="45">
        <f t="shared" ca="1" si="6"/>
        <v>8989</v>
      </c>
      <c r="V30">
        <f t="shared" si="23"/>
        <v>13957.18305254083</v>
      </c>
      <c r="W30">
        <f t="shared" si="25"/>
        <v>10172.980799999999</v>
      </c>
      <c r="X30">
        <f t="shared" si="26"/>
        <v>0</v>
      </c>
      <c r="Y30">
        <f t="shared" ca="1" si="27"/>
        <v>33319.688947459174</v>
      </c>
      <c r="AB30" s="39">
        <f t="shared" ca="1" si="8"/>
        <v>0.24294549719961736</v>
      </c>
      <c r="AC30" s="39">
        <f t="shared" ca="1" si="9"/>
        <v>0.17707583752068376</v>
      </c>
      <c r="AD30" s="39">
        <f t="shared" ca="1" si="10"/>
        <v>0</v>
      </c>
      <c r="AE30" s="39">
        <f t="shared" ca="1" si="11"/>
        <v>0.57997866527969888</v>
      </c>
      <c r="AH30" s="45">
        <f>FM_cons!BI29</f>
        <v>1463731.04399683</v>
      </c>
      <c r="AJ30" s="41">
        <f ca="1"/>
        <v>25.475832184831869</v>
      </c>
      <c r="AL30" s="37">
        <f t="shared" ca="1" si="12"/>
        <v>37289766.440591998</v>
      </c>
      <c r="AO30" s="37">
        <f t="shared" ca="1" si="13"/>
        <v>9059380.8483672291</v>
      </c>
      <c r="AP30" s="37">
        <f t="shared" ca="1" si="14"/>
        <v>6603116.6234185146</v>
      </c>
      <c r="AQ30" s="37">
        <f t="shared" ca="1" si="15"/>
        <v>0</v>
      </c>
      <c r="AR30" s="37">
        <f t="shared" ca="1" si="16"/>
        <v>21627268.968806256</v>
      </c>
    </row>
    <row r="31" spans="2:50" ht="15" thickBot="1">
      <c r="B31" s="4">
        <v>44760</v>
      </c>
      <c r="C31">
        <v>0</v>
      </c>
      <c r="D31">
        <v>0</v>
      </c>
      <c r="F31">
        <v>0</v>
      </c>
      <c r="G31" s="37">
        <v>0</v>
      </c>
      <c r="H31" s="37"/>
      <c r="I31">
        <v>0</v>
      </c>
      <c r="N31">
        <f ca="1"/>
        <v>15017</v>
      </c>
      <c r="O31" s="45">
        <f t="shared" si="3"/>
        <v>0</v>
      </c>
      <c r="P31" s="45">
        <f t="shared" si="4"/>
        <v>0</v>
      </c>
      <c r="Q31" s="45">
        <f t="shared" si="5"/>
        <v>0</v>
      </c>
      <c r="R31" s="45">
        <f t="shared" ca="1" si="6"/>
        <v>15017</v>
      </c>
      <c r="V31">
        <f t="shared" si="23"/>
        <v>8374.309831524497</v>
      </c>
      <c r="W31">
        <f t="shared" si="25"/>
        <v>6103.7884799999993</v>
      </c>
      <c r="X31">
        <f t="shared" si="26"/>
        <v>0</v>
      </c>
      <c r="Y31">
        <f t="shared" ca="1" si="27"/>
        <v>34028.104248475502</v>
      </c>
      <c r="AB31" s="39">
        <f t="shared" ca="1" si="8"/>
        <v>0.1726441030127199</v>
      </c>
      <c r="AC31" s="39">
        <f t="shared" ca="1" si="9"/>
        <v>0.1258352160726226</v>
      </c>
      <c r="AD31" s="39">
        <f t="shared" ca="1" si="10"/>
        <v>0</v>
      </c>
      <c r="AE31" s="39">
        <f t="shared" ca="1" si="11"/>
        <v>0.70152068091465747</v>
      </c>
      <c r="AH31" s="45">
        <f>FM_cons!BI30</f>
        <v>1423900.0072620299</v>
      </c>
      <c r="AJ31" s="41">
        <f ca="1"/>
        <v>25.476881150780461</v>
      </c>
      <c r="AL31" s="37">
        <f t="shared" ca="1" si="12"/>
        <v>36276531.255610168</v>
      </c>
      <c r="AO31" s="37">
        <f t="shared" ca="1" si="13"/>
        <v>6262929.1990377149</v>
      </c>
      <c r="AP31" s="37">
        <f t="shared" ca="1" si="14"/>
        <v>4564865.1489149528</v>
      </c>
      <c r="AQ31" s="37">
        <f t="shared" ca="1" si="15"/>
        <v>0</v>
      </c>
      <c r="AR31" s="37">
        <f t="shared" ca="1" si="16"/>
        <v>25448736.9076575</v>
      </c>
      <c r="AV31" s="58"/>
    </row>
    <row r="32" spans="2:50" ht="15" thickBot="1">
      <c r="B32" s="4">
        <v>44767</v>
      </c>
      <c r="C32">
        <v>0</v>
      </c>
      <c r="D32">
        <v>0</v>
      </c>
      <c r="F32">
        <v>0</v>
      </c>
      <c r="G32" s="37">
        <v>0</v>
      </c>
      <c r="H32" s="37"/>
      <c r="I32">
        <v>0</v>
      </c>
      <c r="N32">
        <f ca="1"/>
        <v>14520</v>
      </c>
      <c r="O32" s="45">
        <f t="shared" si="3"/>
        <v>0</v>
      </c>
      <c r="P32" s="45">
        <f t="shared" si="4"/>
        <v>0</v>
      </c>
      <c r="Q32" s="45">
        <f t="shared" si="5"/>
        <v>0</v>
      </c>
      <c r="R32" s="45">
        <f t="shared" ca="1" si="6"/>
        <v>14520</v>
      </c>
      <c r="V32">
        <f t="shared" si="23"/>
        <v>5024.5858989146982</v>
      </c>
      <c r="W32">
        <f t="shared" si="25"/>
        <v>2232.36</v>
      </c>
      <c r="X32">
        <f t="shared" si="26"/>
        <v>0</v>
      </c>
      <c r="Y32">
        <f t="shared" ca="1" si="27"/>
        <v>34351.889621085298</v>
      </c>
      <c r="AB32" s="39">
        <f t="shared" ca="1" si="8"/>
        <v>0.12075766687821739</v>
      </c>
      <c r="AC32" s="39">
        <f t="shared" ca="1" si="9"/>
        <v>5.3651104918016231E-2</v>
      </c>
      <c r="AD32" s="39">
        <f t="shared" ca="1" si="10"/>
        <v>0</v>
      </c>
      <c r="AE32" s="39">
        <f t="shared" ca="1" si="11"/>
        <v>0.82559122820376651</v>
      </c>
      <c r="AH32" s="45">
        <f>FM_cons!BI31</f>
        <v>1265931.184041</v>
      </c>
      <c r="AJ32" s="41">
        <f ca="1"/>
        <v>25.479595035275551</v>
      </c>
      <c r="AL32" s="37">
        <f t="shared" ca="1" si="12"/>
        <v>32255413.911891565</v>
      </c>
      <c r="AO32" s="37">
        <f t="shared" ca="1" si="13"/>
        <v>3895088.5281912205</v>
      </c>
      <c r="AP32" s="37">
        <f t="shared" ca="1" si="14"/>
        <v>1730538.5959609346</v>
      </c>
      <c r="AQ32" s="37">
        <f t="shared" ca="1" si="15"/>
        <v>0</v>
      </c>
      <c r="AR32" s="37">
        <f t="shared" ca="1" si="16"/>
        <v>26629786.787739415</v>
      </c>
      <c r="AV32" s="58"/>
    </row>
    <row r="33" spans="2:44">
      <c r="B33" s="4">
        <v>44774</v>
      </c>
      <c r="C33">
        <v>0</v>
      </c>
      <c r="D33">
        <v>0</v>
      </c>
      <c r="F33">
        <v>0</v>
      </c>
      <c r="G33" s="37">
        <v>0</v>
      </c>
      <c r="H33" s="37"/>
      <c r="I33">
        <v>0</v>
      </c>
      <c r="N33">
        <f ca="1"/>
        <v>13844</v>
      </c>
      <c r="O33" s="45">
        <f t="shared" si="3"/>
        <v>0</v>
      </c>
      <c r="P33" s="45">
        <f t="shared" si="4"/>
        <v>0</v>
      </c>
      <c r="Q33" s="45">
        <f t="shared" si="5"/>
        <v>0</v>
      </c>
      <c r="R33" s="45">
        <f t="shared" ca="1" si="6"/>
        <v>13844</v>
      </c>
      <c r="V33">
        <f t="shared" si="23"/>
        <v>1249.2060388592151</v>
      </c>
      <c r="W33">
        <f t="shared" si="25"/>
        <v>1339.4159999999999</v>
      </c>
      <c r="X33">
        <f t="shared" si="26"/>
        <v>0</v>
      </c>
      <c r="Y33">
        <f t="shared" ca="1" si="27"/>
        <v>33817.102121140786</v>
      </c>
      <c r="AB33" s="39">
        <f t="shared" ca="1" si="8"/>
        <v>3.4313451186111912E-2</v>
      </c>
      <c r="AC33" s="39">
        <f t="shared" ca="1" si="9"/>
        <v>3.6791357153435074E-2</v>
      </c>
      <c r="AD33" s="39">
        <f t="shared" ca="1" si="10"/>
        <v>0</v>
      </c>
      <c r="AE33" s="39">
        <f t="shared" ca="1" si="11"/>
        <v>0.92889519166045309</v>
      </c>
      <c r="AH33" s="45">
        <f>FM_cons!BI32</f>
        <v>1392589.09164992</v>
      </c>
      <c r="AJ33" s="41">
        <f ca="1"/>
        <v>25.482055438403801</v>
      </c>
      <c r="AL33" s="37">
        <f t="shared" ca="1" si="12"/>
        <v>35486032.436339654</v>
      </c>
      <c r="AO33" s="37">
        <f t="shared" ca="1" si="13"/>
        <v>1217648.2417931247</v>
      </c>
      <c r="AP33" s="37">
        <f t="shared" ca="1" si="14"/>
        <v>1305579.2933237541</v>
      </c>
      <c r="AQ33" s="37">
        <f t="shared" ca="1" si="15"/>
        <v>0</v>
      </c>
      <c r="AR33" s="37">
        <f t="shared" ca="1" si="16"/>
        <v>32962804.901222777</v>
      </c>
    </row>
    <row r="34" spans="2:44">
      <c r="B34" s="4">
        <v>44781</v>
      </c>
      <c r="C34">
        <v>0</v>
      </c>
      <c r="D34">
        <v>0</v>
      </c>
      <c r="F34">
        <v>0</v>
      </c>
      <c r="G34" s="37">
        <v>0</v>
      </c>
      <c r="H34" s="37"/>
      <c r="I34">
        <v>0</v>
      </c>
      <c r="N34">
        <f ca="1"/>
        <v>14153</v>
      </c>
      <c r="O34" s="45">
        <f t="shared" si="3"/>
        <v>0</v>
      </c>
      <c r="P34" s="45">
        <f t="shared" si="4"/>
        <v>0</v>
      </c>
      <c r="Q34" s="45">
        <f t="shared" si="5"/>
        <v>0</v>
      </c>
      <c r="R34" s="45">
        <f t="shared" ca="1" si="6"/>
        <v>14153</v>
      </c>
      <c r="V34">
        <f t="shared" si="23"/>
        <v>16.873129512832445</v>
      </c>
      <c r="W34">
        <f t="shared" si="25"/>
        <v>803.64959999999996</v>
      </c>
      <c r="X34">
        <f t="shared" si="26"/>
        <v>0</v>
      </c>
      <c r="Y34">
        <f t="shared" ca="1" si="27"/>
        <v>33754.023510487168</v>
      </c>
      <c r="AB34" s="39">
        <f t="shared" ca="1" si="8"/>
        <v>4.8802171966935535E-4</v>
      </c>
      <c r="AC34" s="39">
        <f t="shared" ca="1" si="9"/>
        <v>2.3243966657478247E-2</v>
      </c>
      <c r="AD34" s="39">
        <f t="shared" ca="1" si="10"/>
        <v>0</v>
      </c>
      <c r="AE34" s="39">
        <f t="shared" ca="1" si="11"/>
        <v>0.97626801162285237</v>
      </c>
      <c r="AH34" s="45">
        <f>FM_cons!BI33</f>
        <v>852211.88549447095</v>
      </c>
      <c r="AJ34" s="41">
        <f ca="1"/>
        <v>25.481709794286299</v>
      </c>
      <c r="AL34" s="37">
        <f t="shared" ca="1" si="12"/>
        <v>21715815.949411653</v>
      </c>
      <c r="AO34" s="37">
        <f t="shared" ca="1" si="13"/>
        <v>10597.789843655089</v>
      </c>
      <c r="AP34" s="37">
        <f t="shared" ca="1" si="14"/>
        <v>504761.70186805876</v>
      </c>
      <c r="AQ34" s="37">
        <f t="shared" ca="1" si="15"/>
        <v>0</v>
      </c>
      <c r="AR34" s="37">
        <f t="shared" ca="1" si="16"/>
        <v>21200456.45769994</v>
      </c>
    </row>
    <row r="35" spans="2:44">
      <c r="B35" s="4">
        <v>44788</v>
      </c>
      <c r="C35">
        <v>0</v>
      </c>
      <c r="D35">
        <v>0</v>
      </c>
      <c r="F35">
        <v>0</v>
      </c>
      <c r="G35" s="37">
        <v>0</v>
      </c>
      <c r="H35" s="37"/>
      <c r="I35">
        <v>0</v>
      </c>
      <c r="N35">
        <f ca="1"/>
        <v>14087</v>
      </c>
      <c r="O35" s="45">
        <f t="shared" si="3"/>
        <v>0</v>
      </c>
      <c r="P35" s="45">
        <f t="shared" si="4"/>
        <v>0</v>
      </c>
      <c r="Q35" s="45">
        <f t="shared" si="5"/>
        <v>0</v>
      </c>
      <c r="R35" s="45">
        <f t="shared" ca="1" si="6"/>
        <v>14087</v>
      </c>
      <c r="V35">
        <f t="shared" si="23"/>
        <v>0</v>
      </c>
      <c r="W35">
        <f t="shared" si="25"/>
        <v>482.18975999999998</v>
      </c>
      <c r="X35">
        <f t="shared" si="26"/>
        <v>0</v>
      </c>
      <c r="Y35">
        <f t="shared" ca="1" si="27"/>
        <v>33344.147839999998</v>
      </c>
      <c r="AB35" s="39">
        <f t="shared" ca="1" si="8"/>
        <v>0</v>
      </c>
      <c r="AC35" s="39">
        <f t="shared" ca="1" si="9"/>
        <v>1.425486157271723E-2</v>
      </c>
      <c r="AD35" s="39">
        <f t="shared" ca="1" si="10"/>
        <v>0</v>
      </c>
      <c r="AE35" s="39">
        <f t="shared" ca="1" si="11"/>
        <v>0.98574513842728273</v>
      </c>
      <c r="AH35" s="45">
        <f>FM_cons!BI34</f>
        <v>766575.58272192196</v>
      </c>
      <c r="AJ35" s="41">
        <f ca="1"/>
        <v>25.477845609262399</v>
      </c>
      <c r="AL35" s="37">
        <f t="shared" ca="1" si="12"/>
        <v>19530694.344419483</v>
      </c>
      <c r="AO35" s="37">
        <f t="shared" ca="1" si="13"/>
        <v>0</v>
      </c>
      <c r="AP35" s="37">
        <f t="shared" ca="1" si="14"/>
        <v>278407.34429875104</v>
      </c>
      <c r="AQ35" s="37">
        <f t="shared" ca="1" si="15"/>
        <v>0</v>
      </c>
      <c r="AR35" s="37">
        <f t="shared" ca="1" si="16"/>
        <v>19252287.000120733</v>
      </c>
    </row>
    <row r="36" spans="2:44">
      <c r="B36" s="4">
        <v>44795</v>
      </c>
      <c r="C36">
        <v>0</v>
      </c>
      <c r="D36">
        <v>0</v>
      </c>
      <c r="F36">
        <v>0</v>
      </c>
      <c r="G36" s="37">
        <v>0</v>
      </c>
      <c r="H36" s="37"/>
      <c r="I36">
        <v>0</v>
      </c>
      <c r="N36">
        <f ca="1"/>
        <v>15496</v>
      </c>
      <c r="O36" s="45">
        <f t="shared" si="3"/>
        <v>0</v>
      </c>
      <c r="P36" s="45">
        <f t="shared" si="4"/>
        <v>0</v>
      </c>
      <c r="Q36" s="45">
        <f t="shared" si="5"/>
        <v>0</v>
      </c>
      <c r="R36" s="45">
        <f t="shared" ca="1" si="6"/>
        <v>15496</v>
      </c>
      <c r="V36">
        <f t="shared" si="23"/>
        <v>0</v>
      </c>
      <c r="W36">
        <f t="shared" si="25"/>
        <v>0</v>
      </c>
      <c r="X36">
        <f t="shared" si="26"/>
        <v>0</v>
      </c>
      <c r="Y36">
        <f t="shared" ca="1" si="27"/>
        <v>35083.09792</v>
      </c>
      <c r="AB36" s="39">
        <f t="shared" ca="1" si="8"/>
        <v>0</v>
      </c>
      <c r="AC36" s="39">
        <f t="shared" ca="1" si="9"/>
        <v>0</v>
      </c>
      <c r="AD36" s="39">
        <f t="shared" ca="1" si="10"/>
        <v>0</v>
      </c>
      <c r="AE36" s="39">
        <f t="shared" ca="1" si="11"/>
        <v>1</v>
      </c>
      <c r="AH36" s="45">
        <f>FM_cons!BI35</f>
        <v>392807.14336601802</v>
      </c>
      <c r="AJ36" s="41">
        <f ca="1"/>
        <v>20.009754531566539</v>
      </c>
      <c r="AL36" s="37">
        <f t="shared" ca="1" si="12"/>
        <v>7859974.5169998864</v>
      </c>
      <c r="AO36" s="37">
        <f t="shared" ca="1" si="13"/>
        <v>0</v>
      </c>
      <c r="AP36" s="37">
        <f t="shared" ca="1" si="14"/>
        <v>0</v>
      </c>
      <c r="AQ36" s="37">
        <f t="shared" ca="1" si="15"/>
        <v>0</v>
      </c>
      <c r="AR36" s="37">
        <f t="shared" ca="1" si="16"/>
        <v>7859974.5169998864</v>
      </c>
    </row>
    <row r="37" spans="2:44">
      <c r="B37" s="4">
        <v>44802</v>
      </c>
      <c r="C37">
        <v>0</v>
      </c>
      <c r="D37">
        <v>0</v>
      </c>
      <c r="F37">
        <v>0</v>
      </c>
      <c r="G37" s="37">
        <v>0</v>
      </c>
      <c r="H37" s="37"/>
      <c r="I37">
        <v>0</v>
      </c>
      <c r="N37">
        <f ca="1"/>
        <v>16734</v>
      </c>
      <c r="O37" s="45">
        <f t="shared" si="3"/>
        <v>0</v>
      </c>
      <c r="P37" s="45">
        <f t="shared" si="4"/>
        <v>0</v>
      </c>
      <c r="Q37" s="45">
        <f t="shared" si="5"/>
        <v>0</v>
      </c>
      <c r="R37" s="45">
        <f t="shared" ca="1" si="6"/>
        <v>16734</v>
      </c>
      <c r="V37">
        <f t="shared" si="23"/>
        <v>0</v>
      </c>
      <c r="W37">
        <f t="shared" si="25"/>
        <v>0</v>
      </c>
      <c r="X37">
        <f t="shared" si="26"/>
        <v>0</v>
      </c>
      <c r="Y37">
        <f t="shared" ca="1" si="27"/>
        <v>37083.225599999998</v>
      </c>
      <c r="AB37" s="39">
        <f t="shared" ca="1" si="8"/>
        <v>0</v>
      </c>
      <c r="AC37" s="39">
        <f t="shared" ca="1" si="9"/>
        <v>0</v>
      </c>
      <c r="AD37" s="39">
        <f t="shared" ca="1" si="10"/>
        <v>0</v>
      </c>
      <c r="AE37" s="39">
        <f t="shared" ca="1" si="11"/>
        <v>1</v>
      </c>
      <c r="AH37" s="45">
        <f>FM_cons!BI36</f>
        <v>474240.01157253498</v>
      </c>
      <c r="AJ37" s="41">
        <f ca="1"/>
        <v>20.886332597162721</v>
      </c>
      <c r="AL37" s="37">
        <f t="shared" ca="1" si="12"/>
        <v>9905134.6125862636</v>
      </c>
      <c r="AO37" s="37">
        <f t="shared" ca="1" si="13"/>
        <v>0</v>
      </c>
      <c r="AP37" s="37">
        <f t="shared" ca="1" si="14"/>
        <v>0</v>
      </c>
      <c r="AQ37" s="37">
        <f t="shared" ca="1" si="15"/>
        <v>0</v>
      </c>
      <c r="AR37" s="37">
        <f t="shared" ca="1" si="16"/>
        <v>9905134.6125862636</v>
      </c>
    </row>
    <row r="38" spans="2:44">
      <c r="B38" s="4">
        <v>44809</v>
      </c>
      <c r="C38">
        <v>0</v>
      </c>
      <c r="D38">
        <v>0</v>
      </c>
      <c r="F38">
        <v>0</v>
      </c>
      <c r="G38" s="37">
        <v>0</v>
      </c>
      <c r="H38" s="37"/>
      <c r="I38">
        <v>0</v>
      </c>
      <c r="N38">
        <f ca="1"/>
        <v>14530</v>
      </c>
      <c r="O38" s="45">
        <f t="shared" si="3"/>
        <v>0</v>
      </c>
      <c r="P38" s="45">
        <f t="shared" si="4"/>
        <v>0</v>
      </c>
      <c r="Q38" s="45">
        <f t="shared" si="5"/>
        <v>0</v>
      </c>
      <c r="R38" s="45">
        <f t="shared" ca="1" si="6"/>
        <v>14530</v>
      </c>
      <c r="V38">
        <f t="shared" si="23"/>
        <v>0</v>
      </c>
      <c r="W38">
        <f t="shared" si="25"/>
        <v>0</v>
      </c>
      <c r="X38">
        <f t="shared" si="26"/>
        <v>0</v>
      </c>
      <c r="Y38">
        <f t="shared" ca="1" si="27"/>
        <v>36102.490239999999</v>
      </c>
      <c r="AB38" s="39">
        <f t="shared" ca="1" si="8"/>
        <v>0</v>
      </c>
      <c r="AC38" s="39">
        <f t="shared" ca="1" si="9"/>
        <v>0</v>
      </c>
      <c r="AD38" s="39">
        <f t="shared" ca="1" si="10"/>
        <v>0</v>
      </c>
      <c r="AE38" s="39">
        <f t="shared" ca="1" si="11"/>
        <v>1</v>
      </c>
      <c r="AH38" s="45">
        <f>FM_cons!BI37</f>
        <v>962572.35856107203</v>
      </c>
      <c r="AJ38" s="41">
        <f ca="1"/>
        <v>25.470696192424199</v>
      </c>
      <c r="AL38" s="37">
        <f t="shared" ca="1" si="12"/>
        <v>24517388.108134277</v>
      </c>
      <c r="AO38" s="37">
        <f t="shared" ca="1" si="13"/>
        <v>0</v>
      </c>
      <c r="AP38" s="37">
        <f t="shared" ca="1" si="14"/>
        <v>0</v>
      </c>
      <c r="AQ38" s="37">
        <f t="shared" ca="1" si="15"/>
        <v>0</v>
      </c>
      <c r="AR38" s="37">
        <f t="shared" ca="1" si="16"/>
        <v>24517388.108134277</v>
      </c>
    </row>
    <row r="39" spans="2:44">
      <c r="B39" s="4">
        <v>44816</v>
      </c>
      <c r="C39">
        <v>0</v>
      </c>
      <c r="D39">
        <v>0</v>
      </c>
      <c r="F39">
        <v>0</v>
      </c>
      <c r="G39" s="37">
        <v>0</v>
      </c>
      <c r="H39" s="37"/>
      <c r="I39">
        <v>0</v>
      </c>
      <c r="N39">
        <f ca="1"/>
        <v>15199</v>
      </c>
      <c r="O39" s="45">
        <f t="shared" si="3"/>
        <v>0</v>
      </c>
      <c r="P39" s="45">
        <f t="shared" si="4"/>
        <v>0</v>
      </c>
      <c r="Q39" s="45">
        <f t="shared" si="5"/>
        <v>0</v>
      </c>
      <c r="R39" s="45">
        <f t="shared" ca="1" si="6"/>
        <v>15199</v>
      </c>
      <c r="V39">
        <f t="shared" si="23"/>
        <v>0</v>
      </c>
      <c r="W39">
        <f t="shared" si="25"/>
        <v>0</v>
      </c>
      <c r="X39">
        <f t="shared" si="26"/>
        <v>0</v>
      </c>
      <c r="Y39">
        <f t="shared" ca="1" si="27"/>
        <v>36214.588479999991</v>
      </c>
      <c r="AB39" s="39">
        <f t="shared" ca="1" si="8"/>
        <v>0</v>
      </c>
      <c r="AC39" s="39">
        <f t="shared" ca="1" si="9"/>
        <v>0</v>
      </c>
      <c r="AD39" s="39">
        <f t="shared" ca="1" si="10"/>
        <v>0</v>
      </c>
      <c r="AE39" s="39">
        <f t="shared" ca="1" si="11"/>
        <v>1</v>
      </c>
      <c r="AH39" s="45">
        <f>FM_cons!BI38</f>
        <v>451868.13720283803</v>
      </c>
      <c r="AJ39" s="41">
        <f ca="1"/>
        <v>20.595814893685901</v>
      </c>
      <c r="AL39" s="37">
        <f t="shared" ca="1" si="12"/>
        <v>9306592.510184316</v>
      </c>
      <c r="AO39" s="37">
        <f t="shared" ca="1" si="13"/>
        <v>0</v>
      </c>
      <c r="AP39" s="37">
        <f t="shared" ca="1" si="14"/>
        <v>0</v>
      </c>
      <c r="AQ39" s="37">
        <f t="shared" ca="1" si="15"/>
        <v>0</v>
      </c>
      <c r="AR39" s="37">
        <f t="shared" ca="1" si="16"/>
        <v>9306592.510184316</v>
      </c>
    </row>
    <row r="40" spans="2:44">
      <c r="B40" s="4">
        <v>44823</v>
      </c>
      <c r="C40">
        <v>0</v>
      </c>
      <c r="D40">
        <v>0</v>
      </c>
      <c r="F40">
        <v>0</v>
      </c>
      <c r="G40" s="37">
        <v>0</v>
      </c>
      <c r="H40" s="37"/>
      <c r="I40">
        <v>0</v>
      </c>
      <c r="N40">
        <f ca="1"/>
        <v>14848</v>
      </c>
      <c r="O40" s="45">
        <f t="shared" si="3"/>
        <v>0</v>
      </c>
      <c r="P40" s="45">
        <f t="shared" si="4"/>
        <v>0</v>
      </c>
      <c r="Q40" s="45">
        <f t="shared" si="5"/>
        <v>0</v>
      </c>
      <c r="R40" s="45">
        <f t="shared" ca="1" si="6"/>
        <v>14848</v>
      </c>
      <c r="V40">
        <f t="shared" si="23"/>
        <v>0</v>
      </c>
      <c r="W40">
        <f t="shared" si="25"/>
        <v>0</v>
      </c>
      <c r="X40">
        <f t="shared" si="26"/>
        <v>0</v>
      </c>
      <c r="Y40">
        <f t="shared" ca="1" si="27"/>
        <v>35916.430720000004</v>
      </c>
      <c r="AB40" s="39">
        <f t="shared" ca="1" si="8"/>
        <v>0</v>
      </c>
      <c r="AC40" s="39">
        <f t="shared" ca="1" si="9"/>
        <v>0</v>
      </c>
      <c r="AD40" s="39">
        <f t="shared" ca="1" si="10"/>
        <v>0</v>
      </c>
      <c r="AE40" s="39">
        <f t="shared" ca="1" si="11"/>
        <v>1</v>
      </c>
      <c r="AH40" s="45">
        <f>FM_cons!BI39</f>
        <v>1015086.78132763</v>
      </c>
      <c r="AJ40" s="41">
        <f ca="1"/>
        <v>25.46635164427094</v>
      </c>
      <c r="AL40" s="37">
        <f t="shared" ca="1" si="12"/>
        <v>25850556.922740586</v>
      </c>
      <c r="AO40" s="37">
        <f t="shared" ca="1" si="13"/>
        <v>0</v>
      </c>
      <c r="AP40" s="37">
        <f t="shared" ca="1" si="14"/>
        <v>0</v>
      </c>
      <c r="AQ40" s="37">
        <f t="shared" ca="1" si="15"/>
        <v>0</v>
      </c>
      <c r="AR40" s="37">
        <f t="shared" ca="1" si="16"/>
        <v>25850556.922740586</v>
      </c>
    </row>
    <row r="41" spans="2:44">
      <c r="B41" s="4">
        <v>44830</v>
      </c>
      <c r="C41">
        <v>0</v>
      </c>
      <c r="D41">
        <v>0</v>
      </c>
      <c r="F41">
        <v>0</v>
      </c>
      <c r="G41" s="37">
        <v>0</v>
      </c>
      <c r="H41" s="37"/>
      <c r="I41">
        <v>0</v>
      </c>
      <c r="N41">
        <f ca="1"/>
        <v>16274</v>
      </c>
      <c r="O41" s="45">
        <f t="shared" si="3"/>
        <v>0</v>
      </c>
      <c r="P41" s="45">
        <f t="shared" si="4"/>
        <v>0</v>
      </c>
      <c r="Q41" s="45">
        <f t="shared" si="5"/>
        <v>0</v>
      </c>
      <c r="R41" s="45">
        <f t="shared" ca="1" si="6"/>
        <v>16274</v>
      </c>
      <c r="V41">
        <f t="shared" si="23"/>
        <v>0</v>
      </c>
      <c r="W41">
        <f t="shared" si="25"/>
        <v>0</v>
      </c>
      <c r="X41">
        <f t="shared" si="26"/>
        <v>0</v>
      </c>
      <c r="Y41">
        <f t="shared" ca="1" si="27"/>
        <v>37166.615359999996</v>
      </c>
      <c r="AB41" s="39">
        <f t="shared" ca="1" si="8"/>
        <v>0</v>
      </c>
      <c r="AC41" s="39">
        <f t="shared" ca="1" si="9"/>
        <v>0</v>
      </c>
      <c r="AD41" s="39">
        <f t="shared" ca="1" si="10"/>
        <v>0</v>
      </c>
      <c r="AE41" s="39">
        <f t="shared" ca="1" si="11"/>
        <v>1</v>
      </c>
      <c r="AH41" s="45">
        <f>FM_cons!BI40</f>
        <v>611858.60115274601</v>
      </c>
      <c r="AJ41" s="41">
        <f ca="1"/>
        <v>25.115994162192699</v>
      </c>
      <c r="AL41" s="37">
        <f t="shared" ca="1" si="12"/>
        <v>15367437.05463976</v>
      </c>
      <c r="AO41" s="37">
        <f t="shared" ca="1" si="13"/>
        <v>0</v>
      </c>
      <c r="AP41" s="37">
        <f t="shared" ca="1" si="14"/>
        <v>0</v>
      </c>
      <c r="AQ41" s="37">
        <f t="shared" ca="1" si="15"/>
        <v>0</v>
      </c>
      <c r="AR41" s="37">
        <f t="shared" ca="1" si="16"/>
        <v>15367437.05463976</v>
      </c>
    </row>
    <row r="42" spans="2:44">
      <c r="B42" s="4">
        <v>44837</v>
      </c>
      <c r="C42">
        <v>0</v>
      </c>
      <c r="D42">
        <v>0</v>
      </c>
      <c r="F42">
        <v>0</v>
      </c>
      <c r="G42" s="37">
        <v>0</v>
      </c>
      <c r="H42" s="37"/>
      <c r="I42">
        <v>39982</v>
      </c>
      <c r="N42">
        <f ca="1"/>
        <v>48094</v>
      </c>
      <c r="O42" s="45">
        <f t="shared" si="3"/>
        <v>0</v>
      </c>
      <c r="P42" s="45">
        <f t="shared" si="4"/>
        <v>0</v>
      </c>
      <c r="Q42" s="45">
        <f t="shared" si="5"/>
        <v>39982</v>
      </c>
      <c r="R42" s="45">
        <f t="shared" ca="1" si="6"/>
        <v>8112</v>
      </c>
      <c r="V42">
        <f t="shared" si="23"/>
        <v>0</v>
      </c>
      <c r="W42">
        <f t="shared" si="25"/>
        <v>0</v>
      </c>
      <c r="X42">
        <f t="shared" si="26"/>
        <v>39982</v>
      </c>
      <c r="Y42">
        <f t="shared" ca="1" si="27"/>
        <v>29688.987840000002</v>
      </c>
      <c r="AB42" s="39">
        <f t="shared" ca="1" si="8"/>
        <v>0</v>
      </c>
      <c r="AC42" s="39">
        <f t="shared" ca="1" si="9"/>
        <v>0</v>
      </c>
      <c r="AD42" s="39">
        <f t="shared" ca="1" si="10"/>
        <v>0.5738687112032772</v>
      </c>
      <c r="AE42" s="39">
        <f t="shared" ca="1" si="11"/>
        <v>0.4261312887967228</v>
      </c>
      <c r="AH42" s="45">
        <f>FM_cons!BI41</f>
        <v>1059349.5329334801</v>
      </c>
      <c r="AJ42" s="41">
        <f ca="1"/>
        <v>25.4729620409984</v>
      </c>
      <c r="AL42" s="37">
        <f t="shared" ca="1" si="12"/>
        <v>26984770.440563925</v>
      </c>
      <c r="AO42" s="37">
        <f t="shared" ca="1" si="13"/>
        <v>0</v>
      </c>
      <c r="AP42" s="37">
        <f t="shared" ca="1" si="14"/>
        <v>0</v>
      </c>
      <c r="AQ42" s="37">
        <f ca="1">$AL42*AD42</f>
        <v>15485715.434842709</v>
      </c>
      <c r="AR42" s="37">
        <f t="shared" ca="1" si="16"/>
        <v>11499055.005721215</v>
      </c>
    </row>
    <row r="43" spans="2:44">
      <c r="B43" s="4">
        <v>44844</v>
      </c>
      <c r="C43">
        <v>0</v>
      </c>
      <c r="D43">
        <v>0</v>
      </c>
      <c r="F43">
        <v>0</v>
      </c>
      <c r="G43" s="37">
        <v>0</v>
      </c>
      <c r="H43" s="37"/>
      <c r="I43">
        <v>28389</v>
      </c>
      <c r="N43">
        <f ca="1"/>
        <v>35775</v>
      </c>
      <c r="O43" s="45">
        <f t="shared" si="3"/>
        <v>0</v>
      </c>
      <c r="P43" s="45">
        <f t="shared" si="4"/>
        <v>0</v>
      </c>
      <c r="Q43" s="45">
        <f t="shared" si="5"/>
        <v>28389</v>
      </c>
      <c r="R43" s="45">
        <f t="shared" ca="1" si="6"/>
        <v>7386</v>
      </c>
      <c r="V43">
        <f t="shared" si="23"/>
        <v>0</v>
      </c>
      <c r="W43">
        <f t="shared" si="25"/>
        <v>0</v>
      </c>
      <c r="X43">
        <f t="shared" si="26"/>
        <v>52378.2</v>
      </c>
      <c r="Y43">
        <f t="shared" ca="1" si="27"/>
        <v>24418.6512</v>
      </c>
      <c r="AB43" s="39">
        <f t="shared" ca="1" si="8"/>
        <v>0</v>
      </c>
      <c r="AC43" s="39">
        <f t="shared" ca="1" si="9"/>
        <v>0</v>
      </c>
      <c r="AD43" s="39">
        <f t="shared" ca="1" si="10"/>
        <v>0.68203577596681453</v>
      </c>
      <c r="AE43" s="39">
        <f t="shared" ca="1" si="11"/>
        <v>0.31796422403318536</v>
      </c>
      <c r="AH43" s="45">
        <f>FM_cons!BI42</f>
        <v>1231925.7620943501</v>
      </c>
      <c r="AJ43" s="41">
        <f ca="1"/>
        <v>21.59642937877291</v>
      </c>
      <c r="AL43" s="37">
        <f t="shared" ca="1" si="12"/>
        <v>26605197.72096163</v>
      </c>
      <c r="AO43" s="37">
        <f t="shared" ca="1" si="13"/>
        <v>0</v>
      </c>
      <c r="AP43" s="37">
        <f t="shared" ca="1" si="14"/>
        <v>0</v>
      </c>
      <c r="AQ43" s="37">
        <f t="shared" ca="1" si="15"/>
        <v>18145696.672366589</v>
      </c>
      <c r="AR43" s="37">
        <f t="shared" ca="1" si="16"/>
        <v>8459501.0485950373</v>
      </c>
    </row>
    <row r="44" spans="2:44">
      <c r="B44" s="4">
        <v>44851</v>
      </c>
      <c r="C44">
        <v>0</v>
      </c>
      <c r="D44">
        <v>0</v>
      </c>
      <c r="F44">
        <v>0</v>
      </c>
      <c r="G44" s="37">
        <v>0</v>
      </c>
      <c r="H44" s="37"/>
      <c r="I44">
        <v>21974</v>
      </c>
      <c r="N44">
        <f ca="1"/>
        <v>29287</v>
      </c>
      <c r="O44" s="45">
        <f t="shared" si="3"/>
        <v>0</v>
      </c>
      <c r="P44" s="45">
        <f t="shared" si="4"/>
        <v>0</v>
      </c>
      <c r="Q44" s="45">
        <f t="shared" si="5"/>
        <v>21974</v>
      </c>
      <c r="R44" s="45">
        <f t="shared" ca="1" si="6"/>
        <v>7313</v>
      </c>
      <c r="V44">
        <f t="shared" si="23"/>
        <v>0</v>
      </c>
      <c r="W44">
        <f t="shared" si="25"/>
        <v>0</v>
      </c>
      <c r="X44">
        <f t="shared" si="26"/>
        <v>53400.919999999991</v>
      </c>
      <c r="Y44">
        <f t="shared" ca="1" si="27"/>
        <v>21286.279040000001</v>
      </c>
      <c r="AB44" s="39">
        <f t="shared" ca="1" si="8"/>
        <v>0</v>
      </c>
      <c r="AC44" s="39">
        <f t="shared" ca="1" si="9"/>
        <v>0</v>
      </c>
      <c r="AD44" s="39">
        <f t="shared" ca="1" si="10"/>
        <v>0.714994278623305</v>
      </c>
      <c r="AE44" s="39">
        <f t="shared" ca="1" si="11"/>
        <v>0.285005721376695</v>
      </c>
      <c r="AH44" s="45">
        <f>FM_cons!BI43</f>
        <v>935846.76886835496</v>
      </c>
      <c r="AJ44" s="41">
        <f ca="1"/>
        <v>20.748782717098418</v>
      </c>
      <c r="AL44" s="37">
        <f t="shared" ca="1" si="12"/>
        <v>19417681.263748121</v>
      </c>
      <c r="AO44" s="37">
        <f t="shared" ca="1" si="13"/>
        <v>0</v>
      </c>
      <c r="AP44" s="37">
        <f t="shared" ca="1" si="14"/>
        <v>0</v>
      </c>
      <c r="AQ44" s="37">
        <f t="shared" ca="1" si="15"/>
        <v>13883531.007710854</v>
      </c>
      <c r="AR44" s="37">
        <f t="shared" ca="1" si="16"/>
        <v>5534150.2560372679</v>
      </c>
    </row>
    <row r="45" spans="2:44">
      <c r="B45" s="4">
        <v>44858</v>
      </c>
      <c r="C45">
        <v>0</v>
      </c>
      <c r="D45">
        <v>0</v>
      </c>
      <c r="F45">
        <v>0</v>
      </c>
      <c r="G45" s="37">
        <v>0</v>
      </c>
      <c r="H45" s="37"/>
      <c r="I45">
        <v>18120</v>
      </c>
      <c r="N45">
        <f ca="1"/>
        <v>24835</v>
      </c>
      <c r="O45" s="45">
        <f t="shared" si="3"/>
        <v>0</v>
      </c>
      <c r="P45" s="45">
        <f t="shared" si="4"/>
        <v>0</v>
      </c>
      <c r="Q45" s="45">
        <f t="shared" si="5"/>
        <v>18120</v>
      </c>
      <c r="R45" s="45">
        <f t="shared" ca="1" si="6"/>
        <v>6715</v>
      </c>
      <c r="V45">
        <f t="shared" si="23"/>
        <v>0</v>
      </c>
      <c r="W45">
        <f t="shared" si="25"/>
        <v>0</v>
      </c>
      <c r="X45">
        <f t="shared" si="26"/>
        <v>50160.552000000003</v>
      </c>
      <c r="Y45">
        <f t="shared" ca="1" si="27"/>
        <v>18777.642879999999</v>
      </c>
      <c r="AB45" s="39">
        <f t="shared" ca="1" si="8"/>
        <v>0</v>
      </c>
      <c r="AC45" s="39">
        <f t="shared" ca="1" si="9"/>
        <v>0</v>
      </c>
      <c r="AD45" s="39">
        <f t="shared" ca="1" si="10"/>
        <v>0.7276162668215197</v>
      </c>
      <c r="AE45" s="39">
        <f t="shared" ca="1" si="11"/>
        <v>0.27238373317848036</v>
      </c>
      <c r="AH45" s="45">
        <f>FM_cons!BI44</f>
        <v>1093735.0851442299</v>
      </c>
      <c r="AJ45" s="41">
        <f ca="1"/>
        <v>25.46184049341765</v>
      </c>
      <c r="AL45" s="37">
        <f t="shared" ca="1" si="12"/>
        <v>27848508.279996954</v>
      </c>
      <c r="AO45" s="37">
        <f t="shared" ca="1" si="13"/>
        <v>0</v>
      </c>
      <c r="AP45" s="37">
        <f t="shared" ca="1" si="14"/>
        <v>0</v>
      </c>
      <c r="AQ45" s="37">
        <f t="shared" ca="1" si="15"/>
        <v>20263027.631239563</v>
      </c>
      <c r="AR45" s="37">
        <f t="shared" ca="1" si="16"/>
        <v>7585480.6487573916</v>
      </c>
    </row>
    <row r="46" spans="2:44">
      <c r="B46" s="4">
        <v>44865</v>
      </c>
      <c r="C46">
        <v>0</v>
      </c>
      <c r="D46">
        <v>0</v>
      </c>
      <c r="F46">
        <v>0</v>
      </c>
      <c r="G46" s="37">
        <v>0</v>
      </c>
      <c r="H46" s="37"/>
      <c r="I46">
        <v>2186.4285714285716</v>
      </c>
      <c r="N46">
        <f ca="1"/>
        <v>22016</v>
      </c>
      <c r="O46" s="45">
        <f t="shared" si="3"/>
        <v>0</v>
      </c>
      <c r="P46" s="45">
        <f t="shared" si="4"/>
        <v>0</v>
      </c>
      <c r="Q46" s="45">
        <f t="shared" si="5"/>
        <v>2186.4285714285716</v>
      </c>
      <c r="R46" s="45">
        <f t="shared" ca="1" si="6"/>
        <v>19829.571428571428</v>
      </c>
      <c r="V46">
        <f t="shared" si="23"/>
        <v>0</v>
      </c>
      <c r="W46">
        <f t="shared" si="25"/>
        <v>0</v>
      </c>
      <c r="X46">
        <f t="shared" si="26"/>
        <v>32282.759771428573</v>
      </c>
      <c r="Y46">
        <f t="shared" ca="1" si="27"/>
        <v>30403.408868571431</v>
      </c>
      <c r="AB46" s="39">
        <f t="shared" ca="1" si="8"/>
        <v>0</v>
      </c>
      <c r="AC46" s="39">
        <f t="shared" ca="1" si="9"/>
        <v>0</v>
      </c>
      <c r="AD46" s="39">
        <f t="shared" ca="1" si="10"/>
        <v>0.51499015607135012</v>
      </c>
      <c r="AE46" s="39">
        <f t="shared" ca="1" si="11"/>
        <v>0.48500984392864993</v>
      </c>
      <c r="AH46" s="45">
        <f>FM_cons!BI45</f>
        <v>1089670.5859781399</v>
      </c>
      <c r="AJ46" s="41">
        <f ca="1"/>
        <v>25.836655275232669</v>
      </c>
      <c r="AL46" s="37">
        <f t="shared" ca="1" si="12"/>
        <v>28153443.293477982</v>
      </c>
      <c r="AO46" s="37">
        <f t="shared" ca="1" si="13"/>
        <v>0</v>
      </c>
      <c r="AP46" s="37">
        <f t="shared" ca="1" si="14"/>
        <v>0</v>
      </c>
      <c r="AQ46" s="37">
        <f t="shared" ca="1" si="15"/>
        <v>14498746.155654132</v>
      </c>
      <c r="AR46" s="37">
        <f t="shared" ca="1" si="16"/>
        <v>13654697.137823852</v>
      </c>
    </row>
    <row r="47" spans="2:44">
      <c r="B47" s="4">
        <v>44872</v>
      </c>
      <c r="C47">
        <v>102042.06134757426</v>
      </c>
      <c r="D47">
        <v>0</v>
      </c>
      <c r="F47">
        <v>0</v>
      </c>
      <c r="G47" s="37">
        <v>0</v>
      </c>
      <c r="H47" s="37"/>
      <c r="I47">
        <v>0</v>
      </c>
      <c r="N47">
        <f ca="1"/>
        <v>116805</v>
      </c>
      <c r="O47" s="45">
        <f t="shared" si="3"/>
        <v>102042.06134757426</v>
      </c>
      <c r="P47" s="45">
        <f t="shared" si="4"/>
        <v>0</v>
      </c>
      <c r="Q47" s="45">
        <f t="shared" si="5"/>
        <v>0</v>
      </c>
      <c r="R47" s="45">
        <f t="shared" ca="1" si="6"/>
        <v>14762.938652425742</v>
      </c>
      <c r="V47">
        <f t="shared" si="23"/>
        <v>102042.06134757426</v>
      </c>
      <c r="W47">
        <f t="shared" si="25"/>
        <v>0</v>
      </c>
      <c r="X47">
        <f t="shared" si="26"/>
        <v>19369.655862857144</v>
      </c>
      <c r="Y47">
        <f t="shared" ca="1" si="27"/>
        <v>32245.704229568601</v>
      </c>
      <c r="AB47" s="39">
        <f t="shared" ca="1" si="8"/>
        <v>0.66408807587220597</v>
      </c>
      <c r="AC47" s="39">
        <f t="shared" ca="1" si="9"/>
        <v>0</v>
      </c>
      <c r="AD47" s="39">
        <f t="shared" ca="1" si="10"/>
        <v>0.12605740537186216</v>
      </c>
      <c r="AE47" s="39">
        <f t="shared" ca="1" si="11"/>
        <v>0.20985451875593181</v>
      </c>
      <c r="AH47" s="45">
        <f>FM_cons!BI46</f>
        <v>1684203.5888475601</v>
      </c>
      <c r="AJ47" s="41">
        <f ca="1"/>
        <v>20.67296825809477</v>
      </c>
      <c r="AL47" s="37">
        <f t="shared" ca="1" si="12"/>
        <v>34817487.332414903</v>
      </c>
      <c r="AO47" s="37">
        <f t="shared" ca="1" si="13"/>
        <v>23121878.169288319</v>
      </c>
      <c r="AP47" s="37">
        <f t="shared" ca="1" si="14"/>
        <v>0</v>
      </c>
      <c r="AQ47" s="37">
        <f t="shared" ca="1" si="15"/>
        <v>4389002.114691901</v>
      </c>
      <c r="AR47" s="37">
        <f t="shared" ca="1" si="16"/>
        <v>7306607.0484346813</v>
      </c>
    </row>
    <row r="48" spans="2:44">
      <c r="B48" s="4">
        <v>44879</v>
      </c>
      <c r="C48">
        <v>36758.490202750174</v>
      </c>
      <c r="D48">
        <v>0</v>
      </c>
      <c r="F48">
        <v>0</v>
      </c>
      <c r="G48" s="37">
        <v>0</v>
      </c>
      <c r="H48" s="37"/>
      <c r="I48">
        <v>0</v>
      </c>
      <c r="N48">
        <f ca="1"/>
        <v>54120</v>
      </c>
      <c r="O48" s="45">
        <f t="shared" si="3"/>
        <v>36758.490202750174</v>
      </c>
      <c r="P48" s="45">
        <f t="shared" si="4"/>
        <v>0</v>
      </c>
      <c r="Q48" s="45">
        <f t="shared" si="5"/>
        <v>0</v>
      </c>
      <c r="R48" s="45">
        <f t="shared" ca="1" si="6"/>
        <v>17361.509797249826</v>
      </c>
      <c r="V48">
        <f t="shared" si="23"/>
        <v>97983.727011294715</v>
      </c>
      <c r="W48">
        <f t="shared" si="25"/>
        <v>0</v>
      </c>
      <c r="X48">
        <f t="shared" si="26"/>
        <v>9756.3933257142853</v>
      </c>
      <c r="Y48">
        <f t="shared" ca="1" si="27"/>
        <v>36330.458862990978</v>
      </c>
      <c r="AB48" s="39">
        <f t="shared" ca="1" si="8"/>
        <v>0.68010920449811541</v>
      </c>
      <c r="AC48" s="39">
        <f t="shared" ca="1" si="9"/>
        <v>0</v>
      </c>
      <c r="AD48" s="39">
        <f t="shared" ca="1" si="10"/>
        <v>6.7719539824785319E-2</v>
      </c>
      <c r="AE48" s="39">
        <f t="shared" ca="1" si="11"/>
        <v>0.2521712556770993</v>
      </c>
      <c r="AH48" s="45">
        <f>FM_cons!BI47</f>
        <v>1601241.3025642801</v>
      </c>
      <c r="AJ48" s="41">
        <f ca="1"/>
        <v>25.91306870708328</v>
      </c>
      <c r="AL48" s="37">
        <f t="shared" ca="1" si="12"/>
        <v>41493075.889967717</v>
      </c>
      <c r="AO48" s="37">
        <f t="shared" ca="1" si="13"/>
        <v>28219822.835705876</v>
      </c>
      <c r="AP48" s="37">
        <f t="shared" ca="1" si="14"/>
        <v>0</v>
      </c>
      <c r="AQ48" s="37">
        <f t="shared" ca="1" si="15"/>
        <v>2809892.0051835082</v>
      </c>
      <c r="AR48" s="37">
        <f t="shared" ca="1" si="16"/>
        <v>10463361.049078334</v>
      </c>
    </row>
    <row r="49" spans="2:44">
      <c r="B49" s="4">
        <v>44886</v>
      </c>
      <c r="C49">
        <v>7004.9310968586351</v>
      </c>
      <c r="D49">
        <v>0</v>
      </c>
      <c r="F49">
        <v>0</v>
      </c>
      <c r="G49" s="37">
        <v>0</v>
      </c>
      <c r="H49" s="37"/>
      <c r="I49">
        <v>0</v>
      </c>
      <c r="N49">
        <f ca="1"/>
        <v>21315</v>
      </c>
      <c r="O49" s="45">
        <f t="shared" si="3"/>
        <v>7004.9310968586351</v>
      </c>
      <c r="P49" s="45">
        <f t="shared" si="4"/>
        <v>0</v>
      </c>
      <c r="Q49" s="45">
        <f t="shared" si="5"/>
        <v>0</v>
      </c>
      <c r="R49" s="45">
        <f t="shared" ca="1" si="6"/>
        <v>14310.068903141364</v>
      </c>
      <c r="V49">
        <f t="shared" si="23"/>
        <v>65795.167303635477</v>
      </c>
      <c r="W49">
        <f t="shared" si="25"/>
        <v>0</v>
      </c>
      <c r="X49">
        <f t="shared" si="26"/>
        <v>4529.3188114285713</v>
      </c>
      <c r="Y49">
        <f t="shared" ca="1" si="27"/>
        <v>35763.743004935961</v>
      </c>
      <c r="AB49" s="39">
        <f t="shared" ca="1" si="8"/>
        <v>0.62019290782215175</v>
      </c>
      <c r="AC49" s="39">
        <f t="shared" ca="1" si="9"/>
        <v>0</v>
      </c>
      <c r="AD49" s="39">
        <f t="shared" ca="1" si="10"/>
        <v>4.2693886484855025E-2</v>
      </c>
      <c r="AE49" s="39">
        <f t="shared" ca="1" si="11"/>
        <v>0.3371132056929933</v>
      </c>
      <c r="AH49" s="45">
        <f>FM_cons!BI48</f>
        <v>1531730.8770800901</v>
      </c>
      <c r="AJ49" s="41">
        <f ca="1"/>
        <v>25.909290138187199</v>
      </c>
      <c r="AL49" s="37">
        <f t="shared" ca="1" si="12"/>
        <v>39686059.707888007</v>
      </c>
      <c r="AO49" s="37">
        <f t="shared" ca="1" si="13"/>
        <v>24613012.770238597</v>
      </c>
      <c r="AP49" s="37">
        <f t="shared" ca="1" si="14"/>
        <v>0</v>
      </c>
      <c r="AQ49" s="37">
        <f t="shared" ca="1" si="15"/>
        <v>1694352.1281997494</v>
      </c>
      <c r="AR49" s="37">
        <f t="shared" ca="1" si="16"/>
        <v>13378694.809449663</v>
      </c>
    </row>
    <row r="50" spans="2:44">
      <c r="B50" s="4">
        <v>44893</v>
      </c>
      <c r="C50">
        <v>0</v>
      </c>
      <c r="D50">
        <v>0</v>
      </c>
      <c r="F50">
        <v>0</v>
      </c>
      <c r="G50" s="37">
        <v>0</v>
      </c>
      <c r="H50" s="37"/>
      <c r="I50">
        <v>0</v>
      </c>
      <c r="N50">
        <f ca="1"/>
        <v>13822</v>
      </c>
      <c r="O50" s="45">
        <f t="shared" si="3"/>
        <v>0</v>
      </c>
      <c r="P50" s="45">
        <f t="shared" si="4"/>
        <v>0</v>
      </c>
      <c r="Q50" s="45">
        <f t="shared" si="5"/>
        <v>0</v>
      </c>
      <c r="R50" s="45">
        <f t="shared" ca="1" si="6"/>
        <v>13822</v>
      </c>
      <c r="V50">
        <f t="shared" si="23"/>
        <v>39477.100382181277</v>
      </c>
      <c r="W50">
        <f t="shared" si="25"/>
        <v>0</v>
      </c>
      <c r="X50">
        <f t="shared" si="26"/>
        <v>1692.3723428571427</v>
      </c>
      <c r="Y50">
        <f t="shared" ca="1" si="27"/>
        <v>34939.050474961572</v>
      </c>
      <c r="AB50" s="39">
        <f t="shared" ca="1" si="8"/>
        <v>0.51869486783290097</v>
      </c>
      <c r="AC50" s="39">
        <f t="shared" ca="1" si="9"/>
        <v>0</v>
      </c>
      <c r="AD50" s="39">
        <f t="shared" ca="1" si="10"/>
        <v>2.2236305103567465E-2</v>
      </c>
      <c r="AE50" s="39">
        <f t="shared" ca="1" si="11"/>
        <v>0.45906882706353147</v>
      </c>
      <c r="AH50" s="45">
        <f>FM_cons!BI49</f>
        <v>1056729.6526764601</v>
      </c>
      <c r="AJ50" s="41">
        <f ca="1"/>
        <v>25.786924310556419</v>
      </c>
      <c r="AL50" s="37">
        <f t="shared" ca="1" si="12"/>
        <v>27249807.57028845</v>
      </c>
      <c r="AO50" s="37">
        <f t="shared" ca="1" si="13"/>
        <v>14134335.336142752</v>
      </c>
      <c r="AP50" s="37">
        <f t="shared" ca="1" si="14"/>
        <v>0</v>
      </c>
      <c r="AQ50" s="37">
        <f t="shared" ca="1" si="15"/>
        <v>605935.03514643642</v>
      </c>
      <c r="AR50" s="37">
        <f t="shared" ca="1" si="16"/>
        <v>12509537.19899926</v>
      </c>
    </row>
    <row r="51" spans="2:44">
      <c r="B51" s="4">
        <v>44900</v>
      </c>
      <c r="C51">
        <v>0</v>
      </c>
      <c r="D51">
        <v>0</v>
      </c>
      <c r="F51">
        <v>0</v>
      </c>
      <c r="G51" s="37">
        <v>0</v>
      </c>
      <c r="H51" s="37"/>
      <c r="I51">
        <v>0</v>
      </c>
      <c r="N51">
        <f ca="1"/>
        <v>13638</v>
      </c>
      <c r="O51" s="45">
        <f t="shared" si="3"/>
        <v>0</v>
      </c>
      <c r="P51" s="45">
        <f t="shared" si="4"/>
        <v>0</v>
      </c>
      <c r="Q51" s="45">
        <f t="shared" si="5"/>
        <v>0</v>
      </c>
      <c r="R51" s="45">
        <f t="shared" ca="1" si="6"/>
        <v>13638</v>
      </c>
      <c r="V51">
        <f t="shared" si="23"/>
        <v>23686.260229308769</v>
      </c>
      <c r="W51">
        <f t="shared" si="25"/>
        <v>0</v>
      </c>
      <c r="X51">
        <f t="shared" si="26"/>
        <v>170.01668571428573</v>
      </c>
      <c r="Y51">
        <f t="shared" ca="1" si="27"/>
        <v>34288.13524497694</v>
      </c>
      <c r="AB51" s="39">
        <f t="shared" ca="1" si="8"/>
        <v>0.40736950206203226</v>
      </c>
      <c r="AC51" s="39">
        <f t="shared" ca="1" si="9"/>
        <v>0</v>
      </c>
      <c r="AD51" s="39">
        <f t="shared" ca="1" si="10"/>
        <v>2.9240416989071809E-3</v>
      </c>
      <c r="AE51" s="39">
        <f t="shared" ca="1" si="11"/>
        <v>0.58970645623906059</v>
      </c>
      <c r="AH51" s="45">
        <f>FM_cons!BI50</f>
        <v>954076.98932107002</v>
      </c>
      <c r="AJ51" s="41">
        <f ca="1"/>
        <v>25.745830306654732</v>
      </c>
      <c r="AL51" s="37">
        <f t="shared" ca="1" si="12"/>
        <v>24563504.266544309</v>
      </c>
      <c r="AO51" s="37">
        <f t="shared" ca="1" si="13"/>
        <v>10006422.50196076</v>
      </c>
      <c r="AP51" s="37">
        <f t="shared" ca="1" si="14"/>
        <v>0</v>
      </c>
      <c r="AQ51" s="37">
        <f t="shared" ca="1" si="15"/>
        <v>71824.710746659999</v>
      </c>
      <c r="AR51" s="37">
        <f t="shared" ca="1" si="16"/>
        <v>14485257.05383689</v>
      </c>
    </row>
    <row r="52" spans="2:44">
      <c r="B52" s="4">
        <v>44907</v>
      </c>
      <c r="C52">
        <v>0</v>
      </c>
      <c r="D52">
        <v>0</v>
      </c>
      <c r="F52">
        <v>0</v>
      </c>
      <c r="G52" s="37">
        <v>0</v>
      </c>
      <c r="H52" s="37"/>
      <c r="I52">
        <v>0</v>
      </c>
      <c r="N52">
        <f ca="1"/>
        <v>13434</v>
      </c>
      <c r="O52" s="45">
        <f t="shared" si="3"/>
        <v>0</v>
      </c>
      <c r="P52" s="45">
        <f t="shared" si="4"/>
        <v>0</v>
      </c>
      <c r="Q52" s="45">
        <f t="shared" si="5"/>
        <v>0</v>
      </c>
      <c r="R52" s="45">
        <f t="shared" ca="1" si="6"/>
        <v>13434</v>
      </c>
      <c r="V52">
        <f t="shared" si="23"/>
        <v>14211.75613758526</v>
      </c>
      <c r="W52">
        <f t="shared" si="25"/>
        <v>0</v>
      </c>
      <c r="X52">
        <f t="shared" si="26"/>
        <v>0</v>
      </c>
      <c r="Y52">
        <f t="shared" ca="1" si="27"/>
        <v>33081.712662414735</v>
      </c>
      <c r="AB52" s="39">
        <f t="shared" ca="1" si="8"/>
        <v>0.30050145396789463</v>
      </c>
      <c r="AC52" s="39">
        <f t="shared" ca="1" si="9"/>
        <v>0</v>
      </c>
      <c r="AD52" s="39">
        <f t="shared" ca="1" si="10"/>
        <v>0</v>
      </c>
      <c r="AE52" s="39">
        <f t="shared" ca="1" si="11"/>
        <v>0.69949854603210537</v>
      </c>
      <c r="AH52" s="45">
        <f>FM_cons!BI51</f>
        <v>999041.97770761698</v>
      </c>
      <c r="AJ52" s="41">
        <f ca="1"/>
        <v>25.71724231845829</v>
      </c>
      <c r="AL52" s="37">
        <f t="shared" ca="1" si="12"/>
        <v>25692604.62701859</v>
      </c>
      <c r="AO52" s="37">
        <f t="shared" ca="1" si="13"/>
        <v>7720665.0466413433</v>
      </c>
      <c r="AP52" s="37">
        <f t="shared" ca="1" si="14"/>
        <v>0</v>
      </c>
      <c r="AQ52" s="37">
        <f t="shared" ca="1" si="15"/>
        <v>0</v>
      </c>
      <c r="AR52" s="37">
        <f t="shared" ca="1" si="16"/>
        <v>17971939.580377247</v>
      </c>
    </row>
    <row r="53" spans="2:44">
      <c r="B53" s="4">
        <v>44914</v>
      </c>
      <c r="C53">
        <v>0</v>
      </c>
      <c r="D53">
        <v>0</v>
      </c>
      <c r="F53">
        <v>0</v>
      </c>
      <c r="G53" s="37">
        <v>0</v>
      </c>
      <c r="H53" s="37"/>
      <c r="I53">
        <v>29193</v>
      </c>
      <c r="N53">
        <f ca="1"/>
        <v>36610</v>
      </c>
      <c r="O53" s="45">
        <f t="shared" si="3"/>
        <v>0</v>
      </c>
      <c r="P53" s="45">
        <f t="shared" si="4"/>
        <v>0</v>
      </c>
      <c r="Q53" s="45">
        <f t="shared" si="5"/>
        <v>29193</v>
      </c>
      <c r="R53" s="45">
        <f t="shared" ca="1" si="6"/>
        <v>7417</v>
      </c>
      <c r="V53">
        <f t="shared" si="23"/>
        <v>3766.1792683187323</v>
      </c>
      <c r="W53">
        <f t="shared" si="25"/>
        <v>0</v>
      </c>
      <c r="X53">
        <f t="shared" si="26"/>
        <v>29193</v>
      </c>
      <c r="Y53">
        <f t="shared" ca="1" si="27"/>
        <v>26577.247931681268</v>
      </c>
      <c r="AB53" s="39">
        <f t="shared" ca="1" si="8"/>
        <v>6.3258402383922899E-2</v>
      </c>
      <c r="AC53" s="39">
        <f t="shared" ca="1" si="9"/>
        <v>0</v>
      </c>
      <c r="AD53" s="39">
        <f t="shared" ca="1" si="10"/>
        <v>0.49033845954397481</v>
      </c>
      <c r="AE53" s="39">
        <f t="shared" ca="1" si="11"/>
        <v>0.4464031380721023</v>
      </c>
      <c r="AH53" s="45">
        <f>FM_cons!BI52</f>
        <v>834272.32041766599</v>
      </c>
      <c r="AJ53" s="41">
        <f ca="1"/>
        <v>19.02669094260964</v>
      </c>
      <c r="AL53" s="37">
        <f t="shared" ca="1" si="12"/>
        <v>15873441.602560733</v>
      </c>
      <c r="AO53" s="37">
        <f t="shared" ca="1" si="13"/>
        <v>1004128.5561124887</v>
      </c>
      <c r="AP53" s="37">
        <f t="shared" ca="1" si="14"/>
        <v>0</v>
      </c>
      <c r="AQ53" s="37">
        <f t="shared" ca="1" si="15"/>
        <v>7783358.9030608721</v>
      </c>
      <c r="AR53" s="37">
        <f t="shared" ca="1" si="16"/>
        <v>7085954.1433873717</v>
      </c>
    </row>
    <row r="54" spans="2:44">
      <c r="B54" s="4">
        <v>44921</v>
      </c>
      <c r="C54">
        <v>0</v>
      </c>
      <c r="D54">
        <v>0</v>
      </c>
      <c r="F54">
        <v>0</v>
      </c>
      <c r="G54" s="37">
        <v>0</v>
      </c>
      <c r="H54" s="37"/>
      <c r="I54">
        <v>22201</v>
      </c>
      <c r="N54">
        <f ca="1"/>
        <v>29516</v>
      </c>
      <c r="O54" s="45">
        <f t="shared" si="3"/>
        <v>0</v>
      </c>
      <c r="P54" s="45">
        <f t="shared" si="4"/>
        <v>0</v>
      </c>
      <c r="Q54" s="45">
        <f t="shared" si="5"/>
        <v>22201</v>
      </c>
      <c r="R54" s="45">
        <f t="shared" ca="1" si="6"/>
        <v>7315</v>
      </c>
      <c r="V54">
        <f t="shared" si="23"/>
        <v>544.70344209172742</v>
      </c>
      <c r="W54">
        <f t="shared" si="25"/>
        <v>0</v>
      </c>
      <c r="X54">
        <f t="shared" si="26"/>
        <v>39716.800000000003</v>
      </c>
      <c r="Y54">
        <f t="shared" ca="1" si="27"/>
        <v>22451.330157908276</v>
      </c>
      <c r="AB54" s="39">
        <f t="shared" ca="1" si="8"/>
        <v>8.6856774096032447E-3</v>
      </c>
      <c r="AC54" s="39">
        <f t="shared" ca="1" si="9"/>
        <v>0</v>
      </c>
      <c r="AD54" s="39">
        <f t="shared" ca="1" si="10"/>
        <v>0.63331215829482146</v>
      </c>
      <c r="AE54" s="39">
        <f t="shared" ca="1" si="11"/>
        <v>0.3580021642955753</v>
      </c>
      <c r="AH54" s="45">
        <f>FM_cons!BI53</f>
        <v>938944.73878403299</v>
      </c>
      <c r="AJ54" s="41">
        <f ca="1"/>
        <v>18.629557127979972</v>
      </c>
      <c r="AL54" s="37">
        <f t="shared" ca="1" si="12"/>
        <v>17492124.651193373</v>
      </c>
      <c r="AO54" s="37">
        <f t="shared" ca="1" si="13"/>
        <v>151930.95192883431</v>
      </c>
      <c r="AP54" s="37">
        <f t="shared" ca="1" si="14"/>
        <v>0</v>
      </c>
      <c r="AQ54" s="37">
        <f t="shared" ca="1" si="15"/>
        <v>11077975.216009326</v>
      </c>
      <c r="AR54" s="37">
        <f t="shared" ca="1" si="16"/>
        <v>6262218.4832552122</v>
      </c>
    </row>
    <row r="55" spans="2:44">
      <c r="B55" s="4">
        <v>44928</v>
      </c>
      <c r="C55">
        <v>0</v>
      </c>
      <c r="D55">
        <v>0</v>
      </c>
      <c r="F55">
        <v>0</v>
      </c>
      <c r="G55" s="37">
        <v>0</v>
      </c>
      <c r="H55" s="37"/>
      <c r="I55">
        <v>15908</v>
      </c>
      <c r="N55">
        <f ca="1"/>
        <v>21532</v>
      </c>
      <c r="O55" s="45">
        <f t="shared" si="3"/>
        <v>0</v>
      </c>
      <c r="P55" s="45">
        <f t="shared" si="4"/>
        <v>0</v>
      </c>
      <c r="Q55" s="45">
        <f t="shared" si="5"/>
        <v>15908</v>
      </c>
      <c r="R55" s="45">
        <f t="shared" ca="1" si="6"/>
        <v>5624</v>
      </c>
      <c r="V55">
        <f t="shared" si="23"/>
        <v>0</v>
      </c>
      <c r="W55">
        <f t="shared" si="25"/>
        <v>0</v>
      </c>
      <c r="X55">
        <f t="shared" si="26"/>
        <v>39738.080000000002</v>
      </c>
      <c r="Y55">
        <f t="shared" ca="1" si="27"/>
        <v>18427.147519999999</v>
      </c>
      <c r="AB55" s="39">
        <f t="shared" ca="1" si="8"/>
        <v>0</v>
      </c>
      <c r="AC55" s="39">
        <f t="shared" ca="1" si="9"/>
        <v>0</v>
      </c>
      <c r="AD55" s="39">
        <f t="shared" ca="1" si="10"/>
        <v>0.68319306386854828</v>
      </c>
      <c r="AE55" s="39">
        <f t="shared" ca="1" si="11"/>
        <v>0.31680693613145172</v>
      </c>
      <c r="AH55" s="45">
        <f>FM_cons!BI54</f>
        <v>1063023.49352399</v>
      </c>
      <c r="AJ55" s="41">
        <f ca="1"/>
        <v>25.586244605088591</v>
      </c>
      <c r="AL55" s="37">
        <f t="shared" ca="1" si="12"/>
        <v>27198779.126260616</v>
      </c>
      <c r="AO55" s="37">
        <f t="shared" ca="1" si="13"/>
        <v>0</v>
      </c>
      <c r="AP55" s="37">
        <f t="shared" ca="1" si="14"/>
        <v>0</v>
      </c>
      <c r="AQ55" s="37">
        <f t="shared" ca="1" si="15"/>
        <v>18582017.244753908</v>
      </c>
      <c r="AR55" s="37">
        <f t="shared" ca="1" si="16"/>
        <v>8616761.8815067094</v>
      </c>
    </row>
    <row r="56" spans="2:44">
      <c r="B56" s="4">
        <v>44935</v>
      </c>
      <c r="C56">
        <v>0</v>
      </c>
      <c r="D56">
        <v>0</v>
      </c>
      <c r="F56">
        <v>0</v>
      </c>
      <c r="G56" s="37">
        <v>0</v>
      </c>
      <c r="H56" s="37"/>
      <c r="I56">
        <v>17286</v>
      </c>
      <c r="N56">
        <f ca="1"/>
        <v>22569</v>
      </c>
      <c r="O56" s="45">
        <f t="shared" si="3"/>
        <v>0</v>
      </c>
      <c r="P56" s="45">
        <f t="shared" si="4"/>
        <v>0</v>
      </c>
      <c r="Q56" s="45">
        <f t="shared" si="5"/>
        <v>17286</v>
      </c>
      <c r="R56" s="45">
        <f t="shared" ca="1" si="6"/>
        <v>5283</v>
      </c>
      <c r="V56">
        <f t="shared" si="23"/>
        <v>0</v>
      </c>
      <c r="W56">
        <f t="shared" si="25"/>
        <v>0</v>
      </c>
      <c r="X56">
        <f t="shared" si="26"/>
        <v>41128.847999999998</v>
      </c>
      <c r="Y56">
        <f t="shared" ca="1" si="27"/>
        <v>15694.409279999998</v>
      </c>
      <c r="AB56" s="39">
        <f t="shared" ca="1" si="8"/>
        <v>0</v>
      </c>
      <c r="AC56" s="39">
        <f t="shared" ca="1" si="9"/>
        <v>0</v>
      </c>
      <c r="AD56" s="39">
        <f t="shared" ca="1" si="10"/>
        <v>0.72380306882682099</v>
      </c>
      <c r="AE56" s="39">
        <f t="shared" ca="1" si="11"/>
        <v>0.27619693117317895</v>
      </c>
      <c r="AH56" s="45">
        <f>FM_cons!BI55</f>
        <v>1128579.68349818</v>
      </c>
      <c r="AJ56" s="41">
        <f ca="1"/>
        <v>25.522628148746591</v>
      </c>
      <c r="AL56" s="37">
        <f t="shared" ca="1" si="12"/>
        <v>28804319.598154169</v>
      </c>
      <c r="AO56" s="37">
        <f t="shared" ca="1" si="13"/>
        <v>0</v>
      </c>
      <c r="AP56" s="37">
        <f t="shared" ca="1" si="14"/>
        <v>0</v>
      </c>
      <c r="AQ56" s="37">
        <f t="shared" ca="1" si="15"/>
        <v>20848654.920612529</v>
      </c>
      <c r="AR56" s="37">
        <f t="shared" ca="1" si="16"/>
        <v>7955664.6775416369</v>
      </c>
    </row>
    <row r="57" spans="2:44">
      <c r="B57" s="4">
        <v>44942</v>
      </c>
      <c r="C57">
        <v>0</v>
      </c>
      <c r="D57">
        <v>0</v>
      </c>
      <c r="F57">
        <v>0</v>
      </c>
      <c r="G57" s="37">
        <v>0</v>
      </c>
      <c r="H57" s="37"/>
      <c r="I57">
        <v>18356</v>
      </c>
      <c r="N57">
        <f ca="1"/>
        <v>23705</v>
      </c>
      <c r="O57" s="45">
        <f t="shared" si="3"/>
        <v>0</v>
      </c>
      <c r="P57" s="45">
        <f t="shared" si="4"/>
        <v>0</v>
      </c>
      <c r="Q57" s="45">
        <f t="shared" si="5"/>
        <v>18356</v>
      </c>
      <c r="R57" s="45">
        <f t="shared" ca="1" si="6"/>
        <v>5349</v>
      </c>
      <c r="V57">
        <f t="shared" si="23"/>
        <v>0</v>
      </c>
      <c r="W57">
        <f t="shared" si="25"/>
        <v>0</v>
      </c>
      <c r="X57">
        <f t="shared" si="26"/>
        <v>43033.308799999992</v>
      </c>
      <c r="Y57">
        <f t="shared" ca="1" si="27"/>
        <v>14129.35104</v>
      </c>
      <c r="AB57" s="39">
        <f t="shared" ca="1" si="8"/>
        <v>0</v>
      </c>
      <c r="AC57" s="39">
        <f t="shared" ca="1" si="9"/>
        <v>0</v>
      </c>
      <c r="AD57" s="39">
        <f t="shared" ca="1" si="10"/>
        <v>0.75282201563838214</v>
      </c>
      <c r="AE57" s="39">
        <f t="shared" ca="1" si="11"/>
        <v>0.24717798436161786</v>
      </c>
      <c r="AH57" s="45">
        <f>FM_cons!BI56</f>
        <v>1230224.5236748001</v>
      </c>
      <c r="AJ57" s="41">
        <f ca="1"/>
        <v>25.477655331621119</v>
      </c>
      <c r="AL57" s="37">
        <f t="shared" ca="1" si="12"/>
        <v>31343236.394694321</v>
      </c>
      <c r="AO57" s="37">
        <f t="shared" ca="1" si="13"/>
        <v>0</v>
      </c>
      <c r="AP57" s="37">
        <f t="shared" ca="1" si="14"/>
        <v>0</v>
      </c>
      <c r="AQ57" s="37">
        <f t="shared" ca="1" si="15"/>
        <v>23595878.399284076</v>
      </c>
      <c r="AR57" s="37">
        <f t="shared" ca="1" si="16"/>
        <v>7747357.9954102449</v>
      </c>
    </row>
    <row r="58" spans="2:44">
      <c r="B58" s="4">
        <v>44949</v>
      </c>
      <c r="C58">
        <v>0</v>
      </c>
      <c r="D58">
        <v>0</v>
      </c>
      <c r="F58">
        <v>0</v>
      </c>
      <c r="G58" s="37">
        <v>0</v>
      </c>
      <c r="H58" s="37"/>
      <c r="I58">
        <v>0</v>
      </c>
      <c r="N58">
        <f ca="1"/>
        <v>12582</v>
      </c>
      <c r="O58" s="45">
        <f t="shared" si="3"/>
        <v>0</v>
      </c>
      <c r="P58" s="45">
        <f t="shared" si="4"/>
        <v>0</v>
      </c>
      <c r="Q58" s="45">
        <f t="shared" si="5"/>
        <v>0</v>
      </c>
      <c r="R58" s="45">
        <f t="shared" ca="1" si="6"/>
        <v>12582</v>
      </c>
      <c r="V58">
        <f t="shared" si="23"/>
        <v>0</v>
      </c>
      <c r="W58">
        <f t="shared" si="25"/>
        <v>0</v>
      </c>
      <c r="X58">
        <f t="shared" si="26"/>
        <v>25819.985280000001</v>
      </c>
      <c r="Y58">
        <f t="shared" ca="1" si="27"/>
        <v>20432.833920000001</v>
      </c>
      <c r="AB58" s="39">
        <f t="shared" ca="1" si="8"/>
        <v>0</v>
      </c>
      <c r="AC58" s="39">
        <f t="shared" ca="1" si="9"/>
        <v>0</v>
      </c>
      <c r="AD58" s="39">
        <f t="shared" ca="1" si="10"/>
        <v>0.55823592435204472</v>
      </c>
      <c r="AE58" s="39">
        <f t="shared" ca="1" si="11"/>
        <v>0.44176407564795533</v>
      </c>
      <c r="AH58" s="45">
        <f>FM_cons!BI57</f>
        <v>1251155.7629223701</v>
      </c>
      <c r="AJ58" s="41">
        <f ca="1"/>
        <v>25.45875117005307</v>
      </c>
      <c r="AL58" s="37">
        <f t="shared" ca="1" si="12"/>
        <v>31852863.24321853</v>
      </c>
      <c r="AO58" s="37">
        <f t="shared" ca="1" si="13"/>
        <v>0</v>
      </c>
      <c r="AP58" s="37">
        <f t="shared" ca="1" si="14"/>
        <v>0</v>
      </c>
      <c r="AQ58" s="37">
        <f t="shared" ca="1" si="15"/>
        <v>17781412.555837367</v>
      </c>
      <c r="AR58" s="37">
        <f t="shared" ca="1" si="16"/>
        <v>14071450.687381167</v>
      </c>
    </row>
    <row r="59" spans="2:44">
      <c r="B59" s="4">
        <v>44956</v>
      </c>
      <c r="C59">
        <v>0</v>
      </c>
      <c r="D59">
        <v>0</v>
      </c>
      <c r="F59">
        <v>0</v>
      </c>
      <c r="G59" s="37">
        <v>0</v>
      </c>
      <c r="H59" s="37"/>
      <c r="I59">
        <v>0</v>
      </c>
      <c r="N59">
        <f ca="1"/>
        <v>12304</v>
      </c>
      <c r="O59" s="45">
        <f t="shared" si="3"/>
        <v>0</v>
      </c>
      <c r="P59" s="45">
        <f t="shared" si="4"/>
        <v>0</v>
      </c>
      <c r="Q59" s="45">
        <f t="shared" si="5"/>
        <v>0</v>
      </c>
      <c r="R59" s="45">
        <f t="shared" ca="1" si="6"/>
        <v>12304</v>
      </c>
      <c r="V59">
        <f t="shared" si="23"/>
        <v>0</v>
      </c>
      <c r="W59">
        <f t="shared" si="25"/>
        <v>0</v>
      </c>
      <c r="X59">
        <f t="shared" si="26"/>
        <v>14129.962559999998</v>
      </c>
      <c r="Y59">
        <f t="shared" ca="1" si="27"/>
        <v>24217.6528</v>
      </c>
      <c r="AB59" s="39">
        <f t="shared" ca="1" si="8"/>
        <v>0</v>
      </c>
      <c r="AC59" s="39">
        <f t="shared" ca="1" si="9"/>
        <v>0</v>
      </c>
      <c r="AD59" s="39">
        <f t="shared" ca="1" si="10"/>
        <v>0.36847043622792819</v>
      </c>
      <c r="AE59" s="39">
        <f t="shared" ca="1" si="11"/>
        <v>0.63152956377207181</v>
      </c>
      <c r="AH59" s="45">
        <f>FM_cons!BI58</f>
        <v>1307804.61771307</v>
      </c>
      <c r="AJ59" s="41">
        <f ca="1"/>
        <v>25.44691123782437</v>
      </c>
      <c r="AL59" s="37">
        <f t="shared" ca="1" si="12"/>
        <v>33279588.023361325</v>
      </c>
      <c r="AO59" s="37">
        <f t="shared" ca="1" si="13"/>
        <v>0</v>
      </c>
      <c r="AP59" s="37">
        <f t="shared" ca="1" si="14"/>
        <v>0</v>
      </c>
      <c r="AQ59" s="37">
        <f t="shared" ca="1" si="15"/>
        <v>12262544.316453682</v>
      </c>
      <c r="AR59" s="37">
        <f t="shared" ca="1" si="16"/>
        <v>21017043.706907645</v>
      </c>
    </row>
    <row r="60" spans="2:44">
      <c r="B60" s="4">
        <v>44963</v>
      </c>
      <c r="C60">
        <v>77776.824795020948</v>
      </c>
      <c r="D60">
        <v>0</v>
      </c>
      <c r="F60">
        <v>0</v>
      </c>
      <c r="G60" s="37">
        <v>0</v>
      </c>
      <c r="H60" s="37"/>
      <c r="I60">
        <v>0</v>
      </c>
      <c r="N60">
        <f ca="1"/>
        <v>84873</v>
      </c>
      <c r="O60" s="45">
        <f t="shared" si="3"/>
        <v>77776.824795020948</v>
      </c>
      <c r="P60" s="45">
        <f t="shared" si="4"/>
        <v>0</v>
      </c>
      <c r="Q60" s="45">
        <f t="shared" si="5"/>
        <v>0</v>
      </c>
      <c r="R60" s="45">
        <f t="shared" ca="1" si="6"/>
        <v>7096.1752049790521</v>
      </c>
      <c r="V60">
        <f t="shared" si="23"/>
        <v>77776.824795020948</v>
      </c>
      <c r="W60">
        <f t="shared" si="25"/>
        <v>0</v>
      </c>
      <c r="X60">
        <f t="shared" si="26"/>
        <v>7442.1676799999996</v>
      </c>
      <c r="Y60">
        <f t="shared" ca="1" si="27"/>
        <v>21285.478244979051</v>
      </c>
      <c r="AB60" s="39">
        <f t="shared" ca="1" si="8"/>
        <v>0.730268168737217</v>
      </c>
      <c r="AC60" s="39">
        <f t="shared" ca="1" si="9"/>
        <v>0</v>
      </c>
      <c r="AD60" s="39">
        <f t="shared" ca="1" si="10"/>
        <v>6.9876575412176276E-2</v>
      </c>
      <c r="AE60" s="39">
        <f t="shared" ca="1" si="11"/>
        <v>0.19985525585060671</v>
      </c>
      <c r="AH60" s="45">
        <f>FM_cons!BI59</f>
        <v>1485149.63206298</v>
      </c>
      <c r="AJ60" s="41">
        <f ca="1"/>
        <v>25.197854245780359</v>
      </c>
      <c r="AL60" s="37">
        <f t="shared" ca="1" si="12"/>
        <v>37422583.961897299</v>
      </c>
      <c r="AO60" s="37">
        <f t="shared" ca="1" si="13"/>
        <v>27328521.859269489</v>
      </c>
      <c r="AP60" s="37">
        <f t="shared" ca="1" si="14"/>
        <v>0</v>
      </c>
      <c r="AQ60" s="37">
        <f t="shared" ca="1" si="15"/>
        <v>2614962.0103320149</v>
      </c>
      <c r="AR60" s="37">
        <f t="shared" ca="1" si="16"/>
        <v>7479100.0922957957</v>
      </c>
    </row>
    <row r="61" spans="2:44">
      <c r="B61" s="4">
        <v>44970</v>
      </c>
      <c r="C61">
        <v>30422.175204979052</v>
      </c>
      <c r="D61">
        <v>0</v>
      </c>
      <c r="F61">
        <v>0</v>
      </c>
      <c r="G61" s="37">
        <v>0</v>
      </c>
      <c r="H61" s="37"/>
      <c r="I61">
        <v>0</v>
      </c>
      <c r="N61">
        <f ca="1"/>
        <v>40364</v>
      </c>
      <c r="O61" s="45">
        <f t="shared" si="3"/>
        <v>30422.175204979052</v>
      </c>
      <c r="P61" s="45">
        <f t="shared" si="4"/>
        <v>0</v>
      </c>
      <c r="Q61" s="45">
        <f t="shared" si="5"/>
        <v>0</v>
      </c>
      <c r="R61" s="45">
        <f t="shared" ca="1" si="6"/>
        <v>9941.8247950209479</v>
      </c>
      <c r="V61">
        <f t="shared" si="23"/>
        <v>77088.270081991621</v>
      </c>
      <c r="W61">
        <f t="shared" si="25"/>
        <v>0</v>
      </c>
      <c r="X61">
        <f t="shared" si="26"/>
        <v>3723.0969599999999</v>
      </c>
      <c r="Y61">
        <f t="shared" ca="1" si="27"/>
        <v>22450.718398008376</v>
      </c>
      <c r="AB61" s="39">
        <f t="shared" ca="1" si="8"/>
        <v>0.746530246348583</v>
      </c>
      <c r="AC61" s="39">
        <f t="shared" ca="1" si="9"/>
        <v>0</v>
      </c>
      <c r="AD61" s="39">
        <f t="shared" ca="1" si="10"/>
        <v>3.6054830232566726E-2</v>
      </c>
      <c r="AE61" s="39">
        <f t="shared" ca="1" si="11"/>
        <v>0.2174149234188503</v>
      </c>
      <c r="AH61" s="45">
        <f>FM_cons!BI60</f>
        <v>1610761.13197675</v>
      </c>
      <c r="AJ61" s="41">
        <f ca="1"/>
        <v>25.214060699271879</v>
      </c>
      <c r="AL61" s="37">
        <f t="shared" ca="1" si="12"/>
        <v>40613828.953689657</v>
      </c>
      <c r="AO61" s="37">
        <f t="shared" ca="1" si="13"/>
        <v>30319451.733957153</v>
      </c>
      <c r="AP61" s="37">
        <f t="shared" ca="1" si="14"/>
        <v>0</v>
      </c>
      <c r="AQ61" s="37">
        <f t="shared" ca="1" si="15"/>
        <v>1464324.7080197837</v>
      </c>
      <c r="AR61" s="37">
        <f t="shared" ca="1" si="16"/>
        <v>8830052.5117127225</v>
      </c>
    </row>
    <row r="62" spans="2:44">
      <c r="B62" s="4">
        <v>44977</v>
      </c>
      <c r="C62">
        <v>5016.0065513886957</v>
      </c>
      <c r="D62">
        <v>0</v>
      </c>
      <c r="F62">
        <v>0</v>
      </c>
      <c r="G62" s="37">
        <v>0</v>
      </c>
      <c r="H62" s="37"/>
      <c r="I62">
        <v>0</v>
      </c>
      <c r="N62">
        <f ca="1"/>
        <v>18342</v>
      </c>
      <c r="O62" s="45">
        <f t="shared" si="3"/>
        <v>5016.0065513886957</v>
      </c>
      <c r="P62" s="45">
        <f t="shared" si="4"/>
        <v>0</v>
      </c>
      <c r="Q62" s="45">
        <f t="shared" si="5"/>
        <v>0</v>
      </c>
      <c r="R62" s="45">
        <f t="shared" ca="1" si="6"/>
        <v>13325.993448611305</v>
      </c>
      <c r="V62">
        <f t="shared" si="23"/>
        <v>51268.968600583663</v>
      </c>
      <c r="W62">
        <f t="shared" si="25"/>
        <v>0</v>
      </c>
      <c r="X62">
        <f t="shared" si="26"/>
        <v>1427.36256</v>
      </c>
      <c r="Y62">
        <f t="shared" ca="1" si="27"/>
        <v>26549.940839416333</v>
      </c>
      <c r="AB62" s="39">
        <f t="shared" ca="1" si="8"/>
        <v>0.64695748212084558</v>
      </c>
      <c r="AC62" s="39">
        <f t="shared" ca="1" si="9"/>
        <v>0</v>
      </c>
      <c r="AD62" s="39">
        <f t="shared" ca="1" si="10"/>
        <v>1.8011731327878745E-2</v>
      </c>
      <c r="AE62" s="39">
        <f t="shared" ca="1" si="11"/>
        <v>0.33503078655127566</v>
      </c>
      <c r="AH62" s="45">
        <f>FM_cons!BI61</f>
        <v>1447244.25131558</v>
      </c>
      <c r="AJ62" s="41">
        <f ca="1"/>
        <v>25.198501370261621</v>
      </c>
      <c r="AL62" s="37">
        <f t="shared" ca="1" si="12"/>
        <v>36468386.249878898</v>
      </c>
      <c r="AO62" s="37">
        <f t="shared" ca="1" si="13"/>
        <v>23593495.345232118</v>
      </c>
      <c r="AP62" s="37">
        <f t="shared" ca="1" si="14"/>
        <v>0</v>
      </c>
      <c r="AQ62" s="37">
        <f t="shared" ca="1" si="15"/>
        <v>656858.77509412623</v>
      </c>
      <c r="AR62" s="37">
        <f t="shared" ca="1" si="16"/>
        <v>12218032.129552653</v>
      </c>
    </row>
    <row r="63" spans="2:44">
      <c r="B63" s="4">
        <v>44984</v>
      </c>
      <c r="C63">
        <v>0</v>
      </c>
      <c r="D63">
        <v>0</v>
      </c>
      <c r="F63">
        <v>0</v>
      </c>
      <c r="G63" s="37">
        <v>0</v>
      </c>
      <c r="H63" s="37"/>
      <c r="I63">
        <v>0</v>
      </c>
      <c r="N63">
        <f ca="1"/>
        <v>12439</v>
      </c>
      <c r="O63" s="45">
        <f t="shared" si="3"/>
        <v>0</v>
      </c>
      <c r="P63" s="45">
        <f t="shared" si="4"/>
        <v>0</v>
      </c>
      <c r="Q63" s="45">
        <f t="shared" si="5"/>
        <v>0</v>
      </c>
      <c r="R63" s="45">
        <f t="shared" ca="1" si="6"/>
        <v>12439</v>
      </c>
      <c r="V63">
        <f t="shared" si="23"/>
        <v>30761.3811603502</v>
      </c>
      <c r="W63">
        <f t="shared" si="25"/>
        <v>0</v>
      </c>
      <c r="X63">
        <f t="shared" si="26"/>
        <v>0</v>
      </c>
      <c r="Y63">
        <f t="shared" ca="1" si="27"/>
        <v>28119.401559649796</v>
      </c>
      <c r="AB63" s="39">
        <f t="shared" ca="1" si="8"/>
        <v>0.52243499048971542</v>
      </c>
      <c r="AC63" s="39">
        <f t="shared" ca="1" si="9"/>
        <v>0</v>
      </c>
      <c r="AD63" s="39">
        <f t="shared" ca="1" si="10"/>
        <v>0</v>
      </c>
      <c r="AE63" s="39">
        <f t="shared" ca="1" si="11"/>
        <v>0.47756500951028452</v>
      </c>
      <c r="AH63" s="45">
        <f>FM_cons!BI62</f>
        <v>1124285.9605437501</v>
      </c>
      <c r="AJ63" s="41">
        <f ca="1"/>
        <v>25.328547684318991</v>
      </c>
      <c r="AL63" s="37">
        <f t="shared" ca="1" si="12"/>
        <v>28476530.562442753</v>
      </c>
      <c r="AO63" s="37">
        <f t="shared" ca="1" si="13"/>
        <v>14877135.97356987</v>
      </c>
      <c r="AP63" s="37">
        <f t="shared" ca="1" si="14"/>
        <v>0</v>
      </c>
      <c r="AQ63" s="37">
        <f t="shared" ca="1" si="15"/>
        <v>0</v>
      </c>
      <c r="AR63" s="37">
        <f t="shared" ca="1" si="16"/>
        <v>13599394.588872882</v>
      </c>
    </row>
    <row r="64" spans="2:44">
      <c r="B64" s="4">
        <v>44991</v>
      </c>
      <c r="C64">
        <v>0</v>
      </c>
      <c r="D64">
        <v>0</v>
      </c>
      <c r="F64">
        <v>43716</v>
      </c>
      <c r="G64" s="37">
        <v>0</v>
      </c>
      <c r="H64" s="37"/>
      <c r="I64">
        <v>0</v>
      </c>
      <c r="N64">
        <f ca="1"/>
        <v>51947</v>
      </c>
      <c r="O64" s="45">
        <f t="shared" si="3"/>
        <v>0</v>
      </c>
      <c r="P64" s="45">
        <f t="shared" si="4"/>
        <v>43716</v>
      </c>
      <c r="Q64" s="45">
        <f t="shared" si="5"/>
        <v>0</v>
      </c>
      <c r="R64" s="45">
        <f t="shared" ca="1" si="6"/>
        <v>8231</v>
      </c>
      <c r="V64">
        <f t="shared" si="23"/>
        <v>18456.828696210119</v>
      </c>
      <c r="W64">
        <f t="shared" si="25"/>
        <v>43716</v>
      </c>
      <c r="X64">
        <f t="shared" si="26"/>
        <v>0</v>
      </c>
      <c r="Y64">
        <f t="shared" ca="1" si="27"/>
        <v>24515.615143789881</v>
      </c>
      <c r="AB64" s="39">
        <f t="shared" ca="1" si="8"/>
        <v>0.2129099090794121</v>
      </c>
      <c r="AC64" s="39">
        <f t="shared" ca="1" si="9"/>
        <v>0.50428866944117934</v>
      </c>
      <c r="AD64" s="39">
        <f t="shared" ca="1" si="10"/>
        <v>0</v>
      </c>
      <c r="AE64" s="39">
        <f t="shared" ca="1" si="11"/>
        <v>0.28280142147940862</v>
      </c>
      <c r="AH64" s="45">
        <f>FM_cons!BI63</f>
        <v>1379025.99679517</v>
      </c>
      <c r="AJ64" s="41">
        <f ca="1"/>
        <v>19.165963564742121</v>
      </c>
      <c r="AL64" s="37">
        <f t="shared" ca="1" si="12"/>
        <v>26430362.009408414</v>
      </c>
      <c r="AO64" s="37">
        <f t="shared" ca="1" si="13"/>
        <v>5627285.9723590929</v>
      </c>
      <c r="AP64" s="37">
        <f t="shared" ca="1" si="14"/>
        <v>13328532.090573264</v>
      </c>
      <c r="AQ64" s="37">
        <f t="shared" ca="1" si="15"/>
        <v>0</v>
      </c>
      <c r="AR64" s="37">
        <f t="shared" ca="1" si="16"/>
        <v>7474543.9464760581</v>
      </c>
    </row>
    <row r="65" spans="2:44">
      <c r="B65" s="4">
        <v>44998</v>
      </c>
      <c r="C65">
        <v>0</v>
      </c>
      <c r="D65">
        <v>0</v>
      </c>
      <c r="F65">
        <v>0</v>
      </c>
      <c r="G65" s="37">
        <v>0</v>
      </c>
      <c r="H65" s="37"/>
      <c r="I65">
        <v>0</v>
      </c>
      <c r="N65">
        <f ca="1"/>
        <v>13385</v>
      </c>
      <c r="O65" s="45">
        <f t="shared" si="3"/>
        <v>0</v>
      </c>
      <c r="P65" s="45">
        <f t="shared" si="4"/>
        <v>0</v>
      </c>
      <c r="Q65" s="45">
        <f t="shared" si="5"/>
        <v>0</v>
      </c>
      <c r="R65" s="45">
        <f t="shared" ca="1" si="6"/>
        <v>13385</v>
      </c>
      <c r="V65">
        <f t="shared" si="23"/>
        <v>11074.097217726072</v>
      </c>
      <c r="W65">
        <f t="shared" si="25"/>
        <v>26229.599999999999</v>
      </c>
      <c r="X65">
        <f t="shared" si="26"/>
        <v>0</v>
      </c>
      <c r="Y65">
        <f t="shared" ca="1" si="27"/>
        <v>27520.313662273926</v>
      </c>
      <c r="AB65" s="39">
        <f t="shared" ca="1" si="8"/>
        <v>0.17083326174040764</v>
      </c>
      <c r="AC65" s="39">
        <f t="shared" ca="1" si="9"/>
        <v>0.40462784767445725</v>
      </c>
      <c r="AD65" s="39">
        <f t="shared" ca="1" si="10"/>
        <v>0</v>
      </c>
      <c r="AE65" s="39">
        <f t="shared" ca="1" si="11"/>
        <v>0.42453889058513511</v>
      </c>
      <c r="AH65" s="45">
        <f>FM_cons!BI64</f>
        <v>1128120.47317925</v>
      </c>
      <c r="AJ65" s="41">
        <f ca="1"/>
        <v>25.21709718532588</v>
      </c>
      <c r="AL65" s="37">
        <f t="shared" ca="1" si="12"/>
        <v>28447923.608916964</v>
      </c>
      <c r="AO65" s="37">
        <f t="shared" ca="1" si="13"/>
        <v>4859851.5798532339</v>
      </c>
      <c r="AP65" s="37">
        <f t="shared" ca="1" si="14"/>
        <v>11510822.100683449</v>
      </c>
      <c r="AQ65" s="37">
        <f t="shared" ca="1" si="15"/>
        <v>0</v>
      </c>
      <c r="AR65" s="37">
        <f t="shared" ca="1" si="16"/>
        <v>12077249.928380281</v>
      </c>
    </row>
    <row r="66" spans="2:44">
      <c r="B66" s="4">
        <v>45005</v>
      </c>
      <c r="C66">
        <v>0</v>
      </c>
      <c r="D66">
        <v>0</v>
      </c>
      <c r="F66">
        <v>0</v>
      </c>
      <c r="G66" s="37">
        <v>0</v>
      </c>
      <c r="H66" s="37"/>
      <c r="I66">
        <v>0</v>
      </c>
      <c r="N66">
        <f ca="1"/>
        <v>12525</v>
      </c>
      <c r="O66" s="45">
        <f t="shared" si="3"/>
        <v>0</v>
      </c>
      <c r="P66" s="45">
        <f t="shared" si="4"/>
        <v>0</v>
      </c>
      <c r="Q66" s="45">
        <f t="shared" si="5"/>
        <v>0</v>
      </c>
      <c r="R66" s="45">
        <f t="shared" ca="1" si="6"/>
        <v>12525</v>
      </c>
      <c r="V66">
        <f t="shared" si="23"/>
        <v>3015.7027929991459</v>
      </c>
      <c r="W66">
        <f t="shared" si="25"/>
        <v>15737.76</v>
      </c>
      <c r="X66">
        <f t="shared" si="26"/>
        <v>0</v>
      </c>
      <c r="Y66">
        <f t="shared" ca="1" si="27"/>
        <v>28706.109047000857</v>
      </c>
      <c r="AB66" s="39">
        <f t="shared" ca="1" si="8"/>
        <v>6.3542562144596582E-2</v>
      </c>
      <c r="AC66" s="39">
        <f t="shared" ca="1" si="9"/>
        <v>0.33160349724722671</v>
      </c>
      <c r="AD66" s="39">
        <f t="shared" ca="1" si="10"/>
        <v>0</v>
      </c>
      <c r="AE66" s="39">
        <f t="shared" ca="1" si="11"/>
        <v>0.60485394060817665</v>
      </c>
      <c r="AH66" s="45">
        <f>FM_cons!BI65</f>
        <v>1018861.76023403</v>
      </c>
      <c r="AJ66" s="41">
        <f ca="1"/>
        <v>25.199646068776101</v>
      </c>
      <c r="AL66" s="37">
        <f t="shared" ca="1" si="12"/>
        <v>25674955.750907771</v>
      </c>
      <c r="AO66" s="37">
        <f t="shared" ca="1" si="13"/>
        <v>1631452.4713618245</v>
      </c>
      <c r="AP66" s="37">
        <f t="shared" ca="1" si="14"/>
        <v>8513905.1186688133</v>
      </c>
      <c r="AQ66" s="37">
        <f t="shared" ca="1" si="15"/>
        <v>0</v>
      </c>
      <c r="AR66" s="37">
        <f t="shared" ca="1" si="16"/>
        <v>15529598.160877133</v>
      </c>
    </row>
    <row r="67" spans="2:44">
      <c r="B67" s="4">
        <v>45012</v>
      </c>
      <c r="C67">
        <v>0</v>
      </c>
      <c r="D67">
        <v>0</v>
      </c>
      <c r="F67">
        <v>0</v>
      </c>
      <c r="G67" s="37">
        <v>0</v>
      </c>
      <c r="H67" s="37"/>
      <c r="I67">
        <v>0</v>
      </c>
      <c r="N67">
        <f ca="1"/>
        <v>12848</v>
      </c>
      <c r="O67" s="45">
        <f t="shared" si="3"/>
        <v>0</v>
      </c>
      <c r="P67" s="45">
        <f t="shared" si="4"/>
        <v>0</v>
      </c>
      <c r="Q67" s="45">
        <f t="shared" si="5"/>
        <v>0</v>
      </c>
      <c r="R67" s="45">
        <f t="shared" ca="1" si="6"/>
        <v>12848</v>
      </c>
      <c r="V67">
        <f t="shared" si="23"/>
        <v>390.04466943598493</v>
      </c>
      <c r="W67">
        <f t="shared" si="25"/>
        <v>9442.655999999999</v>
      </c>
      <c r="X67">
        <f t="shared" si="26"/>
        <v>0</v>
      </c>
      <c r="Y67">
        <f t="shared" ca="1" si="27"/>
        <v>29607.819650564015</v>
      </c>
      <c r="AB67" s="39">
        <f t="shared" ca="1" si="8"/>
        <v>9.8894402576681067E-3</v>
      </c>
      <c r="AC67" s="39">
        <f t="shared" ca="1" si="9"/>
        <v>0.2394150970470767</v>
      </c>
      <c r="AD67" s="39">
        <f t="shared" ca="1" si="10"/>
        <v>0</v>
      </c>
      <c r="AE67" s="39">
        <f t="shared" ca="1" si="11"/>
        <v>0.75069546269525533</v>
      </c>
      <c r="AH67" s="45">
        <f>FM_cons!BI66</f>
        <v>953416.42732835305</v>
      </c>
      <c r="AJ67" s="41">
        <f ca="1"/>
        <v>25.186800725366371</v>
      </c>
      <c r="AL67" s="37">
        <f t="shared" ca="1" si="12"/>
        <v>24013509.563409977</v>
      </c>
      <c r="AO67" s="37">
        <f t="shared" ca="1" si="13"/>
        <v>237480.16820428471</v>
      </c>
      <c r="AP67" s="37">
        <f t="shared" ca="1" si="14"/>
        <v>5749196.7225647038</v>
      </c>
      <c r="AQ67" s="37">
        <f t="shared" ca="1" si="15"/>
        <v>0</v>
      </c>
      <c r="AR67" s="37">
        <f t="shared" ca="1" si="16"/>
        <v>18026832.67264099</v>
      </c>
    </row>
    <row r="68" spans="2:44">
      <c r="B68" s="4">
        <v>45019</v>
      </c>
      <c r="C68">
        <v>0</v>
      </c>
      <c r="D68">
        <v>0</v>
      </c>
      <c r="F68">
        <v>0</v>
      </c>
      <c r="G68" s="37">
        <v>0</v>
      </c>
      <c r="H68" s="37"/>
      <c r="I68">
        <v>0</v>
      </c>
      <c r="N68">
        <f ca="1"/>
        <v>12160</v>
      </c>
      <c r="O68" s="45">
        <f t="shared" ref="O68:O106" si="28">SUM(C68:E68)</f>
        <v>0</v>
      </c>
      <c r="P68" s="45">
        <f t="shared" ref="P68:P106" si="29">SUM(F68:H68)</f>
        <v>0</v>
      </c>
      <c r="Q68" s="45">
        <f t="shared" ref="Q68:Q106" si="30">SUM(I68:J68)</f>
        <v>0</v>
      </c>
      <c r="R68" s="45">
        <f t="shared" ref="R68:R106" ca="1" si="31">N68-SUM(O68:Q68)</f>
        <v>12160</v>
      </c>
      <c r="V68">
        <f t="shared" si="23"/>
        <v>0</v>
      </c>
      <c r="W68">
        <f t="shared" si="25"/>
        <v>5665.5935999999992</v>
      </c>
      <c r="X68">
        <f t="shared" si="26"/>
        <v>0</v>
      </c>
      <c r="Y68">
        <f t="shared" ca="1" si="27"/>
        <v>29302.954239999999</v>
      </c>
      <c r="AB68" s="39">
        <f t="shared" ref="AB68:AB106" ca="1" si="32">V68/SUM($V68:$Y68)</f>
        <v>0</v>
      </c>
      <c r="AC68" s="39">
        <f t="shared" ref="AC68:AC106" ca="1" si="33">W68/SUM($V68:$Y68)</f>
        <v>0.16201969912857553</v>
      </c>
      <c r="AD68" s="39">
        <f t="shared" ref="AD68:AD106" ca="1" si="34">X68/SUM($V68:$Y68)</f>
        <v>0</v>
      </c>
      <c r="AE68" s="39">
        <f t="shared" ref="AE68:AE106" ca="1" si="35">Y68/SUM($V68:$Y68)</f>
        <v>0.8379803008714245</v>
      </c>
      <c r="AH68" s="45">
        <f>FM_cons!BI67</f>
        <v>815850.25845799898</v>
      </c>
      <c r="AJ68" s="41">
        <f ca="1"/>
        <v>24.860274972869639</v>
      </c>
      <c r="AL68" s="37">
        <f t="shared" ref="AL68:AL106" ca="1" si="36">AH68*AJ68</f>
        <v>20282261.76195262</v>
      </c>
      <c r="AO68" s="37">
        <f t="shared" ref="AO68:AO106" ca="1" si="37">$AL68*AB68</f>
        <v>0</v>
      </c>
      <c r="AP68" s="37">
        <f t="shared" ref="AP68:AP106" ca="1" si="38">$AL68*AC68</f>
        <v>3286125.9483185755</v>
      </c>
      <c r="AQ68" s="37">
        <f t="shared" ref="AQ68:AQ106" ca="1" si="39">$AL68*AD68</f>
        <v>0</v>
      </c>
      <c r="AR68" s="37">
        <f t="shared" ref="AR68:AR106" ca="1" si="40">$AL68*AE68</f>
        <v>16996135.813634045</v>
      </c>
    </row>
    <row r="69" spans="2:44">
      <c r="B69" s="4">
        <v>45026</v>
      </c>
      <c r="C69">
        <v>0</v>
      </c>
      <c r="D69">
        <v>0</v>
      </c>
      <c r="F69">
        <v>0</v>
      </c>
      <c r="G69" s="37">
        <v>0</v>
      </c>
      <c r="H69" s="37"/>
      <c r="I69">
        <v>0</v>
      </c>
      <c r="N69">
        <f ca="1"/>
        <v>11811</v>
      </c>
      <c r="O69" s="45">
        <f t="shared" si="28"/>
        <v>0</v>
      </c>
      <c r="P69" s="45">
        <f t="shared" si="29"/>
        <v>0</v>
      </c>
      <c r="Q69" s="45">
        <f t="shared" si="30"/>
        <v>0</v>
      </c>
      <c r="R69" s="45">
        <f t="shared" ca="1" si="31"/>
        <v>11811</v>
      </c>
      <c r="V69">
        <f t="shared" si="23"/>
        <v>0</v>
      </c>
      <c r="W69">
        <f t="shared" si="25"/>
        <v>3399.3561599999998</v>
      </c>
      <c r="X69">
        <f t="shared" si="26"/>
        <v>0</v>
      </c>
      <c r="Y69">
        <f t="shared" ca="1" si="27"/>
        <v>28812.418560000002</v>
      </c>
      <c r="AB69" s="39">
        <f t="shared" ca="1" si="32"/>
        <v>0</v>
      </c>
      <c r="AC69" s="39">
        <f t="shared" ca="1" si="33"/>
        <v>0.10553147690708796</v>
      </c>
      <c r="AD69" s="39">
        <f t="shared" ca="1" si="34"/>
        <v>0</v>
      </c>
      <c r="AE69" s="39">
        <f t="shared" ca="1" si="35"/>
        <v>0.89446852309291203</v>
      </c>
      <c r="AH69" s="45">
        <f>FM_cons!BI68</f>
        <v>771306.74872906797</v>
      </c>
      <c r="AJ69" s="41">
        <f ca="1"/>
        <v>24.859461744588181</v>
      </c>
      <c r="AL69" s="37">
        <f t="shared" ca="1" si="36"/>
        <v>19174270.613372955</v>
      </c>
      <c r="AO69" s="37">
        <f t="shared" ca="1" si="37"/>
        <v>0</v>
      </c>
      <c r="AP69" s="37">
        <f t="shared" ca="1" si="38"/>
        <v>2023489.0964454233</v>
      </c>
      <c r="AQ69" s="37">
        <f t="shared" ca="1" si="39"/>
        <v>0</v>
      </c>
      <c r="AR69" s="37">
        <f t="shared" ca="1" si="40"/>
        <v>17150781.516927533</v>
      </c>
    </row>
    <row r="70" spans="2:44">
      <c r="B70" s="4">
        <v>45033</v>
      </c>
      <c r="C70">
        <v>0</v>
      </c>
      <c r="D70">
        <v>0</v>
      </c>
      <c r="F70">
        <v>0</v>
      </c>
      <c r="G70" s="37">
        <v>0</v>
      </c>
      <c r="H70" s="37"/>
      <c r="I70">
        <v>0</v>
      </c>
      <c r="N70">
        <f ca="1"/>
        <v>11849</v>
      </c>
      <c r="O70" s="45">
        <f t="shared" si="28"/>
        <v>0</v>
      </c>
      <c r="P70" s="45">
        <f t="shared" si="29"/>
        <v>0</v>
      </c>
      <c r="Q70" s="45">
        <f t="shared" si="30"/>
        <v>0</v>
      </c>
      <c r="R70" s="45">
        <f t="shared" ca="1" si="31"/>
        <v>11849</v>
      </c>
      <c r="V70">
        <f t="shared" si="23"/>
        <v>0</v>
      </c>
      <c r="W70">
        <f t="shared" si="25"/>
        <v>0</v>
      </c>
      <c r="X70">
        <f t="shared" si="26"/>
        <v>0</v>
      </c>
      <c r="Y70">
        <f t="shared" ca="1" si="27"/>
        <v>28752.425599999999</v>
      </c>
      <c r="AB70" s="39">
        <f t="shared" ca="1" si="32"/>
        <v>0</v>
      </c>
      <c r="AC70" s="39">
        <f t="shared" ca="1" si="33"/>
        <v>0</v>
      </c>
      <c r="AD70" s="39">
        <f t="shared" ca="1" si="34"/>
        <v>0</v>
      </c>
      <c r="AE70" s="39">
        <f t="shared" ca="1" si="35"/>
        <v>1</v>
      </c>
      <c r="AH70" s="45">
        <f>FM_cons!BI69</f>
        <v>848938.09286449896</v>
      </c>
      <c r="AJ70" s="41">
        <f ca="1"/>
        <v>25.134186956374979</v>
      </c>
      <c r="AL70" s="37">
        <f t="shared" ca="1" si="36"/>
        <v>21337368.740444742</v>
      </c>
      <c r="AO70" s="37">
        <f t="shared" ca="1" si="37"/>
        <v>0</v>
      </c>
      <c r="AP70" s="37">
        <f t="shared" ca="1" si="38"/>
        <v>0</v>
      </c>
      <c r="AQ70" s="37">
        <f t="shared" ca="1" si="39"/>
        <v>0</v>
      </c>
      <c r="AR70" s="37">
        <f t="shared" ca="1" si="40"/>
        <v>21337368.740444742</v>
      </c>
    </row>
    <row r="71" spans="2:44">
      <c r="B71" s="4">
        <v>45040</v>
      </c>
      <c r="C71">
        <v>0</v>
      </c>
      <c r="D71">
        <v>0</v>
      </c>
      <c r="F71">
        <v>0</v>
      </c>
      <c r="G71" s="37">
        <v>0</v>
      </c>
      <c r="H71" s="37"/>
      <c r="I71">
        <v>0</v>
      </c>
      <c r="N71">
        <f ca="1"/>
        <v>12411</v>
      </c>
      <c r="O71" s="45">
        <f t="shared" si="28"/>
        <v>0</v>
      </c>
      <c r="P71" s="45">
        <f t="shared" si="29"/>
        <v>0</v>
      </c>
      <c r="Q71" s="45">
        <f t="shared" si="30"/>
        <v>0</v>
      </c>
      <c r="R71" s="45">
        <f t="shared" ca="1" si="31"/>
        <v>12411</v>
      </c>
      <c r="V71">
        <f t="shared" si="23"/>
        <v>0</v>
      </c>
      <c r="W71">
        <f t="shared" si="25"/>
        <v>0</v>
      </c>
      <c r="X71">
        <f t="shared" si="26"/>
        <v>0</v>
      </c>
      <c r="Y71">
        <f t="shared" ca="1" si="27"/>
        <v>29037.964800000002</v>
      </c>
      <c r="AB71" s="39">
        <f t="shared" ca="1" si="32"/>
        <v>0</v>
      </c>
      <c r="AC71" s="39">
        <f t="shared" ca="1" si="33"/>
        <v>0</v>
      </c>
      <c r="AD71" s="39">
        <f t="shared" ca="1" si="34"/>
        <v>0</v>
      </c>
      <c r="AE71" s="39">
        <f t="shared" ca="1" si="35"/>
        <v>1</v>
      </c>
      <c r="AH71" s="45">
        <f>FM_cons!BI70</f>
        <v>823013.62622611597</v>
      </c>
      <c r="AJ71" s="41">
        <f ca="1"/>
        <v>25.129068341678749</v>
      </c>
      <c r="AL71" s="37">
        <f t="shared" ca="1" si="36"/>
        <v>20681565.659568917</v>
      </c>
      <c r="AO71" s="37">
        <f t="shared" ca="1" si="37"/>
        <v>0</v>
      </c>
      <c r="AP71" s="37">
        <f t="shared" ca="1" si="38"/>
        <v>0</v>
      </c>
      <c r="AQ71" s="37">
        <f t="shared" ca="1" si="39"/>
        <v>0</v>
      </c>
      <c r="AR71" s="37">
        <f t="shared" ca="1" si="40"/>
        <v>20681565.659568917</v>
      </c>
    </row>
    <row r="72" spans="2:44">
      <c r="B72" s="4">
        <v>45047</v>
      </c>
      <c r="C72">
        <v>0</v>
      </c>
      <c r="D72">
        <v>0</v>
      </c>
      <c r="F72">
        <v>31837</v>
      </c>
      <c r="G72" s="37">
        <v>0</v>
      </c>
      <c r="H72" s="37"/>
      <c r="I72">
        <v>2192.9978078187796</v>
      </c>
      <c r="N72">
        <f ca="1"/>
        <v>42798</v>
      </c>
      <c r="O72" s="45">
        <f t="shared" si="28"/>
        <v>0</v>
      </c>
      <c r="P72" s="45">
        <f t="shared" si="29"/>
        <v>31837</v>
      </c>
      <c r="Q72" s="45">
        <f t="shared" si="30"/>
        <v>2192.9978078187796</v>
      </c>
      <c r="R72" s="45">
        <f t="shared" ca="1" si="31"/>
        <v>8768.0021921812222</v>
      </c>
      <c r="V72">
        <f t="shared" si="23"/>
        <v>0</v>
      </c>
      <c r="W72">
        <f t="shared" si="25"/>
        <v>31837</v>
      </c>
      <c r="X72">
        <f t="shared" si="26"/>
        <v>2192.9978078187796</v>
      </c>
      <c r="Y72">
        <f t="shared" ca="1" si="27"/>
        <v>25606.414672181221</v>
      </c>
      <c r="AB72" s="39">
        <f t="shared" ca="1" si="32"/>
        <v>0</v>
      </c>
      <c r="AC72" s="39">
        <f t="shared" ca="1" si="33"/>
        <v>0.53385169690878098</v>
      </c>
      <c r="AD72" s="39">
        <f t="shared" ca="1" si="34"/>
        <v>3.6772798976702957E-2</v>
      </c>
      <c r="AE72" s="39">
        <f t="shared" ca="1" si="35"/>
        <v>0.42937550411451614</v>
      </c>
      <c r="AH72" s="45">
        <f>FM_cons!BI71</f>
        <v>1011117.55914427</v>
      </c>
      <c r="AJ72" s="41">
        <f ca="1"/>
        <v>19.075470088627021</v>
      </c>
      <c r="AL72" s="37">
        <f t="shared" ca="1" si="36"/>
        <v>19287542.755542085</v>
      </c>
      <c r="AO72" s="37">
        <f t="shared" ca="1" si="37"/>
        <v>0</v>
      </c>
      <c r="AP72" s="37">
        <f t="shared" ca="1" si="38"/>
        <v>10296687.429246807</v>
      </c>
      <c r="AQ72" s="37">
        <f t="shared" ca="1" si="39"/>
        <v>709256.93250411248</v>
      </c>
      <c r="AR72" s="37">
        <f t="shared" ca="1" si="40"/>
        <v>8281598.3937911661</v>
      </c>
    </row>
    <row r="73" spans="2:44">
      <c r="B73" s="4">
        <v>45054</v>
      </c>
      <c r="C73">
        <v>0</v>
      </c>
      <c r="D73">
        <v>0</v>
      </c>
      <c r="F73">
        <v>0</v>
      </c>
      <c r="G73" s="37">
        <v>0</v>
      </c>
      <c r="H73" s="37"/>
      <c r="I73">
        <v>5592.0021921812204</v>
      </c>
      <c r="N73">
        <f ca="1"/>
        <v>16775</v>
      </c>
      <c r="O73" s="45">
        <f t="shared" si="28"/>
        <v>0</v>
      </c>
      <c r="P73" s="45">
        <f t="shared" si="29"/>
        <v>0</v>
      </c>
      <c r="Q73" s="45">
        <f t="shared" si="30"/>
        <v>5592.0021921812204</v>
      </c>
      <c r="R73" s="45">
        <f t="shared" ca="1" si="31"/>
        <v>11182.99780781878</v>
      </c>
      <c r="V73">
        <f t="shared" ref="V73:V106" si="41">O73+$U$16*O72+$U$17*O71+$U$18*O70+$U$19*O69+$U$20*O68</f>
        <v>0</v>
      </c>
      <c r="W73">
        <f t="shared" si="25"/>
        <v>19102.2</v>
      </c>
      <c r="X73">
        <f t="shared" si="26"/>
        <v>6907.8008768724885</v>
      </c>
      <c r="Y73">
        <f t="shared" ca="1" si="27"/>
        <v>25947.410323127515</v>
      </c>
      <c r="AB73" s="39">
        <f t="shared" ca="1" si="32"/>
        <v>0</v>
      </c>
      <c r="AC73" s="39">
        <f t="shared" ca="1" si="33"/>
        <v>0.36765111191683081</v>
      </c>
      <c r="AD73" s="39">
        <f t="shared" ca="1" si="34"/>
        <v>0.1329512136446184</v>
      </c>
      <c r="AE73" s="39">
        <f t="shared" ca="1" si="35"/>
        <v>0.49939767443855082</v>
      </c>
      <c r="AH73" s="45">
        <f>FM_cons!BI72</f>
        <v>1266686.06878748</v>
      </c>
      <c r="AJ73" s="41">
        <f ca="1"/>
        <v>24.911164885477561</v>
      </c>
      <c r="AL73" s="37">
        <f t="shared" ca="1" si="36"/>
        <v>31554625.517702285</v>
      </c>
      <c r="AO73" s="37">
        <f t="shared" ca="1" si="37"/>
        <v>0</v>
      </c>
      <c r="AP73" s="37">
        <f t="shared" ca="1" si="38"/>
        <v>11601093.157702448</v>
      </c>
      <c r="AQ73" s="37">
        <f t="shared" ca="1" si="39"/>
        <v>4195225.7586799636</v>
      </c>
      <c r="AR73" s="37">
        <f t="shared" ca="1" si="40"/>
        <v>15758306.601319874</v>
      </c>
    </row>
    <row r="74" spans="2:44">
      <c r="B74" s="4">
        <v>45061</v>
      </c>
      <c r="C74">
        <v>0</v>
      </c>
      <c r="D74">
        <v>0</v>
      </c>
      <c r="F74">
        <v>0</v>
      </c>
      <c r="G74" s="37">
        <v>0</v>
      </c>
      <c r="H74" s="37"/>
      <c r="I74">
        <v>0</v>
      </c>
      <c r="N74">
        <f ca="1"/>
        <v>12695</v>
      </c>
      <c r="O74" s="45">
        <f t="shared" si="28"/>
        <v>0</v>
      </c>
      <c r="P74" s="45">
        <f t="shared" si="29"/>
        <v>0</v>
      </c>
      <c r="Q74" s="45">
        <f t="shared" si="30"/>
        <v>0</v>
      </c>
      <c r="R74" s="45">
        <f t="shared" ca="1" si="31"/>
        <v>12695</v>
      </c>
      <c r="V74">
        <f t="shared" si="41"/>
        <v>0</v>
      </c>
      <c r="W74">
        <f t="shared" si="25"/>
        <v>11461.32</v>
      </c>
      <c r="X74">
        <f t="shared" si="26"/>
        <v>4144.6805261234931</v>
      </c>
      <c r="Y74">
        <f t="shared" ca="1" si="27"/>
        <v>27696.109233876508</v>
      </c>
      <c r="AB74" s="39">
        <f t="shared" ca="1" si="32"/>
        <v>0</v>
      </c>
      <c r="AC74" s="39">
        <f t="shared" ca="1" si="33"/>
        <v>0.26468271554258793</v>
      </c>
      <c r="AD74" s="39">
        <f t="shared" ca="1" si="34"/>
        <v>9.5715440866396551E-2</v>
      </c>
      <c r="AE74" s="39">
        <f t="shared" ca="1" si="35"/>
        <v>0.63960184359101557</v>
      </c>
      <c r="AH74" s="45">
        <f>FM_cons!BI73</f>
        <v>1260479.6046261699</v>
      </c>
      <c r="AJ74" s="41">
        <f ca="1"/>
        <v>25.09150304183494</v>
      </c>
      <c r="AL74" s="37">
        <f t="shared" ca="1" si="36"/>
        <v>31627327.833648443</v>
      </c>
      <c r="AO74" s="37">
        <f t="shared" ca="1" si="37"/>
        <v>0</v>
      </c>
      <c r="AP74" s="37">
        <f t="shared" ca="1" si="38"/>
        <v>8371207.0163657451</v>
      </c>
      <c r="AQ74" s="37">
        <f t="shared" ca="1" si="39"/>
        <v>3027223.6270237151</v>
      </c>
      <c r="AR74" s="37">
        <f t="shared" ca="1" si="40"/>
        <v>20228897.190258984</v>
      </c>
    </row>
    <row r="75" spans="2:44">
      <c r="B75" s="4">
        <v>45068</v>
      </c>
      <c r="C75">
        <v>0</v>
      </c>
      <c r="D75">
        <v>0</v>
      </c>
      <c r="F75">
        <v>0</v>
      </c>
      <c r="G75" s="37">
        <v>0</v>
      </c>
      <c r="H75" s="37"/>
      <c r="I75">
        <v>0</v>
      </c>
      <c r="N75">
        <f ca="1"/>
        <v>12520</v>
      </c>
      <c r="O75" s="45">
        <f t="shared" si="28"/>
        <v>0</v>
      </c>
      <c r="P75" s="45">
        <f t="shared" si="29"/>
        <v>0</v>
      </c>
      <c r="Q75" s="45">
        <f t="shared" si="30"/>
        <v>0</v>
      </c>
      <c r="R75" s="45">
        <f t="shared" ca="1" si="31"/>
        <v>12520</v>
      </c>
      <c r="V75">
        <f t="shared" si="41"/>
        <v>0</v>
      </c>
      <c r="W75">
        <f t="shared" si="25"/>
        <v>6876.7920000000004</v>
      </c>
      <c r="X75">
        <f t="shared" si="26"/>
        <v>2486.8083156740959</v>
      </c>
      <c r="Y75">
        <f t="shared" ca="1" si="27"/>
        <v>28586.611524325905</v>
      </c>
      <c r="AB75" s="39">
        <f t="shared" ca="1" si="32"/>
        <v>0</v>
      </c>
      <c r="AC75" s="39">
        <f t="shared" ca="1" si="33"/>
        <v>0.18120562881158345</v>
      </c>
      <c r="AD75" s="39">
        <f t="shared" ca="1" si="34"/>
        <v>6.5528180083911106E-2</v>
      </c>
      <c r="AE75" s="39">
        <f t="shared" ca="1" si="35"/>
        <v>0.75326619110450532</v>
      </c>
      <c r="AH75" s="45">
        <f>FM_cons!BI74</f>
        <v>1289443.9887208701</v>
      </c>
      <c r="AJ75" s="41">
        <f ca="1"/>
        <v>25.074455414175539</v>
      </c>
      <c r="AL75" s="37">
        <f t="shared" ca="1" si="36"/>
        <v>32332105.804258123</v>
      </c>
      <c r="AO75" s="37">
        <f t="shared" ca="1" si="37"/>
        <v>0</v>
      </c>
      <c r="AP75" s="37">
        <f t="shared" ca="1" si="38"/>
        <v>5858759.5630632397</v>
      </c>
      <c r="AQ75" s="37">
        <f t="shared" ca="1" si="39"/>
        <v>2118664.051633494</v>
      </c>
      <c r="AR75" s="37">
        <f t="shared" ca="1" si="40"/>
        <v>24354682.189561386</v>
      </c>
    </row>
    <row r="76" spans="2:44">
      <c r="B76" s="4">
        <v>45075</v>
      </c>
      <c r="C76">
        <v>0</v>
      </c>
      <c r="D76">
        <v>0</v>
      </c>
      <c r="F76">
        <v>0</v>
      </c>
      <c r="G76" s="37">
        <v>0</v>
      </c>
      <c r="H76" s="37"/>
      <c r="I76">
        <v>0</v>
      </c>
      <c r="N76">
        <f ca="1"/>
        <v>12908</v>
      </c>
      <c r="O76" s="45">
        <f t="shared" si="28"/>
        <v>0</v>
      </c>
      <c r="P76" s="45">
        <f t="shared" si="29"/>
        <v>0</v>
      </c>
      <c r="Q76" s="45">
        <f t="shared" si="30"/>
        <v>0</v>
      </c>
      <c r="R76" s="45">
        <f t="shared" ca="1" si="31"/>
        <v>12908</v>
      </c>
      <c r="V76">
        <f t="shared" si="41"/>
        <v>0</v>
      </c>
      <c r="W76">
        <f t="shared" si="25"/>
        <v>4126.0752000000002</v>
      </c>
      <c r="X76">
        <f t="shared" si="26"/>
        <v>1492.0849894044575</v>
      </c>
      <c r="Y76">
        <f t="shared" ca="1" si="27"/>
        <v>29507.139970595541</v>
      </c>
      <c r="AB76" s="39">
        <f t="shared" ca="1" si="32"/>
        <v>0</v>
      </c>
      <c r="AC76" s="39">
        <f t="shared" ca="1" si="33"/>
        <v>0.11746732928132222</v>
      </c>
      <c r="AD76" s="39">
        <f t="shared" ca="1" si="34"/>
        <v>4.2478924951753566E-2</v>
      </c>
      <c r="AE76" s="39">
        <f t="shared" ca="1" si="35"/>
        <v>0.84005374576692415</v>
      </c>
      <c r="AH76" s="45">
        <f>FM_cons!BI75</f>
        <v>1300296.4175532099</v>
      </c>
      <c r="AJ76" s="41">
        <f ca="1"/>
        <v>25.06557360422752</v>
      </c>
      <c r="AL76" s="37">
        <f t="shared" ca="1" si="36"/>
        <v>32592675.561493345</v>
      </c>
      <c r="AO76" s="37">
        <f t="shared" ca="1" si="37"/>
        <v>0</v>
      </c>
      <c r="AP76" s="37">
        <f t="shared" ca="1" si="38"/>
        <v>3828574.5523412423</v>
      </c>
      <c r="AQ76" s="37">
        <f t="shared" ca="1" si="39"/>
        <v>1384501.8191535282</v>
      </c>
      <c r="AR76" s="37">
        <f t="shared" ca="1" si="40"/>
        <v>27379599.189998571</v>
      </c>
    </row>
    <row r="77" spans="2:44">
      <c r="B77" s="4">
        <v>45082</v>
      </c>
      <c r="C77">
        <v>0</v>
      </c>
      <c r="D77">
        <v>0</v>
      </c>
      <c r="F77">
        <v>0</v>
      </c>
      <c r="G77" s="37">
        <v>0</v>
      </c>
      <c r="H77" s="37"/>
      <c r="I77">
        <v>0</v>
      </c>
      <c r="N77">
        <f ca="1"/>
        <v>12423</v>
      </c>
      <c r="O77" s="45">
        <f t="shared" si="28"/>
        <v>0</v>
      </c>
      <c r="P77" s="45">
        <f t="shared" si="29"/>
        <v>0</v>
      </c>
      <c r="Q77" s="45">
        <f t="shared" si="30"/>
        <v>0</v>
      </c>
      <c r="R77" s="45">
        <f t="shared" ca="1" si="31"/>
        <v>12423</v>
      </c>
      <c r="V77">
        <f t="shared" si="41"/>
        <v>0</v>
      </c>
      <c r="W77">
        <f t="shared" si="25"/>
        <v>2475.6451199999997</v>
      </c>
      <c r="X77">
        <f t="shared" si="26"/>
        <v>895.25099364267442</v>
      </c>
      <c r="Y77">
        <f t="shared" ca="1" si="27"/>
        <v>29548.236366357327</v>
      </c>
      <c r="AB77" s="39">
        <f t="shared" ca="1" si="32"/>
        <v>0</v>
      </c>
      <c r="AC77" s="39">
        <f t="shared" ca="1" si="33"/>
        <v>7.5203838421443112E-2</v>
      </c>
      <c r="AD77" s="39">
        <f t="shared" ca="1" si="34"/>
        <v>2.7195461307693441E-2</v>
      </c>
      <c r="AE77" s="39">
        <f t="shared" ca="1" si="35"/>
        <v>0.89760070027086347</v>
      </c>
      <c r="AH77" s="45">
        <f>FM_cons!BI76</f>
        <v>956841.29659740895</v>
      </c>
      <c r="AJ77" s="41">
        <f ca="1"/>
        <v>25.068353456349939</v>
      </c>
      <c r="AL77" s="37">
        <f t="shared" ca="1" si="36"/>
        <v>23986435.824736014</v>
      </c>
      <c r="AO77" s="37">
        <f t="shared" ca="1" si="37"/>
        <v>0</v>
      </c>
      <c r="AP77" s="37">
        <f t="shared" ca="1" si="38"/>
        <v>1803872.0440697616</v>
      </c>
      <c r="AQ77" s="37">
        <f t="shared" ca="1" si="39"/>
        <v>652322.18738108012</v>
      </c>
      <c r="AR77" s="37">
        <f t="shared" ca="1" si="40"/>
        <v>21530241.593285173</v>
      </c>
    </row>
    <row r="78" spans="2:44">
      <c r="B78" s="4">
        <v>45089</v>
      </c>
      <c r="C78">
        <v>0</v>
      </c>
      <c r="D78">
        <v>0</v>
      </c>
      <c r="F78">
        <v>0</v>
      </c>
      <c r="G78" s="37">
        <v>0</v>
      </c>
      <c r="H78" s="37"/>
      <c r="I78">
        <v>0</v>
      </c>
      <c r="N78">
        <f ca="1"/>
        <v>13718</v>
      </c>
      <c r="O78" s="45">
        <f t="shared" si="28"/>
        <v>0</v>
      </c>
      <c r="P78" s="45">
        <f t="shared" si="29"/>
        <v>0</v>
      </c>
      <c r="Q78" s="45">
        <f t="shared" si="30"/>
        <v>0</v>
      </c>
      <c r="R78" s="45">
        <f t="shared" ca="1" si="31"/>
        <v>13718</v>
      </c>
      <c r="V78">
        <f t="shared" si="41"/>
        <v>0</v>
      </c>
      <c r="W78">
        <f t="shared" si="25"/>
        <v>0</v>
      </c>
      <c r="X78">
        <f t="shared" si="26"/>
        <v>434.83409046401169</v>
      </c>
      <c r="Y78">
        <f t="shared" ca="1" si="27"/>
        <v>31037.86190953599</v>
      </c>
      <c r="AB78" s="39">
        <f t="shared" ca="1" si="32"/>
        <v>0</v>
      </c>
      <c r="AC78" s="39">
        <f t="shared" ca="1" si="33"/>
        <v>0</v>
      </c>
      <c r="AD78" s="39">
        <f t="shared" ca="1" si="34"/>
        <v>1.3816232662877426E-2</v>
      </c>
      <c r="AE78" s="39">
        <f t="shared" ca="1" si="35"/>
        <v>0.98618376733712265</v>
      </c>
      <c r="AH78" s="45">
        <f>FM_cons!BI77</f>
        <v>889747.64841427899</v>
      </c>
      <c r="AJ78" s="41">
        <f ca="1"/>
        <v>25.06008135550713</v>
      </c>
      <c r="AL78" s="37">
        <f t="shared" ca="1" si="36"/>
        <v>22297148.455132987</v>
      </c>
      <c r="AO78" s="37">
        <f t="shared" ca="1" si="37"/>
        <v>0</v>
      </c>
      <c r="AP78" s="37">
        <f t="shared" ca="1" si="38"/>
        <v>0</v>
      </c>
      <c r="AQ78" s="37">
        <f t="shared" ca="1" si="39"/>
        <v>308062.59077483532</v>
      </c>
      <c r="AR78" s="37">
        <f t="shared" ca="1" si="40"/>
        <v>21989085.864358153</v>
      </c>
    </row>
    <row r="79" spans="2:44">
      <c r="B79" s="4">
        <v>45096</v>
      </c>
      <c r="C79">
        <v>0</v>
      </c>
      <c r="D79">
        <v>0</v>
      </c>
      <c r="F79">
        <v>26677</v>
      </c>
      <c r="G79" s="37">
        <v>0</v>
      </c>
      <c r="H79" s="37"/>
      <c r="I79">
        <v>0</v>
      </c>
      <c r="N79">
        <f ca="1"/>
        <v>34731</v>
      </c>
      <c r="O79" s="45">
        <f t="shared" si="28"/>
        <v>0</v>
      </c>
      <c r="P79" s="45">
        <f t="shared" si="29"/>
        <v>26677</v>
      </c>
      <c r="Q79" s="45">
        <f t="shared" si="30"/>
        <v>0</v>
      </c>
      <c r="R79" s="45">
        <f t="shared" ca="1" si="31"/>
        <v>8054</v>
      </c>
      <c r="V79">
        <f t="shared" si="41"/>
        <v>0</v>
      </c>
      <c r="W79">
        <f t="shared" si="25"/>
        <v>26677</v>
      </c>
      <c r="X79">
        <f t="shared" si="26"/>
        <v>0</v>
      </c>
      <c r="Y79">
        <f t="shared" ca="1" si="27"/>
        <v>26154.963199999998</v>
      </c>
      <c r="AB79" s="39">
        <f t="shared" ca="1" si="32"/>
        <v>0</v>
      </c>
      <c r="AC79" s="39">
        <f t="shared" ca="1" si="33"/>
        <v>0.5049405394800851</v>
      </c>
      <c r="AD79" s="39">
        <f t="shared" ca="1" si="34"/>
        <v>0</v>
      </c>
      <c r="AE79" s="39">
        <f t="shared" ca="1" si="35"/>
        <v>0.49505946051991495</v>
      </c>
      <c r="AH79" s="45">
        <f>FM_cons!BI78</f>
        <v>729057.88176283496</v>
      </c>
      <c r="AJ79" s="41">
        <f ca="1"/>
        <v>21.136593386285892</v>
      </c>
      <c r="AL79" s="37">
        <f t="shared" ca="1" si="36"/>
        <v>15409800.00188794</v>
      </c>
      <c r="AO79" s="37">
        <f t="shared" ca="1" si="37"/>
        <v>0</v>
      </c>
      <c r="AP79" s="37">
        <f t="shared" ca="1" si="38"/>
        <v>7781032.7262335131</v>
      </c>
      <c r="AQ79" s="37">
        <f t="shared" ca="1" si="39"/>
        <v>0</v>
      </c>
      <c r="AR79" s="37">
        <f t="shared" ca="1" si="40"/>
        <v>7628767.2756544277</v>
      </c>
    </row>
    <row r="80" spans="2:44">
      <c r="B80" s="4">
        <v>45103</v>
      </c>
      <c r="C80">
        <v>0</v>
      </c>
      <c r="D80">
        <v>0</v>
      </c>
      <c r="F80">
        <v>0</v>
      </c>
      <c r="G80" s="37">
        <v>0</v>
      </c>
      <c r="H80" s="37"/>
      <c r="I80">
        <v>0</v>
      </c>
      <c r="N80">
        <f ca="1"/>
        <v>17217</v>
      </c>
      <c r="O80" s="45">
        <f t="shared" si="28"/>
        <v>0</v>
      </c>
      <c r="P80" s="45">
        <f t="shared" si="29"/>
        <v>0</v>
      </c>
      <c r="Q80" s="45">
        <f t="shared" si="30"/>
        <v>0</v>
      </c>
      <c r="R80" s="45">
        <f t="shared" ca="1" si="31"/>
        <v>17217</v>
      </c>
      <c r="V80">
        <f t="shared" si="41"/>
        <v>0</v>
      </c>
      <c r="W80">
        <f t="shared" si="25"/>
        <v>16006.199999999999</v>
      </c>
      <c r="X80">
        <f t="shared" si="26"/>
        <v>0</v>
      </c>
      <c r="Y80">
        <f t="shared" ca="1" si="27"/>
        <v>32317.679999999997</v>
      </c>
      <c r="AB80" s="39">
        <f t="shared" ca="1" si="32"/>
        <v>0</v>
      </c>
      <c r="AC80" s="39">
        <f t="shared" ca="1" si="33"/>
        <v>0.33122754215928024</v>
      </c>
      <c r="AD80" s="39">
        <f t="shared" ca="1" si="34"/>
        <v>0</v>
      </c>
      <c r="AE80" s="39">
        <f t="shared" ca="1" si="35"/>
        <v>0.6687724578407197</v>
      </c>
      <c r="AH80" s="45">
        <f>FM_cons!BI79</f>
        <v>561972.17253359605</v>
      </c>
      <c r="AJ80" s="41">
        <f ca="1"/>
        <v>16.334197516972971</v>
      </c>
      <c r="AL80" s="37">
        <f t="shared" ca="1" si="36"/>
        <v>9179364.4652061705</v>
      </c>
      <c r="AO80" s="37">
        <f t="shared" ca="1" si="37"/>
        <v>0</v>
      </c>
      <c r="AP80" s="37">
        <f t="shared" ca="1" si="38"/>
        <v>3040458.3303944757</v>
      </c>
      <c r="AQ80" s="37">
        <f t="shared" ca="1" si="39"/>
        <v>0</v>
      </c>
      <c r="AR80" s="37">
        <f t="shared" ca="1" si="40"/>
        <v>6138906.1348116938</v>
      </c>
    </row>
    <row r="81" spans="2:44">
      <c r="B81" s="4">
        <v>45110</v>
      </c>
      <c r="C81">
        <v>0</v>
      </c>
      <c r="D81">
        <v>0</v>
      </c>
      <c r="F81">
        <v>0</v>
      </c>
      <c r="G81" s="37">
        <v>0</v>
      </c>
      <c r="H81" s="37"/>
      <c r="I81">
        <v>0</v>
      </c>
      <c r="N81">
        <f ca="1"/>
        <v>13695</v>
      </c>
      <c r="O81" s="45">
        <f t="shared" si="28"/>
        <v>0</v>
      </c>
      <c r="P81" s="45">
        <f t="shared" si="29"/>
        <v>0</v>
      </c>
      <c r="Q81" s="45">
        <f t="shared" si="30"/>
        <v>0</v>
      </c>
      <c r="R81" s="45">
        <f t="shared" ca="1" si="31"/>
        <v>13695</v>
      </c>
      <c r="V81">
        <f t="shared" si="41"/>
        <v>0</v>
      </c>
      <c r="W81">
        <f t="shared" si="25"/>
        <v>9603.7199999999993</v>
      </c>
      <c r="X81">
        <f t="shared" si="26"/>
        <v>0</v>
      </c>
      <c r="Y81">
        <f t="shared" ca="1" si="27"/>
        <v>32501.474879999994</v>
      </c>
      <c r="AB81" s="39">
        <f t="shared" ca="1" si="32"/>
        <v>0</v>
      </c>
      <c r="AC81" s="39">
        <f t="shared" ca="1" si="33"/>
        <v>0.22808871986866816</v>
      </c>
      <c r="AD81" s="39">
        <f t="shared" ca="1" si="34"/>
        <v>0</v>
      </c>
      <c r="AE81" s="39">
        <f t="shared" ca="1" si="35"/>
        <v>0.77191128013133181</v>
      </c>
      <c r="AH81" s="45">
        <f>FM_cons!BI80</f>
        <v>1383949.9390998799</v>
      </c>
      <c r="AJ81" s="41">
        <f ca="1"/>
        <v>25.04689353958862</v>
      </c>
      <c r="AL81" s="37">
        <f t="shared" ca="1" si="36"/>
        <v>34663646.788754843</v>
      </c>
      <c r="AO81" s="37">
        <f t="shared" ca="1" si="37"/>
        <v>0</v>
      </c>
      <c r="AP81" s="37">
        <f t="shared" ca="1" si="38"/>
        <v>7906386.8220267622</v>
      </c>
      <c r="AQ81" s="37">
        <f t="shared" ca="1" si="39"/>
        <v>0</v>
      </c>
      <c r="AR81" s="37">
        <f t="shared" ca="1" si="40"/>
        <v>26757259.96672808</v>
      </c>
    </row>
    <row r="82" spans="2:44">
      <c r="B82" s="4">
        <v>45117</v>
      </c>
      <c r="C82">
        <v>0</v>
      </c>
      <c r="D82">
        <v>0</v>
      </c>
      <c r="F82">
        <v>0</v>
      </c>
      <c r="G82" s="37">
        <v>0</v>
      </c>
      <c r="H82" s="37"/>
      <c r="I82">
        <v>0</v>
      </c>
      <c r="N82">
        <f ca="1"/>
        <v>12575</v>
      </c>
      <c r="O82" s="45">
        <f t="shared" si="28"/>
        <v>0</v>
      </c>
      <c r="P82" s="45">
        <f t="shared" si="29"/>
        <v>0</v>
      </c>
      <c r="Q82" s="45">
        <f t="shared" si="30"/>
        <v>0</v>
      </c>
      <c r="R82" s="45">
        <f t="shared" ca="1" si="31"/>
        <v>12575</v>
      </c>
      <c r="V82">
        <f t="shared" si="41"/>
        <v>0</v>
      </c>
      <c r="W82">
        <f t="shared" si="25"/>
        <v>5762.232</v>
      </c>
      <c r="X82">
        <f t="shared" si="26"/>
        <v>0</v>
      </c>
      <c r="Y82">
        <f t="shared" ca="1" si="27"/>
        <v>31473.649280000001</v>
      </c>
      <c r="AB82" s="39">
        <f t="shared" ca="1" si="32"/>
        <v>0</v>
      </c>
      <c r="AC82" s="39">
        <f t="shared" ca="1" si="33"/>
        <v>0.15474944601606591</v>
      </c>
      <c r="AD82" s="39">
        <f t="shared" ca="1" si="34"/>
        <v>0</v>
      </c>
      <c r="AE82" s="39">
        <f t="shared" ca="1" si="35"/>
        <v>0.84525055398393412</v>
      </c>
      <c r="AH82" s="45">
        <f>FM_cons!BI81</f>
        <v>1210242.2141932601</v>
      </c>
      <c r="AJ82" s="41">
        <f ca="1"/>
        <v>25.030927019377351</v>
      </c>
      <c r="AL82" s="37">
        <f t="shared" ca="1" si="36"/>
        <v>30293484.539241146</v>
      </c>
      <c r="AO82" s="37">
        <f t="shared" ca="1" si="37"/>
        <v>0</v>
      </c>
      <c r="AP82" s="37">
        <f t="shared" ca="1" si="38"/>
        <v>4687899.9503438249</v>
      </c>
      <c r="AQ82" s="37">
        <f t="shared" ca="1" si="39"/>
        <v>0</v>
      </c>
      <c r="AR82" s="37">
        <f t="shared" ca="1" si="40"/>
        <v>25605584.588897321</v>
      </c>
    </row>
    <row r="83" spans="2:44">
      <c r="B83" s="4">
        <v>45124</v>
      </c>
      <c r="C83">
        <v>0</v>
      </c>
      <c r="D83">
        <v>0</v>
      </c>
      <c r="E83" s="51">
        <v>0</v>
      </c>
      <c r="F83">
        <v>0</v>
      </c>
      <c r="G83" s="37">
        <v>0</v>
      </c>
      <c r="H83" s="52">
        <v>0</v>
      </c>
      <c r="I83">
        <v>0</v>
      </c>
      <c r="J83">
        <v>0</v>
      </c>
      <c r="N83">
        <f ca="1"/>
        <v>17842</v>
      </c>
      <c r="O83" s="45">
        <f t="shared" si="28"/>
        <v>0</v>
      </c>
      <c r="P83" s="45">
        <f t="shared" si="29"/>
        <v>0</v>
      </c>
      <c r="Q83" s="45">
        <f t="shared" si="30"/>
        <v>0</v>
      </c>
      <c r="R83" s="45">
        <f t="shared" ca="1" si="31"/>
        <v>17842</v>
      </c>
      <c r="V83">
        <f t="shared" si="41"/>
        <v>0</v>
      </c>
      <c r="W83">
        <f t="shared" si="25"/>
        <v>3457.3391999999999</v>
      </c>
      <c r="X83">
        <f t="shared" si="26"/>
        <v>0</v>
      </c>
      <c r="Y83">
        <f t="shared" ca="1" si="27"/>
        <v>36146.58208</v>
      </c>
      <c r="AB83" s="39">
        <f t="shared" ca="1" si="32"/>
        <v>0</v>
      </c>
      <c r="AC83" s="39">
        <f t="shared" ca="1" si="33"/>
        <v>8.7297901022390878E-2</v>
      </c>
      <c r="AD83" s="39">
        <f t="shared" ca="1" si="34"/>
        <v>0</v>
      </c>
      <c r="AE83" s="39">
        <f t="shared" ca="1" si="35"/>
        <v>0.91270209897760912</v>
      </c>
      <c r="AH83" s="45">
        <f>FM_cons!BI82</f>
        <v>1314374.1828533299</v>
      </c>
      <c r="AJ83" s="41">
        <f ca="1"/>
        <v>25.02515287362079</v>
      </c>
      <c r="AL83" s="37">
        <f t="shared" ca="1" si="36"/>
        <v>32892414.859044988</v>
      </c>
      <c r="AO83" s="37">
        <f t="shared" ca="1" si="37"/>
        <v>0</v>
      </c>
      <c r="AP83" s="37">
        <f t="shared" ca="1" si="38"/>
        <v>2871438.7767523285</v>
      </c>
      <c r="AQ83" s="37">
        <f t="shared" ca="1" si="39"/>
        <v>0</v>
      </c>
      <c r="AR83" s="37">
        <f t="shared" ca="1" si="40"/>
        <v>30020976.082292661</v>
      </c>
    </row>
    <row r="84" spans="2:44">
      <c r="B84" s="4">
        <v>45131</v>
      </c>
      <c r="C84">
        <v>0</v>
      </c>
      <c r="D84">
        <v>0</v>
      </c>
      <c r="E84" s="51">
        <v>0</v>
      </c>
      <c r="F84">
        <v>0</v>
      </c>
      <c r="G84" s="37">
        <v>0</v>
      </c>
      <c r="H84" s="52">
        <v>0</v>
      </c>
      <c r="I84">
        <v>0</v>
      </c>
      <c r="J84">
        <v>0</v>
      </c>
      <c r="N84">
        <f ca="1"/>
        <v>17231</v>
      </c>
      <c r="O84" s="45">
        <f t="shared" si="28"/>
        <v>0</v>
      </c>
      <c r="P84" s="45">
        <f t="shared" si="29"/>
        <v>0</v>
      </c>
      <c r="Q84" s="45">
        <f t="shared" si="30"/>
        <v>0</v>
      </c>
      <c r="R84" s="45">
        <f t="shared" ca="1" si="31"/>
        <v>17231</v>
      </c>
      <c r="V84">
        <f t="shared" si="41"/>
        <v>0</v>
      </c>
      <c r="W84">
        <f t="shared" si="25"/>
        <v>2074.4035199999998</v>
      </c>
      <c r="X84">
        <f t="shared" si="26"/>
        <v>0</v>
      </c>
      <c r="Y84">
        <f t="shared" ca="1" si="27"/>
        <v>38278.92224</v>
      </c>
      <c r="AB84" s="39">
        <f t="shared" ca="1" si="32"/>
        <v>0</v>
      </c>
      <c r="AC84" s="39">
        <f t="shared" ca="1" si="33"/>
        <v>5.1406011299723907E-2</v>
      </c>
      <c r="AD84" s="39">
        <f t="shared" ca="1" si="34"/>
        <v>0</v>
      </c>
      <c r="AE84" s="39">
        <f t="shared" ca="1" si="35"/>
        <v>0.94859398870027611</v>
      </c>
      <c r="AH84" s="45">
        <f>FM_cons!BI83</f>
        <v>1216991.9153049099</v>
      </c>
      <c r="AJ84" s="41">
        <f ca="1"/>
        <v>25.014481898471001</v>
      </c>
      <c r="AL84" s="37">
        <f t="shared" ca="1" si="36"/>
        <v>30442422.235980224</v>
      </c>
      <c r="AO84" s="37">
        <f t="shared" ca="1" si="37"/>
        <v>0</v>
      </c>
      <c r="AP84" s="37">
        <f t="shared" ca="1" si="38"/>
        <v>1564923.5014537657</v>
      </c>
      <c r="AQ84" s="37">
        <f t="shared" ca="1" si="39"/>
        <v>0</v>
      </c>
      <c r="AR84" s="37">
        <f t="shared" ca="1" si="40"/>
        <v>28877498.734526459</v>
      </c>
    </row>
    <row r="85" spans="2:44">
      <c r="B85" s="4">
        <v>45138</v>
      </c>
      <c r="C85">
        <v>0</v>
      </c>
      <c r="D85">
        <v>0</v>
      </c>
      <c r="E85" s="51">
        <v>0</v>
      </c>
      <c r="F85">
        <v>0</v>
      </c>
      <c r="G85" s="37">
        <v>0</v>
      </c>
      <c r="H85" s="52">
        <v>2428</v>
      </c>
      <c r="I85">
        <v>0</v>
      </c>
      <c r="J85">
        <v>0</v>
      </c>
      <c r="N85">
        <f ca="1"/>
        <v>16333</v>
      </c>
      <c r="O85" s="45">
        <f t="shared" si="28"/>
        <v>0</v>
      </c>
      <c r="P85" s="45">
        <f t="shared" si="29"/>
        <v>2428</v>
      </c>
      <c r="Q85" s="45">
        <f t="shared" si="30"/>
        <v>0</v>
      </c>
      <c r="R85" s="45">
        <f t="shared" ca="1" si="31"/>
        <v>13905</v>
      </c>
      <c r="V85">
        <f t="shared" si="41"/>
        <v>0</v>
      </c>
      <c r="W85">
        <f t="shared" si="25"/>
        <v>2428</v>
      </c>
      <c r="X85">
        <f t="shared" si="26"/>
        <v>0</v>
      </c>
      <c r="Y85">
        <f t="shared" ca="1" si="27"/>
        <v>36496.585919999998</v>
      </c>
      <c r="AB85" s="39">
        <f t="shared" ca="1" si="32"/>
        <v>0</v>
      </c>
      <c r="AC85" s="39">
        <f t="shared" ca="1" si="33"/>
        <v>6.2377028364287865E-2</v>
      </c>
      <c r="AD85" s="39">
        <f t="shared" ca="1" si="34"/>
        <v>0</v>
      </c>
      <c r="AE85" s="39">
        <f t="shared" ca="1" si="35"/>
        <v>0.93762297163571218</v>
      </c>
      <c r="AH85" s="45">
        <f>FM_cons!BI84</f>
        <v>990968.24795602204</v>
      </c>
      <c r="AJ85" s="41">
        <f ca="1"/>
        <v>23.944905416508291</v>
      </c>
      <c r="AL85" s="37">
        <f t="shared" ca="1" si="36"/>
        <v>23728640.968069885</v>
      </c>
      <c r="AO85" s="37">
        <f t="shared" ca="1" si="37"/>
        <v>0</v>
      </c>
      <c r="AP85" s="37">
        <f t="shared" ca="1" si="38"/>
        <v>1480122.1107112982</v>
      </c>
      <c r="AQ85" s="37">
        <f t="shared" ca="1" si="39"/>
        <v>0</v>
      </c>
      <c r="AR85" s="37">
        <f t="shared" ca="1" si="40"/>
        <v>22248518.857358586</v>
      </c>
    </row>
    <row r="86" spans="2:44">
      <c r="B86" s="4">
        <v>45145</v>
      </c>
      <c r="C86">
        <v>0</v>
      </c>
      <c r="D86">
        <v>0</v>
      </c>
      <c r="E86" s="51">
        <v>30918.464875973048</v>
      </c>
      <c r="F86">
        <v>0</v>
      </c>
      <c r="G86" s="37">
        <v>0</v>
      </c>
      <c r="H86" s="52">
        <v>12655</v>
      </c>
      <c r="I86">
        <v>0</v>
      </c>
      <c r="J86">
        <v>0</v>
      </c>
      <c r="N86">
        <f ca="1"/>
        <v>51510</v>
      </c>
      <c r="O86" s="45">
        <f t="shared" si="28"/>
        <v>30918.464875973048</v>
      </c>
      <c r="P86" s="45">
        <f t="shared" si="29"/>
        <v>12655</v>
      </c>
      <c r="Q86" s="45">
        <f t="shared" si="30"/>
        <v>0</v>
      </c>
      <c r="R86" s="45">
        <f t="shared" ca="1" si="31"/>
        <v>7936.535124026952</v>
      </c>
      <c r="V86">
        <f t="shared" si="41"/>
        <v>30918.464875973048</v>
      </c>
      <c r="W86">
        <f t="shared" si="25"/>
        <v>14111.8</v>
      </c>
      <c r="X86">
        <f t="shared" si="26"/>
        <v>0</v>
      </c>
      <c r="Y86">
        <f t="shared" ca="1" si="27"/>
        <v>29031.210324026953</v>
      </c>
      <c r="AB86" s="39">
        <f t="shared" ca="1" si="32"/>
        <v>0.41747028117491575</v>
      </c>
      <c r="AC86" s="39">
        <f t="shared" ca="1" si="33"/>
        <v>0.19054170824833908</v>
      </c>
      <c r="AD86" s="39">
        <f t="shared" ca="1" si="34"/>
        <v>0</v>
      </c>
      <c r="AE86" s="39">
        <f t="shared" ca="1" si="35"/>
        <v>0.3919880105767452</v>
      </c>
      <c r="AH86" s="45">
        <f>FM_cons!BI85</f>
        <v>1350592.27618397</v>
      </c>
      <c r="AJ86" s="41">
        <f ca="1"/>
        <v>23.0557300537</v>
      </c>
      <c r="AL86" s="37">
        <f t="shared" ca="1" si="36"/>
        <v>31138890.932309847</v>
      </c>
      <c r="AO86" s="37">
        <f t="shared" ca="1" si="37"/>
        <v>12999561.552986426</v>
      </c>
      <c r="AP86" s="37">
        <f t="shared" ca="1" si="38"/>
        <v>5933257.4712010343</v>
      </c>
      <c r="AQ86" s="37">
        <f t="shared" ca="1" si="39"/>
        <v>0</v>
      </c>
      <c r="AR86" s="37">
        <f t="shared" ca="1" si="40"/>
        <v>12206071.908122389</v>
      </c>
    </row>
    <row r="87" spans="2:44">
      <c r="B87" s="4">
        <v>45152</v>
      </c>
      <c r="C87">
        <v>0</v>
      </c>
      <c r="D87">
        <v>0</v>
      </c>
      <c r="E87" s="51">
        <v>16197.902470132765</v>
      </c>
      <c r="F87">
        <v>3362</v>
      </c>
      <c r="G87" s="37">
        <v>0</v>
      </c>
      <c r="H87" s="52">
        <v>0</v>
      </c>
      <c r="I87">
        <v>0</v>
      </c>
      <c r="J87">
        <v>0</v>
      </c>
      <c r="N87">
        <f ca="1"/>
        <v>33709</v>
      </c>
      <c r="O87" s="45">
        <f t="shared" si="28"/>
        <v>16197.902470132765</v>
      </c>
      <c r="P87" s="45">
        <f t="shared" si="29"/>
        <v>3362</v>
      </c>
      <c r="Q87" s="45">
        <f t="shared" si="30"/>
        <v>0</v>
      </c>
      <c r="R87" s="45">
        <f t="shared" ca="1" si="31"/>
        <v>14149.097529867235</v>
      </c>
      <c r="V87">
        <f t="shared" si="41"/>
        <v>34748.98139571659</v>
      </c>
      <c r="W87">
        <f t="shared" si="25"/>
        <v>11829.08</v>
      </c>
      <c r="X87">
        <f t="shared" si="26"/>
        <v>0</v>
      </c>
      <c r="Y87">
        <f t="shared" ca="1" si="27"/>
        <v>30928.869804283404</v>
      </c>
      <c r="AB87" s="39">
        <f t="shared" ca="1" si="32"/>
        <v>0.44833385682694393</v>
      </c>
      <c r="AC87" s="39">
        <f t="shared" ca="1" si="33"/>
        <v>0.15261964080962093</v>
      </c>
      <c r="AD87" s="39">
        <f t="shared" ca="1" si="34"/>
        <v>0</v>
      </c>
      <c r="AE87" s="39">
        <f t="shared" ca="1" si="35"/>
        <v>0.3990465023634352</v>
      </c>
      <c r="AH87" s="45">
        <f>FM_cons!BI86</f>
        <v>1482177.9521805099</v>
      </c>
      <c r="AJ87" s="41">
        <f ca="1"/>
        <v>22.811510766528681</v>
      </c>
      <c r="AL87" s="37">
        <f t="shared" ca="1" si="36"/>
        <v>33810718.314077131</v>
      </c>
      <c r="AO87" s="37">
        <f t="shared" ca="1" si="37"/>
        <v>15158489.743839588</v>
      </c>
      <c r="AP87" s="37">
        <f t="shared" ca="1" si="38"/>
        <v>5160179.6846097242</v>
      </c>
      <c r="AQ87" s="37">
        <f t="shared" ca="1" si="39"/>
        <v>0</v>
      </c>
      <c r="AR87" s="37">
        <f t="shared" ca="1" si="40"/>
        <v>13492048.885627821</v>
      </c>
    </row>
    <row r="88" spans="2:44">
      <c r="B88" s="4">
        <v>45159</v>
      </c>
      <c r="C88">
        <v>0</v>
      </c>
      <c r="D88">
        <v>0</v>
      </c>
      <c r="E88" s="51">
        <v>4086.6326538941903</v>
      </c>
      <c r="F88">
        <v>0</v>
      </c>
      <c r="G88" s="37">
        <v>0</v>
      </c>
      <c r="H88" s="52">
        <v>23564</v>
      </c>
      <c r="I88">
        <v>0</v>
      </c>
      <c r="J88">
        <v>0</v>
      </c>
      <c r="N88">
        <f ca="1"/>
        <v>43755</v>
      </c>
      <c r="O88" s="45">
        <f t="shared" si="28"/>
        <v>4086.6326538941903</v>
      </c>
      <c r="P88" s="45">
        <f t="shared" si="29"/>
        <v>23564</v>
      </c>
      <c r="Q88" s="45">
        <f t="shared" si="30"/>
        <v>0</v>
      </c>
      <c r="R88" s="45">
        <f t="shared" ca="1" si="31"/>
        <v>16104.36734610581</v>
      </c>
      <c r="V88">
        <f t="shared" si="41"/>
        <v>24936.021491324143</v>
      </c>
      <c r="W88">
        <f t="shared" si="25"/>
        <v>30661.448</v>
      </c>
      <c r="X88">
        <f t="shared" si="26"/>
        <v>0</v>
      </c>
      <c r="Y88">
        <f t="shared" ca="1" si="27"/>
        <v>34074.990028675849</v>
      </c>
      <c r="AB88" s="39">
        <f t="shared" ca="1" si="32"/>
        <v>0.27807892885733293</v>
      </c>
      <c r="AC88" s="39">
        <f t="shared" ca="1" si="33"/>
        <v>0.34192714423274473</v>
      </c>
      <c r="AD88" s="39">
        <f t="shared" ca="1" si="34"/>
        <v>0</v>
      </c>
      <c r="AE88" s="39">
        <f t="shared" ca="1" si="35"/>
        <v>0.3799939269099224</v>
      </c>
      <c r="AH88" s="45">
        <f>FM_cons!BI87</f>
        <v>1173786.81862451</v>
      </c>
      <c r="AJ88" s="41">
        <f ca="1"/>
        <v>19.111913732629219</v>
      </c>
      <c r="AL88" s="37">
        <f t="shared" ca="1" si="36"/>
        <v>22433312.418048933</v>
      </c>
      <c r="AO88" s="37">
        <f t="shared" ca="1" si="37"/>
        <v>6238231.4879329531</v>
      </c>
      <c r="AP88" s="37">
        <f t="shared" ca="1" si="38"/>
        <v>7670558.4507844411</v>
      </c>
      <c r="AQ88" s="37">
        <f t="shared" ca="1" si="39"/>
        <v>0</v>
      </c>
      <c r="AR88" s="37">
        <f t="shared" ca="1" si="40"/>
        <v>8524522.4793315399</v>
      </c>
    </row>
    <row r="89" spans="2:44">
      <c r="B89" s="4">
        <v>45166</v>
      </c>
      <c r="C89">
        <v>0</v>
      </c>
      <c r="D89">
        <v>0</v>
      </c>
      <c r="E89" s="51">
        <v>0</v>
      </c>
      <c r="F89">
        <v>0</v>
      </c>
      <c r="G89" s="37">
        <v>0</v>
      </c>
      <c r="H89" s="52">
        <v>0</v>
      </c>
      <c r="I89">
        <v>0</v>
      </c>
      <c r="J89">
        <v>0</v>
      </c>
      <c r="N89">
        <f ca="1"/>
        <v>13201</v>
      </c>
      <c r="O89" s="45">
        <f t="shared" si="28"/>
        <v>0</v>
      </c>
      <c r="P89" s="45">
        <f t="shared" si="29"/>
        <v>0</v>
      </c>
      <c r="Q89" s="45">
        <f t="shared" si="30"/>
        <v>0</v>
      </c>
      <c r="R89" s="45">
        <f t="shared" ca="1" si="31"/>
        <v>13201</v>
      </c>
      <c r="V89">
        <f t="shared" si="41"/>
        <v>14961.612894794489</v>
      </c>
      <c r="W89">
        <f t="shared" si="25"/>
        <v>18396.8688</v>
      </c>
      <c r="X89">
        <f t="shared" si="26"/>
        <v>0</v>
      </c>
      <c r="Y89">
        <f t="shared" ca="1" si="27"/>
        <v>32813.55766520551</v>
      </c>
      <c r="AB89" s="39">
        <f t="shared" ca="1" si="32"/>
        <v>0.22610173480369655</v>
      </c>
      <c r="AC89" s="39">
        <f t="shared" ca="1" si="33"/>
        <v>0.27801574468506757</v>
      </c>
      <c r="AD89" s="39">
        <f t="shared" ca="1" si="34"/>
        <v>0</v>
      </c>
      <c r="AE89" s="39">
        <f t="shared" ca="1" si="35"/>
        <v>0.49588252051123594</v>
      </c>
      <c r="AH89" s="45">
        <f>FM_cons!BI88</f>
        <v>1282115.8996811099</v>
      </c>
      <c r="AJ89" s="41">
        <f ca="1"/>
        <v>23.722620592289068</v>
      </c>
      <c r="AL89" s="37">
        <f t="shared" ca="1" si="36"/>
        <v>30415149.043476325</v>
      </c>
      <c r="AO89" s="37">
        <f t="shared" ca="1" si="37"/>
        <v>6876917.9630429884</v>
      </c>
      <c r="AP89" s="37">
        <f t="shared" ca="1" si="38"/>
        <v>8455890.3110293914</v>
      </c>
      <c r="AQ89" s="37">
        <f t="shared" ca="1" si="39"/>
        <v>0</v>
      </c>
      <c r="AR89" s="37">
        <f t="shared" ca="1" si="40"/>
        <v>15082340.769403946</v>
      </c>
    </row>
    <row r="90" spans="2:44">
      <c r="B90" s="4">
        <v>45173</v>
      </c>
      <c r="C90">
        <v>0</v>
      </c>
      <c r="D90">
        <v>0</v>
      </c>
      <c r="E90" s="51">
        <v>0</v>
      </c>
      <c r="F90">
        <v>0</v>
      </c>
      <c r="G90" s="37">
        <v>0</v>
      </c>
      <c r="H90" s="52">
        <v>0</v>
      </c>
      <c r="I90">
        <v>0</v>
      </c>
      <c r="J90">
        <v>0</v>
      </c>
      <c r="N90">
        <f ca="1"/>
        <v>13145</v>
      </c>
      <c r="O90" s="45">
        <f t="shared" si="28"/>
        <v>0</v>
      </c>
      <c r="P90" s="45">
        <f t="shared" si="29"/>
        <v>0</v>
      </c>
      <c r="Q90" s="45">
        <f t="shared" si="30"/>
        <v>0</v>
      </c>
      <c r="R90" s="45">
        <f t="shared" ca="1" si="31"/>
        <v>13145</v>
      </c>
      <c r="V90">
        <f t="shared" si="41"/>
        <v>8976.9677368766916</v>
      </c>
      <c r="W90">
        <f t="shared" ref="W90:W106" si="42">P90+$U$16*P89+$U$17*P88+$U$18*P87+$U$19*P86+$U$20*P85</f>
        <v>11038.121279999999</v>
      </c>
      <c r="X90">
        <f t="shared" ref="X90:X106" si="43">Q90+$U$16*Q89+$U$17*Q88+$U$18*Q87+$U$19*Q86+$U$20*Q85</f>
        <v>0</v>
      </c>
      <c r="Y90">
        <f t="shared" ref="Y90:Y106" ca="1" si="44">R90+$U$16*R89+$U$17*R88+$U$18*R87+$U$19*R86+$U$20*R85</f>
        <v>32029.205063123303</v>
      </c>
      <c r="AB90" s="39">
        <f t="shared" ca="1" si="32"/>
        <v>0.17248706886249102</v>
      </c>
      <c r="AC90" s="39">
        <f t="shared" ca="1" si="33"/>
        <v>0.21209090208876172</v>
      </c>
      <c r="AD90" s="39">
        <f t="shared" ca="1" si="34"/>
        <v>0</v>
      </c>
      <c r="AE90" s="39">
        <f t="shared" ca="1" si="35"/>
        <v>0.61542202904874732</v>
      </c>
      <c r="AH90" s="45">
        <f>FM_cons!BI89</f>
        <v>1174356.13294722</v>
      </c>
      <c r="AJ90" s="41">
        <f ca="1"/>
        <v>23.707595047066039</v>
      </c>
      <c r="AL90" s="37">
        <f t="shared" ca="1" si="36"/>
        <v>27841159.640951142</v>
      </c>
      <c r="AO90" s="37">
        <f t="shared" ca="1" si="37"/>
        <v>4802240.0202003457</v>
      </c>
      <c r="AP90" s="37">
        <f t="shared" ca="1" si="38"/>
        <v>5904856.6634465531</v>
      </c>
      <c r="AQ90" s="37">
        <f t="shared" ca="1" si="39"/>
        <v>0</v>
      </c>
      <c r="AR90" s="37">
        <f t="shared" ca="1" si="40"/>
        <v>17134062.957304247</v>
      </c>
    </row>
    <row r="91" spans="2:44">
      <c r="B91" s="4">
        <v>45180</v>
      </c>
      <c r="C91">
        <v>0</v>
      </c>
      <c r="D91">
        <v>0</v>
      </c>
      <c r="E91" s="51">
        <v>0</v>
      </c>
      <c r="F91">
        <v>0</v>
      </c>
      <c r="G91" s="37">
        <v>0</v>
      </c>
      <c r="H91" s="52">
        <v>0</v>
      </c>
      <c r="I91">
        <v>0</v>
      </c>
      <c r="J91">
        <v>0</v>
      </c>
      <c r="N91">
        <f ca="1"/>
        <v>12846</v>
      </c>
      <c r="O91" s="45">
        <f t="shared" si="28"/>
        <v>0</v>
      </c>
      <c r="P91" s="45">
        <f t="shared" si="29"/>
        <v>0</v>
      </c>
      <c r="Q91" s="45">
        <f t="shared" si="30"/>
        <v>0</v>
      </c>
      <c r="R91" s="45">
        <f t="shared" ca="1" si="31"/>
        <v>12846</v>
      </c>
      <c r="V91">
        <f t="shared" si="41"/>
        <v>5386.1806421260153</v>
      </c>
      <c r="W91">
        <f t="shared" si="42"/>
        <v>6509.5919999999987</v>
      </c>
      <c r="X91">
        <f t="shared" si="43"/>
        <v>0</v>
      </c>
      <c r="Y91">
        <f t="shared" ca="1" si="44"/>
        <v>31414.771357873986</v>
      </c>
      <c r="AB91" s="39">
        <f t="shared" ca="1" si="32"/>
        <v>0.12436187922566881</v>
      </c>
      <c r="AC91" s="39">
        <f t="shared" ca="1" si="33"/>
        <v>0.15030039798160924</v>
      </c>
      <c r="AD91" s="39">
        <f t="shared" ca="1" si="34"/>
        <v>0</v>
      </c>
      <c r="AE91" s="39">
        <f t="shared" ca="1" si="35"/>
        <v>0.72533772279272191</v>
      </c>
      <c r="AH91" s="45">
        <f>FM_cons!BI90</f>
        <v>1028036.7957231</v>
      </c>
      <c r="AJ91" s="41">
        <f ca="1"/>
        <v>23.696611532291431</v>
      </c>
      <c r="AL91" s="37">
        <f t="shared" ca="1" si="36"/>
        <v>24360988.589151941</v>
      </c>
      <c r="AO91" s="37">
        <f t="shared" ca="1" si="37"/>
        <v>3029578.3207420097</v>
      </c>
      <c r="AP91" s="37">
        <f t="shared" ca="1" si="38"/>
        <v>3661466.2801749781</v>
      </c>
      <c r="AQ91" s="37">
        <f t="shared" ca="1" si="39"/>
        <v>0</v>
      </c>
      <c r="AR91" s="37">
        <f t="shared" ca="1" si="40"/>
        <v>17669943.988234952</v>
      </c>
    </row>
    <row r="92" spans="2:44">
      <c r="B92" s="4">
        <v>45187</v>
      </c>
      <c r="C92">
        <v>0</v>
      </c>
      <c r="D92">
        <v>0</v>
      </c>
      <c r="E92" s="51">
        <v>0</v>
      </c>
      <c r="F92">
        <v>0</v>
      </c>
      <c r="G92" s="37">
        <v>0</v>
      </c>
      <c r="H92" s="52">
        <v>0</v>
      </c>
      <c r="I92">
        <v>0</v>
      </c>
      <c r="J92">
        <v>0</v>
      </c>
      <c r="N92">
        <f ca="1"/>
        <v>13415</v>
      </c>
      <c r="O92" s="45">
        <f t="shared" si="28"/>
        <v>0</v>
      </c>
      <c r="P92" s="45">
        <f t="shared" si="29"/>
        <v>0</v>
      </c>
      <c r="Q92" s="45">
        <f t="shared" si="30"/>
        <v>0</v>
      </c>
      <c r="R92" s="45">
        <f t="shared" ca="1" si="31"/>
        <v>13415</v>
      </c>
      <c r="V92">
        <f t="shared" si="41"/>
        <v>1789.1764880222108</v>
      </c>
      <c r="W92">
        <f t="shared" si="42"/>
        <v>3315.3235199999999</v>
      </c>
      <c r="X92">
        <f t="shared" si="43"/>
        <v>0</v>
      </c>
      <c r="Y92">
        <f t="shared" ca="1" si="44"/>
        <v>31893.575831977789</v>
      </c>
      <c r="AB92" s="39">
        <f t="shared" ca="1" si="32"/>
        <v>4.8358636156096139E-2</v>
      </c>
      <c r="AC92" s="39">
        <f t="shared" ca="1" si="33"/>
        <v>8.9607998381788276E-2</v>
      </c>
      <c r="AD92" s="39">
        <f t="shared" ca="1" si="34"/>
        <v>0</v>
      </c>
      <c r="AE92" s="39">
        <f t="shared" ca="1" si="35"/>
        <v>0.86203336546211562</v>
      </c>
      <c r="AH92" s="45">
        <f>FM_cons!BI91</f>
        <v>409322.79327291</v>
      </c>
      <c r="AJ92" s="41">
        <f ca="1"/>
        <v>16.923412721009321</v>
      </c>
      <c r="AL92" s="37">
        <f t="shared" ca="1" si="36"/>
        <v>6927138.5666738339</v>
      </c>
      <c r="AO92" s="37">
        <f t="shared" ca="1" si="37"/>
        <v>334986.97354864125</v>
      </c>
      <c r="AP92" s="37">
        <f t="shared" ca="1" si="38"/>
        <v>620727.02147293207</v>
      </c>
      <c r="AQ92" s="37">
        <f t="shared" ca="1" si="39"/>
        <v>0</v>
      </c>
      <c r="AR92" s="37">
        <f t="shared" ca="1" si="40"/>
        <v>5971424.5716522606</v>
      </c>
    </row>
    <row r="93" spans="2:44">
      <c r="B93" s="4">
        <v>45194</v>
      </c>
      <c r="C93">
        <v>0</v>
      </c>
      <c r="D93">
        <v>0</v>
      </c>
      <c r="E93" s="51">
        <v>0</v>
      </c>
      <c r="F93">
        <v>0</v>
      </c>
      <c r="G93" s="37">
        <v>0</v>
      </c>
      <c r="H93" s="52">
        <v>0</v>
      </c>
      <c r="I93">
        <v>0</v>
      </c>
      <c r="J93">
        <v>0</v>
      </c>
      <c r="N93">
        <f ca="1"/>
        <v>12983</v>
      </c>
      <c r="O93" s="45">
        <f t="shared" si="28"/>
        <v>0</v>
      </c>
      <c r="P93" s="45">
        <f t="shared" si="29"/>
        <v>0</v>
      </c>
      <c r="Q93" s="45">
        <f t="shared" si="30"/>
        <v>0</v>
      </c>
      <c r="R93" s="45">
        <f t="shared" ca="1" si="31"/>
        <v>12983</v>
      </c>
      <c r="V93">
        <f t="shared" si="41"/>
        <v>317.77655516681222</v>
      </c>
      <c r="W93">
        <f t="shared" si="42"/>
        <v>1832.33664</v>
      </c>
      <c r="X93">
        <f t="shared" si="43"/>
        <v>0</v>
      </c>
      <c r="Y93">
        <f t="shared" ca="1" si="44"/>
        <v>31459.005204833185</v>
      </c>
      <c r="AB93" s="39">
        <f t="shared" ca="1" si="32"/>
        <v>9.4550696446358499E-3</v>
      </c>
      <c r="AC93" s="39">
        <f t="shared" ca="1" si="33"/>
        <v>5.4519033144290983E-2</v>
      </c>
      <c r="AD93" s="39">
        <f t="shared" ca="1" si="34"/>
        <v>0</v>
      </c>
      <c r="AE93" s="39">
        <f t="shared" ca="1" si="35"/>
        <v>0.9360258972110731</v>
      </c>
      <c r="AH93" s="45">
        <f>FM_cons!BI92</f>
        <v>762649.54854905605</v>
      </c>
      <c r="AJ93" s="41">
        <f ca="1"/>
        <v>23.59211153733207</v>
      </c>
      <c r="AL93" s="37">
        <f t="shared" ca="1" si="36"/>
        <v>17992513.213265281</v>
      </c>
      <c r="AO93" s="37">
        <f t="shared" ca="1" si="37"/>
        <v>170120.46551345399</v>
      </c>
      <c r="AP93" s="37">
        <f t="shared" ca="1" si="38"/>
        <v>980934.42422310333</v>
      </c>
      <c r="AQ93" s="37">
        <f t="shared" ca="1" si="39"/>
        <v>0</v>
      </c>
      <c r="AR93" s="37">
        <f t="shared" ca="1" si="40"/>
        <v>16841458.323528722</v>
      </c>
    </row>
    <row r="94" spans="2:44">
      <c r="B94" s="4">
        <v>45201</v>
      </c>
      <c r="C94">
        <v>0</v>
      </c>
      <c r="D94">
        <v>0</v>
      </c>
      <c r="E94" s="51">
        <v>0</v>
      </c>
      <c r="F94">
        <v>0</v>
      </c>
      <c r="G94" s="37">
        <v>0</v>
      </c>
      <c r="H94" s="52">
        <v>0</v>
      </c>
      <c r="I94">
        <v>0</v>
      </c>
      <c r="J94">
        <v>26289</v>
      </c>
      <c r="N94">
        <f ca="1"/>
        <v>31355</v>
      </c>
      <c r="O94" s="45">
        <f t="shared" si="28"/>
        <v>0</v>
      </c>
      <c r="P94" s="45">
        <f t="shared" si="29"/>
        <v>0</v>
      </c>
      <c r="Q94" s="45">
        <f t="shared" si="30"/>
        <v>26289</v>
      </c>
      <c r="R94" s="45">
        <f t="shared" ca="1" si="31"/>
        <v>5066</v>
      </c>
      <c r="V94">
        <f t="shared" si="41"/>
        <v>0</v>
      </c>
      <c r="W94">
        <f t="shared" si="42"/>
        <v>0</v>
      </c>
      <c r="X94">
        <f t="shared" si="43"/>
        <v>26289</v>
      </c>
      <c r="Y94">
        <f t="shared" ca="1" si="44"/>
        <v>23190.037759999999</v>
      </c>
      <c r="AB94" s="39">
        <f t="shared" ca="1" si="32"/>
        <v>0</v>
      </c>
      <c r="AC94" s="39">
        <f t="shared" ca="1" si="33"/>
        <v>0</v>
      </c>
      <c r="AD94" s="39">
        <f t="shared" ca="1" si="34"/>
        <v>0.53131591053803062</v>
      </c>
      <c r="AE94" s="39">
        <f t="shared" ca="1" si="35"/>
        <v>0.46868408946196938</v>
      </c>
      <c r="AH94" s="45">
        <f>FM_cons!BI93</f>
        <v>781406.32464547502</v>
      </c>
      <c r="AJ94" s="41">
        <f ca="1"/>
        <v>22.909523497078158</v>
      </c>
      <c r="AL94" s="37">
        <f t="shared" ca="1" si="36"/>
        <v>17901646.555230994</v>
      </c>
      <c r="AO94" s="37">
        <f t="shared" ca="1" si="37"/>
        <v>0</v>
      </c>
      <c r="AP94" s="37">
        <f t="shared" ca="1" si="38"/>
        <v>0</v>
      </c>
      <c r="AQ94" s="37">
        <f t="shared" ca="1" si="39"/>
        <v>9511429.6396225542</v>
      </c>
      <c r="AR94" s="37">
        <f t="shared" ca="1" si="40"/>
        <v>8390216.9156084396</v>
      </c>
    </row>
    <row r="95" spans="2:44">
      <c r="B95" s="4">
        <v>45208</v>
      </c>
      <c r="C95">
        <v>0</v>
      </c>
      <c r="D95">
        <v>0</v>
      </c>
      <c r="E95" s="51">
        <v>0</v>
      </c>
      <c r="F95">
        <v>0</v>
      </c>
      <c r="G95" s="37">
        <v>0</v>
      </c>
      <c r="H95" s="52">
        <v>0</v>
      </c>
      <c r="I95">
        <v>0</v>
      </c>
      <c r="J95">
        <v>22671</v>
      </c>
      <c r="N95">
        <f ca="1"/>
        <v>27100</v>
      </c>
      <c r="O95" s="45">
        <f t="shared" si="28"/>
        <v>0</v>
      </c>
      <c r="P95" s="45">
        <f t="shared" si="29"/>
        <v>0</v>
      </c>
      <c r="Q95" s="45">
        <f t="shared" si="30"/>
        <v>22671</v>
      </c>
      <c r="R95" s="45">
        <f t="shared" ca="1" si="31"/>
        <v>4429</v>
      </c>
      <c r="V95">
        <f t="shared" si="41"/>
        <v>0</v>
      </c>
      <c r="W95">
        <f t="shared" si="42"/>
        <v>0</v>
      </c>
      <c r="X95">
        <f t="shared" si="43"/>
        <v>38444.400000000001</v>
      </c>
      <c r="Y95">
        <f t="shared" ca="1" si="44"/>
        <v>17727.1168</v>
      </c>
      <c r="AB95" s="39">
        <f t="shared" ca="1" si="32"/>
        <v>0</v>
      </c>
      <c r="AC95" s="39">
        <f t="shared" ca="1" si="33"/>
        <v>0</v>
      </c>
      <c r="AD95" s="39">
        <f t="shared" ca="1" si="34"/>
        <v>0.6844109290636069</v>
      </c>
      <c r="AE95" s="39">
        <f t="shared" ca="1" si="35"/>
        <v>0.31558907093639316</v>
      </c>
      <c r="AH95" s="45">
        <f>FM_cons!BI94</f>
        <v>951187.35603261006</v>
      </c>
      <c r="AJ95" s="41">
        <f ca="1"/>
        <v>22.874548405874641</v>
      </c>
      <c r="AL95" s="37">
        <f t="shared" ca="1" si="36"/>
        <v>21757981.218623854</v>
      </c>
      <c r="AO95" s="37">
        <f t="shared" ca="1" si="37"/>
        <v>0</v>
      </c>
      <c r="AP95" s="37">
        <f t="shared" ca="1" si="38"/>
        <v>0</v>
      </c>
      <c r="AQ95" s="37">
        <f t="shared" ca="1" si="39"/>
        <v>14891400.140386863</v>
      </c>
      <c r="AR95" s="37">
        <f t="shared" ca="1" si="40"/>
        <v>6866581.0782369934</v>
      </c>
    </row>
    <row r="96" spans="2:44">
      <c r="B96" s="4">
        <v>45215</v>
      </c>
      <c r="C96">
        <v>0</v>
      </c>
      <c r="D96">
        <v>0</v>
      </c>
      <c r="E96" s="51">
        <v>0</v>
      </c>
      <c r="F96">
        <v>0</v>
      </c>
      <c r="G96" s="37">
        <v>0</v>
      </c>
      <c r="H96" s="52">
        <v>0</v>
      </c>
      <c r="I96">
        <v>0</v>
      </c>
      <c r="J96">
        <v>24273</v>
      </c>
      <c r="N96">
        <f ca="1"/>
        <v>28361</v>
      </c>
      <c r="O96" s="45">
        <f t="shared" si="28"/>
        <v>0</v>
      </c>
      <c r="P96" s="45">
        <f t="shared" si="29"/>
        <v>0</v>
      </c>
      <c r="Q96" s="45">
        <f t="shared" si="30"/>
        <v>24273</v>
      </c>
      <c r="R96" s="45">
        <f t="shared" ca="1" si="31"/>
        <v>4088</v>
      </c>
      <c r="V96">
        <f t="shared" si="41"/>
        <v>0</v>
      </c>
      <c r="W96">
        <f t="shared" si="42"/>
        <v>0</v>
      </c>
      <c r="X96">
        <f t="shared" si="43"/>
        <v>47339.64</v>
      </c>
      <c r="Y96">
        <f t="shared" ca="1" si="44"/>
        <v>14110.97696</v>
      </c>
      <c r="AB96" s="39">
        <f t="shared" ca="1" si="32"/>
        <v>0</v>
      </c>
      <c r="AC96" s="39">
        <f t="shared" ca="1" si="33"/>
        <v>0</v>
      </c>
      <c r="AD96" s="39">
        <f t="shared" ca="1" si="34"/>
        <v>0.7703688317859323</v>
      </c>
      <c r="AE96" s="39">
        <f t="shared" ca="1" si="35"/>
        <v>0.22963116821406768</v>
      </c>
      <c r="AH96" s="45">
        <f>FM_cons!BI95</f>
        <v>1000458.05170648</v>
      </c>
      <c r="AJ96" s="41">
        <f ca="1"/>
        <v>22.82144784122271</v>
      </c>
      <c r="AL96" s="37">
        <f t="shared" ca="1" si="36"/>
        <v>22831901.244350728</v>
      </c>
      <c r="AO96" s="37">
        <f t="shared" ca="1" si="37"/>
        <v>0</v>
      </c>
      <c r="AP96" s="37">
        <f t="shared" ca="1" si="38"/>
        <v>0</v>
      </c>
      <c r="AQ96" s="37">
        <f t="shared" ca="1" si="39"/>
        <v>17588985.089062244</v>
      </c>
      <c r="AR96" s="37">
        <f t="shared" ca="1" si="40"/>
        <v>5242916.155288483</v>
      </c>
    </row>
    <row r="97" spans="2:44">
      <c r="B97" s="4">
        <v>45222</v>
      </c>
      <c r="C97">
        <v>0</v>
      </c>
      <c r="D97">
        <v>0</v>
      </c>
      <c r="E97" s="51">
        <v>0</v>
      </c>
      <c r="F97">
        <v>0</v>
      </c>
      <c r="G97" s="37">
        <v>0</v>
      </c>
      <c r="H97" s="52">
        <v>0</v>
      </c>
      <c r="I97">
        <v>0</v>
      </c>
      <c r="J97">
        <v>28463</v>
      </c>
      <c r="N97">
        <f ca="1"/>
        <v>32587</v>
      </c>
      <c r="O97" s="45">
        <f t="shared" si="28"/>
        <v>0</v>
      </c>
      <c r="P97" s="45">
        <f t="shared" si="29"/>
        <v>0</v>
      </c>
      <c r="Q97" s="45">
        <f t="shared" si="30"/>
        <v>28463</v>
      </c>
      <c r="R97" s="45">
        <f t="shared" ca="1" si="31"/>
        <v>4124</v>
      </c>
      <c r="V97">
        <f t="shared" si="41"/>
        <v>0</v>
      </c>
      <c r="W97">
        <f t="shared" si="42"/>
        <v>0</v>
      </c>
      <c r="X97">
        <f t="shared" si="43"/>
        <v>56866.784</v>
      </c>
      <c r="Y97">
        <f t="shared" ca="1" si="44"/>
        <v>11991.243199999999</v>
      </c>
      <c r="AB97" s="39">
        <f t="shared" ca="1" si="32"/>
        <v>0</v>
      </c>
      <c r="AC97" s="39">
        <f t="shared" ca="1" si="33"/>
        <v>0</v>
      </c>
      <c r="AD97" s="39">
        <f t="shared" ca="1" si="34"/>
        <v>0.82585555108671482</v>
      </c>
      <c r="AE97" s="39">
        <f t="shared" ca="1" si="35"/>
        <v>0.17414444891328515</v>
      </c>
      <c r="AH97" s="45">
        <f>FM_cons!BI96</f>
        <v>1197099.7365212401</v>
      </c>
      <c r="AJ97" s="41">
        <f ca="1"/>
        <v>22.761688055325259</v>
      </c>
      <c r="AL97" s="37">
        <f t="shared" ca="1" si="36"/>
        <v>27248010.773808524</v>
      </c>
      <c r="AO97" s="37">
        <f t="shared" ca="1" si="37"/>
        <v>0</v>
      </c>
      <c r="AP97" s="37">
        <f t="shared" ca="1" si="38"/>
        <v>0</v>
      </c>
      <c r="AQ97" s="37">
        <f t="shared" ca="1" si="39"/>
        <v>22502920.953620382</v>
      </c>
      <c r="AR97" s="37">
        <f t="shared" ca="1" si="40"/>
        <v>4745089.8201881414</v>
      </c>
    </row>
    <row r="98" spans="2:44">
      <c r="B98" s="4">
        <v>45229</v>
      </c>
      <c r="C98">
        <v>0</v>
      </c>
      <c r="D98">
        <v>0</v>
      </c>
      <c r="E98" s="51">
        <v>8831.8667865437928</v>
      </c>
      <c r="F98">
        <v>0</v>
      </c>
      <c r="G98" s="37">
        <v>0</v>
      </c>
      <c r="H98" s="52">
        <v>0</v>
      </c>
      <c r="I98">
        <v>0</v>
      </c>
      <c r="J98">
        <v>0</v>
      </c>
      <c r="N98">
        <f ca="1"/>
        <v>20976</v>
      </c>
      <c r="O98" s="45">
        <f t="shared" si="28"/>
        <v>8831.8667865437928</v>
      </c>
      <c r="P98" s="45">
        <f t="shared" si="29"/>
        <v>0</v>
      </c>
      <c r="Q98" s="45">
        <f t="shared" si="30"/>
        <v>0</v>
      </c>
      <c r="R98" s="45">
        <f t="shared" ca="1" si="31"/>
        <v>12144.133213456207</v>
      </c>
      <c r="V98">
        <f t="shared" si="41"/>
        <v>8831.8667865437928</v>
      </c>
      <c r="W98">
        <f t="shared" si="42"/>
        <v>0</v>
      </c>
      <c r="X98">
        <f t="shared" si="43"/>
        <v>34120.070399999997</v>
      </c>
      <c r="Y98">
        <f t="shared" ca="1" si="44"/>
        <v>18712.988893456204</v>
      </c>
      <c r="AB98" s="39">
        <f t="shared" ca="1" si="32"/>
        <v>0.14322350399132749</v>
      </c>
      <c r="AC98" s="39">
        <f t="shared" ca="1" si="33"/>
        <v>0</v>
      </c>
      <c r="AD98" s="39">
        <f t="shared" ca="1" si="34"/>
        <v>0.55331405661193656</v>
      </c>
      <c r="AE98" s="39">
        <f t="shared" ca="1" si="35"/>
        <v>0.30346243939673601</v>
      </c>
      <c r="AH98" s="45">
        <f>FM_cons!BI97</f>
        <v>1057093.9698711201</v>
      </c>
      <c r="AJ98" s="41">
        <f ca="1"/>
        <v>21.761549043545362</v>
      </c>
      <c r="AL98" s="37">
        <f t="shared" ca="1" si="36"/>
        <v>23004002.268986441</v>
      </c>
      <c r="AO98" s="37">
        <f t="shared" ca="1" si="37"/>
        <v>3294713.8107886864</v>
      </c>
      <c r="AP98" s="37">
        <f t="shared" ca="1" si="38"/>
        <v>0</v>
      </c>
      <c r="AQ98" s="37">
        <f t="shared" ca="1" si="39"/>
        <v>12728437.81376308</v>
      </c>
      <c r="AR98" s="37">
        <f t="shared" ca="1" si="40"/>
        <v>6980850.6444346756</v>
      </c>
    </row>
    <row r="99" spans="2:44">
      <c r="B99" s="4">
        <v>45236</v>
      </c>
      <c r="C99">
        <v>0</v>
      </c>
      <c r="D99">
        <v>0</v>
      </c>
      <c r="E99" s="51">
        <v>6172.1332134562072</v>
      </c>
      <c r="F99">
        <v>0</v>
      </c>
      <c r="G99" s="37">
        <v>0</v>
      </c>
      <c r="H99" s="52">
        <v>0</v>
      </c>
      <c r="I99">
        <v>0</v>
      </c>
      <c r="J99">
        <v>0</v>
      </c>
      <c r="N99">
        <f ca="1"/>
        <v>18481</v>
      </c>
      <c r="O99" s="45">
        <f t="shared" si="28"/>
        <v>6172.1332134562072</v>
      </c>
      <c r="P99" s="45">
        <f t="shared" si="29"/>
        <v>0</v>
      </c>
      <c r="Q99" s="45">
        <f t="shared" si="30"/>
        <v>0</v>
      </c>
      <c r="R99" s="45">
        <f t="shared" ca="1" si="31"/>
        <v>12308.866786543793</v>
      </c>
      <c r="V99">
        <f t="shared" si="41"/>
        <v>11471.253285382481</v>
      </c>
      <c r="W99">
        <f t="shared" si="42"/>
        <v>0</v>
      </c>
      <c r="X99">
        <f t="shared" si="43"/>
        <v>20472.042239999999</v>
      </c>
      <c r="Y99">
        <f t="shared" ca="1" si="44"/>
        <v>22930.925274617519</v>
      </c>
      <c r="AB99" s="39">
        <f t="shared" ca="1" si="32"/>
        <v>0.20904630841487015</v>
      </c>
      <c r="AC99" s="39">
        <f t="shared" ca="1" si="33"/>
        <v>0</v>
      </c>
      <c r="AD99" s="39">
        <f t="shared" ca="1" si="34"/>
        <v>0.37307212642917381</v>
      </c>
      <c r="AE99" s="39">
        <f t="shared" ca="1" si="35"/>
        <v>0.41788156515595609</v>
      </c>
      <c r="AH99" s="45">
        <f>FM_cons!BI98</f>
        <v>899202.61119170301</v>
      </c>
      <c r="AJ99" s="41">
        <f ca="1"/>
        <v>21.710398385599561</v>
      </c>
      <c r="AL99" s="37">
        <f t="shared" ca="1" si="36"/>
        <v>19522046.918343257</v>
      </c>
      <c r="AO99" s="37">
        <f t="shared" ca="1" si="37"/>
        <v>4081011.84098155</v>
      </c>
      <c r="AP99" s="37">
        <f t="shared" ca="1" si="38"/>
        <v>0</v>
      </c>
      <c r="AQ99" s="37">
        <f t="shared" ca="1" si="39"/>
        <v>7283131.5560764186</v>
      </c>
      <c r="AR99" s="37">
        <f t="shared" ca="1" si="40"/>
        <v>8157903.5212852899</v>
      </c>
    </row>
    <row r="100" spans="2:44">
      <c r="B100" s="4">
        <v>45243</v>
      </c>
      <c r="C100">
        <v>0</v>
      </c>
      <c r="D100">
        <v>0</v>
      </c>
      <c r="E100" s="51">
        <v>0</v>
      </c>
      <c r="F100">
        <v>0</v>
      </c>
      <c r="G100" s="37">
        <v>0</v>
      </c>
      <c r="H100" s="52">
        <v>0</v>
      </c>
      <c r="I100">
        <v>0</v>
      </c>
      <c r="J100">
        <v>0</v>
      </c>
      <c r="N100">
        <f ca="1"/>
        <v>11775</v>
      </c>
      <c r="O100" s="45">
        <f t="shared" si="28"/>
        <v>0</v>
      </c>
      <c r="P100" s="45">
        <f t="shared" si="29"/>
        <v>0</v>
      </c>
      <c r="Q100" s="45">
        <f t="shared" si="30"/>
        <v>0</v>
      </c>
      <c r="R100" s="45">
        <f t="shared" ca="1" si="31"/>
        <v>11775</v>
      </c>
      <c r="V100">
        <f t="shared" si="41"/>
        <v>6882.7519712294888</v>
      </c>
      <c r="W100">
        <f t="shared" si="42"/>
        <v>0</v>
      </c>
      <c r="X100">
        <f t="shared" si="43"/>
        <v>11056.68576</v>
      </c>
      <c r="Y100">
        <f t="shared" ca="1" si="44"/>
        <v>25297.195868770512</v>
      </c>
      <c r="AB100" s="39">
        <f t="shared" ca="1" si="32"/>
        <v>0.15918797089765768</v>
      </c>
      <c r="AC100" s="39">
        <f t="shared" ca="1" si="33"/>
        <v>0</v>
      </c>
      <c r="AD100" s="39">
        <f t="shared" ca="1" si="34"/>
        <v>0.25572494524643102</v>
      </c>
      <c r="AE100" s="39">
        <f t="shared" ca="1" si="35"/>
        <v>0.58508708385591124</v>
      </c>
      <c r="AH100" s="45">
        <f>FM_cons!BI99</f>
        <v>600930.65625211503</v>
      </c>
      <c r="AJ100" s="41">
        <f ca="1"/>
        <v>22.627851609530762</v>
      </c>
      <c r="AL100" s="37">
        <f t="shared" ca="1" si="36"/>
        <v>13597769.717290798</v>
      </c>
      <c r="AO100" s="37">
        <f t="shared" ca="1" si="37"/>
        <v>2164601.3700291384</v>
      </c>
      <c r="AP100" s="37">
        <f t="shared" ca="1" si="38"/>
        <v>0</v>
      </c>
      <c r="AQ100" s="37">
        <f t="shared" ca="1" si="39"/>
        <v>3477288.9164277674</v>
      </c>
      <c r="AR100" s="37">
        <f t="shared" ca="1" si="40"/>
        <v>7955879.430833892</v>
      </c>
    </row>
    <row r="101" spans="2:44">
      <c r="B101" s="4">
        <v>45250</v>
      </c>
      <c r="C101">
        <v>0</v>
      </c>
      <c r="D101">
        <v>0</v>
      </c>
      <c r="E101" s="51">
        <v>0</v>
      </c>
      <c r="F101">
        <v>0</v>
      </c>
      <c r="G101" s="37">
        <v>0</v>
      </c>
      <c r="H101" s="52">
        <v>0</v>
      </c>
      <c r="I101">
        <v>0</v>
      </c>
      <c r="J101">
        <v>0</v>
      </c>
      <c r="N101">
        <f ca="1"/>
        <v>11322</v>
      </c>
      <c r="O101" s="45">
        <f t="shared" si="28"/>
        <v>0</v>
      </c>
      <c r="P101" s="45">
        <f t="shared" si="29"/>
        <v>0</v>
      </c>
      <c r="Q101" s="45">
        <f t="shared" si="30"/>
        <v>0</v>
      </c>
      <c r="R101" s="45">
        <f t="shared" ca="1" si="31"/>
        <v>11322</v>
      </c>
      <c r="V101">
        <f t="shared" si="41"/>
        <v>4129.6511827376935</v>
      </c>
      <c r="W101">
        <f t="shared" si="42"/>
        <v>0</v>
      </c>
      <c r="X101">
        <f t="shared" si="43"/>
        <v>5576.2732799999994</v>
      </c>
      <c r="Y101">
        <f t="shared" ca="1" si="44"/>
        <v>26293.678097262306</v>
      </c>
      <c r="AB101" s="39">
        <f t="shared" ca="1" si="32"/>
        <v>0.11471379929416903</v>
      </c>
      <c r="AC101" s="39">
        <f t="shared" ca="1" si="33"/>
        <v>0</v>
      </c>
      <c r="AD101" s="39">
        <f t="shared" ca="1" si="34"/>
        <v>0.15489819007601843</v>
      </c>
      <c r="AE101" s="39">
        <f t="shared" ca="1" si="35"/>
        <v>0.73038801062981251</v>
      </c>
      <c r="AH101" s="45">
        <f>FM_cons!BI100</f>
        <v>603016.44763883098</v>
      </c>
      <c r="AJ101" s="41">
        <f ca="1"/>
        <v>22.64488258483744</v>
      </c>
      <c r="AL101" s="37">
        <f t="shared" ca="1" si="36"/>
        <v>13655236.653507102</v>
      </c>
      <c r="AO101" s="37">
        <f t="shared" ca="1" si="37"/>
        <v>1566444.076784794</v>
      </c>
      <c r="AP101" s="37">
        <f t="shared" ca="1" si="38"/>
        <v>0</v>
      </c>
      <c r="AQ101" s="37">
        <f t="shared" ca="1" si="39"/>
        <v>2115171.4426879571</v>
      </c>
      <c r="AR101" s="37">
        <f t="shared" ca="1" si="40"/>
        <v>9973621.1340343505</v>
      </c>
    </row>
    <row r="102" spans="2:44">
      <c r="B102" s="4">
        <v>45257</v>
      </c>
      <c r="C102">
        <v>0</v>
      </c>
      <c r="D102">
        <v>0</v>
      </c>
      <c r="E102" s="51">
        <v>0</v>
      </c>
      <c r="F102">
        <v>0</v>
      </c>
      <c r="G102" s="37">
        <v>0</v>
      </c>
      <c r="H102" s="52">
        <v>0</v>
      </c>
      <c r="I102">
        <v>0</v>
      </c>
      <c r="J102">
        <v>0</v>
      </c>
      <c r="N102">
        <f ca="1"/>
        <v>11305</v>
      </c>
      <c r="O102" s="45">
        <f t="shared" si="28"/>
        <v>0</v>
      </c>
      <c r="P102" s="45">
        <f t="shared" si="29"/>
        <v>0</v>
      </c>
      <c r="Q102" s="45">
        <f t="shared" si="30"/>
        <v>0</v>
      </c>
      <c r="R102" s="45">
        <f t="shared" ca="1" si="31"/>
        <v>11305</v>
      </c>
      <c r="V102">
        <f t="shared" si="41"/>
        <v>2477.7907096426161</v>
      </c>
      <c r="W102">
        <f t="shared" si="42"/>
        <v>0</v>
      </c>
      <c r="X102">
        <f t="shared" si="43"/>
        <v>2213.2828799999997</v>
      </c>
      <c r="Y102">
        <f t="shared" ca="1" si="44"/>
        <v>26890.477130357383</v>
      </c>
      <c r="AB102" s="39">
        <f t="shared" ca="1" si="32"/>
        <v>7.8456904526650689E-2</v>
      </c>
      <c r="AC102" s="39">
        <f t="shared" ca="1" si="33"/>
        <v>0</v>
      </c>
      <c r="AD102" s="39">
        <f t="shared" ca="1" si="34"/>
        <v>7.008151371738594E-2</v>
      </c>
      <c r="AE102" s="39">
        <f t="shared" ca="1" si="35"/>
        <v>0.85146158175596343</v>
      </c>
      <c r="AH102" s="45">
        <f>FM_cons!BI101</f>
        <v>510899.72868547298</v>
      </c>
      <c r="AJ102" s="41">
        <f ca="1"/>
        <v>22.620016049349552</v>
      </c>
      <c r="AL102" s="37">
        <f t="shared" ca="1" si="36"/>
        <v>11556560.062473731</v>
      </c>
      <c r="AO102" s="37">
        <f t="shared" ca="1" si="37"/>
        <v>906691.92947800586</v>
      </c>
      <c r="AP102" s="37">
        <f t="shared" ca="1" si="38"/>
        <v>0</v>
      </c>
      <c r="AQ102" s="37">
        <f t="shared" ca="1" si="39"/>
        <v>809901.22254404728</v>
      </c>
      <c r="AR102" s="37">
        <f t="shared" ca="1" si="40"/>
        <v>9839966.9104516786</v>
      </c>
    </row>
    <row r="103" spans="2:44">
      <c r="B103" s="4">
        <v>45264</v>
      </c>
      <c r="C103">
        <v>0</v>
      </c>
      <c r="D103">
        <v>0</v>
      </c>
      <c r="E103" s="51">
        <v>0</v>
      </c>
      <c r="F103">
        <v>0</v>
      </c>
      <c r="G103" s="37">
        <v>0</v>
      </c>
      <c r="H103" s="52">
        <v>0</v>
      </c>
      <c r="I103">
        <v>3796</v>
      </c>
      <c r="J103">
        <v>0</v>
      </c>
      <c r="N103">
        <f ca="1"/>
        <v>11326</v>
      </c>
      <c r="O103" s="45">
        <f t="shared" si="28"/>
        <v>0</v>
      </c>
      <c r="P103" s="45">
        <f t="shared" si="29"/>
        <v>0</v>
      </c>
      <c r="Q103" s="45">
        <f t="shared" si="30"/>
        <v>3796</v>
      </c>
      <c r="R103" s="45">
        <f t="shared" ca="1" si="31"/>
        <v>7530</v>
      </c>
      <c r="V103">
        <f t="shared" si="41"/>
        <v>1486.6744257855696</v>
      </c>
      <c r="W103">
        <f t="shared" si="42"/>
        <v>0</v>
      </c>
      <c r="X103">
        <f t="shared" si="43"/>
        <v>3796</v>
      </c>
      <c r="Y103">
        <f t="shared" ca="1" si="44"/>
        <v>23471.87693421443</v>
      </c>
      <c r="AB103" s="39">
        <f t="shared" ca="1" si="32"/>
        <v>5.1702229924326305E-2</v>
      </c>
      <c r="AC103" s="39">
        <f t="shared" ca="1" si="33"/>
        <v>0</v>
      </c>
      <c r="AD103" s="39">
        <f t="shared" ca="1" si="34"/>
        <v>0.1320138837318309</v>
      </c>
      <c r="AE103" s="39">
        <f t="shared" ca="1" si="35"/>
        <v>0.81628388634384286</v>
      </c>
      <c r="AH103" s="45">
        <f>FM_cons!BI102</f>
        <v>505131.61354361998</v>
      </c>
      <c r="AJ103" s="41">
        <f ca="1"/>
        <v>22.61049337961088</v>
      </c>
      <c r="AL103" s="37">
        <f t="shared" ca="1" si="36"/>
        <v>11421275.003860181</v>
      </c>
      <c r="AO103" s="37">
        <f t="shared" ca="1" si="37"/>
        <v>590505.3862785399</v>
      </c>
      <c r="AP103" s="37">
        <f t="shared" ca="1" si="38"/>
        <v>0</v>
      </c>
      <c r="AQ103" s="37">
        <f t="shared" ca="1" si="39"/>
        <v>1507766.8704288644</v>
      </c>
      <c r="AR103" s="37">
        <f t="shared" ca="1" si="40"/>
        <v>9323002.7471527774</v>
      </c>
    </row>
    <row r="104" spans="2:44">
      <c r="B104" s="4">
        <v>45271</v>
      </c>
      <c r="C104">
        <v>0</v>
      </c>
      <c r="D104">
        <v>0</v>
      </c>
      <c r="E104" s="51">
        <v>0</v>
      </c>
      <c r="F104">
        <v>103660</v>
      </c>
      <c r="G104" s="37">
        <v>0</v>
      </c>
      <c r="H104" s="52">
        <v>0</v>
      </c>
      <c r="I104">
        <v>2558</v>
      </c>
      <c r="J104">
        <v>0</v>
      </c>
      <c r="N104">
        <f ca="1"/>
        <v>113742</v>
      </c>
      <c r="O104" s="45">
        <f t="shared" si="28"/>
        <v>0</v>
      </c>
      <c r="P104" s="45">
        <f t="shared" si="29"/>
        <v>103660</v>
      </c>
      <c r="Q104" s="45">
        <f t="shared" si="30"/>
        <v>2558</v>
      </c>
      <c r="R104" s="45">
        <f t="shared" ca="1" si="31"/>
        <v>7524</v>
      </c>
      <c r="V104">
        <f t="shared" si="41"/>
        <v>479.94507867835466</v>
      </c>
      <c r="W104">
        <f t="shared" si="42"/>
        <v>103660</v>
      </c>
      <c r="X104">
        <f t="shared" si="43"/>
        <v>4835.6000000000004</v>
      </c>
      <c r="Y104">
        <f t="shared" ca="1" si="44"/>
        <v>21040.529481321646</v>
      </c>
      <c r="AB104" s="39">
        <f t="shared" ca="1" si="32"/>
        <v>3.6914287737311196E-3</v>
      </c>
      <c r="AC104" s="39">
        <f t="shared" ca="1" si="33"/>
        <v>0.79728603059895364</v>
      </c>
      <c r="AD104" s="39">
        <f t="shared" ca="1" si="34"/>
        <v>3.7192324228866487E-2</v>
      </c>
      <c r="AE104" s="39">
        <f t="shared" ca="1" si="35"/>
        <v>0.16183021639844872</v>
      </c>
      <c r="AH104" s="45">
        <f>FM_cons!BI103</f>
        <v>1145900.0621905399</v>
      </c>
      <c r="AJ104" s="41">
        <f ca="1"/>
        <v>22.577743457734279</v>
      </c>
      <c r="AL104" s="37">
        <f t="shared" ca="1" si="36"/>
        <v>25871837.632339764</v>
      </c>
      <c r="AO104" s="37">
        <f t="shared" ca="1" si="37"/>
        <v>95504.045865318607</v>
      </c>
      <c r="AP104" s="37">
        <f t="shared" ca="1" si="38"/>
        <v>20627254.730188802</v>
      </c>
      <c r="AQ104" s="37">
        <f t="shared" ca="1" si="39"/>
        <v>962233.77361856995</v>
      </c>
      <c r="AR104" s="37">
        <f t="shared" ca="1" si="40"/>
        <v>4186845.0826670732</v>
      </c>
    </row>
    <row r="105" spans="2:44">
      <c r="B105" s="4">
        <v>45278</v>
      </c>
      <c r="C105">
        <v>0</v>
      </c>
      <c r="D105">
        <v>0</v>
      </c>
      <c r="E105" s="51">
        <v>0</v>
      </c>
      <c r="F105">
        <v>0</v>
      </c>
      <c r="G105" s="37">
        <v>0</v>
      </c>
      <c r="H105" s="52">
        <v>0</v>
      </c>
      <c r="I105">
        <v>3729</v>
      </c>
      <c r="J105">
        <v>0</v>
      </c>
      <c r="N105">
        <f ca="1"/>
        <v>11205</v>
      </c>
      <c r="O105" s="45">
        <f t="shared" si="28"/>
        <v>0</v>
      </c>
      <c r="P105" s="45">
        <f t="shared" si="29"/>
        <v>0</v>
      </c>
      <c r="Q105" s="45">
        <f t="shared" si="30"/>
        <v>3729</v>
      </c>
      <c r="R105" s="45">
        <f t="shared" ca="1" si="31"/>
        <v>7476</v>
      </c>
      <c r="V105">
        <f t="shared" si="41"/>
        <v>0</v>
      </c>
      <c r="W105">
        <f t="shared" si="42"/>
        <v>62196</v>
      </c>
      <c r="X105">
        <f t="shared" si="43"/>
        <v>6630.3600000000006</v>
      </c>
      <c r="Y105">
        <f t="shared" ca="1" si="44"/>
        <v>19526.035199999998</v>
      </c>
      <c r="AB105" s="39">
        <f t="shared" ca="1" si="32"/>
        <v>0</v>
      </c>
      <c r="AC105" s="39">
        <f t="shared" ca="1" si="33"/>
        <v>0.70395375087692025</v>
      </c>
      <c r="AD105" s="39">
        <f t="shared" ca="1" si="34"/>
        <v>7.5044485041872416E-2</v>
      </c>
      <c r="AE105" s="39">
        <f t="shared" ca="1" si="35"/>
        <v>0.22100176408120736</v>
      </c>
      <c r="AH105" s="45">
        <f>FM_cons!BI104</f>
        <v>1079842.3570788</v>
      </c>
      <c r="AJ105" s="41">
        <f ca="1"/>
        <v>22.575828605413299</v>
      </c>
      <c r="AL105" s="37">
        <f t="shared" ca="1" si="36"/>
        <v>24378335.974276494</v>
      </c>
      <c r="AO105" s="37">
        <f t="shared" ca="1" si="37"/>
        <v>0</v>
      </c>
      <c r="AP105" s="37">
        <f t="shared" ca="1" si="38"/>
        <v>17161221.049229696</v>
      </c>
      <c r="AQ105" s="37">
        <f t="shared" ca="1" si="39"/>
        <v>1829459.6693673325</v>
      </c>
      <c r="AR105" s="37">
        <f t="shared" ca="1" si="40"/>
        <v>5387655.255679464</v>
      </c>
    </row>
    <row r="106" spans="2:44">
      <c r="B106" s="4">
        <v>45285</v>
      </c>
      <c r="C106">
        <v>0</v>
      </c>
      <c r="D106">
        <v>0</v>
      </c>
      <c r="E106" s="51">
        <v>0</v>
      </c>
      <c r="F106">
        <v>0</v>
      </c>
      <c r="G106" s="37">
        <v>0</v>
      </c>
      <c r="H106" s="52">
        <v>0</v>
      </c>
      <c r="I106">
        <v>4648</v>
      </c>
      <c r="J106">
        <v>0</v>
      </c>
      <c r="N106">
        <f ca="1"/>
        <v>13289</v>
      </c>
      <c r="O106" s="45">
        <f t="shared" si="28"/>
        <v>0</v>
      </c>
      <c r="P106" s="45">
        <f t="shared" si="29"/>
        <v>0</v>
      </c>
      <c r="Q106" s="45">
        <f t="shared" si="30"/>
        <v>4648</v>
      </c>
      <c r="R106" s="45">
        <f t="shared" ca="1" si="31"/>
        <v>8641</v>
      </c>
      <c r="V106">
        <f t="shared" si="41"/>
        <v>0</v>
      </c>
      <c r="W106">
        <f t="shared" si="42"/>
        <v>37317.599999999999</v>
      </c>
      <c r="X106">
        <f t="shared" si="43"/>
        <v>8626.2160000000003</v>
      </c>
      <c r="Y106">
        <f t="shared" ca="1" si="44"/>
        <v>19807.246719999999</v>
      </c>
      <c r="AB106" s="39">
        <f t="shared" ca="1" si="32"/>
        <v>0</v>
      </c>
      <c r="AC106" s="39">
        <f t="shared" ca="1" si="33"/>
        <v>0.56755888735846727</v>
      </c>
      <c r="AD106" s="39">
        <f t="shared" ca="1" si="34"/>
        <v>0.13119508100933094</v>
      </c>
      <c r="AE106" s="39">
        <f t="shared" ca="1" si="35"/>
        <v>0.30124603163220171</v>
      </c>
      <c r="AH106" s="45">
        <f>FM_cons!BI105</f>
        <v>953909.40824786597</v>
      </c>
      <c r="AJ106" s="41">
        <f ca="1"/>
        <v>22.575278092590761</v>
      </c>
      <c r="AL106" s="37">
        <f t="shared" ca="1" si="36"/>
        <v>21534770.166334264</v>
      </c>
      <c r="AO106" s="37">
        <f t="shared" ca="1" si="37"/>
        <v>0</v>
      </c>
      <c r="AP106" s="37">
        <f t="shared" ca="1" si="38"/>
        <v>12222250.195124989</v>
      </c>
      <c r="AQ106" s="37">
        <f t="shared" ca="1" si="39"/>
        <v>2825255.9164895471</v>
      </c>
      <c r="AR106" s="37">
        <f t="shared" ca="1" si="40"/>
        <v>6487264.0547197256</v>
      </c>
    </row>
    <row r="107" spans="2:44">
      <c r="AO107" s="37"/>
      <c r="AP107" s="37"/>
      <c r="AQ107" s="37"/>
      <c r="AR107" s="37"/>
    </row>
  </sheetData>
  <mergeCells count="2">
    <mergeCell ref="AU18:AU19"/>
    <mergeCell ref="AV18:AX18"/>
  </mergeCells>
  <phoneticPr fontId="6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7079-A65A-4613-955F-343BAC9133BB}">
  <sheetPr codeName="Sheet2"/>
  <dimension ref="A1:HG105"/>
  <sheetViews>
    <sheetView showGridLines="0" topLeftCell="HD1" workbookViewId="0">
      <pane ySplit="1" topLeftCell="A77" activePane="bottomLeft" state="frozen"/>
      <selection pane="bottomLeft" activeCell="HF1" sqref="HF1"/>
    </sheetView>
  </sheetViews>
  <sheetFormatPr defaultColWidth="9" defaultRowHeight="13.5"/>
  <cols>
    <col min="1" max="1" width="10.375" style="4" bestFit="1" customWidth="1"/>
    <col min="2" max="6" width="10.375" style="4" customWidth="1"/>
    <col min="7" max="7" width="18.75" style="4" customWidth="1"/>
    <col min="8" max="8" width="10.375" style="4" customWidth="1"/>
    <col min="9" max="9" width="9" style="1"/>
    <col min="10" max="10" width="41.5" style="1" bestFit="1" customWidth="1"/>
    <col min="11" max="11" width="40.25" style="1" bestFit="1" customWidth="1"/>
    <col min="12" max="12" width="40.25" style="1" customWidth="1"/>
    <col min="13" max="13" width="41.375" style="1" bestFit="1" customWidth="1"/>
    <col min="14" max="14" width="40.125" style="1" bestFit="1" customWidth="1"/>
    <col min="15" max="15" width="9" style="1"/>
    <col min="16" max="16" width="37.125" style="6" bestFit="1" customWidth="1"/>
    <col min="17" max="17" width="36.375" style="6" bestFit="1" customWidth="1"/>
    <col min="18" max="18" width="37" style="6" bestFit="1" customWidth="1"/>
    <col min="19" max="19" width="37" style="6" customWidth="1"/>
    <col min="20" max="20" width="36.25" style="6" bestFit="1" customWidth="1"/>
    <col min="21" max="21" width="9" style="1"/>
    <col min="22" max="22" width="40.625" style="8" bestFit="1" customWidth="1"/>
    <col min="23" max="23" width="39.875" style="8" bestFit="1" customWidth="1"/>
    <col min="24" max="24" width="40.5" style="8" bestFit="1" customWidth="1"/>
    <col min="25" max="25" width="39.75" style="8" bestFit="1" customWidth="1"/>
    <col min="26" max="26" width="9" style="1"/>
    <col min="27" max="27" width="28.25" style="1" bestFit="1" customWidth="1"/>
    <col min="28" max="28" width="23" style="6" bestFit="1" customWidth="1"/>
    <col min="29" max="29" width="28.125" style="6" bestFit="1" customWidth="1"/>
    <col min="30" max="30" width="22.875" style="6" bestFit="1" customWidth="1"/>
    <col min="31" max="31" width="9" style="1"/>
    <col min="32" max="32" width="39.5" style="8" bestFit="1" customWidth="1"/>
    <col min="33" max="33" width="41" style="8" bestFit="1" customWidth="1"/>
    <col min="34" max="34" width="41.5" style="8" bestFit="1" customWidth="1"/>
    <col min="35" max="35" width="41.375" style="8" bestFit="1" customWidth="1"/>
    <col min="36" max="36" width="39.375" style="8" bestFit="1" customWidth="1"/>
    <col min="37" max="37" width="40.875" style="8" bestFit="1" customWidth="1"/>
    <col min="38" max="38" width="41.375" style="8" bestFit="1" customWidth="1"/>
    <col min="39" max="39" width="41.25" style="8" bestFit="1" customWidth="1"/>
    <col min="40" max="40" width="9" style="1"/>
    <col min="41" max="41" width="15.625" style="1" bestFit="1" customWidth="1"/>
    <col min="42" max="42" width="11.375" style="1" bestFit="1" customWidth="1"/>
    <col min="43" max="43" width="18" style="1" bestFit="1" customWidth="1"/>
    <col min="44" max="44" width="15.5" style="1" bestFit="1" customWidth="1"/>
    <col min="45" max="45" width="12.25" style="1" bestFit="1" customWidth="1"/>
    <col min="46" max="46" width="7.25" style="1" bestFit="1" customWidth="1"/>
    <col min="47" max="47" width="9.5" style="1" bestFit="1" customWidth="1"/>
    <col min="48" max="48" width="18" style="1" bestFit="1" customWidth="1"/>
    <col min="49" max="49" width="7.75" style="1" bestFit="1" customWidth="1"/>
    <col min="50" max="50" width="19.5" style="1" bestFit="1" customWidth="1"/>
    <col min="51" max="51" width="10.375" style="1" bestFit="1" customWidth="1"/>
    <col min="52" max="52" width="14.5" style="1" bestFit="1" customWidth="1"/>
    <col min="53" max="53" width="9" style="1"/>
    <col min="54" max="54" width="8.375" style="8" bestFit="1" customWidth="1"/>
    <col min="55" max="55" width="9.375" style="8" bestFit="1" customWidth="1"/>
    <col min="56" max="56" width="6.625" style="8" bestFit="1" customWidth="1"/>
    <col min="57" max="60" width="6.5" style="8" bestFit="1" customWidth="1"/>
    <col min="61" max="61" width="7.5" style="8" bestFit="1" customWidth="1"/>
    <col min="62" max="62" width="11.125" style="8" bestFit="1" customWidth="1"/>
    <col min="63" max="63" width="8.375" style="8" bestFit="1" customWidth="1"/>
    <col min="64" max="64" width="10.5" style="8" bestFit="1" customWidth="1"/>
    <col min="65" max="65" width="10.375" style="8" bestFit="1" customWidth="1"/>
    <col min="66" max="66" width="9" style="1"/>
    <col min="67" max="67" width="11.125" style="6" bestFit="1" customWidth="1"/>
    <col min="68" max="68" width="10.5" style="6" bestFit="1" customWidth="1"/>
    <col min="69" max="69" width="10.875" style="1" bestFit="1" customWidth="1"/>
    <col min="70" max="70" width="8.75" style="1" bestFit="1" customWidth="1"/>
    <col min="71" max="71" width="9" style="1"/>
    <col min="72" max="72" width="11.75" style="1" bestFit="1" customWidth="1"/>
    <col min="73" max="73" width="12.75" style="1" bestFit="1" customWidth="1"/>
    <col min="74" max="74" width="10.125" style="1" bestFit="1" customWidth="1"/>
    <col min="75" max="75" width="11.125" style="1" bestFit="1" customWidth="1"/>
    <col min="76" max="76" width="9" style="1"/>
    <col min="77" max="77" width="27.375" style="1" bestFit="1" customWidth="1"/>
    <col min="78" max="78" width="40.875" style="1" bestFit="1" customWidth="1"/>
    <col min="79" max="79" width="23.5" style="1" bestFit="1" customWidth="1"/>
    <col min="80" max="80" width="37" style="1" bestFit="1" customWidth="1"/>
    <col min="81" max="81" width="9" style="1"/>
    <col min="82" max="82" width="28.875" style="1" bestFit="1" customWidth="1"/>
    <col min="83" max="84" width="30.625" style="1" bestFit="1" customWidth="1"/>
    <col min="85" max="85" width="31" style="1" bestFit="1" customWidth="1"/>
    <col min="86" max="86" width="10.375" style="1" bestFit="1" customWidth="1"/>
    <col min="87" max="87" width="9" style="1"/>
    <col min="88" max="88" width="19.5" style="1" customWidth="1"/>
    <col min="89" max="89" width="20.125" style="1" bestFit="1" customWidth="1"/>
    <col min="90" max="90" width="18.75" style="1" bestFit="1" customWidth="1"/>
    <col min="91" max="91" width="20.75" style="1" bestFit="1" customWidth="1"/>
    <col min="92" max="92" width="21" style="1" customWidth="1"/>
    <col min="93" max="93" width="30.75" style="1" bestFit="1" customWidth="1"/>
    <col min="94" max="94" width="27.375" style="1" bestFit="1" customWidth="1"/>
    <col min="95" max="95" width="29.125" style="1" bestFit="1" customWidth="1"/>
    <col min="96" max="96" width="25.875" style="1" bestFit="1" customWidth="1"/>
    <col min="97" max="97" width="16.25" style="1" bestFit="1" customWidth="1"/>
    <col min="98" max="98" width="9" style="1"/>
    <col min="99" max="99" width="31.25" style="1" bestFit="1" customWidth="1"/>
    <col min="100" max="100" width="25.375" style="1" bestFit="1" customWidth="1"/>
    <col min="101" max="101" width="24.625" style="1" bestFit="1" customWidth="1"/>
    <col min="102" max="102" width="28.5" style="1" bestFit="1" customWidth="1"/>
    <col min="103" max="103" width="35.25" style="1" bestFit="1" customWidth="1"/>
    <col min="104" max="104" width="26.5" style="1" bestFit="1" customWidth="1"/>
    <col min="105" max="105" width="31.5" style="1" bestFit="1" customWidth="1"/>
    <col min="106" max="106" width="20.875" style="1" bestFit="1" customWidth="1"/>
    <col min="107" max="107" width="33.25" style="1" bestFit="1" customWidth="1"/>
    <col min="108" max="108" width="27.625" style="1" bestFit="1" customWidth="1"/>
    <col min="109" max="109" width="34.75" style="1" bestFit="1" customWidth="1"/>
    <col min="110" max="110" width="38.875" style="1" bestFit="1" customWidth="1"/>
    <col min="111" max="111" width="27.375" style="1" bestFit="1" customWidth="1"/>
    <col min="112" max="112" width="35.125" style="1" bestFit="1" customWidth="1"/>
    <col min="113" max="113" width="32.5" style="1" bestFit="1" customWidth="1"/>
    <col min="114" max="114" width="27.125" style="1" bestFit="1" customWidth="1"/>
    <col min="115" max="115" width="33.875" style="1" bestFit="1" customWidth="1"/>
    <col min="116" max="116" width="23.875" style="1" bestFit="1" customWidth="1"/>
    <col min="117" max="117" width="23.875" style="1" customWidth="1"/>
    <col min="118" max="118" width="9" style="1"/>
    <col min="119" max="119" width="24.125" style="1" bestFit="1" customWidth="1"/>
    <col min="120" max="120" width="25.625" style="1" bestFit="1" customWidth="1"/>
    <col min="121" max="121" width="21.875" style="1" bestFit="1" customWidth="1"/>
    <col min="122" max="122" width="31" style="1" bestFit="1" customWidth="1"/>
    <col min="123" max="123" width="19.25" style="1" customWidth="1"/>
    <col min="124" max="124" width="9" style="1"/>
    <col min="125" max="125" width="27.25" style="1" bestFit="1" customWidth="1"/>
    <col min="126" max="126" width="28" style="1" bestFit="1" customWidth="1"/>
    <col min="127" max="127" width="18.375" style="1" bestFit="1" customWidth="1"/>
    <col min="128" max="128" width="27.5" style="1" bestFit="1" customWidth="1"/>
    <col min="129" max="129" width="9" style="1"/>
    <col min="130" max="130" width="32.875" style="1" bestFit="1" customWidth="1"/>
    <col min="131" max="131" width="24.375" style="1" bestFit="1" customWidth="1"/>
    <col min="132" max="132" width="33.25" style="1" bestFit="1" customWidth="1"/>
    <col min="133" max="133" width="24.75" style="1" bestFit="1" customWidth="1"/>
    <col min="134" max="134" width="31.75" style="1" bestFit="1" customWidth="1"/>
    <col min="135" max="135" width="23.25" style="1" bestFit="1" customWidth="1"/>
    <col min="136" max="136" width="31" style="1" bestFit="1" customWidth="1"/>
    <col min="137" max="137" width="22.5" style="1" bestFit="1" customWidth="1"/>
    <col min="138" max="138" width="40.625" style="1" bestFit="1" customWidth="1"/>
    <col min="139" max="139" width="32.125" style="1" bestFit="1" customWidth="1"/>
    <col min="140" max="140" width="39.125" style="1" bestFit="1" customWidth="1"/>
    <col min="141" max="141" width="30.625" style="1" bestFit="1" customWidth="1"/>
    <col min="142" max="142" width="32.875" style="1" bestFit="1" customWidth="1"/>
    <col min="143" max="143" width="24.375" style="1" bestFit="1" customWidth="1"/>
    <col min="144" max="144" width="31.375" style="1" bestFit="1" customWidth="1"/>
    <col min="145" max="145" width="22.875" style="1" bestFit="1" customWidth="1"/>
    <col min="146" max="146" width="28.875" style="1" bestFit="1" customWidth="1"/>
    <col min="147" max="147" width="20.375" style="1" bestFit="1" customWidth="1"/>
    <col min="148" max="156" width="9" style="1"/>
    <col min="157" max="157" width="21.875" style="1" customWidth="1"/>
    <col min="158" max="184" width="9" style="1"/>
    <col min="185" max="185" width="27.75" style="1" bestFit="1" customWidth="1"/>
    <col min="186" max="210" width="9" style="1"/>
    <col min="212" max="212" width="9" style="1"/>
    <col min="213" max="213" width="19.125" style="1" customWidth="1"/>
    <col min="214" max="16384" width="9" style="1"/>
  </cols>
  <sheetData>
    <row r="1" spans="1:215" s="2" customFormat="1" ht="14.45">
      <c r="A1" s="3" t="s">
        <v>610</v>
      </c>
      <c r="B1" s="3" t="s">
        <v>643</v>
      </c>
      <c r="C1" s="3" t="s">
        <v>644</v>
      </c>
      <c r="D1" s="3" t="s">
        <v>645</v>
      </c>
      <c r="E1" s="3" t="s">
        <v>646</v>
      </c>
      <c r="F1" s="3" t="s">
        <v>647</v>
      </c>
      <c r="G1" s="3" t="s">
        <v>128</v>
      </c>
      <c r="H1" s="3" t="s">
        <v>648</v>
      </c>
      <c r="J1" s="2" t="s">
        <v>100</v>
      </c>
      <c r="K1" s="2" t="s">
        <v>108</v>
      </c>
      <c r="L1" s="79" t="s">
        <v>649</v>
      </c>
      <c r="M1" s="2" t="s">
        <v>534</v>
      </c>
      <c r="N1" s="2" t="s">
        <v>503</v>
      </c>
      <c r="O1" s="35" t="s">
        <v>650</v>
      </c>
      <c r="Q1" s="5" t="s">
        <v>651</v>
      </c>
      <c r="R1" s="5" t="s">
        <v>453</v>
      </c>
      <c r="S1" s="79" t="s">
        <v>652</v>
      </c>
      <c r="T1" s="5" t="s">
        <v>625</v>
      </c>
      <c r="U1" s="5" t="s">
        <v>578</v>
      </c>
      <c r="V1" s="35" t="s">
        <v>653</v>
      </c>
      <c r="W1" s="7" t="s">
        <v>118</v>
      </c>
      <c r="X1" s="7" t="s">
        <v>455</v>
      </c>
      <c r="Y1" s="7" t="s">
        <v>504</v>
      </c>
      <c r="Z1" s="7" t="s">
        <v>516</v>
      </c>
      <c r="AB1" s="5" t="s">
        <v>135</v>
      </c>
      <c r="AC1" s="5" t="s">
        <v>654</v>
      </c>
      <c r="AD1" s="5" t="s">
        <v>505</v>
      </c>
      <c r="AE1" s="5" t="s">
        <v>579</v>
      </c>
      <c r="AG1" s="7" t="s">
        <v>157</v>
      </c>
      <c r="AH1" s="7" t="s">
        <v>161</v>
      </c>
      <c r="AI1" s="7" t="s">
        <v>462</v>
      </c>
      <c r="AJ1" s="7" t="s">
        <v>464</v>
      </c>
      <c r="AK1" s="7" t="s">
        <v>539</v>
      </c>
      <c r="AL1" s="7" t="s">
        <v>540</v>
      </c>
      <c r="AM1" s="7" t="s">
        <v>580</v>
      </c>
      <c r="AN1" s="7" t="s">
        <v>581</v>
      </c>
      <c r="AP1" s="2" t="s">
        <v>166</v>
      </c>
      <c r="AQ1" s="2" t="s">
        <v>169</v>
      </c>
      <c r="AR1" s="2" t="s">
        <v>171</v>
      </c>
      <c r="AS1" s="2" t="s">
        <v>174</v>
      </c>
      <c r="AT1" s="2" t="s">
        <v>176</v>
      </c>
      <c r="AU1" s="2" t="s">
        <v>178</v>
      </c>
      <c r="AV1" s="2" t="s">
        <v>180</v>
      </c>
      <c r="AW1" s="2" t="s">
        <v>182</v>
      </c>
      <c r="AX1" s="2" t="s">
        <v>184</v>
      </c>
      <c r="AY1" s="2" t="s">
        <v>186</v>
      </c>
      <c r="AZ1" s="2" t="s">
        <v>188</v>
      </c>
      <c r="BA1" s="2" t="s">
        <v>190</v>
      </c>
      <c r="BC1" s="7" t="s">
        <v>195</v>
      </c>
      <c r="BD1" s="7" t="s">
        <v>198</v>
      </c>
      <c r="BE1" s="7" t="s">
        <v>200</v>
      </c>
      <c r="BF1" s="7" t="s">
        <v>202</v>
      </c>
      <c r="BG1" s="7" t="s">
        <v>204</v>
      </c>
      <c r="BH1" s="7" t="s">
        <v>206</v>
      </c>
      <c r="BI1" s="7" t="s">
        <v>208</v>
      </c>
      <c r="BJ1" s="7" t="s">
        <v>210</v>
      </c>
      <c r="BK1" s="7" t="s">
        <v>212</v>
      </c>
      <c r="BL1" s="7" t="s">
        <v>214</v>
      </c>
      <c r="BM1" s="7" t="s">
        <v>216</v>
      </c>
      <c r="BN1" s="7" t="s">
        <v>218</v>
      </c>
      <c r="BP1" s="5" t="s">
        <v>242</v>
      </c>
      <c r="BQ1" s="5" t="s">
        <v>245</v>
      </c>
      <c r="BR1" s="5" t="s">
        <v>247</v>
      </c>
      <c r="BS1" s="5" t="s">
        <v>249</v>
      </c>
      <c r="BU1" s="2" t="s">
        <v>366</v>
      </c>
      <c r="BV1" s="2" t="s">
        <v>367</v>
      </c>
      <c r="BW1" s="2" t="s">
        <v>368</v>
      </c>
      <c r="BX1" s="2" t="s">
        <v>370</v>
      </c>
      <c r="BZ1" s="2" t="s">
        <v>266</v>
      </c>
      <c r="CA1" s="2" t="s">
        <v>655</v>
      </c>
      <c r="CB1" s="2" t="s">
        <v>269</v>
      </c>
      <c r="CC1" s="2" t="s">
        <v>656</v>
      </c>
      <c r="CE1" s="2" t="s">
        <v>273</v>
      </c>
      <c r="CF1" s="2" t="s">
        <v>277</v>
      </c>
      <c r="CG1" s="2" t="s">
        <v>280</v>
      </c>
      <c r="CH1" s="2" t="s">
        <v>657</v>
      </c>
      <c r="CI1" s="2" t="s">
        <v>509</v>
      </c>
      <c r="CJ1" s="2" t="s">
        <v>283</v>
      </c>
      <c r="CL1" s="2" t="s">
        <v>288</v>
      </c>
      <c r="CM1" s="1"/>
      <c r="CN1" s="2" t="s">
        <v>296</v>
      </c>
      <c r="CP1" s="2" t="s">
        <v>658</v>
      </c>
      <c r="CQ1" s="2" t="s">
        <v>301</v>
      </c>
      <c r="CR1" s="2" t="s">
        <v>659</v>
      </c>
      <c r="CS1" s="2" t="s">
        <v>305</v>
      </c>
      <c r="CT1" s="2" t="s">
        <v>313</v>
      </c>
      <c r="CV1" s="2" t="s">
        <v>660</v>
      </c>
      <c r="CW1" s="2" t="s">
        <v>661</v>
      </c>
      <c r="CX1" s="2" t="s">
        <v>662</v>
      </c>
      <c r="CY1" s="2" t="s">
        <v>663</v>
      </c>
      <c r="CZ1" s="2" t="s">
        <v>664</v>
      </c>
      <c r="DA1" s="2" t="s">
        <v>665</v>
      </c>
      <c r="DB1" s="2" t="s">
        <v>666</v>
      </c>
      <c r="DC1" s="2" t="s">
        <v>667</v>
      </c>
      <c r="DD1" s="2" t="s">
        <v>668</v>
      </c>
      <c r="DE1" s="2" t="s">
        <v>669</v>
      </c>
      <c r="DF1" s="2" t="s">
        <v>670</v>
      </c>
      <c r="DG1" s="2" t="s">
        <v>671</v>
      </c>
      <c r="DH1" s="2" t="s">
        <v>672</v>
      </c>
      <c r="DI1" s="2" t="s">
        <v>673</v>
      </c>
      <c r="DJ1" s="2" t="s">
        <v>674</v>
      </c>
      <c r="DK1" s="2" t="s">
        <v>675</v>
      </c>
      <c r="DL1" s="2" t="s">
        <v>676</v>
      </c>
      <c r="DM1" s="2" t="s">
        <v>677</v>
      </c>
      <c r="DN1" s="2" t="s">
        <v>317</v>
      </c>
      <c r="DP1" s="2" t="s">
        <v>678</v>
      </c>
      <c r="DQ1" s="2" t="s">
        <v>679</v>
      </c>
      <c r="DR1" s="2" t="s">
        <v>319</v>
      </c>
      <c r="DS1" s="2" t="s">
        <v>322</v>
      </c>
      <c r="DT1" s="2" t="s">
        <v>324</v>
      </c>
      <c r="DV1" s="2" t="s">
        <v>680</v>
      </c>
      <c r="DW1" s="2" t="s">
        <v>681</v>
      </c>
      <c r="DX1" s="2" t="s">
        <v>326</v>
      </c>
      <c r="DY1" s="2" t="s">
        <v>328</v>
      </c>
      <c r="EA1" s="2" t="s">
        <v>343</v>
      </c>
      <c r="EB1" s="2" t="s">
        <v>511</v>
      </c>
      <c r="EC1" s="2" t="s">
        <v>346</v>
      </c>
      <c r="ED1" s="2" t="s">
        <v>512</v>
      </c>
      <c r="EE1" s="2" t="s">
        <v>349</v>
      </c>
      <c r="EF1" s="2" t="s">
        <v>520</v>
      </c>
      <c r="EG1" s="2" t="s">
        <v>352</v>
      </c>
      <c r="EH1" s="2" t="s">
        <v>682</v>
      </c>
      <c r="EI1" s="2" t="s">
        <v>355</v>
      </c>
      <c r="EJ1" s="2" t="s">
        <v>513</v>
      </c>
      <c r="EK1" s="2" t="s">
        <v>357</v>
      </c>
      <c r="EL1" s="2" t="s">
        <v>514</v>
      </c>
      <c r="EM1" s="2" t="s">
        <v>360</v>
      </c>
      <c r="EN1" s="2" t="s">
        <v>515</v>
      </c>
      <c r="EO1" s="2" t="s">
        <v>362</v>
      </c>
      <c r="EP1" s="2" t="s">
        <v>683</v>
      </c>
      <c r="EQ1" s="2" t="s">
        <v>364</v>
      </c>
      <c r="ER1" s="2" t="s">
        <v>684</v>
      </c>
      <c r="ET1"/>
      <c r="EU1" s="35" t="s">
        <v>651</v>
      </c>
      <c r="EV1" s="35" t="s">
        <v>453</v>
      </c>
      <c r="EW1" s="35" t="s">
        <v>625</v>
      </c>
      <c r="EX1" s="35" t="s">
        <v>578</v>
      </c>
      <c r="EY1"/>
      <c r="EZ1" s="35" t="s">
        <v>517</v>
      </c>
      <c r="FA1" s="11" t="s">
        <v>308</v>
      </c>
      <c r="FB1"/>
      <c r="FC1" s="35" t="s">
        <v>685</v>
      </c>
      <c r="FD1" s="35" t="s">
        <v>519</v>
      </c>
      <c r="FE1" s="35" t="s">
        <v>686</v>
      </c>
      <c r="FF1" s="35" t="s">
        <v>518</v>
      </c>
      <c r="FG1"/>
      <c r="FH1" s="35" t="s">
        <v>506</v>
      </c>
      <c r="FI1" s="40" t="s">
        <v>507</v>
      </c>
      <c r="FJ1"/>
      <c r="FK1" t="s">
        <v>508</v>
      </c>
      <c r="FL1" t="s">
        <v>147</v>
      </c>
      <c r="FM1"/>
      <c r="FN1"/>
      <c r="FO1"/>
      <c r="FP1" s="35" t="s">
        <v>654</v>
      </c>
      <c r="FQ1" s="35" t="s">
        <v>457</v>
      </c>
      <c r="FR1" s="35" t="s">
        <v>687</v>
      </c>
      <c r="FS1" s="35" t="s">
        <v>459</v>
      </c>
      <c r="FT1" s="35" t="s">
        <v>688</v>
      </c>
      <c r="FU1" s="35" t="s">
        <v>461</v>
      </c>
      <c r="FV1" s="40" t="s">
        <v>141</v>
      </c>
      <c r="FW1" s="40" t="s">
        <v>138</v>
      </c>
      <c r="FX1" s="40" t="s">
        <v>135</v>
      </c>
      <c r="FY1"/>
      <c r="FZ1" s="49" t="s">
        <v>341</v>
      </c>
      <c r="GA1"/>
      <c r="GB1"/>
      <c r="GC1" s="11" t="s">
        <v>510</v>
      </c>
      <c r="GD1" t="s">
        <v>339</v>
      </c>
      <c r="GE1"/>
      <c r="GF1" s="49" t="s">
        <v>689</v>
      </c>
      <c r="GH1" t="s">
        <v>124</v>
      </c>
      <c r="GJ1" s="49" t="s">
        <v>690</v>
      </c>
      <c r="GK1" s="49" t="s">
        <v>691</v>
      </c>
      <c r="GL1" s="49" t="s">
        <v>692</v>
      </c>
      <c r="GM1" s="49" t="s">
        <v>343</v>
      </c>
      <c r="GN1" s="49" t="s">
        <v>346</v>
      </c>
      <c r="GO1" s="49" t="s">
        <v>349</v>
      </c>
      <c r="GP1" s="49" t="s">
        <v>288</v>
      </c>
      <c r="GQ1" s="49" t="s">
        <v>313</v>
      </c>
      <c r="GR1" s="49" t="s">
        <v>352</v>
      </c>
      <c r="GS1" s="49" t="s">
        <v>293</v>
      </c>
      <c r="GT1" s="49" t="s">
        <v>355</v>
      </c>
      <c r="GU1" s="49" t="s">
        <v>357</v>
      </c>
      <c r="GV1" s="49" t="s">
        <v>360</v>
      </c>
      <c r="GW1" s="49" t="s">
        <v>362</v>
      </c>
      <c r="GX1" s="49" t="s">
        <v>364</v>
      </c>
      <c r="GZ1" s="35" t="s">
        <v>582</v>
      </c>
      <c r="HA1" s="35" t="s">
        <v>583</v>
      </c>
      <c r="HC1" s="35" t="s">
        <v>468</v>
      </c>
      <c r="HD1" s="35" t="s">
        <v>466</v>
      </c>
      <c r="HF1" s="35" t="s">
        <v>536</v>
      </c>
      <c r="HG1" s="35" t="s">
        <v>115</v>
      </c>
    </row>
    <row r="2" spans="1:215" ht="14.45">
      <c r="A2" s="4">
        <v>44564</v>
      </c>
      <c r="B2" s="73">
        <f>YEAR(A2)</f>
        <v>2022</v>
      </c>
      <c r="C2" s="73" t="str">
        <f>_xlfn.CONCAT(B2,"_Q",ROUNDUP(MONTH(A2)/3,0))</f>
        <v>2022_Q1</v>
      </c>
      <c r="D2" s="73" t="str">
        <f>_xlfn.CONCAT(B2,"_",IF(MONTH(A2) &lt;= 6, "H1", "H2"))</f>
        <v>2022_H1</v>
      </c>
      <c r="E2" s="73" t="str">
        <f>_xlfn.CONCAT(B2,"_W",TEXT(WEEKNUM(A2)-1,"00"))</f>
        <v>2022_W01</v>
      </c>
      <c r="F2" s="73" t="str">
        <f t="shared" ref="F2:F33" si="0">_xlfn.CONCAT(B2,"_",TEXT(MONTH(A2),"00"))</f>
        <v>2022_01</v>
      </c>
      <c r="G2" s="73">
        <v>1</v>
      </c>
      <c r="H2" s="4" t="s">
        <v>68</v>
      </c>
      <c r="J2" s="1">
        <v>31789384</v>
      </c>
      <c r="K2" s="1">
        <v>9143</v>
      </c>
      <c r="L2" s="80">
        <v>11365140</v>
      </c>
      <c r="M2" s="1">
        <v>47075116</v>
      </c>
      <c r="N2" s="1">
        <v>18273</v>
      </c>
      <c r="O2">
        <v>23301540</v>
      </c>
      <c r="P2" s="1"/>
      <c r="Q2" s="6">
        <v>25.484878536809649</v>
      </c>
      <c r="R2" s="6">
        <v>1243.042764956798</v>
      </c>
      <c r="S2" s="80">
        <v>810148590</v>
      </c>
      <c r="T2" s="6">
        <v>25.55118610860141</v>
      </c>
      <c r="U2" s="6">
        <v>1275.189624035462</v>
      </c>
      <c r="V2">
        <v>1202825050</v>
      </c>
      <c r="W2" s="8">
        <v>0</v>
      </c>
      <c r="X2" s="8">
        <v>0</v>
      </c>
      <c r="Y2" s="8">
        <v>0</v>
      </c>
      <c r="Z2" s="8">
        <v>0</v>
      </c>
      <c r="AB2" s="6">
        <v>17.48957246810885</v>
      </c>
      <c r="AC2" s="6">
        <v>0.58941037438811805</v>
      </c>
      <c r="AD2" s="6">
        <v>20.156879880443253</v>
      </c>
      <c r="AE2" s="6">
        <v>0.84097224799211945</v>
      </c>
      <c r="AF2" s="1"/>
      <c r="AG2" s="8">
        <v>0.1035501331349154</v>
      </c>
      <c r="AH2" s="8">
        <v>0</v>
      </c>
      <c r="AI2" s="8">
        <v>0.8996243223758742</v>
      </c>
      <c r="AJ2" s="8">
        <v>0</v>
      </c>
      <c r="AK2" s="8">
        <v>0</v>
      </c>
      <c r="AL2" s="8">
        <v>0</v>
      </c>
      <c r="AM2" s="8">
        <v>0.90821315664611113</v>
      </c>
      <c r="AN2" s="8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24">
        <f t="shared" ref="BA2:BA33" si="1">SUM(AP2:AZ2)</f>
        <v>0</v>
      </c>
      <c r="BB2" s="1"/>
      <c r="BC2" s="8">
        <v>1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1"/>
      <c r="BP2" s="6">
        <v>8.5714285714285712</v>
      </c>
      <c r="BQ2" s="6">
        <v>1.285714285714286</v>
      </c>
      <c r="BR2" s="6">
        <v>1.571428571428571</v>
      </c>
      <c r="BS2" s="6">
        <v>8.5714285714285712</v>
      </c>
      <c r="BU2" s="1">
        <v>1734808</v>
      </c>
      <c r="BV2" s="1">
        <v>18395</v>
      </c>
      <c r="BW2" s="9">
        <v>0</v>
      </c>
      <c r="BX2" s="9">
        <v>0</v>
      </c>
      <c r="BZ2" s="1">
        <v>0</v>
      </c>
      <c r="CA2" s="1">
        <v>0</v>
      </c>
      <c r="CB2" s="1">
        <v>0</v>
      </c>
      <c r="CC2" s="1">
        <v>0</v>
      </c>
      <c r="CE2" s="1">
        <v>641837</v>
      </c>
      <c r="CF2" s="1">
        <v>0</v>
      </c>
      <c r="CG2" s="1">
        <v>0</v>
      </c>
      <c r="CH2" s="1">
        <v>3622673.846153846</v>
      </c>
      <c r="CI2" s="24">
        <f>SUM(CE2:CH2)</f>
        <v>4264510.846153846</v>
      </c>
      <c r="CJ2" s="24">
        <f>SUM(CE2:CG2)</f>
        <v>641837</v>
      </c>
      <c r="CL2" s="1">
        <v>0</v>
      </c>
      <c r="CN2" s="1">
        <v>21572976.75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198250</v>
      </c>
      <c r="DN2" s="24">
        <f>SUM(CV2:DM2)</f>
        <v>198250</v>
      </c>
      <c r="DP2" s="1">
        <v>41529.75</v>
      </c>
      <c r="DQ2" s="1">
        <v>957114.75</v>
      </c>
      <c r="DR2" s="1">
        <v>4310056.9230769239</v>
      </c>
      <c r="DS2" s="1">
        <v>1847180.365384615</v>
      </c>
      <c r="DT2" s="24">
        <f>SUM(DR2:DS2)</f>
        <v>6157237.288461539</v>
      </c>
      <c r="DV2" s="1">
        <v>0</v>
      </c>
      <c r="DW2" s="1">
        <v>0</v>
      </c>
      <c r="DX2" s="1">
        <v>0</v>
      </c>
      <c r="DY2" s="1">
        <v>9143757.5769230779</v>
      </c>
      <c r="EA2" s="1">
        <v>937831</v>
      </c>
      <c r="EB2" s="1">
        <v>4699471.1410000008</v>
      </c>
      <c r="EC2" s="1">
        <v>235725667</v>
      </c>
      <c r="ED2" s="1">
        <v>9749314.5802999996</v>
      </c>
      <c r="EE2" s="1">
        <v>0</v>
      </c>
      <c r="EF2" s="1">
        <v>0</v>
      </c>
      <c r="EG2" s="1">
        <v>41340</v>
      </c>
      <c r="EH2" s="1">
        <v>168786</v>
      </c>
      <c r="EI2" s="1">
        <v>4185838</v>
      </c>
      <c r="EJ2" s="1">
        <v>1366738.9191000001</v>
      </c>
      <c r="EK2" s="1">
        <v>0</v>
      </c>
      <c r="EL2" s="1">
        <v>0</v>
      </c>
      <c r="EM2" s="1">
        <v>3877406</v>
      </c>
      <c r="EN2" s="1">
        <v>1215810.6665000001</v>
      </c>
      <c r="EO2" s="1">
        <v>0</v>
      </c>
      <c r="EP2" s="1">
        <v>0</v>
      </c>
      <c r="EQ2" s="1">
        <v>0</v>
      </c>
      <c r="ER2" s="1">
        <v>0</v>
      </c>
      <c r="ET2"/>
      <c r="EU2">
        <v>25.484878536809649</v>
      </c>
      <c r="EV2">
        <v>1243.042764956798</v>
      </c>
      <c r="EW2">
        <v>25.55118610860141</v>
      </c>
      <c r="EX2">
        <v>1275.189624035462</v>
      </c>
      <c r="EY2"/>
      <c r="EZ2">
        <v>0.63961964667022042</v>
      </c>
      <c r="FA2" s="37">
        <v>0</v>
      </c>
      <c r="FB2"/>
      <c r="FC2">
        <v>0.58339783464725803</v>
      </c>
      <c r="FD2">
        <v>0.40427659872648619</v>
      </c>
      <c r="FE2">
        <v>0.67208418918916923</v>
      </c>
      <c r="FF2">
        <v>0.51102677514694594</v>
      </c>
      <c r="FG2"/>
      <c r="FH2" s="41">
        <v>9.0622036637770549</v>
      </c>
      <c r="FI2" s="41">
        <v>29.985807292707449</v>
      </c>
      <c r="FJ2"/>
      <c r="FK2" s="37">
        <v>0</v>
      </c>
      <c r="FL2">
        <v>0</v>
      </c>
      <c r="FM2"/>
      <c r="FN2"/>
      <c r="FO2"/>
      <c r="FP2" s="48">
        <v>0.58941037438811805</v>
      </c>
      <c r="FQ2" s="41">
        <v>0.49995934022253591</v>
      </c>
      <c r="FR2" s="48">
        <v>0.71158621563048585</v>
      </c>
      <c r="FS2" s="41">
        <v>0.53756803592572533</v>
      </c>
      <c r="FT2" s="48">
        <v>0.21926358540405069</v>
      </c>
      <c r="FU2" s="41">
        <v>0.18822524142680139</v>
      </c>
      <c r="FV2" s="41">
        <v>28.894364480367138</v>
      </c>
      <c r="FW2" s="41">
        <v>8.833394944349461</v>
      </c>
      <c r="FX2" s="41">
        <v>17.48957246810885</v>
      </c>
      <c r="FY2"/>
      <c r="FZ2" s="37">
        <v>1371153.846153846</v>
      </c>
      <c r="GA2"/>
      <c r="GB2"/>
      <c r="GC2" s="45">
        <v>19475741.730769228</v>
      </c>
      <c r="GD2" s="45">
        <v>36132841.788018443</v>
      </c>
      <c r="GE2"/>
      <c r="GF2">
        <v>0</v>
      </c>
      <c r="GH2">
        <v>1.91</v>
      </c>
      <c r="GJ2">
        <v>0</v>
      </c>
      <c r="GK2">
        <v>0</v>
      </c>
      <c r="GL2">
        <v>0</v>
      </c>
      <c r="GM2">
        <v>937831</v>
      </c>
      <c r="GN2">
        <v>235725667</v>
      </c>
      <c r="GO2">
        <v>0</v>
      </c>
      <c r="GP2">
        <v>0</v>
      </c>
      <c r="GQ2">
        <v>0</v>
      </c>
      <c r="GR2">
        <v>41340</v>
      </c>
      <c r="GS2">
        <v>0</v>
      </c>
      <c r="GT2">
        <v>4185838</v>
      </c>
      <c r="GU2">
        <v>0</v>
      </c>
      <c r="GV2">
        <v>3877406</v>
      </c>
      <c r="GW2">
        <v>0</v>
      </c>
      <c r="GX2">
        <v>0</v>
      </c>
      <c r="GZ2">
        <v>8707.3183900523563</v>
      </c>
      <c r="HA2">
        <v>365.25897023946141</v>
      </c>
      <c r="HC2">
        <v>399.47182114578459</v>
      </c>
      <c r="HD2">
        <v>7655.6601123595501</v>
      </c>
      <c r="HF2">
        <v>25.55118610860141</v>
      </c>
      <c r="HG2">
        <v>25.484878536809649</v>
      </c>
    </row>
    <row r="3" spans="1:215" ht="14.45">
      <c r="A3" s="4">
        <v>44571</v>
      </c>
      <c r="B3" s="73">
        <f t="shared" ref="B3:B66" si="2">YEAR(A3)</f>
        <v>2022</v>
      </c>
      <c r="C3" s="73" t="str">
        <f t="shared" ref="C3:C66" si="3">_xlfn.CONCAT(B3,"_Q",ROUNDUP(MONTH(A3)/3,0))</f>
        <v>2022_Q1</v>
      </c>
      <c r="D3" s="73" t="str">
        <f t="shared" ref="D3:D66" si="4">_xlfn.CONCAT(B3,"_",IF(MONTH(A3) &lt;= 6, "H1", "H2"))</f>
        <v>2022_H1</v>
      </c>
      <c r="E3" s="73" t="str">
        <f t="shared" ref="E3:E53" si="5">_xlfn.CONCAT(B3,"_W",TEXT(WEEKNUM(A3)-1,"00"))</f>
        <v>2022_W02</v>
      </c>
      <c r="F3" s="73" t="str">
        <f t="shared" si="0"/>
        <v>2022_01</v>
      </c>
      <c r="G3" s="73">
        <v>1</v>
      </c>
      <c r="H3" s="4" t="s">
        <v>68</v>
      </c>
      <c r="J3" s="1">
        <v>33380980</v>
      </c>
      <c r="K3" s="1">
        <v>8210</v>
      </c>
      <c r="L3" s="80">
        <v>10171800</v>
      </c>
      <c r="M3" s="1">
        <v>48899376</v>
      </c>
      <c r="N3" s="1">
        <v>16364</v>
      </c>
      <c r="O3">
        <v>20786720</v>
      </c>
      <c r="P3" s="1"/>
      <c r="Q3" s="6">
        <v>25.483274307704569</v>
      </c>
      <c r="R3" s="6">
        <v>1238.9524969549329</v>
      </c>
      <c r="S3" s="80">
        <v>850656670</v>
      </c>
      <c r="T3" s="6">
        <v>25.548641152394261</v>
      </c>
      <c r="U3" s="6">
        <v>1270.271327303838</v>
      </c>
      <c r="V3">
        <v>1249312610</v>
      </c>
      <c r="W3" s="8">
        <v>0</v>
      </c>
      <c r="X3" s="8">
        <v>0</v>
      </c>
      <c r="Y3" s="8">
        <v>0</v>
      </c>
      <c r="Z3" s="8">
        <v>0</v>
      </c>
      <c r="AB3" s="6">
        <v>17.509231560300265</v>
      </c>
      <c r="AC3" s="6">
        <v>0.54308208541607794</v>
      </c>
      <c r="AD3" s="6">
        <v>20.213590454447836</v>
      </c>
      <c r="AE3" s="6">
        <v>0.76742148740597171</v>
      </c>
      <c r="AF3" s="1"/>
      <c r="AG3" s="8">
        <v>0.10372428542333299</v>
      </c>
      <c r="AH3" s="8">
        <v>0</v>
      </c>
      <c r="AI3" s="8">
        <v>0.85691341534500431</v>
      </c>
      <c r="AJ3" s="8">
        <v>0</v>
      </c>
      <c r="AK3" s="8">
        <v>0</v>
      </c>
      <c r="AL3" s="8">
        <v>0</v>
      </c>
      <c r="AM3" s="8">
        <v>0.86453544669931559</v>
      </c>
      <c r="AN3" s="8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4">
        <f t="shared" si="1"/>
        <v>1</v>
      </c>
      <c r="BB3" s="1"/>
      <c r="BC3" s="8">
        <v>1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1"/>
      <c r="BP3" s="6">
        <v>9.2857142857142865</v>
      </c>
      <c r="BQ3" s="6">
        <v>2.1428571428571428</v>
      </c>
      <c r="BR3" s="6">
        <v>2.285714285714286</v>
      </c>
      <c r="BS3" s="6">
        <v>7.7142857142857144</v>
      </c>
      <c r="BU3" s="1">
        <v>1765604</v>
      </c>
      <c r="BV3" s="1">
        <v>18403</v>
      </c>
      <c r="BW3" s="1">
        <f>BU3-BU2</f>
        <v>30796</v>
      </c>
      <c r="BX3" s="1">
        <f>BV3-BV2</f>
        <v>8</v>
      </c>
      <c r="BZ3" s="1">
        <v>0</v>
      </c>
      <c r="CA3" s="1">
        <v>0</v>
      </c>
      <c r="CB3" s="1">
        <v>0</v>
      </c>
      <c r="CC3" s="1">
        <v>0</v>
      </c>
      <c r="CE3" s="1">
        <v>777062</v>
      </c>
      <c r="CF3" s="1">
        <v>0</v>
      </c>
      <c r="CG3" s="1">
        <v>0</v>
      </c>
      <c r="CH3" s="1">
        <v>3622673.846153846</v>
      </c>
      <c r="CI3" s="24">
        <f t="shared" ref="CI3:CI66" si="6">SUM(CE3:CH3)</f>
        <v>4399735.846153846</v>
      </c>
      <c r="CJ3" s="24">
        <f t="shared" ref="CJ3:CJ66" si="7">SUM(CE3:CG3)</f>
        <v>777062</v>
      </c>
      <c r="CL3" s="1">
        <v>0</v>
      </c>
      <c r="CN3" s="1">
        <v>21572976.75</v>
      </c>
      <c r="CP3" s="1">
        <v>1246636</v>
      </c>
      <c r="CQ3" s="1">
        <v>2736060.7422358152</v>
      </c>
      <c r="CR3" s="1">
        <v>0</v>
      </c>
      <c r="CS3" s="1">
        <v>0</v>
      </c>
      <c r="CT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198250</v>
      </c>
      <c r="DN3" s="24">
        <f t="shared" ref="DN3:DN66" si="8">SUM(CV3:DM3)</f>
        <v>198250</v>
      </c>
      <c r="DP3" s="1">
        <v>41529.75</v>
      </c>
      <c r="DQ3" s="1">
        <v>957114.75</v>
      </c>
      <c r="DR3" s="1">
        <v>4310056.9230769239</v>
      </c>
      <c r="DS3" s="1">
        <v>1847180.365384615</v>
      </c>
      <c r="DT3" s="24">
        <f t="shared" ref="DT3:DT66" si="9">SUM(DR3:DS3)</f>
        <v>6157237.288461539</v>
      </c>
      <c r="DV3" s="1">
        <v>0</v>
      </c>
      <c r="DW3" s="1">
        <v>0</v>
      </c>
      <c r="DX3" s="1">
        <v>0</v>
      </c>
      <c r="DY3" s="1">
        <v>9143757.5769230779</v>
      </c>
      <c r="EA3" s="1">
        <v>697935</v>
      </c>
      <c r="EB3" s="1">
        <v>2596531.3328999998</v>
      </c>
      <c r="EC3" s="1">
        <v>291071177</v>
      </c>
      <c r="ED3" s="1">
        <v>12004738.3769</v>
      </c>
      <c r="EE3" s="1">
        <v>0</v>
      </c>
      <c r="EF3" s="1">
        <v>0</v>
      </c>
      <c r="EG3" s="1">
        <v>40694</v>
      </c>
      <c r="EH3" s="1">
        <v>236591</v>
      </c>
      <c r="EI3" s="1">
        <v>4361323</v>
      </c>
      <c r="EJ3" s="1">
        <v>1381100.7091000001</v>
      </c>
      <c r="EK3" s="1">
        <v>2</v>
      </c>
      <c r="EL3" s="1">
        <v>0</v>
      </c>
      <c r="EM3" s="1">
        <v>5851737</v>
      </c>
      <c r="EN3" s="1">
        <v>2871091.9997</v>
      </c>
      <c r="EO3" s="1">
        <v>0</v>
      </c>
      <c r="EP3" s="1">
        <v>0</v>
      </c>
      <c r="EQ3" s="1">
        <v>0</v>
      </c>
      <c r="ER3" s="1">
        <v>0</v>
      </c>
      <c r="ET3"/>
      <c r="EU3">
        <v>25.483274307704569</v>
      </c>
      <c r="EV3">
        <v>1238.9524969549329</v>
      </c>
      <c r="EW3">
        <v>25.548641152394261</v>
      </c>
      <c r="EX3">
        <v>1270.271327303838</v>
      </c>
      <c r="EY3"/>
      <c r="EZ3">
        <v>0.8001990681002954</v>
      </c>
      <c r="FA3" s="37">
        <v>2736060.7422358152</v>
      </c>
      <c r="FB3"/>
      <c r="FC3">
        <v>0.92219007554755661</v>
      </c>
      <c r="FD3">
        <v>0.76631265036326479</v>
      </c>
      <c r="FE3">
        <v>0.47757378722763644</v>
      </c>
      <c r="FF3">
        <v>0.65358209067044726</v>
      </c>
      <c r="FG3"/>
      <c r="FH3" s="41">
        <v>9.0791188759013224</v>
      </c>
      <c r="FI3" s="41">
        <v>29.969203089379224</v>
      </c>
      <c r="FJ3"/>
      <c r="FK3" s="37">
        <v>0</v>
      </c>
      <c r="FL3">
        <v>0</v>
      </c>
      <c r="FM3"/>
      <c r="FN3"/>
      <c r="FO3"/>
      <c r="FP3" s="48">
        <v>0.54308208541607794</v>
      </c>
      <c r="FQ3" s="41">
        <v>0.69444033721620402</v>
      </c>
      <c r="FR3" s="48">
        <v>0.51042700820236786</v>
      </c>
      <c r="FS3" s="41">
        <v>0.69604838230780042</v>
      </c>
      <c r="FT3" s="48">
        <v>0.9002378597356121</v>
      </c>
      <c r="FU3" s="41">
        <v>0.69140436667105321</v>
      </c>
      <c r="FV3" s="41">
        <v>28.977197941844448</v>
      </c>
      <c r="FW3" s="41">
        <v>8.826935786809047</v>
      </c>
      <c r="FX3" s="41">
        <v>17.509231560300265</v>
      </c>
      <c r="FY3"/>
      <c r="FZ3">
        <v>1371153.846153846</v>
      </c>
      <c r="GA3"/>
      <c r="GB3"/>
      <c r="GC3" s="45">
        <v>19475741.730769228</v>
      </c>
      <c r="GD3" s="45">
        <v>36132841.788018443</v>
      </c>
      <c r="GE3"/>
      <c r="GF3">
        <v>0</v>
      </c>
      <c r="GH3">
        <v>1.91</v>
      </c>
      <c r="GJ3">
        <v>0</v>
      </c>
      <c r="GK3">
        <v>0</v>
      </c>
      <c r="GL3">
        <v>0</v>
      </c>
      <c r="GM3">
        <v>697935</v>
      </c>
      <c r="GN3">
        <v>291071177</v>
      </c>
      <c r="GO3">
        <v>0</v>
      </c>
      <c r="GP3">
        <v>0</v>
      </c>
      <c r="GQ3">
        <v>0</v>
      </c>
      <c r="GR3">
        <v>40694</v>
      </c>
      <c r="GS3">
        <v>0</v>
      </c>
      <c r="GT3">
        <v>4361323</v>
      </c>
      <c r="GU3">
        <v>2</v>
      </c>
      <c r="GV3">
        <v>5851737</v>
      </c>
      <c r="GW3">
        <v>0</v>
      </c>
      <c r="GX3">
        <v>0</v>
      </c>
      <c r="GZ3">
        <v>8826.1085796843745</v>
      </c>
      <c r="HA3">
        <v>539.07229324584227</v>
      </c>
      <c r="HC3">
        <v>569.48460692688275</v>
      </c>
      <c r="HD3">
        <v>8797.9152580572463</v>
      </c>
      <c r="HF3">
        <v>25.548641152394261</v>
      </c>
      <c r="HG3">
        <v>25.483274307704569</v>
      </c>
    </row>
    <row r="4" spans="1:215" ht="14.45">
      <c r="A4" s="4">
        <v>44578</v>
      </c>
      <c r="B4" s="73">
        <f t="shared" si="2"/>
        <v>2022</v>
      </c>
      <c r="C4" s="73" t="str">
        <f t="shared" si="3"/>
        <v>2022_Q1</v>
      </c>
      <c r="D4" s="73" t="str">
        <f t="shared" si="4"/>
        <v>2022_H1</v>
      </c>
      <c r="E4" s="73" t="str">
        <f t="shared" si="5"/>
        <v>2022_W03</v>
      </c>
      <c r="F4" s="73" t="str">
        <f t="shared" si="0"/>
        <v>2022_01</v>
      </c>
      <c r="G4" s="73">
        <v>1</v>
      </c>
      <c r="H4" s="4" t="s">
        <v>68</v>
      </c>
      <c r="J4" s="1">
        <v>33673772</v>
      </c>
      <c r="K4" s="1">
        <v>7905</v>
      </c>
      <c r="L4" s="80">
        <v>9798900</v>
      </c>
      <c r="M4" s="1">
        <v>49168740</v>
      </c>
      <c r="N4" s="1">
        <v>16228</v>
      </c>
      <c r="O4">
        <v>20573440</v>
      </c>
      <c r="P4" s="1"/>
      <c r="Q4" s="6">
        <v>25.477133657613411</v>
      </c>
      <c r="R4" s="6">
        <v>1239.5825426944971</v>
      </c>
      <c r="S4" s="80">
        <v>857911190</v>
      </c>
      <c r="T4" s="6">
        <v>25.546666032117159</v>
      </c>
      <c r="U4" s="6">
        <v>1267.7742174020209</v>
      </c>
      <c r="V4">
        <v>1256097380</v>
      </c>
      <c r="W4" s="8">
        <v>0</v>
      </c>
      <c r="X4" s="8">
        <v>0</v>
      </c>
      <c r="Y4" s="8">
        <v>0</v>
      </c>
      <c r="Z4" s="8">
        <v>0</v>
      </c>
      <c r="AB4" s="6">
        <v>17.51891917602827</v>
      </c>
      <c r="AC4" s="6">
        <v>0.52267567664949732</v>
      </c>
      <c r="AD4" s="6">
        <v>20.118266426909166</v>
      </c>
      <c r="AE4" s="6">
        <v>0.74976374640221077</v>
      </c>
      <c r="AF4" s="1"/>
      <c r="AG4" s="8">
        <v>0.1043314847573001</v>
      </c>
      <c r="AH4" s="8">
        <v>0</v>
      </c>
      <c r="AI4" s="8">
        <v>0.49042324694845518</v>
      </c>
      <c r="AJ4" s="8">
        <v>0</v>
      </c>
      <c r="AK4" s="8">
        <v>0</v>
      </c>
      <c r="AL4" s="8">
        <v>0</v>
      </c>
      <c r="AM4" s="8">
        <v>0.50190838154720119</v>
      </c>
      <c r="AN4" s="8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24">
        <f t="shared" si="1"/>
        <v>0</v>
      </c>
      <c r="BB4" s="1"/>
      <c r="BC4" s="8">
        <v>1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1"/>
      <c r="BP4" s="6">
        <v>7.8571428571428568</v>
      </c>
      <c r="BQ4" s="6">
        <v>1.285714285714286</v>
      </c>
      <c r="BR4" s="6">
        <v>1.142857142857143</v>
      </c>
      <c r="BS4" s="6">
        <v>8.5714285714285712</v>
      </c>
      <c r="BU4" s="1">
        <v>1879839</v>
      </c>
      <c r="BV4" s="1">
        <v>18433</v>
      </c>
      <c r="BW4" s="1">
        <f t="shared" ref="BW4:BW67" si="10">BU4-BU3</f>
        <v>114235</v>
      </c>
      <c r="BX4" s="1">
        <f t="shared" ref="BX4:BX67" si="11">BV4-BV3</f>
        <v>30</v>
      </c>
      <c r="BZ4" s="1">
        <v>0</v>
      </c>
      <c r="CA4" s="1">
        <v>0</v>
      </c>
      <c r="CB4" s="1">
        <v>0</v>
      </c>
      <c r="CC4" s="1">
        <v>0</v>
      </c>
      <c r="CE4" s="1">
        <v>909286</v>
      </c>
      <c r="CF4" s="1">
        <v>0</v>
      </c>
      <c r="CG4" s="1">
        <v>0</v>
      </c>
      <c r="CH4" s="1">
        <v>3622673.846153846</v>
      </c>
      <c r="CI4" s="24">
        <f t="shared" si="6"/>
        <v>4531959.846153846</v>
      </c>
      <c r="CJ4" s="24">
        <f t="shared" si="7"/>
        <v>909286</v>
      </c>
      <c r="CL4" s="1">
        <v>0</v>
      </c>
      <c r="CN4" s="1">
        <v>21572976.75</v>
      </c>
      <c r="CP4" s="1">
        <v>1025903</v>
      </c>
      <c r="CQ4" s="1">
        <v>2251605.8606056222</v>
      </c>
      <c r="CR4" s="1">
        <v>1193545</v>
      </c>
      <c r="CS4" s="1">
        <v>2619538.9982255008</v>
      </c>
      <c r="CT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198250</v>
      </c>
      <c r="DN4" s="24">
        <f t="shared" si="8"/>
        <v>198250</v>
      </c>
      <c r="DP4" s="1">
        <v>41529.75</v>
      </c>
      <c r="DQ4" s="1">
        <v>957114.75</v>
      </c>
      <c r="DR4" s="1">
        <v>4310056.9230769239</v>
      </c>
      <c r="DS4" s="1">
        <v>1847180.365384615</v>
      </c>
      <c r="DT4" s="24">
        <f t="shared" si="9"/>
        <v>6157237.288461539</v>
      </c>
      <c r="DV4" s="1">
        <v>0</v>
      </c>
      <c r="DW4" s="1">
        <v>0</v>
      </c>
      <c r="DX4" s="1">
        <v>0</v>
      </c>
      <c r="DY4" s="1">
        <v>9143757.5769230779</v>
      </c>
      <c r="EA4" s="1">
        <v>499143</v>
      </c>
      <c r="EB4" s="1">
        <v>2501205.5729999999</v>
      </c>
      <c r="EC4" s="1">
        <v>467185514</v>
      </c>
      <c r="ED4" s="1">
        <v>17088216.2403</v>
      </c>
      <c r="EE4" s="1">
        <v>0</v>
      </c>
      <c r="EF4" s="1">
        <v>0</v>
      </c>
      <c r="EG4" s="1">
        <v>36784</v>
      </c>
      <c r="EH4" s="1">
        <v>206298</v>
      </c>
      <c r="EI4" s="1">
        <v>4962566</v>
      </c>
      <c r="EJ4" s="1">
        <v>1626703.0991</v>
      </c>
      <c r="EK4" s="1">
        <v>5</v>
      </c>
      <c r="EL4" s="1">
        <v>0</v>
      </c>
      <c r="EM4" s="1">
        <v>4082982</v>
      </c>
      <c r="EN4" s="1">
        <v>2362041.3324000002</v>
      </c>
      <c r="EO4" s="1">
        <v>0</v>
      </c>
      <c r="EP4" s="1">
        <v>0</v>
      </c>
      <c r="EQ4" s="1">
        <v>0</v>
      </c>
      <c r="ER4" s="1">
        <v>0</v>
      </c>
      <c r="ET4"/>
      <c r="EU4">
        <v>25.477133657613411</v>
      </c>
      <c r="EV4">
        <v>1239.5825426944971</v>
      </c>
      <c r="EW4">
        <v>25.546666032117159</v>
      </c>
      <c r="EX4">
        <v>1267.7742174020209</v>
      </c>
      <c r="EY4"/>
      <c r="EZ4">
        <v>0.85823638497139099</v>
      </c>
      <c r="FA4" s="37">
        <v>4871144.8588311225</v>
      </c>
      <c r="FB4"/>
      <c r="FC4">
        <v>0.70325060678397677</v>
      </c>
      <c r="FD4">
        <v>0.86058980537625918</v>
      </c>
      <c r="FE4">
        <v>0.18920264009001714</v>
      </c>
      <c r="FF4">
        <v>0.68667165098294891</v>
      </c>
      <c r="FG4"/>
      <c r="FH4" s="41">
        <v>9.0331454663568884</v>
      </c>
      <c r="FI4" s="41">
        <v>29.916938128632246</v>
      </c>
      <c r="FJ4"/>
      <c r="FK4" s="37">
        <v>0</v>
      </c>
      <c r="FL4">
        <v>0</v>
      </c>
      <c r="FM4"/>
      <c r="FN4"/>
      <c r="FO4"/>
      <c r="FP4" s="48">
        <v>0.52267567664949732</v>
      </c>
      <c r="FQ4" s="41">
        <v>0.78322012155369458</v>
      </c>
      <c r="FR4" s="48">
        <v>0.1922345779195094</v>
      </c>
      <c r="FS4" s="41">
        <v>0.73484792467239579</v>
      </c>
      <c r="FT4" s="48">
        <v>0.66857162997364838</v>
      </c>
      <c r="FU4" s="41">
        <v>0.84396842970773878</v>
      </c>
      <c r="FV4" s="41">
        <v>28.982273292608884</v>
      </c>
      <c r="FW4" s="41">
        <v>8.8101457289050664</v>
      </c>
      <c r="FX4" s="41">
        <v>17.51891917602827</v>
      </c>
      <c r="FY4"/>
      <c r="FZ4">
        <v>1371153.846153846</v>
      </c>
      <c r="GA4"/>
      <c r="GB4"/>
      <c r="GC4" s="45">
        <v>19475741.730769228</v>
      </c>
      <c r="GD4" s="45">
        <v>36132841.788018443</v>
      </c>
      <c r="GE4"/>
      <c r="GF4">
        <v>0</v>
      </c>
      <c r="GH4">
        <v>1.91</v>
      </c>
      <c r="GJ4">
        <v>0</v>
      </c>
      <c r="GK4">
        <v>0</v>
      </c>
      <c r="GL4">
        <v>0</v>
      </c>
      <c r="GM4">
        <v>499143</v>
      </c>
      <c r="GN4">
        <v>467185514</v>
      </c>
      <c r="GO4">
        <v>0</v>
      </c>
      <c r="GP4">
        <v>0</v>
      </c>
      <c r="GQ4">
        <v>0</v>
      </c>
      <c r="GR4">
        <v>36784</v>
      </c>
      <c r="GS4">
        <v>0</v>
      </c>
      <c r="GT4">
        <v>4962566</v>
      </c>
      <c r="GU4">
        <v>5</v>
      </c>
      <c r="GV4">
        <v>4082982</v>
      </c>
      <c r="GW4">
        <v>0</v>
      </c>
      <c r="GX4">
        <v>0</v>
      </c>
      <c r="GZ4">
        <v>8830.3926893716962</v>
      </c>
      <c r="HA4">
        <v>1981.6051364365969</v>
      </c>
      <c r="HC4">
        <v>2028.1154771451479</v>
      </c>
      <c r="HD4">
        <v>8819.8934459187785</v>
      </c>
      <c r="HF4">
        <v>25.546666032117159</v>
      </c>
      <c r="HG4">
        <v>25.477133657613411</v>
      </c>
    </row>
    <row r="5" spans="1:215" ht="14.45">
      <c r="A5" s="4">
        <v>44585</v>
      </c>
      <c r="B5" s="73">
        <f t="shared" si="2"/>
        <v>2022</v>
      </c>
      <c r="C5" s="73" t="str">
        <f t="shared" si="3"/>
        <v>2022_Q1</v>
      </c>
      <c r="D5" s="73" t="str">
        <f t="shared" si="4"/>
        <v>2022_H1</v>
      </c>
      <c r="E5" s="73" t="str">
        <f t="shared" si="5"/>
        <v>2022_W04</v>
      </c>
      <c r="F5" s="73" t="str">
        <f t="shared" si="0"/>
        <v>2022_01</v>
      </c>
      <c r="G5" s="73">
        <v>1</v>
      </c>
      <c r="H5" s="4" t="s">
        <v>68</v>
      </c>
      <c r="J5" s="1">
        <v>34008912</v>
      </c>
      <c r="K5" s="1">
        <v>7805</v>
      </c>
      <c r="L5" s="80">
        <v>9677900</v>
      </c>
      <c r="M5" s="1">
        <v>50175452</v>
      </c>
      <c r="N5" s="1">
        <v>33633</v>
      </c>
      <c r="O5">
        <v>25940340</v>
      </c>
      <c r="P5" s="1"/>
      <c r="Q5" s="6">
        <v>25.47770566726745</v>
      </c>
      <c r="R5" s="6">
        <v>1239.961563100577</v>
      </c>
      <c r="S5" s="80">
        <v>866469050</v>
      </c>
      <c r="T5" s="6">
        <v>25.541495670034021</v>
      </c>
      <c r="U5" s="6">
        <v>771.27642493979124</v>
      </c>
      <c r="V5">
        <v>1281556090</v>
      </c>
      <c r="W5" s="8">
        <v>0</v>
      </c>
      <c r="X5" s="8">
        <v>0</v>
      </c>
      <c r="Y5" s="8">
        <v>0</v>
      </c>
      <c r="Z5" s="8">
        <v>0.30969968338143727</v>
      </c>
      <c r="AB5" s="6">
        <v>17.479055667769821</v>
      </c>
      <c r="AC5" s="6">
        <v>0.51857030458204267</v>
      </c>
      <c r="AD5" s="6">
        <v>20.267117780940612</v>
      </c>
      <c r="AE5" s="6">
        <v>1.0090370633103447</v>
      </c>
      <c r="AF5" s="1"/>
      <c r="AG5" s="8">
        <v>0.1042024627749855</v>
      </c>
      <c r="AH5" s="8">
        <v>2.3945472409051219E-2</v>
      </c>
      <c r="AI5" s="8">
        <v>0.48659062469053549</v>
      </c>
      <c r="AJ5" s="8">
        <v>0.1400357292646241</v>
      </c>
      <c r="AK5" s="8">
        <v>0</v>
      </c>
      <c r="AL5" s="8">
        <v>1.879745796856773E-2</v>
      </c>
      <c r="AM5" s="8">
        <v>0.50136435875138685</v>
      </c>
      <c r="AN5" s="8">
        <v>0.12444226980539209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24">
        <f t="shared" si="1"/>
        <v>0</v>
      </c>
      <c r="BB5" s="1"/>
      <c r="BC5" s="8">
        <v>1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1"/>
      <c r="BP5" s="6">
        <v>8.7142857142857135</v>
      </c>
      <c r="BQ5" s="6">
        <v>2.5714285714285721</v>
      </c>
      <c r="BR5" s="6">
        <v>2.8571428571428572</v>
      </c>
      <c r="BS5" s="6">
        <v>8.1428571428571423</v>
      </c>
      <c r="BU5" s="1">
        <v>2169653</v>
      </c>
      <c r="BV5" s="1">
        <v>18506</v>
      </c>
      <c r="BW5" s="1">
        <f t="shared" si="10"/>
        <v>289814</v>
      </c>
      <c r="BX5" s="1">
        <f t="shared" si="11"/>
        <v>73</v>
      </c>
      <c r="BZ5" s="1">
        <v>0</v>
      </c>
      <c r="CA5" s="1">
        <v>0</v>
      </c>
      <c r="CB5" s="1">
        <v>10580000</v>
      </c>
      <c r="CC5" s="1">
        <v>23276</v>
      </c>
      <c r="CE5" s="1">
        <v>936256</v>
      </c>
      <c r="CF5" s="1">
        <v>0</v>
      </c>
      <c r="CG5" s="1">
        <v>0</v>
      </c>
      <c r="CH5" s="1">
        <v>3622673.846153846</v>
      </c>
      <c r="CI5" s="24">
        <f t="shared" si="6"/>
        <v>4558929.846153846</v>
      </c>
      <c r="CJ5" s="24">
        <f t="shared" si="7"/>
        <v>936256</v>
      </c>
      <c r="CL5" s="1">
        <v>0</v>
      </c>
      <c r="CN5" s="1">
        <v>21572976.75</v>
      </c>
      <c r="CP5" s="1">
        <v>1028820</v>
      </c>
      <c r="CQ5" s="1">
        <v>2258007.961287057</v>
      </c>
      <c r="CR5" s="1">
        <v>33</v>
      </c>
      <c r="CS5" s="1">
        <v>72.426918919220938</v>
      </c>
      <c r="CT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198250</v>
      </c>
      <c r="DN5" s="24">
        <f t="shared" si="8"/>
        <v>198250</v>
      </c>
      <c r="DP5" s="1">
        <v>41529.75</v>
      </c>
      <c r="DQ5" s="1">
        <v>957114.75</v>
      </c>
      <c r="DR5" s="1">
        <v>4310056.9230769239</v>
      </c>
      <c r="DS5" s="1">
        <v>1847180.365384615</v>
      </c>
      <c r="DT5" s="24">
        <f t="shared" si="9"/>
        <v>6157237.288461539</v>
      </c>
      <c r="DV5" s="1">
        <v>0</v>
      </c>
      <c r="DW5" s="1">
        <v>0</v>
      </c>
      <c r="DX5" s="1">
        <v>0</v>
      </c>
      <c r="DY5" s="1">
        <v>9143757.5769230779</v>
      </c>
      <c r="EA5" s="1">
        <v>199915</v>
      </c>
      <c r="EB5" s="1">
        <v>1001774.0649999999</v>
      </c>
      <c r="EC5" s="1">
        <v>504424268</v>
      </c>
      <c r="ED5" s="1">
        <v>19941114.561900001</v>
      </c>
      <c r="EE5" s="1">
        <v>0</v>
      </c>
      <c r="EF5" s="1">
        <v>0</v>
      </c>
      <c r="EG5" s="1">
        <v>42081</v>
      </c>
      <c r="EH5" s="1">
        <v>186831</v>
      </c>
      <c r="EI5" s="1">
        <v>4319917</v>
      </c>
      <c r="EJ5" s="1">
        <v>3699720.7938000001</v>
      </c>
      <c r="EK5" s="1">
        <v>7</v>
      </c>
      <c r="EL5" s="1">
        <v>0</v>
      </c>
      <c r="EM5" s="1">
        <v>11762571</v>
      </c>
      <c r="EN5" s="1">
        <v>6725671.9998999992</v>
      </c>
      <c r="EO5" s="1">
        <v>0</v>
      </c>
      <c r="EP5" s="1">
        <v>0</v>
      </c>
      <c r="EQ5" s="1">
        <v>0</v>
      </c>
      <c r="ER5" s="1">
        <v>0</v>
      </c>
      <c r="ET5"/>
      <c r="EU5">
        <v>25.47770566726745</v>
      </c>
      <c r="EV5">
        <v>1239.961563100577</v>
      </c>
      <c r="EW5">
        <v>25.541495670034021</v>
      </c>
      <c r="EX5">
        <v>771.27642493979124</v>
      </c>
      <c r="EY5"/>
      <c r="EZ5">
        <v>0.88550117806671524</v>
      </c>
      <c r="FA5" s="37">
        <v>2258080.3882059762</v>
      </c>
      <c r="FB5"/>
      <c r="FC5">
        <v>1.4386658495880396</v>
      </c>
      <c r="FD5">
        <v>0.90630080588249406</v>
      </c>
      <c r="FE5">
        <v>0.15722924948824124</v>
      </c>
      <c r="FF5">
        <v>0.53204777507016654</v>
      </c>
      <c r="FG5"/>
      <c r="FH5" s="41">
        <v>9.0173999949766639</v>
      </c>
      <c r="FI5" s="41">
        <v>30.041020996531039</v>
      </c>
      <c r="FJ5"/>
      <c r="FK5" s="37">
        <v>0</v>
      </c>
      <c r="FL5">
        <v>0</v>
      </c>
      <c r="FM5"/>
      <c r="FN5"/>
      <c r="FO5"/>
      <c r="FP5" s="48">
        <v>0.51857030458204267</v>
      </c>
      <c r="FQ5" s="41">
        <v>0.77587101055143881</v>
      </c>
      <c r="FR5" s="48">
        <v>0.17003496594951112</v>
      </c>
      <c r="FS5" s="41">
        <v>0.56709885941876292</v>
      </c>
      <c r="FT5" s="48">
        <v>1.208618452986272</v>
      </c>
      <c r="FU5" s="41">
        <v>0.92060718697672306</v>
      </c>
      <c r="FV5" s="41">
        <v>29.029183249727279</v>
      </c>
      <c r="FW5" s="41">
        <v>8.7809502749629793</v>
      </c>
      <c r="FX5" s="41">
        <v>17.479055667769821</v>
      </c>
      <c r="FY5"/>
      <c r="FZ5">
        <v>1371153.846153846</v>
      </c>
      <c r="GA5"/>
      <c r="GB5"/>
      <c r="GC5" s="45">
        <v>73524751.538461521</v>
      </c>
      <c r="GD5" s="45">
        <v>47572464.335164838</v>
      </c>
      <c r="GE5"/>
      <c r="GF5">
        <v>0</v>
      </c>
      <c r="GH5">
        <v>1.91</v>
      </c>
      <c r="GJ5">
        <v>0</v>
      </c>
      <c r="GK5">
        <v>0</v>
      </c>
      <c r="GL5">
        <v>0</v>
      </c>
      <c r="GM5">
        <v>199915</v>
      </c>
      <c r="GN5">
        <v>504424268</v>
      </c>
      <c r="GO5">
        <v>0</v>
      </c>
      <c r="GP5">
        <v>0</v>
      </c>
      <c r="GQ5">
        <v>0</v>
      </c>
      <c r="GR5">
        <v>42081</v>
      </c>
      <c r="GS5">
        <v>0</v>
      </c>
      <c r="GT5">
        <v>4319917</v>
      </c>
      <c r="GU5">
        <v>7</v>
      </c>
      <c r="GV5">
        <v>11762571</v>
      </c>
      <c r="GW5">
        <v>0</v>
      </c>
      <c r="GX5">
        <v>0</v>
      </c>
      <c r="GZ5">
        <v>7818.9878136649859</v>
      </c>
      <c r="HA5">
        <v>1983.5785288270381</v>
      </c>
      <c r="HC5">
        <v>2042.2202327663381</v>
      </c>
      <c r="HD5">
        <v>7661.8260718075426</v>
      </c>
      <c r="HF5">
        <v>25.541495670034021</v>
      </c>
      <c r="HG5">
        <v>25.47770566726745</v>
      </c>
    </row>
    <row r="6" spans="1:215" ht="14.45">
      <c r="A6" s="4">
        <v>44592</v>
      </c>
      <c r="B6" s="73">
        <f t="shared" si="2"/>
        <v>2022</v>
      </c>
      <c r="C6" s="73" t="str">
        <f t="shared" si="3"/>
        <v>2022_Q1</v>
      </c>
      <c r="D6" s="73" t="str">
        <f t="shared" si="4"/>
        <v>2022_H1</v>
      </c>
      <c r="E6" s="73" t="str">
        <f t="shared" si="5"/>
        <v>2022_W05</v>
      </c>
      <c r="F6" s="73" t="str">
        <f t="shared" si="0"/>
        <v>2022_01</v>
      </c>
      <c r="G6" s="73">
        <v>1</v>
      </c>
      <c r="H6" s="4" t="s">
        <v>68</v>
      </c>
      <c r="J6" s="1">
        <v>33776640</v>
      </c>
      <c r="K6" s="1">
        <v>7247</v>
      </c>
      <c r="L6" s="80">
        <v>8994060</v>
      </c>
      <c r="M6" s="1">
        <v>50193288</v>
      </c>
      <c r="N6" s="1">
        <v>21019</v>
      </c>
      <c r="O6">
        <v>24939620</v>
      </c>
      <c r="P6" s="1"/>
      <c r="Q6" s="6">
        <v>25.474277784883281</v>
      </c>
      <c r="R6" s="6">
        <v>1241.0735476749001</v>
      </c>
      <c r="S6" s="80">
        <v>860435510</v>
      </c>
      <c r="T6" s="6">
        <v>25.53932270784891</v>
      </c>
      <c r="U6" s="6">
        <v>1186.5274275655361</v>
      </c>
      <c r="V6">
        <v>1281902580</v>
      </c>
      <c r="W6" s="8">
        <v>0</v>
      </c>
      <c r="X6" s="8">
        <v>0</v>
      </c>
      <c r="Y6" s="8">
        <v>0</v>
      </c>
      <c r="Z6" s="8">
        <v>0</v>
      </c>
      <c r="AB6" s="6">
        <v>17.397653482298093</v>
      </c>
      <c r="AC6" s="6">
        <v>0.48465920806933416</v>
      </c>
      <c r="AD6" s="6">
        <v>20.261903643574538</v>
      </c>
      <c r="AE6" s="6">
        <v>0.85308665022074326</v>
      </c>
      <c r="AF6" s="1"/>
      <c r="AG6" s="8">
        <v>7.5274447393714097E-2</v>
      </c>
      <c r="AH6" s="8">
        <v>0</v>
      </c>
      <c r="AI6" s="8">
        <v>0.48832960945478149</v>
      </c>
      <c r="AJ6" s="8">
        <v>0.1462566629346751</v>
      </c>
      <c r="AK6" s="8">
        <v>0</v>
      </c>
      <c r="AL6" s="8">
        <v>0</v>
      </c>
      <c r="AM6" s="8">
        <v>0.50251256281407031</v>
      </c>
      <c r="AN6" s="8">
        <v>0.1106525377541132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4">
        <f t="shared" si="1"/>
        <v>0</v>
      </c>
      <c r="BB6" s="1"/>
      <c r="BC6" s="8">
        <v>0.14285714285714279</v>
      </c>
      <c r="BD6" s="8">
        <v>0.8571428571428571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1"/>
      <c r="BP6" s="6">
        <v>8.7142857142857135</v>
      </c>
      <c r="BQ6" s="6">
        <v>1.428571428571429</v>
      </c>
      <c r="BR6" s="6">
        <v>1.857142857142857</v>
      </c>
      <c r="BS6" s="6">
        <v>10.28571428571429</v>
      </c>
      <c r="BU6" s="1">
        <v>2669638</v>
      </c>
      <c r="BV6" s="1">
        <v>18764</v>
      </c>
      <c r="BW6" s="1">
        <f t="shared" si="10"/>
        <v>499985</v>
      </c>
      <c r="BX6" s="1">
        <f t="shared" si="11"/>
        <v>258</v>
      </c>
      <c r="BZ6" s="1">
        <v>0</v>
      </c>
      <c r="CA6" s="1">
        <v>0</v>
      </c>
      <c r="CB6" s="1">
        <v>0</v>
      </c>
      <c r="CC6" s="1">
        <v>0</v>
      </c>
      <c r="CE6" s="1">
        <v>915524</v>
      </c>
      <c r="CF6" s="1">
        <v>0</v>
      </c>
      <c r="CG6" s="1">
        <v>0</v>
      </c>
      <c r="CH6" s="1">
        <v>3622673.846153846</v>
      </c>
      <c r="CI6" s="24">
        <f t="shared" si="6"/>
        <v>4538197.846153846</v>
      </c>
      <c r="CJ6" s="24">
        <f t="shared" si="7"/>
        <v>915524</v>
      </c>
      <c r="CL6" s="1">
        <v>0</v>
      </c>
      <c r="CN6" s="1">
        <v>27849752.25</v>
      </c>
      <c r="CP6" s="1">
        <v>1379848</v>
      </c>
      <c r="CQ6" s="1">
        <v>3028428.4611166408</v>
      </c>
      <c r="CR6" s="1">
        <v>1185512</v>
      </c>
      <c r="CS6" s="1">
        <v>2601908.5303564682</v>
      </c>
      <c r="CT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24237.5</v>
      </c>
      <c r="DN6" s="24">
        <f t="shared" si="8"/>
        <v>24237.5</v>
      </c>
      <c r="DP6" s="1">
        <v>30807.5</v>
      </c>
      <c r="DQ6" s="1">
        <v>519951.75</v>
      </c>
      <c r="DR6" s="1">
        <v>4310056.9230769239</v>
      </c>
      <c r="DS6" s="1">
        <v>1847180.365384615</v>
      </c>
      <c r="DT6" s="24">
        <f t="shared" si="9"/>
        <v>6157237.288461539</v>
      </c>
      <c r="DV6" s="1">
        <v>518157</v>
      </c>
      <c r="DW6" s="1">
        <v>4864</v>
      </c>
      <c r="DX6" s="1">
        <v>0</v>
      </c>
      <c r="DY6" s="1">
        <v>9143757.5769230779</v>
      </c>
      <c r="EA6" s="1">
        <v>1036895</v>
      </c>
      <c r="EB6" s="1">
        <v>6748395.8780000014</v>
      </c>
      <c r="EC6" s="1">
        <v>419420781</v>
      </c>
      <c r="ED6" s="1">
        <v>16558234.2513</v>
      </c>
      <c r="EE6" s="1">
        <v>0</v>
      </c>
      <c r="EF6" s="1">
        <v>0</v>
      </c>
      <c r="EG6" s="1">
        <v>38852</v>
      </c>
      <c r="EH6" s="1">
        <v>193322</v>
      </c>
      <c r="EI6" s="1">
        <v>4357360</v>
      </c>
      <c r="EJ6" s="1">
        <v>4750797.2914000005</v>
      </c>
      <c r="EK6" s="1">
        <v>4</v>
      </c>
      <c r="EL6" s="1">
        <v>0</v>
      </c>
      <c r="EM6" s="1">
        <v>14661940</v>
      </c>
      <c r="EN6" s="1">
        <v>7403952.0005000001</v>
      </c>
      <c r="EO6" s="1">
        <v>0</v>
      </c>
      <c r="EP6" s="1">
        <v>0</v>
      </c>
      <c r="EQ6" s="1">
        <v>0</v>
      </c>
      <c r="ER6" s="1">
        <v>0</v>
      </c>
      <c r="ET6"/>
      <c r="EU6">
        <v>25.474277784883281</v>
      </c>
      <c r="EV6">
        <v>1241.0735476749001</v>
      </c>
      <c r="EW6">
        <v>25.53932270784891</v>
      </c>
      <c r="EX6">
        <v>1186.5274275655361</v>
      </c>
      <c r="EY6"/>
      <c r="EZ6">
        <v>0.89501453374111761</v>
      </c>
      <c r="FA6" s="37">
        <v>5630336.9914731085</v>
      </c>
      <c r="FB6"/>
      <c r="FC6">
        <v>1.4350156167519033</v>
      </c>
      <c r="FD6">
        <v>0.91498222138147167</v>
      </c>
      <c r="FE6">
        <v>0.15645096632151684</v>
      </c>
      <c r="FF6">
        <v>0.37807312362866968</v>
      </c>
      <c r="FG6"/>
      <c r="FH6" s="41">
        <v>8.9694480540881614</v>
      </c>
      <c r="FI6" s="41">
        <v>30.129803544240207</v>
      </c>
      <c r="FJ6"/>
      <c r="FK6" s="37">
        <v>0</v>
      </c>
      <c r="FL6">
        <v>0</v>
      </c>
      <c r="FM6"/>
      <c r="FN6"/>
      <c r="FO6"/>
      <c r="FP6" s="48">
        <v>0.48465920806933416</v>
      </c>
      <c r="FQ6" s="41">
        <v>0.76529473395304282</v>
      </c>
      <c r="FR6" s="48">
        <v>0.16462577819678617</v>
      </c>
      <c r="FS6" s="41">
        <v>0.39710000339550822</v>
      </c>
      <c r="FT6" s="48">
        <v>1.4879807224707051</v>
      </c>
      <c r="FU6" s="41">
        <v>0.93861759283079815</v>
      </c>
      <c r="FV6" s="41">
        <v>29.058840080865963</v>
      </c>
      <c r="FW6" s="41">
        <v>9.458208838191938</v>
      </c>
      <c r="FX6" s="41">
        <v>17.397653482298093</v>
      </c>
      <c r="FY6"/>
      <c r="FZ6">
        <v>1371153.846153846</v>
      </c>
      <c r="GA6"/>
      <c r="GB6"/>
      <c r="GC6" s="45">
        <v>73524751.538461521</v>
      </c>
      <c r="GD6" s="45">
        <v>47572464.335164838</v>
      </c>
      <c r="GE6"/>
      <c r="GF6">
        <v>0</v>
      </c>
      <c r="GH6">
        <v>1.91</v>
      </c>
      <c r="GJ6">
        <v>0</v>
      </c>
      <c r="GK6">
        <v>0</v>
      </c>
      <c r="GL6">
        <v>0</v>
      </c>
      <c r="GM6">
        <v>1036895</v>
      </c>
      <c r="GN6">
        <v>419420781</v>
      </c>
      <c r="GO6">
        <v>0</v>
      </c>
      <c r="GP6">
        <v>0</v>
      </c>
      <c r="GQ6">
        <v>0</v>
      </c>
      <c r="GR6">
        <v>38852</v>
      </c>
      <c r="GS6">
        <v>0</v>
      </c>
      <c r="GT6">
        <v>4357360</v>
      </c>
      <c r="GU6">
        <v>4</v>
      </c>
      <c r="GV6">
        <v>14661940</v>
      </c>
      <c r="GW6">
        <v>0</v>
      </c>
      <c r="GX6">
        <v>0</v>
      </c>
      <c r="GZ6">
        <v>7942.5720445562347</v>
      </c>
      <c r="HA6">
        <v>1980</v>
      </c>
      <c r="HC6">
        <v>2033.4369114877591</v>
      </c>
      <c r="HD6">
        <v>7629.5272900139653</v>
      </c>
      <c r="HF6">
        <v>25.53932270784891</v>
      </c>
      <c r="HG6">
        <v>25.474277784883281</v>
      </c>
    </row>
    <row r="7" spans="1:215" ht="14.45">
      <c r="A7" s="4">
        <v>44599</v>
      </c>
      <c r="B7" s="73">
        <f t="shared" si="2"/>
        <v>2022</v>
      </c>
      <c r="C7" s="73" t="str">
        <f t="shared" si="3"/>
        <v>2022_Q1</v>
      </c>
      <c r="D7" s="73" t="str">
        <f t="shared" si="4"/>
        <v>2022_H1</v>
      </c>
      <c r="E7" s="73" t="str">
        <f t="shared" si="5"/>
        <v>2022_W06</v>
      </c>
      <c r="F7" s="73" t="str">
        <f t="shared" si="0"/>
        <v>2022_02</v>
      </c>
      <c r="G7" s="73">
        <v>1</v>
      </c>
      <c r="H7" s="4" t="s">
        <v>68</v>
      </c>
      <c r="J7" s="1">
        <v>32761916</v>
      </c>
      <c r="K7" s="1">
        <v>11838</v>
      </c>
      <c r="L7" s="80">
        <v>8337102.9950000001</v>
      </c>
      <c r="M7" s="1">
        <v>53139936</v>
      </c>
      <c r="N7" s="1">
        <v>16530</v>
      </c>
      <c r="O7">
        <v>20279400</v>
      </c>
      <c r="P7" s="1"/>
      <c r="Q7" s="6">
        <v>25.47008605967978</v>
      </c>
      <c r="R7" s="6">
        <v>704.26617627581754</v>
      </c>
      <c r="S7" s="80">
        <v>834448820</v>
      </c>
      <c r="T7" s="6">
        <v>23.23451857375214</v>
      </c>
      <c r="U7" s="6">
        <v>1226.8239564428311</v>
      </c>
      <c r="V7">
        <v>1234680830</v>
      </c>
      <c r="W7" s="8">
        <v>0</v>
      </c>
      <c r="X7" s="8">
        <v>0.37969091364788671</v>
      </c>
      <c r="Y7" s="8">
        <v>8.870586422046832E-2</v>
      </c>
      <c r="Z7" s="8">
        <v>0</v>
      </c>
      <c r="AB7" s="6">
        <v>17.2803921188301</v>
      </c>
      <c r="AC7" s="6">
        <v>0.67645358273787759</v>
      </c>
      <c r="AD7" s="6">
        <v>20.195733091238314</v>
      </c>
      <c r="AE7" s="6">
        <v>0.75309954747196517</v>
      </c>
      <c r="AF7" s="1"/>
      <c r="AG7" s="8">
        <v>0.11187729612202869</v>
      </c>
      <c r="AH7" s="8">
        <v>0</v>
      </c>
      <c r="AI7" s="8">
        <v>0.48379247724062618</v>
      </c>
      <c r="AJ7" s="8">
        <v>9.8249810441090768E-2</v>
      </c>
      <c r="AK7" s="8">
        <v>2.9632649466081299E-2</v>
      </c>
      <c r="AL7" s="8">
        <v>0</v>
      </c>
      <c r="AM7" s="8">
        <v>0.50251256281407031</v>
      </c>
      <c r="AN7" s="8">
        <v>1.0491932831075509E-2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24">
        <f t="shared" si="1"/>
        <v>1</v>
      </c>
      <c r="BB7" s="1"/>
      <c r="BC7" s="8">
        <v>0</v>
      </c>
      <c r="BD7" s="8">
        <v>1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1"/>
      <c r="BP7" s="6">
        <v>8</v>
      </c>
      <c r="BQ7" s="6">
        <v>1.571428571428571</v>
      </c>
      <c r="BR7" s="6">
        <v>1.714285714285714</v>
      </c>
      <c r="BS7" s="6">
        <v>5.7142857142857144</v>
      </c>
      <c r="BU7" s="1">
        <v>3300589</v>
      </c>
      <c r="BV7" s="1">
        <v>19324</v>
      </c>
      <c r="BW7" s="1">
        <f t="shared" si="10"/>
        <v>630951</v>
      </c>
      <c r="BX7" s="1">
        <f t="shared" si="11"/>
        <v>560</v>
      </c>
      <c r="BZ7" s="1">
        <v>109258636.3636364</v>
      </c>
      <c r="CA7" s="1">
        <v>240369</v>
      </c>
      <c r="CB7" s="1">
        <v>0</v>
      </c>
      <c r="CC7" s="1">
        <v>0</v>
      </c>
      <c r="CE7" s="1">
        <v>855695</v>
      </c>
      <c r="CF7" s="1">
        <v>0</v>
      </c>
      <c r="CG7" s="1">
        <v>0</v>
      </c>
      <c r="CH7" s="1">
        <v>3622673.846153846</v>
      </c>
      <c r="CI7" s="24">
        <f t="shared" si="6"/>
        <v>4478368.846153846</v>
      </c>
      <c r="CJ7" s="24">
        <f t="shared" si="7"/>
        <v>855695</v>
      </c>
      <c r="CL7" s="1">
        <v>0</v>
      </c>
      <c r="CN7" s="1">
        <v>27849752.25</v>
      </c>
      <c r="CP7" s="1">
        <v>2372034</v>
      </c>
      <c r="CQ7" s="1">
        <v>5206033.7633828884</v>
      </c>
      <c r="CR7" s="1">
        <v>0</v>
      </c>
      <c r="CS7" s="1">
        <v>0</v>
      </c>
      <c r="CT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24237.5</v>
      </c>
      <c r="DN7" s="24">
        <f t="shared" si="8"/>
        <v>24237.5</v>
      </c>
      <c r="DP7" s="1">
        <v>30807.5</v>
      </c>
      <c r="DQ7" s="1">
        <v>519951.75</v>
      </c>
      <c r="DR7" s="1">
        <v>4310056.9230769239</v>
      </c>
      <c r="DS7" s="1">
        <v>1847180.365384615</v>
      </c>
      <c r="DT7" s="24">
        <f t="shared" si="9"/>
        <v>6157237.288461539</v>
      </c>
      <c r="DV7" s="1">
        <v>513016</v>
      </c>
      <c r="DW7" s="1">
        <v>5798</v>
      </c>
      <c r="DX7" s="1">
        <v>0</v>
      </c>
      <c r="DY7" s="1">
        <v>9143757.5769230779</v>
      </c>
      <c r="EA7" s="1">
        <v>1134098</v>
      </c>
      <c r="EB7" s="1">
        <v>7394318.9600000009</v>
      </c>
      <c r="EC7" s="1">
        <v>391386825</v>
      </c>
      <c r="ED7" s="1">
        <v>15511641.3106</v>
      </c>
      <c r="EE7" s="1">
        <v>0</v>
      </c>
      <c r="EF7" s="1">
        <v>0</v>
      </c>
      <c r="EG7" s="1">
        <v>36779</v>
      </c>
      <c r="EH7" s="1">
        <v>182844</v>
      </c>
      <c r="EI7" s="1">
        <v>4423284</v>
      </c>
      <c r="EJ7" s="1">
        <v>4958857.2410000004</v>
      </c>
      <c r="EK7" s="1">
        <v>0</v>
      </c>
      <c r="EL7" s="1">
        <v>0</v>
      </c>
      <c r="EM7" s="1">
        <v>11432488</v>
      </c>
      <c r="EN7" s="1">
        <v>5533573.3328999998</v>
      </c>
      <c r="EO7" s="1">
        <v>0</v>
      </c>
      <c r="EP7" s="1">
        <v>0</v>
      </c>
      <c r="EQ7" s="1">
        <v>0</v>
      </c>
      <c r="ER7" s="1">
        <v>0</v>
      </c>
      <c r="ET7"/>
      <c r="EU7">
        <v>25.47008605967978</v>
      </c>
      <c r="EV7">
        <v>704.26617627581754</v>
      </c>
      <c r="EW7">
        <v>23.23451857375214</v>
      </c>
      <c r="EX7">
        <v>1226.8239564428311</v>
      </c>
      <c r="EY7"/>
      <c r="EZ7">
        <v>0.89675618892100428</v>
      </c>
      <c r="FA7" s="37">
        <v>5206033.7633828884</v>
      </c>
      <c r="FB7"/>
      <c r="FC7">
        <v>0.80127375013647406</v>
      </c>
      <c r="FD7">
        <v>0.91876228544448124</v>
      </c>
      <c r="FE7">
        <v>0.14668214876636151</v>
      </c>
      <c r="FF7">
        <v>0.35269991206851009</v>
      </c>
      <c r="FG7"/>
      <c r="FH7" s="41">
        <v>8.9211858116602532</v>
      </c>
      <c r="FI7" s="41">
        <v>30.823209578680494</v>
      </c>
      <c r="FJ7"/>
      <c r="FK7" s="37">
        <v>4807380</v>
      </c>
      <c r="FL7">
        <v>0</v>
      </c>
      <c r="FM7"/>
      <c r="FN7"/>
      <c r="FO7"/>
      <c r="FP7" s="48">
        <v>0.67645358273787759</v>
      </c>
      <c r="FQ7" s="41">
        <v>0.80299234214167625</v>
      </c>
      <c r="FR7" s="48">
        <v>0.16363499995229572</v>
      </c>
      <c r="FS7" s="41">
        <v>0.38355897470089728</v>
      </c>
      <c r="FT7" s="48">
        <v>0.95644343174414304</v>
      </c>
      <c r="FU7" s="41">
        <v>0.94481026438919891</v>
      </c>
      <c r="FV7" s="41">
        <v>29.701706629246701</v>
      </c>
      <c r="FW7" s="41">
        <v>9.3552667732849422</v>
      </c>
      <c r="FX7" s="41">
        <v>17.2803921188301</v>
      </c>
      <c r="FY7"/>
      <c r="FZ7">
        <v>1371153.846153846</v>
      </c>
      <c r="GA7"/>
      <c r="GB7"/>
      <c r="GC7" s="45">
        <v>19475741.730769228</v>
      </c>
      <c r="GD7" s="45">
        <v>63661474.142857142</v>
      </c>
      <c r="GE7"/>
      <c r="GF7">
        <v>0</v>
      </c>
      <c r="GH7">
        <v>1.91</v>
      </c>
      <c r="GJ7">
        <v>0</v>
      </c>
      <c r="GK7">
        <v>70000</v>
      </c>
      <c r="GL7">
        <v>341250</v>
      </c>
      <c r="GM7">
        <v>1134098</v>
      </c>
      <c r="GN7">
        <v>391386825</v>
      </c>
      <c r="GO7">
        <v>0</v>
      </c>
      <c r="GP7">
        <v>0</v>
      </c>
      <c r="GQ7">
        <v>0</v>
      </c>
      <c r="GR7">
        <v>36779</v>
      </c>
      <c r="GS7">
        <v>0</v>
      </c>
      <c r="GT7">
        <v>4423284</v>
      </c>
      <c r="GU7">
        <v>0</v>
      </c>
      <c r="GV7">
        <v>11432488</v>
      </c>
      <c r="GW7">
        <v>0</v>
      </c>
      <c r="GX7">
        <v>0</v>
      </c>
      <c r="GZ7">
        <v>8824.1495109773605</v>
      </c>
      <c r="HA7">
        <v>1980</v>
      </c>
      <c r="HC7">
        <v>2051.4622641509441</v>
      </c>
      <c r="HD7">
        <v>8041.4297510625374</v>
      </c>
      <c r="HF7">
        <v>25.49617918245141</v>
      </c>
      <c r="HG7">
        <v>25.47008605967978</v>
      </c>
    </row>
    <row r="8" spans="1:215" ht="14.45">
      <c r="A8" s="4">
        <v>44606</v>
      </c>
      <c r="B8" s="73">
        <f t="shared" si="2"/>
        <v>2022</v>
      </c>
      <c r="C8" s="73" t="str">
        <f t="shared" si="3"/>
        <v>2022_Q1</v>
      </c>
      <c r="D8" s="73" t="str">
        <f t="shared" si="4"/>
        <v>2022_H1</v>
      </c>
      <c r="E8" s="73" t="str">
        <f t="shared" si="5"/>
        <v>2022_W07</v>
      </c>
      <c r="F8" s="73" t="str">
        <f t="shared" si="0"/>
        <v>2022_02</v>
      </c>
      <c r="G8" s="73">
        <v>1</v>
      </c>
      <c r="H8" s="4" t="s">
        <v>68</v>
      </c>
      <c r="J8" s="1">
        <v>33383356</v>
      </c>
      <c r="K8" s="1">
        <v>8809</v>
      </c>
      <c r="L8" s="80">
        <v>8364717.0049999999</v>
      </c>
      <c r="M8" s="1">
        <v>52736488</v>
      </c>
      <c r="N8" s="1">
        <v>17090</v>
      </c>
      <c r="O8">
        <v>20962200</v>
      </c>
      <c r="P8" s="1"/>
      <c r="Q8" s="6">
        <v>25.469686151386341</v>
      </c>
      <c r="R8" s="6">
        <v>949.56487742614058</v>
      </c>
      <c r="S8" s="80">
        <v>850263600</v>
      </c>
      <c r="T8" s="6">
        <v>24.384246633943469</v>
      </c>
      <c r="U8" s="6">
        <v>1226.5769455822119</v>
      </c>
      <c r="V8">
        <v>1285939530</v>
      </c>
      <c r="W8" s="8">
        <v>0</v>
      </c>
      <c r="X8" s="8">
        <v>0.20349834550136339</v>
      </c>
      <c r="Y8" s="8">
        <v>4.2863111474274559E-2</v>
      </c>
      <c r="Z8" s="8">
        <v>0</v>
      </c>
      <c r="AB8" s="6">
        <v>17.274405381636768</v>
      </c>
      <c r="AC8" s="6">
        <v>0.5647348519132146</v>
      </c>
      <c r="AD8" s="6">
        <v>20.487451861927013</v>
      </c>
      <c r="AE8" s="6">
        <v>0.78037837186084857</v>
      </c>
      <c r="AF8" s="1"/>
      <c r="AG8" s="8">
        <v>0.1143596852859475</v>
      </c>
      <c r="AH8" s="8">
        <v>0</v>
      </c>
      <c r="AI8" s="8">
        <v>0.48692688052569</v>
      </c>
      <c r="AJ8" s="8">
        <v>0.10197216007777631</v>
      </c>
      <c r="AK8" s="8">
        <v>2.8849114120106122E-2</v>
      </c>
      <c r="AL8" s="8">
        <v>0</v>
      </c>
      <c r="AM8" s="8">
        <v>0.50251256281407031</v>
      </c>
      <c r="AN8" s="8">
        <v>4.8035452368754153E-3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24">
        <f t="shared" si="1"/>
        <v>0</v>
      </c>
      <c r="BB8" s="1"/>
      <c r="BC8" s="8">
        <v>0</v>
      </c>
      <c r="BD8" s="8">
        <v>1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1"/>
      <c r="BP8" s="6">
        <v>9.4285714285714288</v>
      </c>
      <c r="BQ8" s="6">
        <v>1.857142857142857</v>
      </c>
      <c r="BR8" s="6">
        <v>2.4285714285714279</v>
      </c>
      <c r="BS8" s="6">
        <v>6.7142857142857144</v>
      </c>
      <c r="BU8" s="1">
        <v>3912198</v>
      </c>
      <c r="BV8" s="1">
        <v>20359</v>
      </c>
      <c r="BW8" s="1">
        <f t="shared" si="10"/>
        <v>611609</v>
      </c>
      <c r="BX8" s="1">
        <f t="shared" si="11"/>
        <v>1035</v>
      </c>
      <c r="BZ8" s="1">
        <v>56230472.727272727</v>
      </c>
      <c r="CA8" s="1">
        <v>213288</v>
      </c>
      <c r="CB8" s="1">
        <v>0</v>
      </c>
      <c r="CC8" s="1">
        <v>0</v>
      </c>
      <c r="CE8" s="1">
        <v>918974</v>
      </c>
      <c r="CF8" s="1">
        <v>0</v>
      </c>
      <c r="CG8" s="1">
        <v>0</v>
      </c>
      <c r="CH8" s="1">
        <v>3622673.846153846</v>
      </c>
      <c r="CI8" s="24">
        <f t="shared" si="6"/>
        <v>4541647.846153846</v>
      </c>
      <c r="CJ8" s="24">
        <f t="shared" si="7"/>
        <v>918974</v>
      </c>
      <c r="CL8" s="1">
        <v>0</v>
      </c>
      <c r="CN8" s="1">
        <v>27849752.25</v>
      </c>
      <c r="CP8" s="1">
        <v>1376667</v>
      </c>
      <c r="CQ8" s="1">
        <v>3021446.9450838519</v>
      </c>
      <c r="CR8" s="1">
        <v>0</v>
      </c>
      <c r="CS8" s="1">
        <v>0</v>
      </c>
      <c r="CT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24237.5</v>
      </c>
      <c r="DN8" s="24">
        <f t="shared" si="8"/>
        <v>24237.5</v>
      </c>
      <c r="DP8" s="1">
        <v>30807.5</v>
      </c>
      <c r="DQ8" s="1">
        <v>519951.75</v>
      </c>
      <c r="DR8" s="1">
        <v>4310056.9230769239</v>
      </c>
      <c r="DS8" s="1">
        <v>1847180.365384615</v>
      </c>
      <c r="DT8" s="24">
        <f t="shared" si="9"/>
        <v>6157237.288461539</v>
      </c>
      <c r="DV8" s="1">
        <v>461320</v>
      </c>
      <c r="DW8" s="1">
        <v>4270</v>
      </c>
      <c r="DX8" s="1">
        <v>0</v>
      </c>
      <c r="DY8" s="1">
        <v>9143757.5769230779</v>
      </c>
      <c r="EA8" s="1">
        <v>605456</v>
      </c>
      <c r="EB8" s="1">
        <v>3947573.12</v>
      </c>
      <c r="EC8" s="1">
        <v>284407722</v>
      </c>
      <c r="ED8" s="1">
        <v>11299854.3619</v>
      </c>
      <c r="EE8" s="1">
        <v>0</v>
      </c>
      <c r="EF8" s="1">
        <v>0</v>
      </c>
      <c r="EG8" s="1">
        <v>31161</v>
      </c>
      <c r="EH8" s="1">
        <v>134243</v>
      </c>
      <c r="EI8" s="1">
        <v>3764219</v>
      </c>
      <c r="EJ8" s="1">
        <v>4720040.3398000002</v>
      </c>
      <c r="EK8" s="1">
        <v>1</v>
      </c>
      <c r="EL8" s="1">
        <v>0</v>
      </c>
      <c r="EM8" s="1">
        <v>9986837</v>
      </c>
      <c r="EN8" s="1">
        <v>4336821.3332000002</v>
      </c>
      <c r="EO8" s="1">
        <v>0</v>
      </c>
      <c r="EP8" s="1">
        <v>0</v>
      </c>
      <c r="EQ8" s="1">
        <v>0</v>
      </c>
      <c r="ER8" s="1">
        <v>0</v>
      </c>
      <c r="ET8"/>
      <c r="EU8">
        <v>25.469686151386341</v>
      </c>
      <c r="EV8">
        <v>949.56487742614058</v>
      </c>
      <c r="EW8">
        <v>24.384246633943469</v>
      </c>
      <c r="EX8">
        <v>1226.5769455822119</v>
      </c>
      <c r="EY8"/>
      <c r="EZ8">
        <v>0.87964819165004771</v>
      </c>
      <c r="FA8" s="37">
        <v>3021446.9450838519</v>
      </c>
      <c r="FB8"/>
      <c r="FC8">
        <v>0.77547966002851931</v>
      </c>
      <c r="FD8">
        <v>0.90338989376235157</v>
      </c>
      <c r="FE8">
        <v>0.14778252616379606</v>
      </c>
      <c r="FF8">
        <v>0.35042292746590492</v>
      </c>
      <c r="FG8"/>
      <c r="FH8" s="41">
        <v>8.9655289257763666</v>
      </c>
      <c r="FI8" s="41">
        <v>30.849702312423272</v>
      </c>
      <c r="FJ8"/>
      <c r="FK8" s="37">
        <v>2559456</v>
      </c>
      <c r="FL8">
        <v>0</v>
      </c>
      <c r="FM8"/>
      <c r="FN8"/>
      <c r="FO8"/>
      <c r="FP8" s="48">
        <v>0.5647348519132146</v>
      </c>
      <c r="FQ8" s="41">
        <v>0.80992573170048088</v>
      </c>
      <c r="FR8" s="48">
        <v>0.15526825881739065</v>
      </c>
      <c r="FS8" s="41">
        <v>0.37372401278549899</v>
      </c>
      <c r="FT8" s="48">
        <v>0.96072559169816918</v>
      </c>
      <c r="FU8" s="41">
        <v>0.93462686766534464</v>
      </c>
      <c r="FV8" s="41">
        <v>29.745419228762213</v>
      </c>
      <c r="FW8" s="41">
        <v>9.3402343442148901</v>
      </c>
      <c r="FX8" s="41">
        <v>17.274405381636768</v>
      </c>
      <c r="FY8"/>
      <c r="FZ8">
        <v>1371153.846153846</v>
      </c>
      <c r="GA8"/>
      <c r="GB8"/>
      <c r="GC8" s="45">
        <v>19475741.730769228</v>
      </c>
      <c r="GD8" s="45">
        <v>63661474.142857142</v>
      </c>
      <c r="GE8"/>
      <c r="GF8">
        <v>0</v>
      </c>
      <c r="GH8">
        <v>1.91</v>
      </c>
      <c r="GJ8">
        <v>0</v>
      </c>
      <c r="GK8">
        <v>30000</v>
      </c>
      <c r="GL8">
        <v>146250</v>
      </c>
      <c r="GM8">
        <v>605456</v>
      </c>
      <c r="GN8">
        <v>284407722</v>
      </c>
      <c r="GO8">
        <v>0</v>
      </c>
      <c r="GP8">
        <v>0</v>
      </c>
      <c r="GQ8">
        <v>0</v>
      </c>
      <c r="GR8">
        <v>31161</v>
      </c>
      <c r="GS8">
        <v>0</v>
      </c>
      <c r="GT8">
        <v>3764219</v>
      </c>
      <c r="GU8">
        <v>1</v>
      </c>
      <c r="GV8">
        <v>9986837</v>
      </c>
      <c r="GW8">
        <v>0</v>
      </c>
      <c r="GX8">
        <v>0</v>
      </c>
      <c r="GZ8">
        <v>8876.83781695582</v>
      </c>
      <c r="HA8">
        <v>1980</v>
      </c>
      <c r="HC8">
        <v>2042.0310155077541</v>
      </c>
      <c r="HD8">
        <v>7981.1019109770068</v>
      </c>
      <c r="HF8">
        <v>25.476237439247001</v>
      </c>
      <c r="HG8">
        <v>25.469686151386341</v>
      </c>
    </row>
    <row r="9" spans="1:215" ht="14.45">
      <c r="A9" s="4">
        <v>44613</v>
      </c>
      <c r="B9" s="73">
        <f t="shared" si="2"/>
        <v>2022</v>
      </c>
      <c r="C9" s="73" t="str">
        <f t="shared" si="3"/>
        <v>2022_Q1</v>
      </c>
      <c r="D9" s="73" t="str">
        <f t="shared" si="4"/>
        <v>2022_H1</v>
      </c>
      <c r="E9" s="73" t="str">
        <f t="shared" si="5"/>
        <v>2022_W08</v>
      </c>
      <c r="F9" s="73" t="str">
        <f t="shared" si="0"/>
        <v>2022_02</v>
      </c>
      <c r="G9" s="73">
        <v>1</v>
      </c>
      <c r="H9" s="4" t="s">
        <v>68</v>
      </c>
      <c r="J9" s="1">
        <v>33301044</v>
      </c>
      <c r="K9" s="1">
        <v>7139</v>
      </c>
      <c r="L9" s="80">
        <v>8847220</v>
      </c>
      <c r="M9" s="1">
        <v>53641104</v>
      </c>
      <c r="N9" s="1">
        <v>16785</v>
      </c>
      <c r="O9">
        <v>20404300</v>
      </c>
      <c r="P9" s="1"/>
      <c r="Q9" s="6">
        <v>25.466797076992538</v>
      </c>
      <c r="R9" s="6">
        <v>1239.2800112060511</v>
      </c>
      <c r="S9" s="80">
        <v>848070930</v>
      </c>
      <c r="T9" s="6">
        <v>23.974514208357832</v>
      </c>
      <c r="U9" s="6">
        <v>1215.627047959488</v>
      </c>
      <c r="V9">
        <v>1286019410</v>
      </c>
      <c r="W9" s="8">
        <v>0</v>
      </c>
      <c r="X9" s="8">
        <v>0</v>
      </c>
      <c r="Y9" s="8">
        <v>6.4503850155972348E-2</v>
      </c>
      <c r="Z9" s="8">
        <v>0</v>
      </c>
      <c r="AB9" s="6">
        <v>17.216693835514246</v>
      </c>
      <c r="AC9" s="6">
        <v>0.51034873810242398</v>
      </c>
      <c r="AD9" s="6">
        <v>20.444613069972394</v>
      </c>
      <c r="AE9" s="6">
        <v>0.88668789867896169</v>
      </c>
      <c r="AF9" s="1"/>
      <c r="AG9" s="8">
        <v>0.11576851950903989</v>
      </c>
      <c r="AH9" s="8">
        <v>0</v>
      </c>
      <c r="AI9" s="8">
        <v>0.48324934770051992</v>
      </c>
      <c r="AJ9" s="8">
        <v>0.10266554431220851</v>
      </c>
      <c r="AK9" s="8">
        <v>0</v>
      </c>
      <c r="AL9" s="8">
        <v>0</v>
      </c>
      <c r="AM9" s="8">
        <v>0.50251256281407031</v>
      </c>
      <c r="AN9" s="8">
        <v>8.4417318212831369E-2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24">
        <f t="shared" si="1"/>
        <v>1</v>
      </c>
      <c r="BB9" s="1"/>
      <c r="BC9" s="8">
        <v>0</v>
      </c>
      <c r="BD9" s="8">
        <v>1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1"/>
      <c r="BP9" s="6">
        <v>10.71428571428571</v>
      </c>
      <c r="BQ9" s="6">
        <v>1.142857142857143</v>
      </c>
      <c r="BR9" s="6">
        <v>2.714285714285714</v>
      </c>
      <c r="BS9" s="6">
        <v>10.142857142857141</v>
      </c>
      <c r="BU9" s="1">
        <v>4484753</v>
      </c>
      <c r="BV9" s="1">
        <v>21821</v>
      </c>
      <c r="BW9" s="1">
        <f t="shared" si="10"/>
        <v>572555</v>
      </c>
      <c r="BX9" s="1">
        <f t="shared" si="11"/>
        <v>1462</v>
      </c>
      <c r="BZ9" s="1">
        <v>96734127.272727266</v>
      </c>
      <c r="CA9" s="1">
        <v>197051</v>
      </c>
      <c r="CB9" s="1">
        <v>0</v>
      </c>
      <c r="CC9" s="1">
        <v>0</v>
      </c>
      <c r="CE9" s="1">
        <v>951472</v>
      </c>
      <c r="CF9" s="1">
        <v>0</v>
      </c>
      <c r="CG9" s="1">
        <v>0</v>
      </c>
      <c r="CH9" s="1">
        <v>3622673.846153846</v>
      </c>
      <c r="CI9" s="24">
        <f t="shared" si="6"/>
        <v>4574145.846153846</v>
      </c>
      <c r="CJ9" s="24">
        <f t="shared" si="7"/>
        <v>951472</v>
      </c>
      <c r="CL9" s="1">
        <v>5614701.833333333</v>
      </c>
      <c r="CN9" s="1">
        <v>27849752.25</v>
      </c>
      <c r="CP9" s="1">
        <v>322363</v>
      </c>
      <c r="CQ9" s="1">
        <v>707507.84435020655</v>
      </c>
      <c r="CR9" s="1">
        <v>0</v>
      </c>
      <c r="CS9" s="1">
        <v>0</v>
      </c>
      <c r="CT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24237.5</v>
      </c>
      <c r="DN9" s="24">
        <f t="shared" si="8"/>
        <v>24237.5</v>
      </c>
      <c r="DP9" s="1">
        <v>30807.5</v>
      </c>
      <c r="DQ9" s="1">
        <v>519951.75</v>
      </c>
      <c r="DR9" s="1">
        <v>4310056.9230769239</v>
      </c>
      <c r="DS9" s="1">
        <v>1847180.365384615</v>
      </c>
      <c r="DT9" s="24">
        <f t="shared" si="9"/>
        <v>6157237.288461539</v>
      </c>
      <c r="DV9" s="1">
        <v>560003</v>
      </c>
      <c r="DW9" s="1">
        <v>5572</v>
      </c>
      <c r="DX9" s="1">
        <v>0</v>
      </c>
      <c r="DY9" s="1">
        <v>9143757.5769230779</v>
      </c>
      <c r="EA9" s="1">
        <v>223363</v>
      </c>
      <c r="EB9" s="1">
        <v>1456326.76</v>
      </c>
      <c r="EC9" s="1">
        <v>578241281</v>
      </c>
      <c r="ED9" s="1">
        <v>22395935.134399999</v>
      </c>
      <c r="EE9" s="1">
        <v>0</v>
      </c>
      <c r="EF9" s="1">
        <v>0</v>
      </c>
      <c r="EG9" s="1">
        <v>26748</v>
      </c>
      <c r="EH9" s="1">
        <v>123619</v>
      </c>
      <c r="EI9" s="1">
        <v>4521521</v>
      </c>
      <c r="EJ9" s="1">
        <v>5044810.509800001</v>
      </c>
      <c r="EK9" s="1">
        <v>0</v>
      </c>
      <c r="EL9" s="1">
        <v>0</v>
      </c>
      <c r="EM9" s="1">
        <v>21250558</v>
      </c>
      <c r="EN9" s="1">
        <v>11208707.999600001</v>
      </c>
      <c r="EO9" s="1">
        <v>0</v>
      </c>
      <c r="EP9" s="1">
        <v>0</v>
      </c>
      <c r="EQ9" s="1">
        <v>0</v>
      </c>
      <c r="ER9" s="1">
        <v>0</v>
      </c>
      <c r="ET9"/>
      <c r="EU9">
        <v>25.466797076992538</v>
      </c>
      <c r="EV9">
        <v>1239.2800112060511</v>
      </c>
      <c r="EW9">
        <v>23.974514208357832</v>
      </c>
      <c r="EX9">
        <v>1215.627047959488</v>
      </c>
      <c r="EY9"/>
      <c r="EZ9">
        <v>0.87610700543275011</v>
      </c>
      <c r="FA9" s="37">
        <v>707507.84435020655</v>
      </c>
      <c r="FB9"/>
      <c r="FC9">
        <v>1.0621024586120691</v>
      </c>
      <c r="FD9">
        <v>0.8854355603232833</v>
      </c>
      <c r="FE9">
        <v>0.13635402292820348</v>
      </c>
      <c r="FF9">
        <v>0.34084772603273361</v>
      </c>
      <c r="FG9"/>
      <c r="FH9" s="41">
        <v>9.0118005534875802</v>
      </c>
      <c r="FI9" s="41">
        <v>31.021540767427275</v>
      </c>
      <c r="FJ9"/>
      <c r="FK9" s="37">
        <v>3941020</v>
      </c>
      <c r="FL9">
        <v>0</v>
      </c>
      <c r="FM9"/>
      <c r="FN9"/>
      <c r="FO9"/>
      <c r="FP9" s="48">
        <v>0.51034873810242398</v>
      </c>
      <c r="FQ9" s="41">
        <v>0.81354013665691771</v>
      </c>
      <c r="FR9" s="48">
        <v>0.15802387131198109</v>
      </c>
      <c r="FS9" s="41">
        <v>0.36710467150013792</v>
      </c>
      <c r="FT9" s="48">
        <v>0.92657263740185503</v>
      </c>
      <c r="FU9" s="41">
        <v>0.91574022217831175</v>
      </c>
      <c r="FV9" s="41">
        <v>29.778706331859453</v>
      </c>
      <c r="FW9" s="41">
        <v>9.3373124393866451</v>
      </c>
      <c r="FX9" s="41">
        <v>17.216693835514246</v>
      </c>
      <c r="FY9"/>
      <c r="FZ9">
        <v>1371153.846153846</v>
      </c>
      <c r="GA9"/>
      <c r="GB9"/>
      <c r="GC9" s="45">
        <v>19805638.687290967</v>
      </c>
      <c r="GD9" s="45">
        <v>241924.4347826087</v>
      </c>
      <c r="GE9"/>
      <c r="GF9">
        <v>0</v>
      </c>
      <c r="GH9">
        <v>1.91</v>
      </c>
      <c r="GJ9">
        <v>0</v>
      </c>
      <c r="GK9">
        <v>0</v>
      </c>
      <c r="GL9">
        <v>0</v>
      </c>
      <c r="GM9">
        <v>223363</v>
      </c>
      <c r="GN9">
        <v>578241281</v>
      </c>
      <c r="GO9">
        <v>0</v>
      </c>
      <c r="GP9">
        <v>511</v>
      </c>
      <c r="GQ9">
        <v>0</v>
      </c>
      <c r="GR9">
        <v>26748</v>
      </c>
      <c r="GS9">
        <v>0</v>
      </c>
      <c r="GT9">
        <v>4521521</v>
      </c>
      <c r="GU9">
        <v>0</v>
      </c>
      <c r="GV9">
        <v>21250558</v>
      </c>
      <c r="GW9">
        <v>0</v>
      </c>
      <c r="GX9">
        <v>0</v>
      </c>
      <c r="GZ9">
        <v>8187.0570610857703</v>
      </c>
      <c r="HA9">
        <v>1980</v>
      </c>
      <c r="HC9">
        <v>2056.0277365032189</v>
      </c>
      <c r="HD9">
        <v>8006.5971682333256</v>
      </c>
      <c r="HF9">
        <v>25.627592601375241</v>
      </c>
      <c r="HG9">
        <v>25.466797076992538</v>
      </c>
    </row>
    <row r="10" spans="1:215" ht="14.45">
      <c r="A10" s="4">
        <v>44620</v>
      </c>
      <c r="B10" s="73">
        <f t="shared" si="2"/>
        <v>2022</v>
      </c>
      <c r="C10" s="73" t="str">
        <f t="shared" si="3"/>
        <v>2022_Q1</v>
      </c>
      <c r="D10" s="73" t="str">
        <f t="shared" si="4"/>
        <v>2022_H1</v>
      </c>
      <c r="E10" s="73" t="str">
        <f t="shared" si="5"/>
        <v>2022_W09</v>
      </c>
      <c r="F10" s="73" t="str">
        <f t="shared" si="0"/>
        <v>2022_02</v>
      </c>
      <c r="G10" s="73">
        <v>1</v>
      </c>
      <c r="H10" s="4" t="s">
        <v>68</v>
      </c>
      <c r="J10" s="1">
        <v>34443644</v>
      </c>
      <c r="K10" s="1">
        <v>7655</v>
      </c>
      <c r="L10" s="80">
        <v>9512900</v>
      </c>
      <c r="M10" s="1">
        <v>53562108</v>
      </c>
      <c r="N10" s="1">
        <v>16992</v>
      </c>
      <c r="O10">
        <v>20825160</v>
      </c>
      <c r="P10" s="1"/>
      <c r="Q10" s="6">
        <v>25.461084489202129</v>
      </c>
      <c r="R10" s="6">
        <v>1242.7041149575441</v>
      </c>
      <c r="S10" s="80">
        <v>876972530</v>
      </c>
      <c r="T10" s="6">
        <v>24.36928546576247</v>
      </c>
      <c r="U10" s="6">
        <v>1225.5861581920899</v>
      </c>
      <c r="V10">
        <v>1305270300</v>
      </c>
      <c r="W10" s="8">
        <v>0</v>
      </c>
      <c r="X10" s="8">
        <v>0</v>
      </c>
      <c r="Y10" s="8">
        <v>4.531580081819607E-2</v>
      </c>
      <c r="Z10" s="8">
        <v>0</v>
      </c>
      <c r="AB10" s="6">
        <v>17.213763681694616</v>
      </c>
      <c r="AC10" s="6">
        <v>0.55841381424685255</v>
      </c>
      <c r="AD10" s="6">
        <v>20.500209489831306</v>
      </c>
      <c r="AE10" s="6">
        <v>0.87341486222951425</v>
      </c>
      <c r="AF10" s="1"/>
      <c r="AG10" s="8">
        <v>8.4650288865398021E-2</v>
      </c>
      <c r="AH10" s="8">
        <v>0</v>
      </c>
      <c r="AI10" s="8">
        <v>0.49019115698164728</v>
      </c>
      <c r="AJ10" s="8">
        <v>0.1113306187799504</v>
      </c>
      <c r="AK10" s="8">
        <v>2.1140401463403551E-2</v>
      </c>
      <c r="AL10" s="8">
        <v>0</v>
      </c>
      <c r="AM10" s="8">
        <v>0.50251256281407031</v>
      </c>
      <c r="AN10" s="8">
        <v>9.1977137707506817E-2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24">
        <f t="shared" si="1"/>
        <v>0</v>
      </c>
      <c r="BB10" s="1"/>
      <c r="BC10" s="8">
        <v>0</v>
      </c>
      <c r="BD10" s="8">
        <v>0.14285714285714279</v>
      </c>
      <c r="BE10" s="8">
        <v>0.8571428571428571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1"/>
      <c r="BP10" s="6">
        <v>13.571428571428569</v>
      </c>
      <c r="BQ10" s="6">
        <v>5.1428571428571432</v>
      </c>
      <c r="BR10" s="6">
        <v>7</v>
      </c>
      <c r="BS10" s="6">
        <v>8.4285714285714288</v>
      </c>
      <c r="BU10" s="1">
        <v>4954620</v>
      </c>
      <c r="BV10" s="1">
        <v>23270</v>
      </c>
      <c r="BW10" s="1">
        <f t="shared" si="10"/>
        <v>469867</v>
      </c>
      <c r="BX10" s="1">
        <f t="shared" si="11"/>
        <v>1449</v>
      </c>
      <c r="BZ10" s="1">
        <v>56324545.454545453</v>
      </c>
      <c r="CA10" s="1">
        <v>123914</v>
      </c>
      <c r="CB10" s="1">
        <v>0</v>
      </c>
      <c r="CC10" s="1">
        <v>0</v>
      </c>
      <c r="CE10" s="1">
        <v>1139364</v>
      </c>
      <c r="CF10" s="1">
        <v>0</v>
      </c>
      <c r="CG10" s="1">
        <v>0</v>
      </c>
      <c r="CH10" s="1">
        <v>3622673.846153846</v>
      </c>
      <c r="CI10" s="24">
        <f t="shared" si="6"/>
        <v>4762037.846153846</v>
      </c>
      <c r="CJ10" s="24">
        <f t="shared" si="7"/>
        <v>1139364</v>
      </c>
      <c r="CL10" s="1">
        <v>5614701.833333333</v>
      </c>
      <c r="CN10" s="1">
        <v>7180173.3999999994</v>
      </c>
      <c r="CP10" s="1">
        <v>1456501</v>
      </c>
      <c r="CQ10" s="1">
        <v>3196663.025235279</v>
      </c>
      <c r="CR10" s="1">
        <v>0</v>
      </c>
      <c r="CS10" s="1">
        <v>0</v>
      </c>
      <c r="CT10" s="1">
        <v>0</v>
      </c>
      <c r="CV10" s="1">
        <v>5684615.384615385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49600</v>
      </c>
      <c r="DN10" s="24">
        <f t="shared" si="8"/>
        <v>5734215.384615385</v>
      </c>
      <c r="DP10" s="1">
        <v>29604.799999999999</v>
      </c>
      <c r="DQ10" s="1">
        <v>428032.6</v>
      </c>
      <c r="DR10" s="1">
        <v>4310056.9230769239</v>
      </c>
      <c r="DS10" s="1">
        <v>1847180.365384615</v>
      </c>
      <c r="DT10" s="24">
        <f t="shared" si="9"/>
        <v>6157237.288461539</v>
      </c>
      <c r="DV10" s="1">
        <v>474839</v>
      </c>
      <c r="DW10" s="1">
        <v>5330</v>
      </c>
      <c r="DX10" s="1">
        <v>0</v>
      </c>
      <c r="DY10" s="1">
        <v>9143757.5769230779</v>
      </c>
      <c r="EA10" s="1">
        <v>1048863</v>
      </c>
      <c r="EB10" s="1">
        <v>6838586.7599999998</v>
      </c>
      <c r="EC10" s="1">
        <v>381759017</v>
      </c>
      <c r="ED10" s="1">
        <v>15344708.1841</v>
      </c>
      <c r="EE10" s="1">
        <v>0</v>
      </c>
      <c r="EF10" s="1">
        <v>0</v>
      </c>
      <c r="EG10" s="1">
        <v>23997</v>
      </c>
      <c r="EH10" s="1">
        <v>126663</v>
      </c>
      <c r="EI10" s="1">
        <v>3565777</v>
      </c>
      <c r="EJ10" s="1">
        <v>4879447.1277999999</v>
      </c>
      <c r="EK10" s="1">
        <v>0</v>
      </c>
      <c r="EL10" s="1">
        <v>0</v>
      </c>
      <c r="EM10" s="1">
        <v>17499724</v>
      </c>
      <c r="EN10" s="1">
        <v>8976132.5722000003</v>
      </c>
      <c r="EO10" s="1">
        <v>0</v>
      </c>
      <c r="EP10" s="1">
        <v>0</v>
      </c>
      <c r="EQ10" s="1">
        <v>0</v>
      </c>
      <c r="ER10" s="1">
        <v>0</v>
      </c>
      <c r="ET10"/>
      <c r="EU10">
        <v>25.461084489202129</v>
      </c>
      <c r="EV10">
        <v>1242.7041149575441</v>
      </c>
      <c r="EW10">
        <v>24.36928546576247</v>
      </c>
      <c r="EX10">
        <v>1225.5861581920899</v>
      </c>
      <c r="EY10"/>
      <c r="EZ10">
        <v>0.88601568387725715</v>
      </c>
      <c r="FA10" s="37">
        <v>3196663.025235279</v>
      </c>
      <c r="FB10"/>
      <c r="FC10">
        <v>1.1216528447151319</v>
      </c>
      <c r="FD10">
        <v>0.90121040056223745</v>
      </c>
      <c r="FE10">
        <v>0.13885336935971679</v>
      </c>
      <c r="FF10">
        <v>0.33617849969609132</v>
      </c>
      <c r="FG10"/>
      <c r="FH10" s="41">
        <v>9.3722154720393949</v>
      </c>
      <c r="FI10" s="41">
        <v>31.160009830241712</v>
      </c>
      <c r="FJ10"/>
      <c r="FK10" s="37">
        <v>2478280</v>
      </c>
      <c r="FL10">
        <v>0</v>
      </c>
      <c r="FM10"/>
      <c r="FN10"/>
      <c r="FO10"/>
      <c r="FP10" s="48">
        <v>0.55841381424685255</v>
      </c>
      <c r="FQ10" s="41">
        <v>0.78017583098213872</v>
      </c>
      <c r="FR10" s="48">
        <v>0.15347501989482568</v>
      </c>
      <c r="FS10" s="41">
        <v>0.36204749210292192</v>
      </c>
      <c r="FT10" s="48">
        <v>0.98371644398269098</v>
      </c>
      <c r="FU10" s="41">
        <v>0.91229671607727414</v>
      </c>
      <c r="FV10" s="41">
        <v>29.871482800410785</v>
      </c>
      <c r="FW10" s="41">
        <v>9.1336431073691191</v>
      </c>
      <c r="FX10" s="41">
        <v>17.213763681694616</v>
      </c>
      <c r="FY10"/>
      <c r="FZ10">
        <v>1371153.846153846</v>
      </c>
      <c r="GA10"/>
      <c r="GB10"/>
      <c r="GC10" s="45">
        <v>19805638.687290967</v>
      </c>
      <c r="GD10" s="45">
        <v>241924.4347826087</v>
      </c>
      <c r="GE10"/>
      <c r="GF10">
        <v>0</v>
      </c>
      <c r="GH10">
        <v>1.91</v>
      </c>
      <c r="GJ10">
        <v>0</v>
      </c>
      <c r="GK10">
        <v>0</v>
      </c>
      <c r="GL10">
        <v>0</v>
      </c>
      <c r="GM10">
        <v>1048863</v>
      </c>
      <c r="GN10">
        <v>381759017</v>
      </c>
      <c r="GO10">
        <v>0</v>
      </c>
      <c r="GP10">
        <v>447</v>
      </c>
      <c r="GQ10">
        <v>0</v>
      </c>
      <c r="GR10">
        <v>23997</v>
      </c>
      <c r="GS10">
        <v>0</v>
      </c>
      <c r="GT10">
        <v>3565777</v>
      </c>
      <c r="GU10">
        <v>0</v>
      </c>
      <c r="GV10">
        <v>17499724</v>
      </c>
      <c r="GW10">
        <v>0</v>
      </c>
      <c r="GX10">
        <v>0</v>
      </c>
      <c r="GZ10">
        <v>8127.7363775250378</v>
      </c>
      <c r="HA10">
        <v>1980</v>
      </c>
      <c r="HC10">
        <v>2022.060726729716</v>
      </c>
      <c r="HD10">
        <v>7934.6416688556164</v>
      </c>
      <c r="HF10">
        <v>25.526017385275431</v>
      </c>
      <c r="HG10">
        <v>25.461084489202129</v>
      </c>
    </row>
    <row r="11" spans="1:215" ht="14.45">
      <c r="A11" s="4">
        <v>44627</v>
      </c>
      <c r="B11" s="73">
        <f t="shared" si="2"/>
        <v>2022</v>
      </c>
      <c r="C11" s="73" t="str">
        <f t="shared" si="3"/>
        <v>2022_Q1</v>
      </c>
      <c r="D11" s="73" t="str">
        <f t="shared" si="4"/>
        <v>2022_H1</v>
      </c>
      <c r="E11" s="73" t="str">
        <f t="shared" si="5"/>
        <v>2022_W10</v>
      </c>
      <c r="F11" s="73" t="str">
        <f t="shared" si="0"/>
        <v>2022_03</v>
      </c>
      <c r="G11" s="73">
        <v>1</v>
      </c>
      <c r="H11" s="4" t="s">
        <v>68</v>
      </c>
      <c r="J11" s="1">
        <v>34241552</v>
      </c>
      <c r="K11" s="1">
        <v>7342</v>
      </c>
      <c r="L11" s="80">
        <v>10185160</v>
      </c>
      <c r="M11" s="1">
        <v>50864936</v>
      </c>
      <c r="N11" s="1">
        <v>26213</v>
      </c>
      <c r="O11">
        <v>24747740</v>
      </c>
      <c r="P11" s="1"/>
      <c r="Q11" s="6">
        <v>25.458474253737101</v>
      </c>
      <c r="R11" s="6">
        <v>1387.245982021248</v>
      </c>
      <c r="S11" s="80">
        <v>871737670</v>
      </c>
      <c r="T11" s="6">
        <v>25.53536762535197</v>
      </c>
      <c r="U11" s="6">
        <v>944.10178155876849</v>
      </c>
      <c r="V11">
        <v>1298854840</v>
      </c>
      <c r="W11" s="8">
        <v>0</v>
      </c>
      <c r="X11" s="8">
        <v>0</v>
      </c>
      <c r="Y11" s="8">
        <v>0</v>
      </c>
      <c r="Z11" s="8">
        <v>0.22364269370079881</v>
      </c>
      <c r="AB11" s="6">
        <v>17.155185339716798</v>
      </c>
      <c r="AC11" s="6">
        <v>0.52886067513974677</v>
      </c>
      <c r="AD11" s="6">
        <v>20.475316321780713</v>
      </c>
      <c r="AE11" s="6">
        <v>1.114229192071275</v>
      </c>
      <c r="AF11" s="1"/>
      <c r="AG11" s="8">
        <v>5.3899545300811258E-2</v>
      </c>
      <c r="AH11" s="8">
        <v>0</v>
      </c>
      <c r="AI11" s="8">
        <v>0.70722218781447743</v>
      </c>
      <c r="AJ11" s="8">
        <v>0</v>
      </c>
      <c r="AK11" s="8">
        <v>2.1722138646310049E-2</v>
      </c>
      <c r="AL11" s="8">
        <v>0</v>
      </c>
      <c r="AM11" s="8">
        <v>0.50251256281407031</v>
      </c>
      <c r="AN11" s="8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24">
        <f t="shared" si="1"/>
        <v>0</v>
      </c>
      <c r="BB11" s="1"/>
      <c r="BC11" s="8">
        <v>0</v>
      </c>
      <c r="BD11" s="8">
        <v>0</v>
      </c>
      <c r="BE11" s="8">
        <v>1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1"/>
      <c r="BP11" s="6">
        <v>14.571428571428569</v>
      </c>
      <c r="BQ11" s="6">
        <v>5.7142857142857144</v>
      </c>
      <c r="BR11" s="6">
        <v>8.2857142857142865</v>
      </c>
      <c r="BS11" s="6">
        <v>9.2857142857142865</v>
      </c>
      <c r="BU11" s="1">
        <v>5393533</v>
      </c>
      <c r="BV11" s="1">
        <v>24935</v>
      </c>
      <c r="BW11" s="1">
        <f t="shared" si="10"/>
        <v>438913</v>
      </c>
      <c r="BX11" s="1">
        <f t="shared" si="11"/>
        <v>1665</v>
      </c>
      <c r="BZ11" s="1">
        <v>0</v>
      </c>
      <c r="CA11" s="1">
        <v>0</v>
      </c>
      <c r="CB11" s="1">
        <v>6480909.0909090899</v>
      </c>
      <c r="CC11" s="1">
        <v>14258</v>
      </c>
      <c r="CE11" s="1">
        <v>872882</v>
      </c>
      <c r="CF11" s="1">
        <v>223276</v>
      </c>
      <c r="CG11" s="1">
        <v>0</v>
      </c>
      <c r="CH11" s="1">
        <v>3622673.846153846</v>
      </c>
      <c r="CI11" s="24">
        <f t="shared" si="6"/>
        <v>4718831.846153846</v>
      </c>
      <c r="CJ11" s="24">
        <f t="shared" si="7"/>
        <v>1096158</v>
      </c>
      <c r="CL11" s="1">
        <v>5614701.833333333</v>
      </c>
      <c r="CN11" s="1">
        <v>7180173.3999999994</v>
      </c>
      <c r="CP11" s="1">
        <v>2870532</v>
      </c>
      <c r="CQ11" s="1">
        <v>6300114.8005766384</v>
      </c>
      <c r="CR11" s="1">
        <v>0</v>
      </c>
      <c r="CS11" s="1">
        <v>0</v>
      </c>
      <c r="CT11" s="1">
        <v>0</v>
      </c>
      <c r="CV11" s="1">
        <v>5684615.384615385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49600</v>
      </c>
      <c r="DN11" s="24">
        <f t="shared" si="8"/>
        <v>5734215.384615385</v>
      </c>
      <c r="DP11" s="1">
        <v>29604.799999999999</v>
      </c>
      <c r="DQ11" s="1">
        <v>428032.6</v>
      </c>
      <c r="DR11" s="1">
        <v>4310056.9230769239</v>
      </c>
      <c r="DS11" s="1">
        <v>1847180.365384615</v>
      </c>
      <c r="DT11" s="24">
        <f t="shared" si="9"/>
        <v>6157237.288461539</v>
      </c>
      <c r="DV11" s="1">
        <v>499202</v>
      </c>
      <c r="DW11" s="1">
        <v>5467</v>
      </c>
      <c r="DX11" s="1">
        <v>0</v>
      </c>
      <c r="DY11" s="1">
        <v>9143757.5769230779</v>
      </c>
      <c r="EA11" s="1">
        <v>1184041</v>
      </c>
      <c r="EB11" s="1">
        <v>7719947.3200000003</v>
      </c>
      <c r="EC11" s="1">
        <v>358098648</v>
      </c>
      <c r="ED11" s="1">
        <v>13958361.946699999</v>
      </c>
      <c r="EE11" s="1">
        <v>0</v>
      </c>
      <c r="EF11" s="1">
        <v>0</v>
      </c>
      <c r="EG11" s="1">
        <v>29420</v>
      </c>
      <c r="EH11" s="1">
        <v>135115</v>
      </c>
      <c r="EI11" s="1">
        <v>4570588</v>
      </c>
      <c r="EJ11" s="1">
        <v>5229731.0812999997</v>
      </c>
      <c r="EK11" s="1">
        <v>0</v>
      </c>
      <c r="EL11" s="1">
        <v>0</v>
      </c>
      <c r="EM11" s="1">
        <v>14187846</v>
      </c>
      <c r="EN11" s="1">
        <v>8453872.8576999996</v>
      </c>
      <c r="EO11" s="1">
        <v>0</v>
      </c>
      <c r="EP11" s="1">
        <v>0</v>
      </c>
      <c r="EQ11" s="1">
        <v>0</v>
      </c>
      <c r="ER11" s="1">
        <v>0</v>
      </c>
      <c r="ET11"/>
      <c r="EU11">
        <v>25.458474253737101</v>
      </c>
      <c r="EV11">
        <v>1387.245982021248</v>
      </c>
      <c r="EW11">
        <v>25.53536762535197</v>
      </c>
      <c r="EX11">
        <v>944.10178155876849</v>
      </c>
      <c r="EY11"/>
      <c r="EZ11">
        <v>0.90561605764330888</v>
      </c>
      <c r="FA11" s="37">
        <v>6300114.8005766384</v>
      </c>
      <c r="FB11"/>
      <c r="FC11">
        <v>0.61041666911386483</v>
      </c>
      <c r="FD11">
        <v>0.89447298952435672</v>
      </c>
      <c r="FE11">
        <v>0.14060831792743089</v>
      </c>
      <c r="FF11">
        <v>0.32865178837989628</v>
      </c>
      <c r="FG11"/>
      <c r="FH11" s="41">
        <v>9.2237422070573061</v>
      </c>
      <c r="FI11" s="41">
        <v>31.128877192216031</v>
      </c>
      <c r="FJ11"/>
      <c r="FK11" s="37">
        <v>0</v>
      </c>
      <c r="FL11">
        <v>0</v>
      </c>
      <c r="FM11"/>
      <c r="FN11"/>
      <c r="FO11"/>
      <c r="FP11" s="48">
        <v>0.52886067513974677</v>
      </c>
      <c r="FQ11" s="41">
        <v>0.76272496806643908</v>
      </c>
      <c r="FR11" s="48">
        <v>0.82265040566007019</v>
      </c>
      <c r="FS11" s="41">
        <v>0.67867573898593858</v>
      </c>
      <c r="FT11" s="48">
        <v>0.54200534858280669</v>
      </c>
      <c r="FU11" s="41">
        <v>0.8777223280585037</v>
      </c>
      <c r="FV11" s="41">
        <v>29.906066137458616</v>
      </c>
      <c r="FW11" s="41">
        <v>9.3132681720298489</v>
      </c>
      <c r="FX11" s="41">
        <v>17.155185339716798</v>
      </c>
      <c r="FY11"/>
      <c r="FZ11">
        <v>1371153.846153846</v>
      </c>
      <c r="GA11"/>
      <c r="GB11"/>
      <c r="GC11" s="45">
        <v>137674876.83946493</v>
      </c>
      <c r="GD11" s="45">
        <v>69300008.913043484</v>
      </c>
      <c r="GE11"/>
      <c r="GF11">
        <v>0</v>
      </c>
      <c r="GH11">
        <v>1.91</v>
      </c>
      <c r="GJ11">
        <v>0</v>
      </c>
      <c r="GK11">
        <v>0</v>
      </c>
      <c r="GL11">
        <v>0</v>
      </c>
      <c r="GM11">
        <v>1184041</v>
      </c>
      <c r="GN11">
        <v>358098648</v>
      </c>
      <c r="GO11">
        <v>0</v>
      </c>
      <c r="GP11">
        <v>691</v>
      </c>
      <c r="GQ11">
        <v>0</v>
      </c>
      <c r="GR11">
        <v>29420</v>
      </c>
      <c r="GS11">
        <v>0</v>
      </c>
      <c r="GT11">
        <v>4570588</v>
      </c>
      <c r="GU11">
        <v>0</v>
      </c>
      <c r="GV11">
        <v>14187846</v>
      </c>
      <c r="GW11">
        <v>0</v>
      </c>
      <c r="GX11">
        <v>0</v>
      </c>
      <c r="GZ11">
        <v>8931.0384432842911</v>
      </c>
      <c r="HA11">
        <v>1980</v>
      </c>
      <c r="HC11">
        <v>1165.025900635743</v>
      </c>
      <c r="HD11">
        <v>8902.1808226495723</v>
      </c>
      <c r="HF11">
        <v>25.53536762535197</v>
      </c>
      <c r="HG11">
        <v>25.458474253737101</v>
      </c>
    </row>
    <row r="12" spans="1:215" ht="14.45">
      <c r="A12" s="4">
        <v>44634</v>
      </c>
      <c r="B12" s="73">
        <f t="shared" si="2"/>
        <v>2022</v>
      </c>
      <c r="C12" s="73" t="str">
        <f t="shared" si="3"/>
        <v>2022_Q1</v>
      </c>
      <c r="D12" s="73" t="str">
        <f t="shared" si="4"/>
        <v>2022_H1</v>
      </c>
      <c r="E12" s="73" t="str">
        <f t="shared" si="5"/>
        <v>2022_W11</v>
      </c>
      <c r="F12" s="73" t="str">
        <f t="shared" si="0"/>
        <v>2022_03</v>
      </c>
      <c r="G12" s="73">
        <v>1</v>
      </c>
      <c r="H12" s="4" t="s">
        <v>68</v>
      </c>
      <c r="J12" s="1">
        <v>33954848</v>
      </c>
      <c r="K12" s="1">
        <v>7030</v>
      </c>
      <c r="L12" s="80">
        <v>9793400</v>
      </c>
      <c r="M12" s="1">
        <v>51141612</v>
      </c>
      <c r="N12" s="1">
        <v>18398</v>
      </c>
      <c r="O12">
        <v>27001040</v>
      </c>
      <c r="P12" s="1"/>
      <c r="Q12" s="6">
        <v>25.45758090273295</v>
      </c>
      <c r="R12" s="6">
        <v>1393.0867709815079</v>
      </c>
      <c r="S12" s="80">
        <v>864408290</v>
      </c>
      <c r="T12" s="6">
        <v>25.535002885712711</v>
      </c>
      <c r="U12" s="6">
        <v>1467.6073486248511</v>
      </c>
      <c r="V12">
        <v>1305901210</v>
      </c>
      <c r="W12" s="8">
        <v>0</v>
      </c>
      <c r="X12" s="8">
        <v>0</v>
      </c>
      <c r="Y12" s="8">
        <v>0</v>
      </c>
      <c r="Z12" s="8">
        <v>0</v>
      </c>
      <c r="AB12" s="6">
        <v>17.048255504866077</v>
      </c>
      <c r="AC12" s="6">
        <v>0.50361474716891219</v>
      </c>
      <c r="AD12" s="6">
        <v>20.396784426999055</v>
      </c>
      <c r="AE12" s="6">
        <v>0.91324556703151483</v>
      </c>
      <c r="AF12" s="1"/>
      <c r="AG12" s="8">
        <v>5.46566865800273E-2</v>
      </c>
      <c r="AH12" s="8">
        <v>0</v>
      </c>
      <c r="AI12" s="8">
        <v>0.70783760490759162</v>
      </c>
      <c r="AJ12" s="8">
        <v>0</v>
      </c>
      <c r="AK12" s="8">
        <v>0</v>
      </c>
      <c r="AL12" s="8">
        <v>0</v>
      </c>
      <c r="AM12" s="8">
        <v>0.69158944331893324</v>
      </c>
      <c r="AN12" s="8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24">
        <f t="shared" si="1"/>
        <v>0</v>
      </c>
      <c r="BB12" s="1"/>
      <c r="BC12" s="8">
        <v>0</v>
      </c>
      <c r="BD12" s="8">
        <v>0</v>
      </c>
      <c r="BE12" s="8">
        <v>1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1"/>
      <c r="BP12" s="6">
        <v>17.142857142857139</v>
      </c>
      <c r="BQ12" s="6">
        <v>8.7142857142857135</v>
      </c>
      <c r="BR12" s="6">
        <v>10.857142857142859</v>
      </c>
      <c r="BS12" s="6">
        <v>7.7142857142857144</v>
      </c>
      <c r="BU12" s="1">
        <v>5772396</v>
      </c>
      <c r="BV12" s="1">
        <v>26154</v>
      </c>
      <c r="BW12" s="1">
        <f t="shared" si="10"/>
        <v>378863</v>
      </c>
      <c r="BX12" s="1">
        <f t="shared" si="11"/>
        <v>1219</v>
      </c>
      <c r="BZ12" s="1">
        <v>0</v>
      </c>
      <c r="CA12" s="1">
        <v>0</v>
      </c>
      <c r="CB12" s="1">
        <v>2238181.8181818179</v>
      </c>
      <c r="CC12" s="1">
        <v>2462</v>
      </c>
      <c r="CE12" s="1">
        <v>777035</v>
      </c>
      <c r="CF12" s="1">
        <v>135720</v>
      </c>
      <c r="CG12" s="1">
        <v>0</v>
      </c>
      <c r="CH12" s="1">
        <v>3622673.846153846</v>
      </c>
      <c r="CI12" s="24">
        <f t="shared" si="6"/>
        <v>4535428.846153846</v>
      </c>
      <c r="CJ12" s="24">
        <f t="shared" si="7"/>
        <v>912755</v>
      </c>
      <c r="CL12" s="1">
        <v>5614701.833333333</v>
      </c>
      <c r="CN12" s="1">
        <v>7180173.3999999994</v>
      </c>
      <c r="CP12" s="1">
        <v>1625714</v>
      </c>
      <c r="CQ12" s="1">
        <v>3568044.123146737</v>
      </c>
      <c r="CR12" s="1">
        <v>0</v>
      </c>
      <c r="CS12" s="1">
        <v>0</v>
      </c>
      <c r="CT12" s="1">
        <v>0</v>
      </c>
      <c r="CV12" s="1">
        <v>5684615.384615385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49600</v>
      </c>
      <c r="DN12" s="24">
        <f t="shared" si="8"/>
        <v>5734215.384615385</v>
      </c>
      <c r="DP12" s="1">
        <v>29604.799999999999</v>
      </c>
      <c r="DQ12" s="1">
        <v>428032.6</v>
      </c>
      <c r="DR12" s="1">
        <v>4310056.9230769239</v>
      </c>
      <c r="DS12" s="1">
        <v>1847180.365384615</v>
      </c>
      <c r="DT12" s="24">
        <f t="shared" si="9"/>
        <v>6157237.288461539</v>
      </c>
      <c r="DV12" s="1">
        <v>464603</v>
      </c>
      <c r="DW12" s="1">
        <v>4798</v>
      </c>
      <c r="DX12" s="1">
        <v>0</v>
      </c>
      <c r="DY12" s="1">
        <v>9143757.5769230779</v>
      </c>
      <c r="EA12" s="1">
        <v>571527</v>
      </c>
      <c r="EB12" s="1">
        <v>3726356.04</v>
      </c>
      <c r="EC12" s="1">
        <v>238697885</v>
      </c>
      <c r="ED12" s="1">
        <v>9932221.5767000001</v>
      </c>
      <c r="EE12" s="1">
        <v>0</v>
      </c>
      <c r="EF12" s="1">
        <v>0</v>
      </c>
      <c r="EG12" s="1">
        <v>24356</v>
      </c>
      <c r="EH12" s="1">
        <v>124175</v>
      </c>
      <c r="EI12" s="1">
        <v>5699972</v>
      </c>
      <c r="EJ12" s="1">
        <v>5658906.9550999999</v>
      </c>
      <c r="EK12" s="1">
        <v>0</v>
      </c>
      <c r="EL12" s="1">
        <v>0</v>
      </c>
      <c r="EM12" s="1">
        <v>10822129</v>
      </c>
      <c r="EN12" s="1">
        <v>7209091.4289999995</v>
      </c>
      <c r="EO12" s="1">
        <v>0</v>
      </c>
      <c r="EP12" s="1">
        <v>0</v>
      </c>
      <c r="EQ12" s="1">
        <v>0</v>
      </c>
      <c r="ER12" s="1">
        <v>0</v>
      </c>
      <c r="ET12"/>
      <c r="EU12">
        <v>25.45758090273295</v>
      </c>
      <c r="EV12">
        <v>1393.0867709815079</v>
      </c>
      <c r="EW12">
        <v>25.535002885712711</v>
      </c>
      <c r="EX12">
        <v>1467.6073486248511</v>
      </c>
      <c r="EY12"/>
      <c r="EZ12">
        <v>0.90474843257061444</v>
      </c>
      <c r="FA12" s="37">
        <v>3568044.123146737</v>
      </c>
      <c r="FB12"/>
      <c r="FC12">
        <v>0.59950959495881906</v>
      </c>
      <c r="FD12">
        <v>0.86641593466244549</v>
      </c>
      <c r="FE12">
        <v>0.54317620944435763</v>
      </c>
      <c r="FF12">
        <v>0.54113512296492816</v>
      </c>
      <c r="FG12"/>
      <c r="FH12" s="41">
        <v>9.3095384077333332</v>
      </c>
      <c r="FI12" s="41">
        <v>31.106039939548904</v>
      </c>
      <c r="FJ12"/>
      <c r="FK12" s="37">
        <v>0</v>
      </c>
      <c r="FL12">
        <v>0</v>
      </c>
      <c r="FM12"/>
      <c r="FN12"/>
      <c r="FO12"/>
      <c r="FP12" s="48">
        <v>0.50361474716891219</v>
      </c>
      <c r="FQ12" s="41">
        <v>0.76173942294587649</v>
      </c>
      <c r="FR12" s="48">
        <v>0.8473679220417919</v>
      </c>
      <c r="FS12" s="41">
        <v>0.81301259580843654</v>
      </c>
      <c r="FT12" s="48">
        <v>0.53824230066108802</v>
      </c>
      <c r="FU12" s="41">
        <v>0.84214546711598259</v>
      </c>
      <c r="FV12" s="41">
        <v>29.941108106897815</v>
      </c>
      <c r="FW12" s="41">
        <v>9.4869073890768494</v>
      </c>
      <c r="FX12" s="41">
        <v>17.048255504866077</v>
      </c>
      <c r="FY12"/>
      <c r="FZ12">
        <v>1371153.846153846</v>
      </c>
      <c r="GA12"/>
      <c r="GB12"/>
      <c r="GC12" s="45">
        <v>137674876.83946493</v>
      </c>
      <c r="GD12" s="45">
        <v>69300008.913043484</v>
      </c>
      <c r="GE12"/>
      <c r="GF12">
        <v>0</v>
      </c>
      <c r="GH12">
        <v>1.91</v>
      </c>
      <c r="GJ12">
        <v>0</v>
      </c>
      <c r="GK12">
        <v>0</v>
      </c>
      <c r="GL12">
        <v>0</v>
      </c>
      <c r="GM12">
        <v>571527</v>
      </c>
      <c r="GN12">
        <v>238697885</v>
      </c>
      <c r="GO12">
        <v>0</v>
      </c>
      <c r="GP12">
        <v>515</v>
      </c>
      <c r="GQ12">
        <v>0</v>
      </c>
      <c r="GR12">
        <v>24356</v>
      </c>
      <c r="GS12">
        <v>0</v>
      </c>
      <c r="GT12">
        <v>5699972</v>
      </c>
      <c r="GU12">
        <v>0</v>
      </c>
      <c r="GV12">
        <v>10822129</v>
      </c>
      <c r="GW12">
        <v>0</v>
      </c>
      <c r="GX12">
        <v>0</v>
      </c>
      <c r="GZ12">
        <v>8923.8513242375593</v>
      </c>
      <c r="HA12">
        <v>1227.4740155906461</v>
      </c>
      <c r="HC12">
        <v>1162.7506103143121</v>
      </c>
      <c r="HD12">
        <v>8931.9826606026145</v>
      </c>
      <c r="HF12">
        <v>25.535002885712711</v>
      </c>
      <c r="HG12">
        <v>25.45758090273295</v>
      </c>
    </row>
    <row r="13" spans="1:215" ht="14.45">
      <c r="A13" s="4">
        <v>44641</v>
      </c>
      <c r="B13" s="73">
        <f t="shared" si="2"/>
        <v>2022</v>
      </c>
      <c r="C13" s="73" t="str">
        <f t="shared" si="3"/>
        <v>2022_Q1</v>
      </c>
      <c r="D13" s="73" t="str">
        <f t="shared" si="4"/>
        <v>2022_H1</v>
      </c>
      <c r="E13" s="73" t="str">
        <f t="shared" si="5"/>
        <v>2022_W12</v>
      </c>
      <c r="F13" s="73" t="str">
        <f t="shared" si="0"/>
        <v>2022_03</v>
      </c>
      <c r="G13" s="73">
        <v>1</v>
      </c>
      <c r="H13" s="4" t="s">
        <v>68</v>
      </c>
      <c r="J13" s="1">
        <v>33316688</v>
      </c>
      <c r="K13" s="1">
        <v>6507</v>
      </c>
      <c r="L13" s="80">
        <v>8569860</v>
      </c>
      <c r="M13" s="1">
        <v>50236312</v>
      </c>
      <c r="N13" s="1">
        <v>14655</v>
      </c>
      <c r="O13">
        <v>19284900</v>
      </c>
      <c r="P13" s="1"/>
      <c r="Q13" s="6">
        <v>25.4551055615132</v>
      </c>
      <c r="R13" s="6">
        <v>1317.0216689718759</v>
      </c>
      <c r="S13" s="80">
        <v>848079810</v>
      </c>
      <c r="T13" s="6">
        <v>25.532783736194649</v>
      </c>
      <c r="U13" s="6">
        <v>1315.9263050153529</v>
      </c>
      <c r="V13">
        <v>1282672890</v>
      </c>
      <c r="W13" s="8">
        <v>0</v>
      </c>
      <c r="X13" s="8">
        <v>0</v>
      </c>
      <c r="Y13" s="8">
        <v>0</v>
      </c>
      <c r="Z13" s="8">
        <v>0</v>
      </c>
      <c r="AB13" s="6">
        <v>16.889440766696701</v>
      </c>
      <c r="AC13" s="6">
        <v>0.46183048576239327</v>
      </c>
      <c r="AD13" s="6">
        <v>20.337091611885189</v>
      </c>
      <c r="AE13" s="6">
        <v>0.73656006012248287</v>
      </c>
      <c r="AF13" s="1"/>
      <c r="AG13" s="8">
        <v>5.8501776940094827E-2</v>
      </c>
      <c r="AH13" s="8">
        <v>0</v>
      </c>
      <c r="AI13" s="8">
        <v>0.6815042700028362</v>
      </c>
      <c r="AJ13" s="8">
        <v>0</v>
      </c>
      <c r="AK13" s="8">
        <v>0</v>
      </c>
      <c r="AL13" s="8">
        <v>1.3341150664906039E-2</v>
      </c>
      <c r="AM13" s="8">
        <v>0.70850159923075706</v>
      </c>
      <c r="AN13" s="8">
        <v>0.32225747677869387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24">
        <f t="shared" si="1"/>
        <v>1</v>
      </c>
      <c r="BB13" s="1"/>
      <c r="BC13" s="8">
        <v>0</v>
      </c>
      <c r="BD13" s="8">
        <v>0</v>
      </c>
      <c r="BE13" s="8">
        <v>1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1"/>
      <c r="BP13" s="6">
        <v>14</v>
      </c>
      <c r="BQ13" s="6">
        <v>7.2857142857142856</v>
      </c>
      <c r="BR13" s="6">
        <v>8.5714285714285712</v>
      </c>
      <c r="BS13" s="6">
        <v>7.8571428571428568</v>
      </c>
      <c r="BU13" s="1">
        <v>6104090</v>
      </c>
      <c r="BV13" s="1">
        <v>27045</v>
      </c>
      <c r="BW13" s="1">
        <f t="shared" si="10"/>
        <v>331694</v>
      </c>
      <c r="BX13" s="1">
        <f t="shared" si="11"/>
        <v>891</v>
      </c>
      <c r="BZ13" s="1">
        <v>0</v>
      </c>
      <c r="CA13" s="1">
        <v>0</v>
      </c>
      <c r="CB13" s="1">
        <v>0</v>
      </c>
      <c r="CC13" s="1">
        <v>0</v>
      </c>
      <c r="CE13" s="1">
        <v>889643</v>
      </c>
      <c r="CF13" s="1">
        <v>136589</v>
      </c>
      <c r="CG13" s="1">
        <v>0</v>
      </c>
      <c r="CH13" s="1">
        <v>3622673.846153846</v>
      </c>
      <c r="CI13" s="24">
        <f t="shared" si="6"/>
        <v>4648905.846153846</v>
      </c>
      <c r="CJ13" s="24">
        <f t="shared" si="7"/>
        <v>1026232</v>
      </c>
      <c r="CL13" s="1">
        <v>5614701.833333333</v>
      </c>
      <c r="CN13" s="1">
        <v>7180173.3999999994</v>
      </c>
      <c r="CP13" s="1">
        <v>2771604</v>
      </c>
      <c r="CQ13" s="1">
        <v>6082992.066187527</v>
      </c>
      <c r="CR13" s="1">
        <v>0</v>
      </c>
      <c r="CS13" s="1">
        <v>0</v>
      </c>
      <c r="CT13" s="1">
        <v>0</v>
      </c>
      <c r="CV13" s="1">
        <v>5684615.384615385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49600</v>
      </c>
      <c r="DN13" s="24">
        <f t="shared" si="8"/>
        <v>5734215.384615385</v>
      </c>
      <c r="DP13" s="1">
        <v>29604.799999999999</v>
      </c>
      <c r="DQ13" s="1">
        <v>428032.6</v>
      </c>
      <c r="DR13" s="1">
        <v>4310056.9230769239</v>
      </c>
      <c r="DS13" s="1">
        <v>1847180.365384615</v>
      </c>
      <c r="DT13" s="24">
        <f t="shared" si="9"/>
        <v>6157237.288461539</v>
      </c>
      <c r="DV13" s="1">
        <v>425882</v>
      </c>
      <c r="DW13" s="1">
        <v>5707</v>
      </c>
      <c r="DX13" s="1">
        <v>0</v>
      </c>
      <c r="DY13" s="1">
        <v>9143757.5769230779</v>
      </c>
      <c r="EA13" s="1">
        <v>185778</v>
      </c>
      <c r="EB13" s="1">
        <v>1211272.56</v>
      </c>
      <c r="EC13" s="1">
        <v>220165077</v>
      </c>
      <c r="ED13" s="1">
        <v>9411431.8504000008</v>
      </c>
      <c r="EE13" s="1">
        <v>0</v>
      </c>
      <c r="EF13" s="1">
        <v>0</v>
      </c>
      <c r="EG13" s="1">
        <v>27416</v>
      </c>
      <c r="EH13" s="1">
        <v>112984</v>
      </c>
      <c r="EI13" s="1">
        <v>5909561</v>
      </c>
      <c r="EJ13" s="1">
        <v>5723660.0745000001</v>
      </c>
      <c r="EK13" s="1">
        <v>0</v>
      </c>
      <c r="EL13" s="1">
        <v>0</v>
      </c>
      <c r="EM13" s="1">
        <v>9098334</v>
      </c>
      <c r="EN13" s="1">
        <v>6707238.5718</v>
      </c>
      <c r="EO13" s="1">
        <v>0</v>
      </c>
      <c r="EP13" s="1">
        <v>0</v>
      </c>
      <c r="EQ13" s="1">
        <v>0</v>
      </c>
      <c r="ER13" s="1">
        <v>0</v>
      </c>
      <c r="ET13"/>
      <c r="EU13">
        <v>25.4551055615132</v>
      </c>
      <c r="EV13">
        <v>1317.0216689718759</v>
      </c>
      <c r="EW13">
        <v>25.532783736194649</v>
      </c>
      <c r="EX13">
        <v>1315.9263050153529</v>
      </c>
      <c r="EY13"/>
      <c r="EZ13">
        <v>0.89886335210416057</v>
      </c>
      <c r="FA13" s="37">
        <v>6082992.066187527</v>
      </c>
      <c r="FB13"/>
      <c r="FC13">
        <v>2.2498664180467611</v>
      </c>
      <c r="FD13">
        <v>0.93348900782406341</v>
      </c>
      <c r="FE13">
        <v>0.69663045850796679</v>
      </c>
      <c r="FF13">
        <v>0.70818528291625493</v>
      </c>
      <c r="FG13"/>
      <c r="FH13" s="41">
        <v>9.5120297196134622</v>
      </c>
      <c r="FI13" s="41">
        <v>31.140983542257597</v>
      </c>
      <c r="FJ13"/>
      <c r="FK13" s="37">
        <v>0</v>
      </c>
      <c r="FL13">
        <v>0</v>
      </c>
      <c r="FM13"/>
      <c r="FN13"/>
      <c r="FO13"/>
      <c r="FP13" s="48">
        <v>0.46183048576239327</v>
      </c>
      <c r="FQ13" s="41">
        <v>0.74676081320166376</v>
      </c>
      <c r="FR13" s="48">
        <v>0.56393840889364999</v>
      </c>
      <c r="FS13" s="41">
        <v>0.84551459562075104</v>
      </c>
      <c r="FT13" s="48">
        <v>1.8328236722225184</v>
      </c>
      <c r="FU13" s="41">
        <v>0.92504252569002587</v>
      </c>
      <c r="FV13" s="41">
        <v>29.872373671739481</v>
      </c>
      <c r="FW13" s="41">
        <v>9.3595701000599671</v>
      </c>
      <c r="FX13" s="41">
        <v>16.889440766696701</v>
      </c>
      <c r="FY13"/>
      <c r="FZ13">
        <v>1371153.846153846</v>
      </c>
      <c r="GA13"/>
      <c r="GB13"/>
      <c r="GC13" s="45">
        <v>19805638.687290967</v>
      </c>
      <c r="GD13" s="45">
        <v>241924.4347826087</v>
      </c>
      <c r="GE13"/>
      <c r="GF13">
        <v>0</v>
      </c>
      <c r="GH13">
        <v>1.91</v>
      </c>
      <c r="GJ13">
        <v>0</v>
      </c>
      <c r="GK13">
        <v>0</v>
      </c>
      <c r="GL13">
        <v>0</v>
      </c>
      <c r="GM13">
        <v>185778</v>
      </c>
      <c r="GN13">
        <v>220165077</v>
      </c>
      <c r="GO13">
        <v>0</v>
      </c>
      <c r="GP13">
        <v>580</v>
      </c>
      <c r="GQ13">
        <v>0</v>
      </c>
      <c r="GR13">
        <v>27416</v>
      </c>
      <c r="GS13">
        <v>0</v>
      </c>
      <c r="GT13">
        <v>5909561</v>
      </c>
      <c r="GU13">
        <v>0</v>
      </c>
      <c r="GV13">
        <v>9098334</v>
      </c>
      <c r="GW13">
        <v>0</v>
      </c>
      <c r="GX13">
        <v>0</v>
      </c>
      <c r="GZ13">
        <v>3020.8854768382221</v>
      </c>
      <c r="HA13">
        <v>1160.163635061587</v>
      </c>
      <c r="HC13">
        <v>1267.3134796238239</v>
      </c>
      <c r="HD13">
        <v>4851.660243107026</v>
      </c>
      <c r="HF13">
        <v>25.532783736194649</v>
      </c>
      <c r="HG13">
        <v>25.4551055615132</v>
      </c>
    </row>
    <row r="14" spans="1:215" ht="14.45">
      <c r="A14" s="4">
        <v>44648</v>
      </c>
      <c r="B14" s="73">
        <f t="shared" si="2"/>
        <v>2022</v>
      </c>
      <c r="C14" s="73" t="str">
        <f t="shared" si="3"/>
        <v>2022_Q1</v>
      </c>
      <c r="D14" s="73" t="str">
        <f t="shared" si="4"/>
        <v>2022_H1</v>
      </c>
      <c r="E14" s="73" t="str">
        <f t="shared" si="5"/>
        <v>2022_W13</v>
      </c>
      <c r="F14" s="73" t="str">
        <f t="shared" si="0"/>
        <v>2022_03</v>
      </c>
      <c r="G14" s="73">
        <v>1</v>
      </c>
      <c r="H14" s="4" t="s">
        <v>68</v>
      </c>
      <c r="J14" s="1">
        <v>33656172</v>
      </c>
      <c r="K14" s="1">
        <v>6656</v>
      </c>
      <c r="L14" s="80">
        <v>8718880</v>
      </c>
      <c r="M14" s="1">
        <v>51211564</v>
      </c>
      <c r="N14" s="1">
        <v>14608</v>
      </c>
      <c r="O14">
        <v>18737840</v>
      </c>
      <c r="P14" s="1"/>
      <c r="Q14" s="6">
        <v>25.44857389010253</v>
      </c>
      <c r="R14" s="6">
        <v>1309.927884615385</v>
      </c>
      <c r="S14" s="80">
        <v>856501580</v>
      </c>
      <c r="T14" s="6">
        <v>25.529538406598949</v>
      </c>
      <c r="U14" s="6">
        <v>1282.7108433734941</v>
      </c>
      <c r="V14">
        <v>1307407590</v>
      </c>
      <c r="W14" s="8">
        <v>0</v>
      </c>
      <c r="X14" s="8">
        <v>0</v>
      </c>
      <c r="Y14" s="8">
        <v>0</v>
      </c>
      <c r="Z14" s="8">
        <v>0</v>
      </c>
      <c r="AB14" s="6">
        <v>16.744574748079298</v>
      </c>
      <c r="AC14" s="6">
        <v>0.46809140747018491</v>
      </c>
      <c r="AD14" s="6">
        <v>20.358798938530718</v>
      </c>
      <c r="AE14" s="6">
        <v>0.73190582599460885</v>
      </c>
      <c r="AF14" s="1"/>
      <c r="AG14" s="8">
        <v>4.6092353818894559E-2</v>
      </c>
      <c r="AH14" s="8">
        <v>0</v>
      </c>
      <c r="AI14" s="8">
        <v>0.63179526751718207</v>
      </c>
      <c r="AJ14" s="8">
        <v>0</v>
      </c>
      <c r="AK14" s="8">
        <v>0.27066426319870679</v>
      </c>
      <c r="AL14" s="8">
        <v>8.4100599799008489E-3</v>
      </c>
      <c r="AM14" s="8">
        <v>0.67629063827424418</v>
      </c>
      <c r="AN14" s="8">
        <v>0.25554200013866801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24">
        <f t="shared" si="1"/>
        <v>0</v>
      </c>
      <c r="BB14" s="1"/>
      <c r="BC14" s="8">
        <v>0</v>
      </c>
      <c r="BD14" s="8">
        <v>0</v>
      </c>
      <c r="BE14" s="8">
        <v>0.5714285714285714</v>
      </c>
      <c r="BF14" s="8">
        <v>0.42857142857142849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1"/>
      <c r="BP14" s="6">
        <v>15</v>
      </c>
      <c r="BQ14" s="6">
        <v>8.8571428571428577</v>
      </c>
      <c r="BR14" s="6">
        <v>10.28571428571429</v>
      </c>
      <c r="BS14" s="6">
        <v>7.7142857142857144</v>
      </c>
      <c r="BU14" s="1">
        <v>6377719</v>
      </c>
      <c r="BV14" s="1">
        <v>27767</v>
      </c>
      <c r="BW14" s="1">
        <f t="shared" si="10"/>
        <v>273629</v>
      </c>
      <c r="BX14" s="1">
        <f t="shared" si="11"/>
        <v>722</v>
      </c>
      <c r="BZ14" s="1">
        <v>0</v>
      </c>
      <c r="CA14" s="1">
        <v>0</v>
      </c>
      <c r="CB14" s="1">
        <v>0</v>
      </c>
      <c r="CC14" s="1">
        <v>0</v>
      </c>
      <c r="CE14" s="1">
        <v>815456</v>
      </c>
      <c r="CF14" s="1">
        <v>137010</v>
      </c>
      <c r="CG14" s="1">
        <v>0</v>
      </c>
      <c r="CH14" s="1">
        <v>3622673.846153846</v>
      </c>
      <c r="CI14" s="24">
        <f t="shared" si="6"/>
        <v>4575139.846153846</v>
      </c>
      <c r="CJ14" s="24">
        <f t="shared" si="7"/>
        <v>952466</v>
      </c>
      <c r="CL14" s="1">
        <v>5614701.833333333</v>
      </c>
      <c r="CN14" s="1">
        <v>7180173.3999999994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V14" s="1">
        <v>5684615.384615385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49600</v>
      </c>
      <c r="DN14" s="24">
        <f t="shared" si="8"/>
        <v>5734215.384615385</v>
      </c>
      <c r="DP14" s="1">
        <v>29604.799999999999</v>
      </c>
      <c r="DQ14" s="1">
        <v>428032.6</v>
      </c>
      <c r="DR14" s="1">
        <v>4310056.9230769239</v>
      </c>
      <c r="DS14" s="1">
        <v>1847180.365384615</v>
      </c>
      <c r="DT14" s="24">
        <f t="shared" si="9"/>
        <v>6157237.288461539</v>
      </c>
      <c r="DV14" s="1">
        <v>425933</v>
      </c>
      <c r="DW14" s="1">
        <v>6701</v>
      </c>
      <c r="DX14" s="1">
        <v>0</v>
      </c>
      <c r="DY14" s="1">
        <v>9143757.5769230779</v>
      </c>
      <c r="EA14" s="1">
        <v>339777</v>
      </c>
      <c r="EB14" s="1">
        <v>2215346.04</v>
      </c>
      <c r="EC14" s="1">
        <v>131520982</v>
      </c>
      <c r="ED14" s="1">
        <v>6542468.9024</v>
      </c>
      <c r="EE14" s="1">
        <v>0</v>
      </c>
      <c r="EF14" s="1">
        <v>0</v>
      </c>
      <c r="EG14" s="1">
        <v>25911</v>
      </c>
      <c r="EH14" s="1">
        <v>92412</v>
      </c>
      <c r="EI14" s="1">
        <v>3851713</v>
      </c>
      <c r="EJ14" s="1">
        <v>4270695.4611999998</v>
      </c>
      <c r="EK14" s="1">
        <v>0</v>
      </c>
      <c r="EL14" s="1">
        <v>0</v>
      </c>
      <c r="EM14" s="1">
        <v>7868544</v>
      </c>
      <c r="EN14" s="1">
        <v>5500865.7139999997</v>
      </c>
      <c r="EO14" s="1">
        <v>0</v>
      </c>
      <c r="EP14" s="1">
        <v>0</v>
      </c>
      <c r="EQ14" s="1">
        <v>0</v>
      </c>
      <c r="ER14" s="1">
        <v>0</v>
      </c>
      <c r="ET14"/>
      <c r="EU14">
        <v>25.44857389010253</v>
      </c>
      <c r="EV14">
        <v>1309.927884615385</v>
      </c>
      <c r="EW14">
        <v>25.529538406598949</v>
      </c>
      <c r="EX14">
        <v>1282.7108433734941</v>
      </c>
      <c r="EY14"/>
      <c r="EZ14">
        <v>0.875062295828821</v>
      </c>
      <c r="FA14" s="37">
        <v>0</v>
      </c>
      <c r="FB14"/>
      <c r="FC14">
        <v>2.2552228621875625</v>
      </c>
      <c r="FD14">
        <v>0.94189966835431438</v>
      </c>
      <c r="FE14">
        <v>0.45157622701320366</v>
      </c>
      <c r="FF14">
        <v>0.75176205559018494</v>
      </c>
      <c r="FG14"/>
      <c r="FH14" s="41">
        <v>10.684142348912443</v>
      </c>
      <c r="FI14" s="41">
        <v>31.236901034041846</v>
      </c>
      <c r="FJ14"/>
      <c r="FK14" s="37">
        <v>0</v>
      </c>
      <c r="FL14">
        <v>0</v>
      </c>
      <c r="FM14"/>
      <c r="FN14"/>
      <c r="FO14"/>
      <c r="FP14" s="48">
        <v>0.46809140747018491</v>
      </c>
      <c r="FQ14" s="41">
        <v>0.73714820088475919</v>
      </c>
      <c r="FR14" s="48">
        <v>0.35115413043143046</v>
      </c>
      <c r="FS14" s="41">
        <v>0.79009272223207949</v>
      </c>
      <c r="FT14" s="48">
        <v>1.6791502656680903</v>
      </c>
      <c r="FU14" s="41">
        <v>0.95005474940634427</v>
      </c>
      <c r="FV14" s="41">
        <v>29.766983724239861</v>
      </c>
      <c r="FW14" s="41">
        <v>9.2162014196461399</v>
      </c>
      <c r="FX14" s="41">
        <v>16.744574748079298</v>
      </c>
      <c r="FY14"/>
      <c r="FZ14">
        <v>1371153.846153846</v>
      </c>
      <c r="GA14"/>
      <c r="GB14"/>
      <c r="GC14" s="45">
        <v>19805638.687290967</v>
      </c>
      <c r="GD14" s="45">
        <v>241924.4347826087</v>
      </c>
      <c r="GE14"/>
      <c r="GF14">
        <v>0</v>
      </c>
      <c r="GH14">
        <v>1.91</v>
      </c>
      <c r="GJ14">
        <v>0</v>
      </c>
      <c r="GK14">
        <v>0</v>
      </c>
      <c r="GL14">
        <v>0</v>
      </c>
      <c r="GM14">
        <v>339777</v>
      </c>
      <c r="GN14">
        <v>131520982</v>
      </c>
      <c r="GO14">
        <v>0</v>
      </c>
      <c r="GP14">
        <v>434</v>
      </c>
      <c r="GQ14">
        <v>0</v>
      </c>
      <c r="GR14">
        <v>25911</v>
      </c>
      <c r="GS14">
        <v>0</v>
      </c>
      <c r="GT14">
        <v>3851713</v>
      </c>
      <c r="GU14">
        <v>0</v>
      </c>
      <c r="GV14">
        <v>7868544</v>
      </c>
      <c r="GW14">
        <v>0</v>
      </c>
      <c r="GX14">
        <v>0</v>
      </c>
      <c r="GZ14">
        <v>3485.8494380064481</v>
      </c>
      <c r="HA14">
        <v>1288.3632596685079</v>
      </c>
      <c r="HC14">
        <v>1465.454835281615</v>
      </c>
      <c r="HD14">
        <v>5022.6139795771614</v>
      </c>
      <c r="HF14">
        <v>25.529538406598949</v>
      </c>
      <c r="HG14">
        <v>25.44857389010253</v>
      </c>
    </row>
    <row r="15" spans="1:215" ht="14.45">
      <c r="A15" s="4">
        <v>44655</v>
      </c>
      <c r="B15" s="73">
        <f t="shared" si="2"/>
        <v>2022</v>
      </c>
      <c r="C15" s="73" t="str">
        <f t="shared" si="3"/>
        <v>2022_Q2</v>
      </c>
      <c r="D15" s="73" t="str">
        <f t="shared" si="4"/>
        <v>2022_H1</v>
      </c>
      <c r="E15" s="73" t="str">
        <f t="shared" si="5"/>
        <v>2022_W14</v>
      </c>
      <c r="F15" s="73" t="str">
        <f t="shared" si="0"/>
        <v>2022_04</v>
      </c>
      <c r="G15" s="73">
        <v>1</v>
      </c>
      <c r="H15" s="4" t="s">
        <v>68</v>
      </c>
      <c r="J15" s="1">
        <v>33304728</v>
      </c>
      <c r="K15" s="1">
        <v>6450</v>
      </c>
      <c r="L15" s="80">
        <v>8370000</v>
      </c>
      <c r="M15" s="1">
        <v>50833548</v>
      </c>
      <c r="N15" s="1">
        <v>14409</v>
      </c>
      <c r="O15">
        <v>18299820</v>
      </c>
      <c r="P15" s="1"/>
      <c r="Q15" s="6">
        <v>25.447161436057971</v>
      </c>
      <c r="R15" s="6">
        <v>1297.674418604651</v>
      </c>
      <c r="S15" s="80">
        <v>847510790</v>
      </c>
      <c r="T15" s="6">
        <v>25.524049590243042</v>
      </c>
      <c r="U15" s="6">
        <v>1270.0270664168229</v>
      </c>
      <c r="V15">
        <v>1297478000</v>
      </c>
      <c r="W15" s="8">
        <v>0</v>
      </c>
      <c r="X15" s="8">
        <v>0</v>
      </c>
      <c r="Y15" s="8">
        <v>0</v>
      </c>
      <c r="Z15" s="8">
        <v>0</v>
      </c>
      <c r="AB15" s="6">
        <v>17.361970653111733</v>
      </c>
      <c r="AC15" s="6">
        <v>0.45304670912269851</v>
      </c>
      <c r="AD15" s="6">
        <v>21.17145577007501</v>
      </c>
      <c r="AE15" s="6">
        <v>0.7115959892324506</v>
      </c>
      <c r="AF15" s="1"/>
      <c r="AG15" s="8">
        <v>8.34978142081403E-2</v>
      </c>
      <c r="AH15" s="8">
        <v>0</v>
      </c>
      <c r="AI15" s="8">
        <v>0.59341304230097391</v>
      </c>
      <c r="AJ15" s="8">
        <v>0</v>
      </c>
      <c r="AK15" s="8">
        <v>0.39436514758571689</v>
      </c>
      <c r="AL15" s="8">
        <v>0</v>
      </c>
      <c r="AM15" s="8">
        <v>0.70414989179763421</v>
      </c>
      <c r="AN15" s="8">
        <v>0.2187764280682796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24">
        <f t="shared" si="1"/>
        <v>0</v>
      </c>
      <c r="BB15" s="1"/>
      <c r="BC15" s="8">
        <v>0</v>
      </c>
      <c r="BD15" s="8">
        <v>0</v>
      </c>
      <c r="BE15" s="8">
        <v>0</v>
      </c>
      <c r="BF15" s="8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1"/>
      <c r="BP15" s="6">
        <v>18.285714285714281</v>
      </c>
      <c r="BQ15" s="6">
        <v>10.71428571428571</v>
      </c>
      <c r="BR15" s="6">
        <v>13.28571428571429</v>
      </c>
      <c r="BS15" s="6">
        <v>10</v>
      </c>
      <c r="BU15" s="1">
        <v>6702086</v>
      </c>
      <c r="BV15" s="1">
        <v>28286</v>
      </c>
      <c r="BW15" s="1">
        <f t="shared" si="10"/>
        <v>324367</v>
      </c>
      <c r="BX15" s="1">
        <f t="shared" si="11"/>
        <v>519</v>
      </c>
      <c r="BZ15" s="1">
        <v>0</v>
      </c>
      <c r="CA15" s="1">
        <v>0</v>
      </c>
      <c r="CB15" s="1">
        <v>0</v>
      </c>
      <c r="CC15" s="1">
        <v>0</v>
      </c>
      <c r="CE15" s="1">
        <v>806351</v>
      </c>
      <c r="CF15" s="1">
        <v>267828</v>
      </c>
      <c r="CG15" s="1">
        <v>0</v>
      </c>
      <c r="CH15" s="1">
        <v>3622673.846153846</v>
      </c>
      <c r="CI15" s="24">
        <f t="shared" si="6"/>
        <v>4696852.846153846</v>
      </c>
      <c r="CJ15" s="24">
        <f t="shared" si="7"/>
        <v>1074179</v>
      </c>
      <c r="CL15" s="1">
        <v>0</v>
      </c>
      <c r="CN15" s="1">
        <v>20531446.5</v>
      </c>
      <c r="CP15" s="1">
        <v>1338887</v>
      </c>
      <c r="CQ15" s="1">
        <v>2938529.0966969379</v>
      </c>
      <c r="CR15" s="1">
        <v>0</v>
      </c>
      <c r="CS15" s="1">
        <v>0</v>
      </c>
      <c r="CT15" s="1">
        <v>342540.00000000012</v>
      </c>
      <c r="CV15" s="1">
        <v>5684615.384615385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24">
        <f t="shared" si="8"/>
        <v>5684615.384615385</v>
      </c>
      <c r="DP15" s="1">
        <v>18110.25</v>
      </c>
      <c r="DQ15" s="1">
        <v>351385.25</v>
      </c>
      <c r="DR15" s="1">
        <v>4310056.9230769239</v>
      </c>
      <c r="DS15" s="1">
        <v>1847180.365384615</v>
      </c>
      <c r="DT15" s="24">
        <f t="shared" si="9"/>
        <v>6157237.288461539</v>
      </c>
      <c r="DV15" s="1">
        <v>345181</v>
      </c>
      <c r="DW15" s="1">
        <v>5396</v>
      </c>
      <c r="DX15" s="1">
        <v>0</v>
      </c>
      <c r="DY15" s="1">
        <v>9143757.5769230779</v>
      </c>
      <c r="EA15" s="1">
        <v>1053850</v>
      </c>
      <c r="EB15" s="1">
        <v>6871102</v>
      </c>
      <c r="EC15" s="1">
        <v>81224061</v>
      </c>
      <c r="ED15" s="1">
        <v>4429352.8958000001</v>
      </c>
      <c r="EE15" s="1">
        <v>0</v>
      </c>
      <c r="EF15" s="1">
        <v>0</v>
      </c>
      <c r="EG15" s="1">
        <v>23578</v>
      </c>
      <c r="EH15" s="1">
        <v>93496</v>
      </c>
      <c r="EI15" s="1">
        <v>2162934</v>
      </c>
      <c r="EJ15" s="1">
        <v>2963603.3819999988</v>
      </c>
      <c r="EK15" s="1">
        <v>0</v>
      </c>
      <c r="EL15" s="1">
        <v>0</v>
      </c>
      <c r="EM15" s="1">
        <v>8453420</v>
      </c>
      <c r="EN15" s="1">
        <v>4400671.4288999997</v>
      </c>
      <c r="EO15" s="1">
        <v>0</v>
      </c>
      <c r="EP15" s="1">
        <v>0</v>
      </c>
      <c r="EQ15" s="1">
        <v>0</v>
      </c>
      <c r="ER15" s="1">
        <v>0</v>
      </c>
      <c r="ET15"/>
      <c r="EU15">
        <v>25.447161436057971</v>
      </c>
      <c r="EV15">
        <v>1297.674418604651</v>
      </c>
      <c r="EW15">
        <v>25.524049590243042</v>
      </c>
      <c r="EX15">
        <v>1270.0270664168229</v>
      </c>
      <c r="EY15"/>
      <c r="EZ15">
        <v>0.86318202053346615</v>
      </c>
      <c r="FA15" s="37">
        <v>2938529.0966969379</v>
      </c>
      <c r="FB15"/>
      <c r="FC15">
        <v>2.0051628402812214</v>
      </c>
      <c r="FD15">
        <v>0.94387966802770229</v>
      </c>
      <c r="FE15">
        <v>0.6624942870183308</v>
      </c>
      <c r="FF15">
        <v>0.77077591728390693</v>
      </c>
      <c r="FG15"/>
      <c r="FH15" s="41">
        <v>9.7950060750671391</v>
      </c>
      <c r="FI15" s="41">
        <v>32.979070382419025</v>
      </c>
      <c r="FJ15"/>
      <c r="FK15" s="37">
        <v>0</v>
      </c>
      <c r="FL15">
        <v>0</v>
      </c>
      <c r="FM15"/>
      <c r="FN15"/>
      <c r="FO15"/>
      <c r="FP15" s="48">
        <v>0.45304670912269851</v>
      </c>
      <c r="FQ15" s="41">
        <v>0.73090351374064122</v>
      </c>
      <c r="FR15" s="48">
        <v>0.60076188933430574</v>
      </c>
      <c r="FS15" s="41">
        <v>0.73886089779677977</v>
      </c>
      <c r="FT15" s="48">
        <v>1.0160884303622211</v>
      </c>
      <c r="FU15" s="41">
        <v>0.95728681988204378</v>
      </c>
      <c r="FV15" s="41">
        <v>31.690199756231561</v>
      </c>
      <c r="FW15" s="41">
        <v>9.4498376556307218</v>
      </c>
      <c r="FX15" s="41">
        <v>17.361970653111733</v>
      </c>
      <c r="FY15"/>
      <c r="FZ15">
        <v>1371153.846153846</v>
      </c>
      <c r="GA15"/>
      <c r="GB15"/>
      <c r="GC15" s="45">
        <v>19805638.687290967</v>
      </c>
      <c r="GD15" s="45">
        <v>241924.4347826087</v>
      </c>
      <c r="GE15"/>
      <c r="GF15">
        <v>0</v>
      </c>
      <c r="GH15">
        <v>1.92</v>
      </c>
      <c r="GJ15">
        <v>0</v>
      </c>
      <c r="GK15">
        <v>0</v>
      </c>
      <c r="GL15">
        <v>0</v>
      </c>
      <c r="GM15">
        <v>1053850</v>
      </c>
      <c r="GN15">
        <v>81224061</v>
      </c>
      <c r="GO15">
        <v>0</v>
      </c>
      <c r="GP15">
        <v>0</v>
      </c>
      <c r="GQ15">
        <v>501725</v>
      </c>
      <c r="GR15">
        <v>23578</v>
      </c>
      <c r="GS15">
        <v>0</v>
      </c>
      <c r="GT15">
        <v>2162934</v>
      </c>
      <c r="GU15">
        <v>0</v>
      </c>
      <c r="GV15">
        <v>8453420</v>
      </c>
      <c r="GW15">
        <v>0</v>
      </c>
      <c r="GX15">
        <v>0</v>
      </c>
      <c r="GZ15">
        <v>3703.654184247539</v>
      </c>
      <c r="HA15">
        <v>1177.4834306454161</v>
      </c>
      <c r="HC15">
        <v>1618.099564370056</v>
      </c>
      <c r="HD15">
        <v>5804.135168314273</v>
      </c>
      <c r="HF15">
        <v>25.524049590243042</v>
      </c>
      <c r="HG15">
        <v>25.447161436057971</v>
      </c>
    </row>
    <row r="16" spans="1:215" ht="14.45">
      <c r="A16" s="4">
        <v>44662</v>
      </c>
      <c r="B16" s="73">
        <f t="shared" si="2"/>
        <v>2022</v>
      </c>
      <c r="C16" s="73" t="str">
        <f t="shared" si="3"/>
        <v>2022_Q2</v>
      </c>
      <c r="D16" s="73" t="str">
        <f t="shared" si="4"/>
        <v>2022_H1</v>
      </c>
      <c r="E16" s="73" t="str">
        <f t="shared" si="5"/>
        <v>2022_W15</v>
      </c>
      <c r="F16" s="73" t="str">
        <f t="shared" si="0"/>
        <v>2022_04</v>
      </c>
      <c r="G16" s="73">
        <v>1</v>
      </c>
      <c r="H16" s="4" t="s">
        <v>68</v>
      </c>
      <c r="J16" s="1">
        <v>33429056</v>
      </c>
      <c r="K16" s="1">
        <v>6692</v>
      </c>
      <c r="L16" s="80">
        <v>8583160</v>
      </c>
      <c r="M16" s="1">
        <v>50926804</v>
      </c>
      <c r="N16" s="1">
        <v>35305</v>
      </c>
      <c r="O16">
        <v>20882944.336421769</v>
      </c>
      <c r="P16" s="1"/>
      <c r="Q16" s="6">
        <v>25.4420160712884</v>
      </c>
      <c r="R16" s="6">
        <v>1282.6001195457261</v>
      </c>
      <c r="S16" s="80">
        <v>850502580</v>
      </c>
      <c r="T16" s="6">
        <v>25.515035461483109</v>
      </c>
      <c r="U16" s="6">
        <v>591.5010433769088</v>
      </c>
      <c r="V16">
        <v>1299399210</v>
      </c>
      <c r="W16" s="8">
        <v>0</v>
      </c>
      <c r="X16" s="8">
        <v>0</v>
      </c>
      <c r="Y16" s="8">
        <v>0</v>
      </c>
      <c r="Z16" s="8">
        <v>0.46112563610925211</v>
      </c>
      <c r="AB16" s="6">
        <v>17.400854178412196</v>
      </c>
      <c r="AC16" s="6">
        <v>0.46238372945631445</v>
      </c>
      <c r="AD16" s="6">
        <v>21.13083711830684</v>
      </c>
      <c r="AE16" s="6">
        <v>1.1016670705003904</v>
      </c>
      <c r="AF16" s="1"/>
      <c r="AG16" s="8">
        <v>8.9272483281970558E-2</v>
      </c>
      <c r="AH16" s="8">
        <v>0</v>
      </c>
      <c r="AI16" s="8">
        <v>0.59000033143102448</v>
      </c>
      <c r="AJ16" s="8">
        <v>0</v>
      </c>
      <c r="AK16" s="8">
        <v>0</v>
      </c>
      <c r="AL16" s="8">
        <v>0</v>
      </c>
      <c r="AM16" s="8">
        <v>0.69113277869711098</v>
      </c>
      <c r="AN16" s="8">
        <v>0.19111680470732209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24">
        <f t="shared" si="1"/>
        <v>0</v>
      </c>
      <c r="BB16" s="1"/>
      <c r="BC16" s="8">
        <v>0</v>
      </c>
      <c r="BD16" s="8">
        <v>0</v>
      </c>
      <c r="BE16" s="8">
        <v>0</v>
      </c>
      <c r="BF16" s="8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1"/>
      <c r="BP16" s="6">
        <v>18.714285714285719</v>
      </c>
      <c r="BQ16" s="6">
        <v>12.142857142857141</v>
      </c>
      <c r="BR16" s="6">
        <v>14</v>
      </c>
      <c r="BS16" s="6">
        <v>7.1428571428571432</v>
      </c>
      <c r="BU16" s="1">
        <v>7039563</v>
      </c>
      <c r="BV16" s="1">
        <v>28684</v>
      </c>
      <c r="BW16" s="1">
        <f t="shared" si="10"/>
        <v>337477</v>
      </c>
      <c r="BX16" s="1">
        <f t="shared" si="11"/>
        <v>398</v>
      </c>
      <c r="BZ16" s="1">
        <v>0</v>
      </c>
      <c r="CA16" s="1">
        <v>0</v>
      </c>
      <c r="CB16" s="1">
        <v>0</v>
      </c>
      <c r="CC16" s="1">
        <v>0</v>
      </c>
      <c r="CE16" s="1">
        <v>872549</v>
      </c>
      <c r="CF16" s="1">
        <v>296830</v>
      </c>
      <c r="CG16" s="1">
        <v>0</v>
      </c>
      <c r="CH16" s="1">
        <v>3622673.846153846</v>
      </c>
      <c r="CI16" s="24">
        <f t="shared" si="6"/>
        <v>4792052.846153846</v>
      </c>
      <c r="CJ16" s="24">
        <f t="shared" si="7"/>
        <v>1169379</v>
      </c>
      <c r="CL16" s="1">
        <v>0</v>
      </c>
      <c r="CN16" s="1">
        <v>20531446.5</v>
      </c>
      <c r="CP16" s="1">
        <v>46381</v>
      </c>
      <c r="CQ16" s="1">
        <v>101794.9371634056</v>
      </c>
      <c r="CR16" s="1">
        <v>0</v>
      </c>
      <c r="CS16" s="1">
        <v>0</v>
      </c>
      <c r="CT16" s="1">
        <v>342540.00000000012</v>
      </c>
      <c r="CV16" s="1">
        <v>5684615.384615385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24">
        <f t="shared" si="8"/>
        <v>5684615.384615385</v>
      </c>
      <c r="DP16" s="1">
        <v>18110.25</v>
      </c>
      <c r="DQ16" s="1">
        <v>351385.25</v>
      </c>
      <c r="DR16" s="1">
        <v>4310056.9230769239</v>
      </c>
      <c r="DS16" s="1">
        <v>1847180.365384615</v>
      </c>
      <c r="DT16" s="24">
        <f t="shared" si="9"/>
        <v>6157237.288461539</v>
      </c>
      <c r="DV16" s="1">
        <v>391158</v>
      </c>
      <c r="DW16" s="1">
        <v>4701</v>
      </c>
      <c r="DX16" s="1">
        <v>0</v>
      </c>
      <c r="DY16" s="1">
        <v>9143757.5769230779</v>
      </c>
      <c r="EA16" s="1">
        <v>963635</v>
      </c>
      <c r="EB16" s="1">
        <v>6282900.1999999983</v>
      </c>
      <c r="EC16" s="1">
        <v>121423655</v>
      </c>
      <c r="ED16" s="1">
        <v>5992245.6754999999</v>
      </c>
      <c r="EE16" s="1">
        <v>0</v>
      </c>
      <c r="EF16" s="1">
        <v>0</v>
      </c>
      <c r="EG16" s="1">
        <v>19441</v>
      </c>
      <c r="EH16" s="1">
        <v>76239</v>
      </c>
      <c r="EI16" s="1">
        <v>2383115</v>
      </c>
      <c r="EJ16" s="1">
        <v>3121122.311999999</v>
      </c>
      <c r="EK16" s="1">
        <v>0</v>
      </c>
      <c r="EL16" s="1">
        <v>0</v>
      </c>
      <c r="EM16" s="1">
        <v>9361548</v>
      </c>
      <c r="EN16" s="1">
        <v>7848484.2867999999</v>
      </c>
      <c r="EO16" s="1">
        <v>0</v>
      </c>
      <c r="EP16" s="1">
        <v>0</v>
      </c>
      <c r="EQ16" s="1">
        <v>0</v>
      </c>
      <c r="ER16" s="1">
        <v>0</v>
      </c>
      <c r="ET16"/>
      <c r="EU16">
        <v>25.4420160712884</v>
      </c>
      <c r="EV16">
        <v>1282.6001195457261</v>
      </c>
      <c r="EW16">
        <v>25.515035461483109</v>
      </c>
      <c r="EX16">
        <v>591.5010433769088</v>
      </c>
      <c r="EY16"/>
      <c r="EZ16">
        <v>0.91097500803930498</v>
      </c>
      <c r="FA16" s="37">
        <v>101794.9371634056</v>
      </c>
      <c r="FB16"/>
      <c r="FC16">
        <v>1.9487671783967111</v>
      </c>
      <c r="FD16">
        <v>0.94354468087017296</v>
      </c>
      <c r="FE16">
        <v>0.54336699284023604</v>
      </c>
      <c r="FF16">
        <v>0.74921054098590867</v>
      </c>
      <c r="FG16"/>
      <c r="FH16" s="41">
        <v>9.3192328538099325</v>
      </c>
      <c r="FI16" s="41">
        <v>33.04431958042958</v>
      </c>
      <c r="FJ16"/>
      <c r="FK16" s="37">
        <v>0</v>
      </c>
      <c r="FL16">
        <v>0</v>
      </c>
      <c r="FM16"/>
      <c r="FN16"/>
      <c r="FO16"/>
      <c r="FP16" s="48">
        <v>0.46238372945631445</v>
      </c>
      <c r="FQ16" s="41">
        <v>0.73036774224043843</v>
      </c>
      <c r="FR16" s="48">
        <v>0.55478706675032119</v>
      </c>
      <c r="FS16" s="41">
        <v>0.73763045571168284</v>
      </c>
      <c r="FT16" s="48">
        <v>0.68533875318928161</v>
      </c>
      <c r="FU16" s="41">
        <v>0.94280739925884149</v>
      </c>
      <c r="FV16" s="41">
        <v>31.943270019904251</v>
      </c>
      <c r="FW16" s="41">
        <v>9.4498847105182229</v>
      </c>
      <c r="FX16" s="41">
        <v>17.400854178412196</v>
      </c>
      <c r="FY16"/>
      <c r="FZ16">
        <v>1371153.846153846</v>
      </c>
      <c r="GA16"/>
      <c r="GB16"/>
      <c r="GC16" s="45">
        <v>19805638.687290967</v>
      </c>
      <c r="GD16" s="45">
        <v>241924.4347826087</v>
      </c>
      <c r="GE16"/>
      <c r="GF16">
        <v>0</v>
      </c>
      <c r="GH16">
        <v>1.92</v>
      </c>
      <c r="GJ16">
        <v>0</v>
      </c>
      <c r="GK16">
        <v>158007.5</v>
      </c>
      <c r="GL16">
        <v>0</v>
      </c>
      <c r="GM16">
        <v>963635</v>
      </c>
      <c r="GN16">
        <v>121423655</v>
      </c>
      <c r="GO16">
        <v>0</v>
      </c>
      <c r="GP16">
        <v>0</v>
      </c>
      <c r="GQ16">
        <v>501725</v>
      </c>
      <c r="GR16">
        <v>19441</v>
      </c>
      <c r="GS16">
        <v>0</v>
      </c>
      <c r="GT16">
        <v>2383115</v>
      </c>
      <c r="GU16">
        <v>0</v>
      </c>
      <c r="GV16">
        <v>9361548</v>
      </c>
      <c r="GW16">
        <v>0</v>
      </c>
      <c r="GX16">
        <v>0</v>
      </c>
      <c r="GZ16">
        <v>3848.619801155588</v>
      </c>
      <c r="HA16">
        <v>1229.291540785498</v>
      </c>
      <c r="HC16">
        <v>1631.7986809045231</v>
      </c>
      <c r="HD16">
        <v>6564.2317037612984</v>
      </c>
      <c r="HF16">
        <v>25.515035461483109</v>
      </c>
      <c r="HG16">
        <v>25.4420160712884</v>
      </c>
    </row>
    <row r="17" spans="1:215" ht="14.45">
      <c r="A17" s="4">
        <v>44669</v>
      </c>
      <c r="B17" s="73">
        <f t="shared" si="2"/>
        <v>2022</v>
      </c>
      <c r="C17" s="73" t="str">
        <f t="shared" si="3"/>
        <v>2022_Q2</v>
      </c>
      <c r="D17" s="73" t="str">
        <f t="shared" si="4"/>
        <v>2022_H1</v>
      </c>
      <c r="E17" s="73" t="str">
        <f t="shared" si="5"/>
        <v>2022_W16</v>
      </c>
      <c r="F17" s="73" t="str">
        <f t="shared" si="0"/>
        <v>2022_04</v>
      </c>
      <c r="G17" s="73">
        <v>1</v>
      </c>
      <c r="H17" s="4" t="s">
        <v>68</v>
      </c>
      <c r="J17" s="1">
        <v>33699392</v>
      </c>
      <c r="K17" s="1">
        <v>13697</v>
      </c>
      <c r="L17" s="80">
        <v>15233060</v>
      </c>
      <c r="M17" s="1">
        <v>55133360</v>
      </c>
      <c r="N17" s="1">
        <v>41964</v>
      </c>
      <c r="O17">
        <v>21158175.663578231</v>
      </c>
      <c r="P17" s="1"/>
      <c r="Q17" s="6">
        <v>25.439432853862769</v>
      </c>
      <c r="R17" s="6">
        <v>1112.1457253413159</v>
      </c>
      <c r="S17" s="80">
        <v>857293420</v>
      </c>
      <c r="T17" s="6">
        <v>23.52508717045361</v>
      </c>
      <c r="U17" s="6">
        <v>504.19825716276421</v>
      </c>
      <c r="V17">
        <v>1297017100</v>
      </c>
      <c r="W17" s="8">
        <v>0</v>
      </c>
      <c r="X17" s="8">
        <v>0</v>
      </c>
      <c r="Y17" s="8">
        <v>7.9333405002887422E-2</v>
      </c>
      <c r="Z17" s="8">
        <v>0.53147087287730399</v>
      </c>
      <c r="AB17" s="6">
        <v>17.500825241370805</v>
      </c>
      <c r="AC17" s="6">
        <v>0.8427387890566056</v>
      </c>
      <c r="AD17" s="6">
        <v>21.700981921487049</v>
      </c>
      <c r="AE17" s="6">
        <v>1.6382159946033779</v>
      </c>
      <c r="AF17" s="1"/>
      <c r="AG17" s="8">
        <v>9.3165334507438441E-2</v>
      </c>
      <c r="AH17" s="8">
        <v>0</v>
      </c>
      <c r="AI17" s="8">
        <v>0.57170290703182913</v>
      </c>
      <c r="AJ17" s="8">
        <v>0</v>
      </c>
      <c r="AK17" s="8">
        <v>0</v>
      </c>
      <c r="AL17" s="8">
        <v>0</v>
      </c>
      <c r="AM17" s="8">
        <v>0.65873708383853247</v>
      </c>
      <c r="AN17" s="8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24">
        <f t="shared" si="1"/>
        <v>0</v>
      </c>
      <c r="BB17" s="1"/>
      <c r="BC17" s="8">
        <v>0</v>
      </c>
      <c r="BD17" s="8">
        <v>0</v>
      </c>
      <c r="BE17" s="8">
        <v>0</v>
      </c>
      <c r="BF17" s="8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1"/>
      <c r="BP17" s="6">
        <v>19.142857142857139</v>
      </c>
      <c r="BQ17" s="6">
        <v>13.428571428571431</v>
      </c>
      <c r="BR17" s="6">
        <v>16.142857142857139</v>
      </c>
      <c r="BS17" s="6">
        <v>7.1428571428571432</v>
      </c>
      <c r="BU17" s="1">
        <v>7374251</v>
      </c>
      <c r="BV17" s="1">
        <v>29023</v>
      </c>
      <c r="BW17" s="1">
        <f t="shared" si="10"/>
        <v>334688</v>
      </c>
      <c r="BX17" s="1">
        <f t="shared" si="11"/>
        <v>339</v>
      </c>
      <c r="BZ17" s="1">
        <v>117407963.6363636</v>
      </c>
      <c r="CA17" s="1">
        <v>248363</v>
      </c>
      <c r="CB17" s="1">
        <v>0</v>
      </c>
      <c r="CC17" s="1">
        <v>0</v>
      </c>
      <c r="CE17" s="1">
        <v>1920542</v>
      </c>
      <c r="CF17" s="1">
        <v>124456</v>
      </c>
      <c r="CG17" s="1">
        <v>0</v>
      </c>
      <c r="CH17" s="1">
        <v>3622673.846153846</v>
      </c>
      <c r="CI17" s="24">
        <f t="shared" si="6"/>
        <v>5667671.846153846</v>
      </c>
      <c r="CJ17" s="24">
        <f t="shared" si="7"/>
        <v>2044998</v>
      </c>
      <c r="CL17" s="1">
        <v>0</v>
      </c>
      <c r="CN17" s="1">
        <v>20531446.5</v>
      </c>
      <c r="CP17" s="1">
        <v>0</v>
      </c>
      <c r="CQ17" s="1">
        <v>0</v>
      </c>
      <c r="CR17" s="1">
        <v>2047</v>
      </c>
      <c r="CS17" s="1">
        <v>4492.6637281104613</v>
      </c>
      <c r="CT17" s="1">
        <v>342540.00000000012</v>
      </c>
      <c r="CV17" s="1">
        <v>5684615.384615385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24">
        <f t="shared" si="8"/>
        <v>5684615.384615385</v>
      </c>
      <c r="DP17" s="1">
        <v>18110.25</v>
      </c>
      <c r="DQ17" s="1">
        <v>351385.25</v>
      </c>
      <c r="DR17" s="1">
        <v>4310056.9230769239</v>
      </c>
      <c r="DS17" s="1">
        <v>1847180.365384615</v>
      </c>
      <c r="DT17" s="24">
        <f t="shared" si="9"/>
        <v>6157237.288461539</v>
      </c>
      <c r="DV17" s="1">
        <v>397860</v>
      </c>
      <c r="DW17" s="1">
        <v>7137</v>
      </c>
      <c r="DX17" s="1">
        <v>0</v>
      </c>
      <c r="DY17" s="1">
        <v>9143757.5769230779</v>
      </c>
      <c r="EA17" s="1">
        <v>468729</v>
      </c>
      <c r="EB17" s="1">
        <v>3056113.08</v>
      </c>
      <c r="EC17" s="1">
        <v>154106272</v>
      </c>
      <c r="ED17" s="1">
        <v>7251214.2047999986</v>
      </c>
      <c r="EE17" s="1">
        <v>0</v>
      </c>
      <c r="EF17" s="1">
        <v>0</v>
      </c>
      <c r="EG17" s="1">
        <v>45726</v>
      </c>
      <c r="EH17" s="1">
        <v>149031</v>
      </c>
      <c r="EI17" s="1">
        <v>1815794</v>
      </c>
      <c r="EJ17" s="1">
        <v>2844207.6291999999</v>
      </c>
      <c r="EK17" s="1">
        <v>0</v>
      </c>
      <c r="EL17" s="1">
        <v>0</v>
      </c>
      <c r="EM17" s="1">
        <v>10456920</v>
      </c>
      <c r="EN17" s="1">
        <v>8680204.2857000008</v>
      </c>
      <c r="EO17" s="1">
        <v>0</v>
      </c>
      <c r="EP17" s="1">
        <v>0</v>
      </c>
      <c r="EQ17" s="1">
        <v>0</v>
      </c>
      <c r="ER17" s="1">
        <v>0</v>
      </c>
      <c r="ET17"/>
      <c r="EU17">
        <v>25.439432853862769</v>
      </c>
      <c r="EV17">
        <v>1112.1457253413159</v>
      </c>
      <c r="EW17">
        <v>23.52508717045361</v>
      </c>
      <c r="EX17">
        <v>504.19825716276421</v>
      </c>
      <c r="EY17"/>
      <c r="EZ17">
        <v>0.93420097204570041</v>
      </c>
      <c r="FA17" s="37">
        <v>4492.6637281104613</v>
      </c>
      <c r="FB17"/>
      <c r="FC17">
        <v>1.5414115597773055</v>
      </c>
      <c r="FD17">
        <v>0.9423649435790703</v>
      </c>
      <c r="FE17">
        <v>0.3709524642147356</v>
      </c>
      <c r="FF17">
        <v>0.73917079239607841</v>
      </c>
      <c r="FG17"/>
      <c r="FH17" s="41">
        <v>9.2999486044515045</v>
      </c>
      <c r="FI17" s="41">
        <v>33.003954989759968</v>
      </c>
      <c r="FJ17"/>
      <c r="FK17" s="37">
        <v>4967260</v>
      </c>
      <c r="FL17">
        <v>0</v>
      </c>
      <c r="FM17"/>
      <c r="FN17"/>
      <c r="FO17"/>
      <c r="FP17" s="48">
        <v>0.8427387890566056</v>
      </c>
      <c r="FQ17" s="41">
        <v>0.81140437949537925</v>
      </c>
      <c r="FR17" s="48">
        <v>0.39812712667890016</v>
      </c>
      <c r="FS17" s="41">
        <v>0.74313942613133299</v>
      </c>
      <c r="FT17" s="48">
        <v>1.3785447556246753</v>
      </c>
      <c r="FU17" s="41">
        <v>0.92212611690552038</v>
      </c>
      <c r="FV17" s="41">
        <v>32.092515740591864</v>
      </c>
      <c r="FW17" s="41">
        <v>9.3868419936362759</v>
      </c>
      <c r="FX17" s="41">
        <v>17.500825241370805</v>
      </c>
      <c r="FY17"/>
      <c r="FZ17">
        <v>1371153.846153846</v>
      </c>
      <c r="GA17"/>
      <c r="GB17"/>
      <c r="GC17" s="45">
        <v>71345826.013377935</v>
      </c>
      <c r="GD17" s="45">
        <v>72377077.347826093</v>
      </c>
      <c r="GE17"/>
      <c r="GF17">
        <v>0</v>
      </c>
      <c r="GH17">
        <v>1.92</v>
      </c>
      <c r="GJ17">
        <v>0</v>
      </c>
      <c r="GK17">
        <v>67717.5</v>
      </c>
      <c r="GL17">
        <v>0</v>
      </c>
      <c r="GM17">
        <v>468729</v>
      </c>
      <c r="GN17">
        <v>154106272</v>
      </c>
      <c r="GO17">
        <v>0</v>
      </c>
      <c r="GP17">
        <v>0</v>
      </c>
      <c r="GQ17">
        <v>501725</v>
      </c>
      <c r="GR17">
        <v>45726</v>
      </c>
      <c r="GS17">
        <v>0</v>
      </c>
      <c r="GT17">
        <v>1815794</v>
      </c>
      <c r="GU17">
        <v>0</v>
      </c>
      <c r="GV17">
        <v>10456920</v>
      </c>
      <c r="GW17">
        <v>0</v>
      </c>
      <c r="GX17">
        <v>0</v>
      </c>
      <c r="GZ17">
        <v>5151.2568224299066</v>
      </c>
      <c r="HA17">
        <v>1358.226406322641</v>
      </c>
      <c r="HC17">
        <v>1703.6333825974509</v>
      </c>
      <c r="HD17">
        <v>5329.8589844777689</v>
      </c>
      <c r="HF17">
        <v>25.552232804240479</v>
      </c>
      <c r="HG17">
        <v>25.439432853862769</v>
      </c>
    </row>
    <row r="18" spans="1:215" ht="14.45">
      <c r="A18" s="4">
        <v>44676</v>
      </c>
      <c r="B18" s="73">
        <f t="shared" si="2"/>
        <v>2022</v>
      </c>
      <c r="C18" s="73" t="str">
        <f t="shared" si="3"/>
        <v>2022_Q2</v>
      </c>
      <c r="D18" s="73" t="str">
        <f t="shared" si="4"/>
        <v>2022_H1</v>
      </c>
      <c r="E18" s="73" t="str">
        <f t="shared" si="5"/>
        <v>2022_W17</v>
      </c>
      <c r="F18" s="73" t="str">
        <f t="shared" si="0"/>
        <v>2022_04</v>
      </c>
      <c r="G18" s="73">
        <v>1</v>
      </c>
      <c r="H18" s="4" t="s">
        <v>68</v>
      </c>
      <c r="J18" s="1">
        <v>33948928</v>
      </c>
      <c r="K18" s="1">
        <v>11720</v>
      </c>
      <c r="L18" s="80">
        <v>13609600</v>
      </c>
      <c r="M18" s="1">
        <v>51500212</v>
      </c>
      <c r="N18" s="1">
        <v>22893</v>
      </c>
      <c r="O18">
        <v>26568140</v>
      </c>
      <c r="P18" s="1"/>
      <c r="Q18" s="6">
        <v>25.439052155048898</v>
      </c>
      <c r="R18" s="6">
        <v>1161.22866894198</v>
      </c>
      <c r="S18" s="80">
        <v>863628550</v>
      </c>
      <c r="T18" s="6">
        <v>25.200809076281079</v>
      </c>
      <c r="U18" s="6">
        <v>1160.535534879657</v>
      </c>
      <c r="V18">
        <v>1297847010</v>
      </c>
      <c r="W18" s="8">
        <v>0</v>
      </c>
      <c r="X18" s="8">
        <v>0</v>
      </c>
      <c r="Y18" s="8">
        <v>1.2211434412876299E-2</v>
      </c>
      <c r="Z18" s="8">
        <v>0</v>
      </c>
      <c r="AB18" s="6">
        <v>17.520388225512182</v>
      </c>
      <c r="AC18" s="6">
        <v>0.77686993135962479</v>
      </c>
      <c r="AD18" s="6">
        <v>21.381645957419551</v>
      </c>
      <c r="AE18" s="6">
        <v>1.0322262755903469</v>
      </c>
      <c r="AF18" s="1"/>
      <c r="AG18" s="8">
        <v>6.8077734275640733E-2</v>
      </c>
      <c r="AH18" s="8">
        <v>0</v>
      </c>
      <c r="AI18" s="8">
        <v>0.49075043921329697</v>
      </c>
      <c r="AJ18" s="8">
        <v>0</v>
      </c>
      <c r="AK18" s="8">
        <v>0</v>
      </c>
      <c r="AL18" s="8">
        <v>0</v>
      </c>
      <c r="AM18" s="8">
        <v>0.50251256281407031</v>
      </c>
      <c r="AN18" s="8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24">
        <f t="shared" si="1"/>
        <v>0</v>
      </c>
      <c r="BB18" s="1"/>
      <c r="BC18" s="8">
        <v>0</v>
      </c>
      <c r="BD18" s="8">
        <v>0</v>
      </c>
      <c r="BE18" s="8">
        <v>0</v>
      </c>
      <c r="BF18" s="8">
        <v>0.8571428571428571</v>
      </c>
      <c r="BG18" s="8">
        <v>0.14285714285714279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1"/>
      <c r="BP18" s="6">
        <v>20.142857142857139</v>
      </c>
      <c r="BQ18" s="6">
        <v>13.142857142857141</v>
      </c>
      <c r="BR18" s="6">
        <v>16.142857142857139</v>
      </c>
      <c r="BS18" s="6">
        <v>7.8571428571428568</v>
      </c>
      <c r="BU18" s="1">
        <v>7660012</v>
      </c>
      <c r="BV18" s="1">
        <v>29308</v>
      </c>
      <c r="BW18" s="1">
        <f t="shared" si="10"/>
        <v>285761</v>
      </c>
      <c r="BX18" s="1">
        <f t="shared" si="11"/>
        <v>285</v>
      </c>
      <c r="BZ18" s="1">
        <v>14585909.09090909</v>
      </c>
      <c r="CA18" s="1">
        <v>32089</v>
      </c>
      <c r="CB18" s="1">
        <v>0</v>
      </c>
      <c r="CC18" s="1">
        <v>0</v>
      </c>
      <c r="CE18" s="1">
        <v>3599369</v>
      </c>
      <c r="CF18" s="1">
        <v>163146</v>
      </c>
      <c r="CG18" s="1">
        <v>0</v>
      </c>
      <c r="CH18" s="1">
        <v>3622673.846153846</v>
      </c>
      <c r="CI18" s="24">
        <f t="shared" si="6"/>
        <v>7385188.846153846</v>
      </c>
      <c r="CJ18" s="24">
        <f t="shared" si="7"/>
        <v>3762515</v>
      </c>
      <c r="CL18" s="1">
        <v>0</v>
      </c>
      <c r="CN18" s="1">
        <v>20531446.5</v>
      </c>
      <c r="CP18" s="1">
        <v>0</v>
      </c>
      <c r="CQ18" s="1">
        <v>0</v>
      </c>
      <c r="CR18" s="1">
        <v>0</v>
      </c>
      <c r="CS18" s="1">
        <v>0</v>
      </c>
      <c r="CT18" s="1">
        <v>342540.00000000012</v>
      </c>
      <c r="CV18" s="1">
        <v>5684615.384615385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24">
        <f t="shared" si="8"/>
        <v>5684615.384615385</v>
      </c>
      <c r="DP18" s="1">
        <v>18110.25</v>
      </c>
      <c r="DQ18" s="1">
        <v>351385.25</v>
      </c>
      <c r="DR18" s="1">
        <v>4310056.9230769239</v>
      </c>
      <c r="DS18" s="1">
        <v>1847180.365384615</v>
      </c>
      <c r="DT18" s="24">
        <f t="shared" si="9"/>
        <v>6157237.288461539</v>
      </c>
      <c r="DV18" s="1">
        <v>374245</v>
      </c>
      <c r="DW18" s="1">
        <v>4841</v>
      </c>
      <c r="DX18" s="1">
        <v>0</v>
      </c>
      <c r="DY18" s="1">
        <v>9143757.5769230779</v>
      </c>
      <c r="EA18" s="1">
        <v>261190</v>
      </c>
      <c r="EB18" s="1">
        <v>1702958.8</v>
      </c>
      <c r="EC18" s="1">
        <v>102245704</v>
      </c>
      <c r="ED18" s="1">
        <v>4760506.1721999999</v>
      </c>
      <c r="EE18" s="1">
        <v>0</v>
      </c>
      <c r="EF18" s="1">
        <v>0</v>
      </c>
      <c r="EG18" s="1">
        <v>95434</v>
      </c>
      <c r="EH18" s="1">
        <v>330379</v>
      </c>
      <c r="EI18" s="1">
        <v>2391441</v>
      </c>
      <c r="EJ18" s="1">
        <v>3807169.9397</v>
      </c>
      <c r="EK18" s="1">
        <v>0</v>
      </c>
      <c r="EL18" s="1">
        <v>0</v>
      </c>
      <c r="EM18" s="1">
        <v>6956257</v>
      </c>
      <c r="EN18" s="1">
        <v>5661714.2856999999</v>
      </c>
      <c r="EO18" s="1">
        <v>0</v>
      </c>
      <c r="EP18" s="1">
        <v>0</v>
      </c>
      <c r="EQ18" s="1">
        <v>0</v>
      </c>
      <c r="ER18" s="1">
        <v>0</v>
      </c>
      <c r="ET18"/>
      <c r="EU18">
        <v>25.439052155048898</v>
      </c>
      <c r="EV18">
        <v>1161.22866894198</v>
      </c>
      <c r="EW18">
        <v>25.200809076281079</v>
      </c>
      <c r="EX18">
        <v>1160.535534879657</v>
      </c>
      <c r="EY18"/>
      <c r="EZ18">
        <v>0.93834525180704165</v>
      </c>
      <c r="FA18" s="37">
        <v>0</v>
      </c>
      <c r="FB18"/>
      <c r="FC18">
        <v>1.4792283825695245</v>
      </c>
      <c r="FD18">
        <v>0.94141134507577928</v>
      </c>
      <c r="FE18">
        <v>0.17153972891045277</v>
      </c>
      <c r="FF18">
        <v>0.63594857719743314</v>
      </c>
      <c r="FG18"/>
      <c r="FH18" s="41">
        <v>9.3505212720545785</v>
      </c>
      <c r="FI18" s="41">
        <v>33.175912744595145</v>
      </c>
      <c r="FJ18"/>
      <c r="FK18" s="37">
        <v>641780</v>
      </c>
      <c r="FL18">
        <v>0</v>
      </c>
      <c r="FM18"/>
      <c r="FN18"/>
      <c r="FO18"/>
      <c r="FP18" s="48">
        <v>0.77686993135962479</v>
      </c>
      <c r="FQ18" s="41">
        <v>0.86466373294018339</v>
      </c>
      <c r="FR18" s="48">
        <v>0.18764593093621529</v>
      </c>
      <c r="FS18" s="41">
        <v>0.65446412813475463</v>
      </c>
      <c r="FT18" s="48">
        <v>1.2924016954038711</v>
      </c>
      <c r="FU18" s="41">
        <v>0.92587437646654536</v>
      </c>
      <c r="FV18" s="41">
        <v>32.149626218846237</v>
      </c>
      <c r="FW18" s="41">
        <v>9.4257979665660212</v>
      </c>
      <c r="FX18" s="41">
        <v>17.520388225512182</v>
      </c>
      <c r="FY18"/>
      <c r="FZ18">
        <v>1371153.846153846</v>
      </c>
      <c r="GA18"/>
      <c r="GB18"/>
      <c r="GC18" s="45">
        <v>71345826.013377935</v>
      </c>
      <c r="GD18" s="45">
        <v>72377077.347826093</v>
      </c>
      <c r="GE18"/>
      <c r="GF18">
        <v>0</v>
      </c>
      <c r="GH18">
        <v>1.92</v>
      </c>
      <c r="GJ18">
        <v>0</v>
      </c>
      <c r="GK18">
        <v>0</v>
      </c>
      <c r="GL18">
        <v>0</v>
      </c>
      <c r="GM18">
        <v>261190</v>
      </c>
      <c r="GN18">
        <v>102245704</v>
      </c>
      <c r="GO18">
        <v>0</v>
      </c>
      <c r="GP18">
        <v>0</v>
      </c>
      <c r="GQ18">
        <v>501725</v>
      </c>
      <c r="GR18">
        <v>95434</v>
      </c>
      <c r="GS18">
        <v>0</v>
      </c>
      <c r="GT18">
        <v>2391441</v>
      </c>
      <c r="GU18">
        <v>0</v>
      </c>
      <c r="GV18">
        <v>6956257</v>
      </c>
      <c r="GW18">
        <v>0</v>
      </c>
      <c r="GX18">
        <v>0</v>
      </c>
      <c r="GZ18">
        <v>5156.2607346877012</v>
      </c>
      <c r="HA18">
        <v>1980</v>
      </c>
      <c r="HC18">
        <v>2026.2847654628481</v>
      </c>
      <c r="HD18">
        <v>5239.8983795660533</v>
      </c>
      <c r="HF18">
        <v>25.512351483135639</v>
      </c>
      <c r="HG18">
        <v>25.439052155048898</v>
      </c>
    </row>
    <row r="19" spans="1:215" ht="14.45">
      <c r="A19" s="4">
        <v>44683</v>
      </c>
      <c r="B19" s="73">
        <f t="shared" si="2"/>
        <v>2022</v>
      </c>
      <c r="C19" s="73" t="str">
        <f t="shared" si="3"/>
        <v>2022_Q2</v>
      </c>
      <c r="D19" s="73" t="str">
        <f t="shared" si="4"/>
        <v>2022_H1</v>
      </c>
      <c r="E19" s="73" t="str">
        <f t="shared" si="5"/>
        <v>2022_W18</v>
      </c>
      <c r="F19" s="73" t="str">
        <f t="shared" si="0"/>
        <v>2022_05</v>
      </c>
      <c r="G19" s="73">
        <v>1</v>
      </c>
      <c r="H19" s="4" t="s">
        <v>68</v>
      </c>
      <c r="J19" s="1">
        <v>32786488</v>
      </c>
      <c r="K19" s="1">
        <v>9319</v>
      </c>
      <c r="L19" s="80">
        <v>11112620</v>
      </c>
      <c r="M19" s="1">
        <v>48159600</v>
      </c>
      <c r="N19" s="1">
        <v>33041</v>
      </c>
      <c r="O19">
        <v>27411680</v>
      </c>
      <c r="P19" s="1"/>
      <c r="Q19" s="6">
        <v>25.431903227939511</v>
      </c>
      <c r="R19" s="6">
        <v>1192.4691490503269</v>
      </c>
      <c r="S19" s="80">
        <v>833822790</v>
      </c>
      <c r="T19" s="6">
        <v>25.510836676384351</v>
      </c>
      <c r="U19" s="6">
        <v>829.62622196664745</v>
      </c>
      <c r="V19">
        <v>1228591690</v>
      </c>
      <c r="W19" s="8">
        <v>0</v>
      </c>
      <c r="X19" s="8">
        <v>0</v>
      </c>
      <c r="Y19" s="8">
        <v>0</v>
      </c>
      <c r="Z19" s="8">
        <v>0.24852524235700241</v>
      </c>
      <c r="AB19" s="6">
        <v>17.332851860237234</v>
      </c>
      <c r="AC19" s="6">
        <v>0.62707037198541793</v>
      </c>
      <c r="AD19" s="6">
        <v>20.999185248513889</v>
      </c>
      <c r="AE19" s="6">
        <v>1.0903763404556683</v>
      </c>
      <c r="AF19" s="1"/>
      <c r="AG19" s="8">
        <v>0.15232450725587371</v>
      </c>
      <c r="AH19" s="8">
        <v>0</v>
      </c>
      <c r="AI19" s="8">
        <v>0.48908684088318488</v>
      </c>
      <c r="AJ19" s="8">
        <v>0</v>
      </c>
      <c r="AK19" s="8">
        <v>0</v>
      </c>
      <c r="AL19" s="8">
        <v>0</v>
      </c>
      <c r="AM19" s="8">
        <v>0.50251256281407031</v>
      </c>
      <c r="AN19" s="8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24">
        <f t="shared" si="1"/>
        <v>1</v>
      </c>
      <c r="BB19" s="1"/>
      <c r="BC19" s="8">
        <v>0</v>
      </c>
      <c r="BD19" s="8">
        <v>0</v>
      </c>
      <c r="BE19" s="8">
        <v>0</v>
      </c>
      <c r="BF19" s="8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1"/>
      <c r="BP19" s="6">
        <v>20.857142857142861</v>
      </c>
      <c r="BQ19" s="6">
        <v>13</v>
      </c>
      <c r="BR19" s="6">
        <v>16.714285714285719</v>
      </c>
      <c r="BS19" s="6">
        <v>10.428571428571431</v>
      </c>
      <c r="BU19" s="1">
        <v>7901933</v>
      </c>
      <c r="BV19" s="1">
        <v>29601</v>
      </c>
      <c r="BW19" s="1">
        <f t="shared" si="10"/>
        <v>241921</v>
      </c>
      <c r="BX19" s="1">
        <f t="shared" si="11"/>
        <v>293</v>
      </c>
      <c r="BZ19" s="1">
        <v>0</v>
      </c>
      <c r="CA19" s="1">
        <v>0</v>
      </c>
      <c r="CB19" s="1">
        <v>8241363.6363636358</v>
      </c>
      <c r="CC19" s="1">
        <v>18131</v>
      </c>
      <c r="CE19" s="1">
        <v>8183002</v>
      </c>
      <c r="CF19" s="1">
        <v>96376</v>
      </c>
      <c r="CG19" s="1">
        <v>0</v>
      </c>
      <c r="CH19" s="1">
        <v>3622673.846153846</v>
      </c>
      <c r="CI19" s="24">
        <f t="shared" si="6"/>
        <v>11902051.846153846</v>
      </c>
      <c r="CJ19" s="24">
        <f t="shared" si="7"/>
        <v>8279378</v>
      </c>
      <c r="CL19" s="1">
        <v>0</v>
      </c>
      <c r="CN19" s="1">
        <v>16791352.75</v>
      </c>
      <c r="CP19" s="1">
        <v>0</v>
      </c>
      <c r="CQ19" s="1">
        <v>0</v>
      </c>
      <c r="CR19" s="1">
        <v>2041</v>
      </c>
      <c r="CS19" s="1">
        <v>4479.4951973978759</v>
      </c>
      <c r="CT19" s="1">
        <v>342540.00000000012</v>
      </c>
      <c r="CV19" s="1">
        <v>5684615.384615385</v>
      </c>
      <c r="CW19" s="1">
        <v>4358750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24">
        <f t="shared" si="8"/>
        <v>10043365.384615384</v>
      </c>
      <c r="DP19" s="1">
        <v>19260.25</v>
      </c>
      <c r="DQ19" s="1">
        <v>387259</v>
      </c>
      <c r="DR19" s="1">
        <v>4310056.9230769239</v>
      </c>
      <c r="DS19" s="1">
        <v>1847180.365384615</v>
      </c>
      <c r="DT19" s="24">
        <f t="shared" si="9"/>
        <v>6157237.288461539</v>
      </c>
      <c r="DV19" s="1">
        <v>335149</v>
      </c>
      <c r="DW19" s="1">
        <v>3801</v>
      </c>
      <c r="DX19" s="1">
        <v>0</v>
      </c>
      <c r="DY19" s="1">
        <v>9143757.5769230779</v>
      </c>
      <c r="EA19" s="1">
        <v>1073764</v>
      </c>
      <c r="EB19" s="1">
        <v>7000941.2799999993</v>
      </c>
      <c r="EC19" s="1">
        <v>78947193</v>
      </c>
      <c r="ED19" s="1">
        <v>4149317.9194999998</v>
      </c>
      <c r="EE19" s="1">
        <v>0</v>
      </c>
      <c r="EF19" s="1">
        <v>0</v>
      </c>
      <c r="EG19" s="1">
        <v>97574</v>
      </c>
      <c r="EH19" s="1">
        <v>289842</v>
      </c>
      <c r="EI19" s="1">
        <v>4927073</v>
      </c>
      <c r="EJ19" s="1">
        <v>9424717.216</v>
      </c>
      <c r="EK19" s="1">
        <v>0</v>
      </c>
      <c r="EL19" s="1">
        <v>0</v>
      </c>
      <c r="EM19" s="1">
        <v>88909</v>
      </c>
      <c r="EN19" s="1">
        <v>769190.00010000006</v>
      </c>
      <c r="EO19" s="1">
        <v>0</v>
      </c>
      <c r="EP19" s="1">
        <v>0</v>
      </c>
      <c r="EQ19" s="1">
        <v>0</v>
      </c>
      <c r="ER19" s="1">
        <v>0</v>
      </c>
      <c r="ET19"/>
      <c r="EU19">
        <v>25.431903227939511</v>
      </c>
      <c r="EV19">
        <v>1192.4691490503269</v>
      </c>
      <c r="EW19">
        <v>25.510836676384351</v>
      </c>
      <c r="EX19">
        <v>829.62622196664745</v>
      </c>
      <c r="EY19"/>
      <c r="EZ19">
        <v>0.94173228068253578</v>
      </c>
      <c r="FA19" s="37">
        <v>4479.4951973978759</v>
      </c>
      <c r="FB19"/>
      <c r="FC19">
        <v>1.2474132689257396</v>
      </c>
      <c r="FD19">
        <v>0.93239358596187194</v>
      </c>
      <c r="FE19">
        <v>0.16369263717648957</v>
      </c>
      <c r="FF19">
        <v>0.48703428264475213</v>
      </c>
      <c r="FG19"/>
      <c r="FH19" s="41">
        <v>9.1482904833935095</v>
      </c>
      <c r="FI19" s="41">
        <v>32.887391964942694</v>
      </c>
      <c r="FJ19"/>
      <c r="FK19" s="37">
        <v>0</v>
      </c>
      <c r="FL19">
        <v>0</v>
      </c>
      <c r="FM19"/>
      <c r="FN19"/>
      <c r="FO19"/>
      <c r="FP19" s="48">
        <v>0.62707037198541793</v>
      </c>
      <c r="FQ19" s="41">
        <v>0.88194873332343249</v>
      </c>
      <c r="FR19" s="48">
        <v>0.18574355642244111</v>
      </c>
      <c r="FS19" s="41">
        <v>0.51977661972743239</v>
      </c>
      <c r="FT19" s="48">
        <v>1.1829709041662602</v>
      </c>
      <c r="FU19" s="41">
        <v>0.93325496873127989</v>
      </c>
      <c r="FV19" s="41">
        <v>31.980332192970366</v>
      </c>
      <c r="FW19" s="41">
        <v>9.9616345696771447</v>
      </c>
      <c r="FX19" s="41">
        <v>17.332851860237234</v>
      </c>
      <c r="FY19"/>
      <c r="FZ19">
        <v>1371153.846153846</v>
      </c>
      <c r="GA19"/>
      <c r="GB19"/>
      <c r="GC19" s="45">
        <v>71345826.013377935</v>
      </c>
      <c r="GD19" s="45">
        <v>0</v>
      </c>
      <c r="GE19"/>
      <c r="GF19">
        <v>0</v>
      </c>
      <c r="GH19">
        <v>1.92</v>
      </c>
      <c r="GJ19">
        <v>0</v>
      </c>
      <c r="GK19">
        <v>0</v>
      </c>
      <c r="GL19">
        <v>0</v>
      </c>
      <c r="GM19">
        <v>1073764</v>
      </c>
      <c r="GN19">
        <v>78947193</v>
      </c>
      <c r="GO19">
        <v>0</v>
      </c>
      <c r="GP19">
        <v>0</v>
      </c>
      <c r="GQ19">
        <v>501725</v>
      </c>
      <c r="GR19">
        <v>97574</v>
      </c>
      <c r="GS19">
        <v>0</v>
      </c>
      <c r="GT19">
        <v>4927073</v>
      </c>
      <c r="GU19">
        <v>0</v>
      </c>
      <c r="GV19">
        <v>88909</v>
      </c>
      <c r="GW19">
        <v>0</v>
      </c>
      <c r="GX19">
        <v>0</v>
      </c>
      <c r="GZ19">
        <v>5294.551997121267</v>
      </c>
      <c r="HA19">
        <v>1980</v>
      </c>
      <c r="HC19">
        <v>2029.6855345911949</v>
      </c>
      <c r="HD19">
        <v>5328.8977884040642</v>
      </c>
      <c r="HF19">
        <v>25.510836676384351</v>
      </c>
      <c r="HG19">
        <v>25.431903227939511</v>
      </c>
    </row>
    <row r="20" spans="1:215" ht="14.45">
      <c r="A20" s="4">
        <v>44690</v>
      </c>
      <c r="B20" s="73">
        <f t="shared" si="2"/>
        <v>2022</v>
      </c>
      <c r="C20" s="73" t="str">
        <f t="shared" si="3"/>
        <v>2022_Q2</v>
      </c>
      <c r="D20" s="73" t="str">
        <f t="shared" si="4"/>
        <v>2022_H1</v>
      </c>
      <c r="E20" s="73" t="str">
        <f t="shared" si="5"/>
        <v>2022_W19</v>
      </c>
      <c r="F20" s="73" t="str">
        <f t="shared" si="0"/>
        <v>2022_05</v>
      </c>
      <c r="G20" s="73">
        <v>1</v>
      </c>
      <c r="H20" s="4" t="s">
        <v>68</v>
      </c>
      <c r="J20" s="1">
        <v>34131192</v>
      </c>
      <c r="K20" s="1">
        <v>27407</v>
      </c>
      <c r="L20" s="80">
        <v>7524059.0630000001</v>
      </c>
      <c r="M20" s="1">
        <v>51372200</v>
      </c>
      <c r="N20" s="1">
        <v>17728</v>
      </c>
      <c r="O20">
        <v>21416440</v>
      </c>
      <c r="P20" s="1"/>
      <c r="Q20" s="6">
        <v>25.435253184242729</v>
      </c>
      <c r="R20" s="6">
        <v>274.53056016711059</v>
      </c>
      <c r="S20" s="80">
        <v>868135510</v>
      </c>
      <c r="T20" s="6">
        <v>25.506315672679001</v>
      </c>
      <c r="U20" s="6">
        <v>1208.057310469314</v>
      </c>
      <c r="V20">
        <v>1310315550</v>
      </c>
      <c r="W20" s="8">
        <v>0</v>
      </c>
      <c r="X20" s="8">
        <v>0.73998356896705453</v>
      </c>
      <c r="Y20" s="8">
        <v>0</v>
      </c>
      <c r="Z20" s="8">
        <v>0</v>
      </c>
      <c r="AB20" s="6">
        <v>17.425666492565789</v>
      </c>
      <c r="AC20" s="6">
        <v>1.145240273318721</v>
      </c>
      <c r="AD20" s="6">
        <v>21.160495894466798</v>
      </c>
      <c r="AE20" s="6">
        <v>0.80707958048894879</v>
      </c>
      <c r="AF20" s="1"/>
      <c r="AG20" s="8">
        <v>9.6359173986169624E-2</v>
      </c>
      <c r="AH20" s="8">
        <v>0</v>
      </c>
      <c r="AI20" s="8">
        <v>0.48821161995769308</v>
      </c>
      <c r="AJ20" s="8">
        <v>0</v>
      </c>
      <c r="AK20" s="8">
        <v>1.932082196755168E-2</v>
      </c>
      <c r="AL20" s="8">
        <v>0</v>
      </c>
      <c r="AM20" s="8">
        <v>0.50251256281407031</v>
      </c>
      <c r="AN20" s="8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24">
        <f t="shared" si="1"/>
        <v>0</v>
      </c>
      <c r="BB20" s="1"/>
      <c r="BC20" s="8">
        <v>0</v>
      </c>
      <c r="BD20" s="8">
        <v>0</v>
      </c>
      <c r="BE20" s="8">
        <v>0</v>
      </c>
      <c r="BF20" s="8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1"/>
      <c r="BP20" s="6">
        <v>20.142857142857139</v>
      </c>
      <c r="BQ20" s="6">
        <v>15.571428571428569</v>
      </c>
      <c r="BR20" s="6">
        <v>17.142857142857139</v>
      </c>
      <c r="BS20" s="6">
        <v>5.2857142857142856</v>
      </c>
      <c r="BU20" s="1">
        <v>8099533</v>
      </c>
      <c r="BV20" s="1">
        <v>29813</v>
      </c>
      <c r="BW20" s="1">
        <f t="shared" si="10"/>
        <v>197600</v>
      </c>
      <c r="BX20" s="1">
        <f t="shared" si="11"/>
        <v>212</v>
      </c>
      <c r="BZ20" s="1">
        <v>0</v>
      </c>
      <c r="CA20" s="1">
        <v>0</v>
      </c>
      <c r="CB20" s="1">
        <v>0</v>
      </c>
      <c r="CC20" s="1">
        <v>0</v>
      </c>
      <c r="CE20" s="1">
        <v>7346739</v>
      </c>
      <c r="CF20" s="1">
        <v>212486</v>
      </c>
      <c r="CG20" s="1">
        <v>0</v>
      </c>
      <c r="CH20" s="1">
        <v>3622673.846153846</v>
      </c>
      <c r="CI20" s="24">
        <f t="shared" si="6"/>
        <v>11181898.846153846</v>
      </c>
      <c r="CJ20" s="24">
        <f t="shared" si="7"/>
        <v>7559225</v>
      </c>
      <c r="CL20" s="1">
        <v>0</v>
      </c>
      <c r="CN20" s="1">
        <v>16791352.75</v>
      </c>
      <c r="CP20" s="1">
        <v>0</v>
      </c>
      <c r="CQ20" s="1">
        <v>0</v>
      </c>
      <c r="CR20" s="1">
        <v>0</v>
      </c>
      <c r="CS20" s="1">
        <v>0</v>
      </c>
      <c r="CT20" s="1">
        <v>342540.00000000012</v>
      </c>
      <c r="CV20" s="1">
        <v>5684615.384615385</v>
      </c>
      <c r="CW20" s="1">
        <v>4358750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24">
        <f t="shared" si="8"/>
        <v>10043365.384615384</v>
      </c>
      <c r="DP20" s="1">
        <v>19260.25</v>
      </c>
      <c r="DQ20" s="1">
        <v>387259</v>
      </c>
      <c r="DR20" s="1">
        <v>4310056.9230769239</v>
      </c>
      <c r="DS20" s="1">
        <v>1847180.365384615</v>
      </c>
      <c r="DT20" s="24">
        <f t="shared" si="9"/>
        <v>6157237.288461539</v>
      </c>
      <c r="DV20" s="1">
        <v>419426</v>
      </c>
      <c r="DW20" s="1">
        <v>3767</v>
      </c>
      <c r="DX20" s="1">
        <v>0</v>
      </c>
      <c r="DY20" s="1">
        <v>9143757.5769230779</v>
      </c>
      <c r="EA20" s="1">
        <v>854122</v>
      </c>
      <c r="EB20" s="1">
        <v>5568875.4399999985</v>
      </c>
      <c r="EC20" s="1">
        <v>181062577</v>
      </c>
      <c r="ED20" s="1">
        <v>13929668.034399999</v>
      </c>
      <c r="EE20" s="1">
        <v>0</v>
      </c>
      <c r="EF20" s="1">
        <v>0</v>
      </c>
      <c r="EG20" s="1">
        <v>113277</v>
      </c>
      <c r="EH20" s="1">
        <v>406351</v>
      </c>
      <c r="EI20" s="1">
        <v>5037653</v>
      </c>
      <c r="EJ20" s="1">
        <v>9365669.3337999992</v>
      </c>
      <c r="EK20" s="1">
        <v>0</v>
      </c>
      <c r="EL20" s="1">
        <v>0</v>
      </c>
      <c r="EM20" s="1">
        <v>99556</v>
      </c>
      <c r="EN20" s="1">
        <v>776407.14289999998</v>
      </c>
      <c r="EO20" s="1">
        <v>0</v>
      </c>
      <c r="EP20" s="1">
        <v>0</v>
      </c>
      <c r="EQ20" s="1">
        <v>0</v>
      </c>
      <c r="ER20" s="1">
        <v>0</v>
      </c>
      <c r="ET20"/>
      <c r="EU20">
        <v>25.435253184242729</v>
      </c>
      <c r="EV20">
        <v>274.53056016711059</v>
      </c>
      <c r="EW20">
        <v>25.506315672679001</v>
      </c>
      <c r="EX20">
        <v>1208.057310469314</v>
      </c>
      <c r="EY20"/>
      <c r="EZ20">
        <v>0.92573474065728489</v>
      </c>
      <c r="FA20" s="37">
        <v>0</v>
      </c>
      <c r="FB20"/>
      <c r="FC20">
        <v>1.0884898784255608</v>
      </c>
      <c r="FD20">
        <v>0.92390258447637641</v>
      </c>
      <c r="FE20">
        <v>0.14803541665312875</v>
      </c>
      <c r="FF20">
        <v>0.36755739533143711</v>
      </c>
      <c r="FG20"/>
      <c r="FH20" s="41">
        <v>9.5567567615536433</v>
      </c>
      <c r="FI20" s="41">
        <v>32.985346653267086</v>
      </c>
      <c r="FJ20"/>
      <c r="FK20" s="37">
        <v>0</v>
      </c>
      <c r="FL20">
        <v>0</v>
      </c>
      <c r="FM20"/>
      <c r="FN20"/>
      <c r="FO20"/>
      <c r="FP20" s="48">
        <v>1.145240273318721</v>
      </c>
      <c r="FQ20" s="41">
        <v>0.91559917462084173</v>
      </c>
      <c r="FR20" s="48">
        <v>0.16747744043855911</v>
      </c>
      <c r="FS20" s="41">
        <v>0.40223185726119631</v>
      </c>
      <c r="FT20" s="48">
        <v>1.078772351751379</v>
      </c>
      <c r="FU20" s="41">
        <v>0.92833179703168534</v>
      </c>
      <c r="FV20" s="41">
        <v>31.972882758309733</v>
      </c>
      <c r="FW20" s="41">
        <v>9.8936774435977437</v>
      </c>
      <c r="FX20" s="41">
        <v>17.425666492565789</v>
      </c>
      <c r="FY20"/>
      <c r="FZ20">
        <v>1371153.846153846</v>
      </c>
      <c r="GA20"/>
      <c r="GB20"/>
      <c r="GC20" s="45">
        <v>71345826.013377935</v>
      </c>
      <c r="GD20" s="45">
        <v>0</v>
      </c>
      <c r="GE20"/>
      <c r="GF20">
        <v>0</v>
      </c>
      <c r="GH20">
        <v>1.92</v>
      </c>
      <c r="GJ20">
        <v>0</v>
      </c>
      <c r="GK20">
        <v>1860000</v>
      </c>
      <c r="GL20">
        <v>0</v>
      </c>
      <c r="GM20">
        <v>854122</v>
      </c>
      <c r="GN20">
        <v>181062577</v>
      </c>
      <c r="GO20">
        <v>0</v>
      </c>
      <c r="GP20">
        <v>0</v>
      </c>
      <c r="GQ20">
        <v>501725</v>
      </c>
      <c r="GR20">
        <v>113277</v>
      </c>
      <c r="GS20">
        <v>0</v>
      </c>
      <c r="GT20">
        <v>5037653</v>
      </c>
      <c r="GU20">
        <v>0</v>
      </c>
      <c r="GV20">
        <v>99556</v>
      </c>
      <c r="GW20">
        <v>0</v>
      </c>
      <c r="GX20">
        <v>0</v>
      </c>
      <c r="GZ20">
        <v>5342.5073010141768</v>
      </c>
      <c r="HA20">
        <v>1980</v>
      </c>
      <c r="HC20">
        <v>2036.31479736098</v>
      </c>
      <c r="HD20">
        <v>5228.3080054274087</v>
      </c>
      <c r="HF20">
        <v>25.506315672679001</v>
      </c>
      <c r="HG20">
        <v>25.435253184242729</v>
      </c>
    </row>
    <row r="21" spans="1:215" ht="14.45">
      <c r="A21" s="4">
        <v>44697</v>
      </c>
      <c r="B21" s="73">
        <f t="shared" si="2"/>
        <v>2022</v>
      </c>
      <c r="C21" s="73" t="str">
        <f t="shared" si="3"/>
        <v>2022_Q2</v>
      </c>
      <c r="D21" s="73" t="str">
        <f t="shared" si="4"/>
        <v>2022_H1</v>
      </c>
      <c r="E21" s="73" t="str">
        <f t="shared" si="5"/>
        <v>2022_W20</v>
      </c>
      <c r="F21" s="73" t="str">
        <f t="shared" si="0"/>
        <v>2022_05</v>
      </c>
      <c r="G21" s="73">
        <v>1</v>
      </c>
      <c r="H21" s="4" t="s">
        <v>68</v>
      </c>
      <c r="J21" s="1">
        <v>33764156</v>
      </c>
      <c r="K21" s="1">
        <v>14197</v>
      </c>
      <c r="L21" s="80">
        <v>7901057.3360000001</v>
      </c>
      <c r="M21" s="1">
        <v>58823272</v>
      </c>
      <c r="N21" s="1">
        <v>16449</v>
      </c>
      <c r="O21">
        <v>19990020</v>
      </c>
      <c r="P21" s="1"/>
      <c r="Q21" s="6">
        <v>25.429560863301312</v>
      </c>
      <c r="R21" s="6">
        <v>556.53006522609371</v>
      </c>
      <c r="S21" s="80">
        <v>858607660</v>
      </c>
      <c r="T21" s="6">
        <v>22.09244225652731</v>
      </c>
      <c r="U21" s="6">
        <v>1215.272660952033</v>
      </c>
      <c r="V21">
        <v>1299549740</v>
      </c>
      <c r="W21" s="8">
        <v>0</v>
      </c>
      <c r="X21" s="8">
        <v>0.49984001225450481</v>
      </c>
      <c r="Y21" s="8">
        <v>0.13143327660474111</v>
      </c>
      <c r="Z21" s="8">
        <v>0</v>
      </c>
      <c r="AB21" s="6">
        <v>17.962930375036375</v>
      </c>
      <c r="AC21" s="6">
        <v>0.75654383427270033</v>
      </c>
      <c r="AD21" s="6">
        <v>22.001670732942298</v>
      </c>
      <c r="AE21" s="6">
        <v>0.75385857777807785</v>
      </c>
      <c r="AF21" s="1"/>
      <c r="AG21" s="8">
        <v>6.7642985166106964E-2</v>
      </c>
      <c r="AH21" s="8">
        <v>0</v>
      </c>
      <c r="AI21" s="8">
        <v>0.49218189776399479</v>
      </c>
      <c r="AJ21" s="8">
        <v>0</v>
      </c>
      <c r="AK21" s="8">
        <v>1.9711097996353611E-2</v>
      </c>
      <c r="AL21" s="8">
        <v>0</v>
      </c>
      <c r="AM21" s="8">
        <v>0.50251256281407031</v>
      </c>
      <c r="AN21" s="8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24">
        <f t="shared" si="1"/>
        <v>0</v>
      </c>
      <c r="BB21" s="1"/>
      <c r="BC21" s="8">
        <v>0</v>
      </c>
      <c r="BD21" s="8">
        <v>0</v>
      </c>
      <c r="BE21" s="8">
        <v>0</v>
      </c>
      <c r="BF21" s="8">
        <v>0</v>
      </c>
      <c r="BG21" s="8">
        <v>1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1"/>
      <c r="BP21" s="6">
        <v>21.285714285714281</v>
      </c>
      <c r="BQ21" s="6">
        <v>15.571428571428569</v>
      </c>
      <c r="BR21" s="6">
        <v>18.142857142857139</v>
      </c>
      <c r="BS21" s="6">
        <v>11</v>
      </c>
      <c r="BU21" s="1">
        <v>8373056</v>
      </c>
      <c r="BV21" s="1">
        <v>30061</v>
      </c>
      <c r="BW21" s="1">
        <f t="shared" si="10"/>
        <v>273523</v>
      </c>
      <c r="BX21" s="1">
        <f t="shared" si="11"/>
        <v>248</v>
      </c>
      <c r="BZ21" s="1">
        <v>178773181.81818181</v>
      </c>
      <c r="CA21" s="1">
        <v>393301</v>
      </c>
      <c r="CB21" s="1">
        <v>0</v>
      </c>
      <c r="CC21" s="1">
        <v>0</v>
      </c>
      <c r="CE21" s="1">
        <v>8047528</v>
      </c>
      <c r="CF21" s="1">
        <v>924970</v>
      </c>
      <c r="CG21" s="1">
        <v>0</v>
      </c>
      <c r="CH21" s="1">
        <v>3622673.846153846</v>
      </c>
      <c r="CI21" s="24">
        <f t="shared" si="6"/>
        <v>12595171.846153846</v>
      </c>
      <c r="CJ21" s="24">
        <f t="shared" si="7"/>
        <v>8972498</v>
      </c>
      <c r="CL21" s="1">
        <v>0</v>
      </c>
      <c r="CN21" s="1">
        <v>16791352.75</v>
      </c>
      <c r="CP21" s="1">
        <v>67034</v>
      </c>
      <c r="CQ21" s="1">
        <v>147123.2146312441</v>
      </c>
      <c r="CR21" s="1">
        <v>1376175</v>
      </c>
      <c r="CS21" s="1">
        <v>3020367.1255654199</v>
      </c>
      <c r="CT21" s="1">
        <v>342540.00000000012</v>
      </c>
      <c r="CV21" s="1">
        <v>5684615.384615385</v>
      </c>
      <c r="CW21" s="1">
        <v>4358750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24">
        <f t="shared" si="8"/>
        <v>10043365.384615384</v>
      </c>
      <c r="DP21" s="1">
        <v>19260.25</v>
      </c>
      <c r="DQ21" s="1">
        <v>387259</v>
      </c>
      <c r="DR21" s="1">
        <v>4310056.9230769239</v>
      </c>
      <c r="DS21" s="1">
        <v>1847180.365384615</v>
      </c>
      <c r="DT21" s="24">
        <f t="shared" si="9"/>
        <v>6157237.288461539</v>
      </c>
      <c r="DV21" s="1">
        <v>290900</v>
      </c>
      <c r="DW21" s="1">
        <v>4671</v>
      </c>
      <c r="DX21" s="1">
        <v>0</v>
      </c>
      <c r="DY21" s="1">
        <v>9143757.5769230779</v>
      </c>
      <c r="EA21" s="1">
        <v>680000</v>
      </c>
      <c r="EB21" s="1">
        <v>4433600</v>
      </c>
      <c r="EC21" s="1">
        <v>31788059</v>
      </c>
      <c r="ED21" s="1">
        <v>2814879.9186999998</v>
      </c>
      <c r="EE21" s="1">
        <v>0</v>
      </c>
      <c r="EF21" s="1">
        <v>0</v>
      </c>
      <c r="EG21" s="1">
        <v>117390</v>
      </c>
      <c r="EH21" s="1">
        <v>333829</v>
      </c>
      <c r="EI21" s="1">
        <v>4551584</v>
      </c>
      <c r="EJ21" s="1">
        <v>9061660.8959999997</v>
      </c>
      <c r="EK21" s="1">
        <v>0</v>
      </c>
      <c r="EL21" s="1">
        <v>0</v>
      </c>
      <c r="EM21" s="1">
        <v>93830</v>
      </c>
      <c r="EN21" s="1">
        <v>774877.14290000009</v>
      </c>
      <c r="EO21" s="1">
        <v>0</v>
      </c>
      <c r="EP21" s="1">
        <v>0</v>
      </c>
      <c r="EQ21" s="1">
        <v>0</v>
      </c>
      <c r="ER21" s="1">
        <v>0</v>
      </c>
      <c r="ET21"/>
      <c r="EU21">
        <v>25.429560863301312</v>
      </c>
      <c r="EV21">
        <v>556.53006522609371</v>
      </c>
      <c r="EW21">
        <v>22.09244225652731</v>
      </c>
      <c r="EX21">
        <v>1215.272660952033</v>
      </c>
      <c r="EY21"/>
      <c r="EZ21">
        <v>0.9150456137272498</v>
      </c>
      <c r="FA21" s="37">
        <v>3167490.340196664</v>
      </c>
      <c r="FB21"/>
      <c r="FC21">
        <v>0.92124049941751385</v>
      </c>
      <c r="FD21">
        <v>0.91335564337358233</v>
      </c>
      <c r="FE21">
        <v>0.14470467963742639</v>
      </c>
      <c r="FF21">
        <v>0.35254541742054168</v>
      </c>
      <c r="FG21"/>
      <c r="FH21" s="41">
        <v>9.3913855783161573</v>
      </c>
      <c r="FI21" s="41">
        <v>32.932006385641721</v>
      </c>
      <c r="FJ21"/>
      <c r="FK21" s="37">
        <v>7866020</v>
      </c>
      <c r="FL21">
        <v>0</v>
      </c>
      <c r="FM21"/>
      <c r="FN21"/>
      <c r="FO21"/>
      <c r="FP21" s="48">
        <v>0.75654383427270033</v>
      </c>
      <c r="FQ21" s="41">
        <v>0.90827240867214454</v>
      </c>
      <c r="FR21" s="48">
        <v>0.16855500182722066</v>
      </c>
      <c r="FS21" s="41">
        <v>0.39202667884771009</v>
      </c>
      <c r="FT21" s="48">
        <v>0.85169466997690069</v>
      </c>
      <c r="FU21" s="41">
        <v>0.91403860905211376</v>
      </c>
      <c r="FV21" s="41">
        <v>31.921088326713321</v>
      </c>
      <c r="FW21" s="41">
        <v>9.7141401169154449</v>
      </c>
      <c r="FX21" s="41">
        <v>17.962930375036375</v>
      </c>
      <c r="FY21"/>
      <c r="FZ21">
        <v>1371153.846153846</v>
      </c>
      <c r="GA21"/>
      <c r="GB21"/>
      <c r="GC21" s="45">
        <v>19805638.687290967</v>
      </c>
      <c r="GD21" s="45">
        <v>241924.4347826087</v>
      </c>
      <c r="GE21"/>
      <c r="GF21">
        <v>0</v>
      </c>
      <c r="GH21">
        <v>1.92</v>
      </c>
      <c r="GJ21">
        <v>0</v>
      </c>
      <c r="GK21">
        <v>775000</v>
      </c>
      <c r="GL21">
        <v>0</v>
      </c>
      <c r="GM21">
        <v>680000</v>
      </c>
      <c r="GN21">
        <v>31788059</v>
      </c>
      <c r="GO21">
        <v>0</v>
      </c>
      <c r="GP21">
        <v>0</v>
      </c>
      <c r="GQ21">
        <v>501725</v>
      </c>
      <c r="GR21">
        <v>117390</v>
      </c>
      <c r="GS21">
        <v>0</v>
      </c>
      <c r="GT21">
        <v>4551584</v>
      </c>
      <c r="GU21">
        <v>0</v>
      </c>
      <c r="GV21">
        <v>93830</v>
      </c>
      <c r="GW21">
        <v>0</v>
      </c>
      <c r="GX21">
        <v>0</v>
      </c>
      <c r="GZ21">
        <v>5534.0402734158506</v>
      </c>
      <c r="HA21">
        <v>1980</v>
      </c>
      <c r="HC21">
        <v>2020.528022232515</v>
      </c>
      <c r="HD21">
        <v>5404.0382964107848</v>
      </c>
      <c r="HF21">
        <v>25.435515385815329</v>
      </c>
      <c r="HG21">
        <v>25.429560863301312</v>
      </c>
    </row>
    <row r="22" spans="1:215" ht="14.45">
      <c r="A22" s="4">
        <v>44704</v>
      </c>
      <c r="B22" s="73">
        <f t="shared" si="2"/>
        <v>2022</v>
      </c>
      <c r="C22" s="73" t="str">
        <f t="shared" si="3"/>
        <v>2022_Q2</v>
      </c>
      <c r="D22" s="73" t="str">
        <f t="shared" si="4"/>
        <v>2022_H1</v>
      </c>
      <c r="E22" s="73" t="str">
        <f t="shared" si="5"/>
        <v>2022_W21</v>
      </c>
      <c r="F22" s="73" t="str">
        <f t="shared" si="0"/>
        <v>2022_05</v>
      </c>
      <c r="G22" s="73">
        <v>1</v>
      </c>
      <c r="H22" s="4" t="s">
        <v>68</v>
      </c>
      <c r="J22" s="1">
        <v>33942448</v>
      </c>
      <c r="K22" s="1">
        <v>10588</v>
      </c>
      <c r="L22" s="80">
        <v>8167183.6009999998</v>
      </c>
      <c r="M22" s="1">
        <v>51845576</v>
      </c>
      <c r="N22" s="1">
        <v>15689</v>
      </c>
      <c r="O22">
        <v>19336220</v>
      </c>
      <c r="P22" s="1"/>
      <c r="Q22" s="6">
        <v>25.428508574278439</v>
      </c>
      <c r="R22" s="6">
        <v>771.36225930158184</v>
      </c>
      <c r="S22" s="80">
        <v>863105830</v>
      </c>
      <c r="T22" s="6">
        <v>25.500012382927331</v>
      </c>
      <c r="U22" s="6">
        <v>1232.469883357767</v>
      </c>
      <c r="V22">
        <v>1322062830</v>
      </c>
      <c r="W22" s="8">
        <v>0</v>
      </c>
      <c r="X22" s="8">
        <v>0.33509533303223349</v>
      </c>
      <c r="Y22" s="8">
        <v>0</v>
      </c>
      <c r="Z22" s="8">
        <v>0</v>
      </c>
      <c r="AB22" s="6">
        <v>17.845237988407121</v>
      </c>
      <c r="AC22" s="6">
        <v>0.62484515508653227</v>
      </c>
      <c r="AD22" s="6">
        <v>21.831872969277352</v>
      </c>
      <c r="AE22" s="6">
        <v>0.73702824838169689</v>
      </c>
      <c r="AF22" s="1"/>
      <c r="AG22" s="8">
        <v>4.7157934309446627E-2</v>
      </c>
      <c r="AH22" s="8">
        <v>0</v>
      </c>
      <c r="AI22" s="8">
        <v>0.48755592771884282</v>
      </c>
      <c r="AJ22" s="8">
        <v>0</v>
      </c>
      <c r="AK22" s="8">
        <v>0</v>
      </c>
      <c r="AL22" s="8">
        <v>0</v>
      </c>
      <c r="AM22" s="8">
        <v>0.50251256281407031</v>
      </c>
      <c r="AN22" s="8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24">
        <f t="shared" si="1"/>
        <v>0</v>
      </c>
      <c r="BB22" s="1"/>
      <c r="BC22" s="8">
        <v>0</v>
      </c>
      <c r="BD22" s="8">
        <v>0</v>
      </c>
      <c r="BE22" s="8">
        <v>0</v>
      </c>
      <c r="BF22" s="8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1"/>
      <c r="BP22" s="6">
        <v>23.714285714285719</v>
      </c>
      <c r="BQ22" s="6">
        <v>17</v>
      </c>
      <c r="BR22" s="6">
        <v>20.714285714285719</v>
      </c>
      <c r="BS22" s="6">
        <v>9.5714285714285712</v>
      </c>
      <c r="BU22" s="1">
        <v>8618683</v>
      </c>
      <c r="BV22" s="1">
        <v>30307</v>
      </c>
      <c r="BW22" s="1">
        <f t="shared" si="10"/>
        <v>245627</v>
      </c>
      <c r="BX22" s="1">
        <f t="shared" si="11"/>
        <v>246</v>
      </c>
      <c r="BZ22" s="1">
        <v>0</v>
      </c>
      <c r="CA22" s="1">
        <v>0</v>
      </c>
      <c r="CB22" s="1">
        <v>0</v>
      </c>
      <c r="CC22" s="1">
        <v>0</v>
      </c>
      <c r="CE22" s="1">
        <v>9310700</v>
      </c>
      <c r="CF22" s="1">
        <v>616130</v>
      </c>
      <c r="CG22" s="1">
        <v>0</v>
      </c>
      <c r="CH22" s="1">
        <v>3622673.846153846</v>
      </c>
      <c r="CI22" s="24">
        <f t="shared" si="6"/>
        <v>13549503.846153846</v>
      </c>
      <c r="CJ22" s="24">
        <f t="shared" si="7"/>
        <v>9926830</v>
      </c>
      <c r="CL22" s="1">
        <v>0</v>
      </c>
      <c r="CN22" s="1">
        <v>16791352.75</v>
      </c>
      <c r="CP22" s="1">
        <v>0</v>
      </c>
      <c r="CQ22" s="1">
        <v>0</v>
      </c>
      <c r="CR22" s="1">
        <v>18523</v>
      </c>
      <c r="CS22" s="1">
        <v>40653.449064870583</v>
      </c>
      <c r="CT22" s="1">
        <v>342540.00000000012</v>
      </c>
      <c r="CV22" s="1">
        <v>5684615.384615385</v>
      </c>
      <c r="CW22" s="1">
        <v>4358750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24">
        <f t="shared" si="8"/>
        <v>10043365.384615384</v>
      </c>
      <c r="DP22" s="1">
        <v>19260.25</v>
      </c>
      <c r="DQ22" s="1">
        <v>387259</v>
      </c>
      <c r="DR22" s="1">
        <v>4310056.9230769239</v>
      </c>
      <c r="DS22" s="1">
        <v>1847180.365384615</v>
      </c>
      <c r="DT22" s="24">
        <f t="shared" si="9"/>
        <v>6157237.288461539</v>
      </c>
      <c r="DV22" s="1">
        <v>294230</v>
      </c>
      <c r="DW22" s="1">
        <v>4313</v>
      </c>
      <c r="DX22" s="1">
        <v>0</v>
      </c>
      <c r="DY22" s="1">
        <v>9143757.5769230779</v>
      </c>
      <c r="EA22" s="1">
        <v>218976</v>
      </c>
      <c r="EB22" s="1">
        <v>1427723.52</v>
      </c>
      <c r="EC22" s="1">
        <v>28345484</v>
      </c>
      <c r="ED22" s="1">
        <v>2844136.92</v>
      </c>
      <c r="EE22" s="1">
        <v>0</v>
      </c>
      <c r="EF22" s="1">
        <v>0</v>
      </c>
      <c r="EG22" s="1">
        <v>105883</v>
      </c>
      <c r="EH22" s="1">
        <v>408376</v>
      </c>
      <c r="EI22" s="1">
        <v>4383175</v>
      </c>
      <c r="EJ22" s="1">
        <v>9036071.9108000025</v>
      </c>
      <c r="EK22" s="1">
        <v>0</v>
      </c>
      <c r="EL22" s="1">
        <v>0</v>
      </c>
      <c r="EM22" s="1">
        <v>93149</v>
      </c>
      <c r="EN22" s="1">
        <v>772065.71449999989</v>
      </c>
      <c r="EO22" s="1">
        <v>0</v>
      </c>
      <c r="EP22" s="1">
        <v>0</v>
      </c>
      <c r="EQ22" s="1">
        <v>0</v>
      </c>
      <c r="ER22" s="1">
        <v>0</v>
      </c>
      <c r="ET22"/>
      <c r="EU22">
        <v>25.428508574278439</v>
      </c>
      <c r="EV22">
        <v>771.36225930158184</v>
      </c>
      <c r="EW22">
        <v>25.500012382927331</v>
      </c>
      <c r="EX22">
        <v>1232.469883357767</v>
      </c>
      <c r="EY22"/>
      <c r="EZ22">
        <v>0.88802809103301272</v>
      </c>
      <c r="FA22" s="37">
        <v>40653.449064870583</v>
      </c>
      <c r="FB22"/>
      <c r="FC22">
        <v>0.84806655903369665</v>
      </c>
      <c r="FD22">
        <v>0.90578116237419881</v>
      </c>
      <c r="FE22">
        <v>0.15346963570610259</v>
      </c>
      <c r="FF22">
        <v>0.34620019277628999</v>
      </c>
      <c r="FG22"/>
      <c r="FH22" s="41">
        <v>9.2885671109210417</v>
      </c>
      <c r="FI22" s="41">
        <v>32.962823229915138</v>
      </c>
      <c r="FJ22"/>
      <c r="FK22" s="37">
        <v>0</v>
      </c>
      <c r="FL22">
        <v>0</v>
      </c>
      <c r="FM22"/>
      <c r="FN22"/>
      <c r="FO22"/>
      <c r="FP22" s="48">
        <v>0.62484515508653227</v>
      </c>
      <c r="FQ22" s="41">
        <v>0.90261848442219406</v>
      </c>
      <c r="FR22" s="48">
        <v>0.15932496030125004</v>
      </c>
      <c r="FS22" s="41">
        <v>0.37431852388566822</v>
      </c>
      <c r="FT22" s="48">
        <v>0.75721251416575752</v>
      </c>
      <c r="FU22" s="41">
        <v>0.89636798147115559</v>
      </c>
      <c r="FV22" s="41">
        <v>31.88431541081604</v>
      </c>
      <c r="FW22" s="41">
        <v>9.6569876193091702</v>
      </c>
      <c r="FX22" s="41">
        <v>17.845237988407121</v>
      </c>
      <c r="FY22"/>
      <c r="FZ22">
        <v>1371153.846153846</v>
      </c>
      <c r="GA22"/>
      <c r="GB22"/>
      <c r="GC22" s="45">
        <v>19805638.687290967</v>
      </c>
      <c r="GD22" s="45">
        <v>241924.4347826087</v>
      </c>
      <c r="GE22"/>
      <c r="GF22">
        <v>0</v>
      </c>
      <c r="GH22">
        <v>1.92</v>
      </c>
      <c r="GJ22">
        <v>0</v>
      </c>
      <c r="GK22">
        <v>465000</v>
      </c>
      <c r="GL22">
        <v>0</v>
      </c>
      <c r="GM22">
        <v>218976</v>
      </c>
      <c r="GN22">
        <v>28345484</v>
      </c>
      <c r="GO22">
        <v>0</v>
      </c>
      <c r="GP22">
        <v>0</v>
      </c>
      <c r="GQ22">
        <v>501725</v>
      </c>
      <c r="GR22">
        <v>105883</v>
      </c>
      <c r="GS22">
        <v>0</v>
      </c>
      <c r="GT22">
        <v>4383175</v>
      </c>
      <c r="GU22">
        <v>0</v>
      </c>
      <c r="GV22">
        <v>93149</v>
      </c>
      <c r="GW22">
        <v>0</v>
      </c>
      <c r="GX22">
        <v>0</v>
      </c>
      <c r="GZ22">
        <v>5741.3125943427194</v>
      </c>
      <c r="HA22">
        <v>1980</v>
      </c>
      <c r="HC22">
        <v>2038.896007885658</v>
      </c>
      <c r="HD22">
        <v>5606.2276999808173</v>
      </c>
      <c r="HF22">
        <v>25.500012382927331</v>
      </c>
      <c r="HG22">
        <v>25.428508574278439</v>
      </c>
    </row>
    <row r="23" spans="1:215" ht="14.45">
      <c r="A23" s="4">
        <v>44711</v>
      </c>
      <c r="B23" s="73">
        <f t="shared" si="2"/>
        <v>2022</v>
      </c>
      <c r="C23" s="73" t="str">
        <f t="shared" si="3"/>
        <v>2022_Q2</v>
      </c>
      <c r="D23" s="73" t="str">
        <f t="shared" si="4"/>
        <v>2022_H1</v>
      </c>
      <c r="E23" s="73" t="str">
        <f t="shared" si="5"/>
        <v>2022_W22</v>
      </c>
      <c r="F23" s="73" t="str">
        <f t="shared" si="0"/>
        <v>2022_05</v>
      </c>
      <c r="G23" s="73">
        <v>1</v>
      </c>
      <c r="H23" s="4" t="s">
        <v>68</v>
      </c>
      <c r="J23" s="1">
        <v>34207260</v>
      </c>
      <c r="K23" s="1">
        <v>13369</v>
      </c>
      <c r="L23" s="80">
        <v>14855620</v>
      </c>
      <c r="M23" s="1">
        <v>52358156</v>
      </c>
      <c r="N23" s="1">
        <v>24459</v>
      </c>
      <c r="O23">
        <v>27620820</v>
      </c>
      <c r="P23" s="1"/>
      <c r="Q23" s="6">
        <v>25.422502416153769</v>
      </c>
      <c r="R23" s="6">
        <v>1111.1990425611491</v>
      </c>
      <c r="S23" s="80">
        <v>869634150</v>
      </c>
      <c r="T23" s="6">
        <v>25.494316873955611</v>
      </c>
      <c r="U23" s="6">
        <v>1129.2702072856621</v>
      </c>
      <c r="V23">
        <v>1334835420</v>
      </c>
      <c r="W23" s="8">
        <v>0</v>
      </c>
      <c r="X23" s="8">
        <v>0</v>
      </c>
      <c r="Y23" s="8">
        <v>0</v>
      </c>
      <c r="Z23" s="8">
        <v>0</v>
      </c>
      <c r="AB23" s="6">
        <v>18.182802364906205</v>
      </c>
      <c r="AC23" s="6">
        <v>0.95452057089753306</v>
      </c>
      <c r="AD23" s="6">
        <v>22.232763193220187</v>
      </c>
      <c r="AE23" s="6">
        <v>1.3301179167701762</v>
      </c>
      <c r="AF23" s="1"/>
      <c r="AG23" s="8">
        <v>0</v>
      </c>
      <c r="AH23" s="8">
        <v>4.0282860355786336E-3</v>
      </c>
      <c r="AI23" s="8">
        <v>0.48999697736804321</v>
      </c>
      <c r="AJ23" s="8">
        <v>0</v>
      </c>
      <c r="AK23" s="8">
        <v>0.34451937803160421</v>
      </c>
      <c r="AL23" s="8">
        <v>3.1029887221254299E-3</v>
      </c>
      <c r="AM23" s="8">
        <v>0.50251256281407031</v>
      </c>
      <c r="AN23" s="8">
        <v>9.9668281221857932E-2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24">
        <f t="shared" si="1"/>
        <v>0</v>
      </c>
      <c r="BB23" s="1"/>
      <c r="BC23" s="8">
        <v>0</v>
      </c>
      <c r="BD23" s="8">
        <v>0</v>
      </c>
      <c r="BE23" s="8">
        <v>0</v>
      </c>
      <c r="BF23" s="8">
        <v>0</v>
      </c>
      <c r="BG23" s="8">
        <v>0.2857142857142857</v>
      </c>
      <c r="BH23" s="8">
        <v>0.7142857142857143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1"/>
      <c r="BP23" s="6">
        <v>24.857142857142861</v>
      </c>
      <c r="BQ23" s="6">
        <v>18.285714285714281</v>
      </c>
      <c r="BR23" s="6">
        <v>21.571428571428569</v>
      </c>
      <c r="BS23" s="6">
        <v>10</v>
      </c>
      <c r="BU23" s="1">
        <v>8811614</v>
      </c>
      <c r="BV23" s="1">
        <v>30558</v>
      </c>
      <c r="BW23" s="1">
        <f t="shared" si="10"/>
        <v>192931</v>
      </c>
      <c r="BX23" s="1">
        <f t="shared" si="11"/>
        <v>251</v>
      </c>
      <c r="BZ23" s="1">
        <v>0</v>
      </c>
      <c r="CA23" s="1">
        <v>0</v>
      </c>
      <c r="CB23" s="1">
        <v>0</v>
      </c>
      <c r="CC23" s="1">
        <v>0</v>
      </c>
      <c r="CE23" s="1">
        <v>9004974</v>
      </c>
      <c r="CF23" s="1">
        <v>418935</v>
      </c>
      <c r="CG23" s="1">
        <v>0</v>
      </c>
      <c r="CH23" s="1">
        <v>3622673.846153846</v>
      </c>
      <c r="CI23" s="24">
        <f t="shared" si="6"/>
        <v>13046582.846153846</v>
      </c>
      <c r="CJ23" s="24">
        <f t="shared" si="7"/>
        <v>9423909</v>
      </c>
      <c r="CL23" s="1">
        <v>6630406.2000000002</v>
      </c>
      <c r="CN23" s="1">
        <v>8570557</v>
      </c>
      <c r="CP23" s="1">
        <v>1787494</v>
      </c>
      <c r="CQ23" s="1">
        <v>3923111.6062604212</v>
      </c>
      <c r="CR23" s="1">
        <v>384947</v>
      </c>
      <c r="CS23" s="1">
        <v>844864.39870294975</v>
      </c>
      <c r="CT23" s="1">
        <v>274032.00000000012</v>
      </c>
      <c r="CV23" s="1">
        <v>0</v>
      </c>
      <c r="CW23" s="1">
        <v>0</v>
      </c>
      <c r="CX23" s="1">
        <v>3460000</v>
      </c>
      <c r="CY23" s="1">
        <v>3187500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24">
        <f t="shared" si="8"/>
        <v>6647500</v>
      </c>
      <c r="DP23" s="1">
        <v>7354.2</v>
      </c>
      <c r="DQ23" s="1">
        <v>76524.2</v>
      </c>
      <c r="DR23" s="1">
        <v>4310056.9230769239</v>
      </c>
      <c r="DS23" s="1">
        <v>1847180.365384615</v>
      </c>
      <c r="DT23" s="24">
        <f t="shared" si="9"/>
        <v>6157237.288461539</v>
      </c>
      <c r="DV23" s="1">
        <v>398165</v>
      </c>
      <c r="DW23" s="1">
        <v>6046</v>
      </c>
      <c r="DX23" s="1">
        <v>0</v>
      </c>
      <c r="DY23" s="1">
        <v>9143757.5769230779</v>
      </c>
      <c r="EA23" s="1">
        <v>988320</v>
      </c>
      <c r="EB23" s="1">
        <v>6443846.4000000004</v>
      </c>
      <c r="EC23" s="1">
        <v>84217341</v>
      </c>
      <c r="ED23" s="1">
        <v>5116537.8764000004</v>
      </c>
      <c r="EE23" s="1">
        <v>0</v>
      </c>
      <c r="EF23" s="1">
        <v>0</v>
      </c>
      <c r="EG23" s="1">
        <v>121527</v>
      </c>
      <c r="EH23" s="1">
        <v>570603</v>
      </c>
      <c r="EI23" s="1">
        <v>9326275</v>
      </c>
      <c r="EJ23" s="1">
        <v>8560575.4577000011</v>
      </c>
      <c r="EK23" s="1">
        <v>0</v>
      </c>
      <c r="EL23" s="1">
        <v>0</v>
      </c>
      <c r="EM23" s="1">
        <v>4409738</v>
      </c>
      <c r="EN23" s="1">
        <v>1695792.8570999999</v>
      </c>
      <c r="EO23" s="1">
        <v>281697</v>
      </c>
      <c r="EP23" s="1">
        <v>321242.85710000002</v>
      </c>
      <c r="EQ23" s="1">
        <v>0</v>
      </c>
      <c r="ER23" s="1">
        <v>0</v>
      </c>
      <c r="ET23"/>
      <c r="EU23">
        <v>25.422502416153769</v>
      </c>
      <c r="EV23">
        <v>1111.1990425611491</v>
      </c>
      <c r="EW23">
        <v>25.494316873955611</v>
      </c>
      <c r="EX23">
        <v>1129.2702072856621</v>
      </c>
      <c r="EY23"/>
      <c r="EZ23">
        <v>0.91752257872250431</v>
      </c>
      <c r="FA23" s="37">
        <v>4767976.004963371</v>
      </c>
      <c r="FB23"/>
      <c r="FC23">
        <v>1.8640755348519531</v>
      </c>
      <c r="FD23">
        <v>0.92774831766021104</v>
      </c>
      <c r="FE23">
        <v>0.18078753389111318</v>
      </c>
      <c r="FF23">
        <v>0.36453144764833512</v>
      </c>
      <c r="FG23"/>
      <c r="FH23" s="41">
        <v>9.6341684323413652</v>
      </c>
      <c r="FI23" s="41">
        <v>33.019450413464</v>
      </c>
      <c r="FJ23"/>
      <c r="FK23" s="37">
        <v>0</v>
      </c>
      <c r="FL23">
        <v>0</v>
      </c>
      <c r="FM23"/>
      <c r="FN23"/>
      <c r="FO23"/>
      <c r="FP23" s="48">
        <v>0.95452057089753306</v>
      </c>
      <c r="FQ23" s="41">
        <v>0.89029661013966055</v>
      </c>
      <c r="FR23" s="48">
        <v>0.16690020653629031</v>
      </c>
      <c r="FS23" s="41">
        <v>0.37689670134339481</v>
      </c>
      <c r="FT23" s="48">
        <v>1.3617341636663152</v>
      </c>
      <c r="FU23" s="41">
        <v>0.90723160958347682</v>
      </c>
      <c r="FV23" s="41">
        <v>31.842096530443943</v>
      </c>
      <c r="FW23" s="41">
        <v>9.4842034830437214</v>
      </c>
      <c r="FX23" s="41">
        <v>18.182802364906205</v>
      </c>
      <c r="FY23"/>
      <c r="FZ23">
        <v>1371153.846153846</v>
      </c>
      <c r="GA23"/>
      <c r="GB23"/>
      <c r="GC23" s="45">
        <v>107746900.53511706</v>
      </c>
      <c r="GD23" s="45">
        <v>107552516.4565217</v>
      </c>
      <c r="GE23"/>
      <c r="GF23">
        <v>0</v>
      </c>
      <c r="GH23">
        <v>1.92</v>
      </c>
      <c r="GJ23">
        <v>0</v>
      </c>
      <c r="GK23">
        <v>0</v>
      </c>
      <c r="GL23">
        <v>0</v>
      </c>
      <c r="GM23">
        <v>988320</v>
      </c>
      <c r="GN23">
        <v>84217341</v>
      </c>
      <c r="GO23">
        <v>0</v>
      </c>
      <c r="GP23">
        <v>1184</v>
      </c>
      <c r="GQ23">
        <v>401380</v>
      </c>
      <c r="GR23">
        <v>121527</v>
      </c>
      <c r="GS23">
        <v>0</v>
      </c>
      <c r="GT23">
        <v>9326275</v>
      </c>
      <c r="GU23">
        <v>0</v>
      </c>
      <c r="GV23">
        <v>4409738</v>
      </c>
      <c r="GW23">
        <v>281697</v>
      </c>
      <c r="GX23">
        <v>0</v>
      </c>
      <c r="GZ23">
        <v>4670.1270142543544</v>
      </c>
      <c r="HA23">
        <v>1980</v>
      </c>
      <c r="HC23">
        <v>2029.812030075188</v>
      </c>
      <c r="HD23">
        <v>5181.2298091042576</v>
      </c>
      <c r="HF23">
        <v>25.494316873955611</v>
      </c>
      <c r="HG23">
        <v>25.422502416153769</v>
      </c>
    </row>
    <row r="24" spans="1:215" ht="14.45">
      <c r="A24" s="4">
        <v>44718</v>
      </c>
      <c r="B24" s="73">
        <f t="shared" si="2"/>
        <v>2022</v>
      </c>
      <c r="C24" s="73" t="str">
        <f t="shared" si="3"/>
        <v>2022_Q2</v>
      </c>
      <c r="D24" s="73" t="str">
        <f t="shared" si="4"/>
        <v>2022_H1</v>
      </c>
      <c r="E24" s="73" t="str">
        <f t="shared" si="5"/>
        <v>2022_W23</v>
      </c>
      <c r="F24" s="73" t="str">
        <f t="shared" si="0"/>
        <v>2022_06</v>
      </c>
      <c r="G24" s="73">
        <v>1</v>
      </c>
      <c r="H24" s="4" t="s">
        <v>68</v>
      </c>
      <c r="J24" s="1">
        <v>33906164</v>
      </c>
      <c r="K24" s="1">
        <v>11861</v>
      </c>
      <c r="L24" s="80">
        <v>12883748.65</v>
      </c>
      <c r="M24" s="1">
        <v>58012200</v>
      </c>
      <c r="N24" s="1">
        <v>21020</v>
      </c>
      <c r="O24">
        <v>24468600</v>
      </c>
      <c r="P24" s="1"/>
      <c r="Q24" s="6">
        <v>25.41819918053838</v>
      </c>
      <c r="R24" s="6">
        <v>1086.2278606306229</v>
      </c>
      <c r="S24" s="80">
        <v>861833630</v>
      </c>
      <c r="T24" s="6">
        <v>22.781482343369149</v>
      </c>
      <c r="U24" s="6">
        <v>1164.062797335871</v>
      </c>
      <c r="V24">
        <v>1321603910</v>
      </c>
      <c r="W24" s="8">
        <v>0</v>
      </c>
      <c r="X24" s="8">
        <v>4.9645368963734539E-2</v>
      </c>
      <c r="Y24" s="8">
        <v>0.1042618803558759</v>
      </c>
      <c r="Z24" s="8">
        <v>0</v>
      </c>
      <c r="AB24" s="6">
        <v>18.205249771182086</v>
      </c>
      <c r="AC24" s="6">
        <v>0.75082522754403624</v>
      </c>
      <c r="AD24" s="6">
        <v>22.656738456887208</v>
      </c>
      <c r="AE24" s="6">
        <v>0.96007756758249851</v>
      </c>
      <c r="AF24" s="1"/>
      <c r="AG24" s="8">
        <v>0</v>
      </c>
      <c r="AH24" s="8">
        <v>4.0476481773931558E-3</v>
      </c>
      <c r="AI24" s="8">
        <v>0.49861876264373578</v>
      </c>
      <c r="AJ24" s="8">
        <v>0</v>
      </c>
      <c r="AK24" s="8">
        <v>0</v>
      </c>
      <c r="AL24" s="8">
        <v>3.1816379485113599E-3</v>
      </c>
      <c r="AM24" s="8">
        <v>0.50251256281407031</v>
      </c>
      <c r="AN24" s="8">
        <v>7.8875347405030105E-2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24">
        <f t="shared" si="1"/>
        <v>0</v>
      </c>
      <c r="BB24" s="1"/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1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1"/>
      <c r="BP24" s="6">
        <v>21</v>
      </c>
      <c r="BQ24" s="6">
        <v>16.571428571428569</v>
      </c>
      <c r="BR24" s="6">
        <v>18.571428571428569</v>
      </c>
      <c r="BS24" s="6">
        <v>5.5714285714285712</v>
      </c>
      <c r="BU24" s="1">
        <v>8945784</v>
      </c>
      <c r="BV24" s="1">
        <v>30773</v>
      </c>
      <c r="BW24" s="1">
        <f t="shared" si="10"/>
        <v>134170</v>
      </c>
      <c r="BX24" s="1">
        <f t="shared" si="11"/>
        <v>215</v>
      </c>
      <c r="BZ24" s="1">
        <v>155385545.45454541</v>
      </c>
      <c r="CA24" s="1">
        <v>569747</v>
      </c>
      <c r="CB24" s="1">
        <v>0</v>
      </c>
      <c r="CC24" s="1">
        <v>0</v>
      </c>
      <c r="CE24" s="1">
        <v>7110943</v>
      </c>
      <c r="CF24" s="1">
        <v>374973</v>
      </c>
      <c r="CG24" s="1">
        <v>0</v>
      </c>
      <c r="CH24" s="1">
        <v>3622673.846153846</v>
      </c>
      <c r="CI24" s="24">
        <f t="shared" si="6"/>
        <v>11108589.846153846</v>
      </c>
      <c r="CJ24" s="24">
        <f t="shared" si="7"/>
        <v>7485916</v>
      </c>
      <c r="CL24" s="1">
        <v>6630406.2000000002</v>
      </c>
      <c r="CN24" s="1">
        <v>8570557</v>
      </c>
      <c r="CP24" s="1">
        <v>1647794</v>
      </c>
      <c r="CQ24" s="1">
        <v>3616504.3161690529</v>
      </c>
      <c r="CR24" s="1">
        <v>0</v>
      </c>
      <c r="CS24" s="1">
        <v>0</v>
      </c>
      <c r="CT24" s="1">
        <v>274032.00000000012</v>
      </c>
      <c r="CV24" s="1">
        <v>0</v>
      </c>
      <c r="CW24" s="1">
        <v>0</v>
      </c>
      <c r="CX24" s="1">
        <v>3460000</v>
      </c>
      <c r="CY24" s="1">
        <v>3187500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24">
        <f t="shared" si="8"/>
        <v>6647500</v>
      </c>
      <c r="DP24" s="1">
        <v>7354.2</v>
      </c>
      <c r="DQ24" s="1">
        <v>76524.2</v>
      </c>
      <c r="DR24" s="1">
        <v>4310056.9230769239</v>
      </c>
      <c r="DS24" s="1">
        <v>1847180.365384615</v>
      </c>
      <c r="DT24" s="24">
        <f t="shared" si="9"/>
        <v>6157237.288461539</v>
      </c>
      <c r="DV24" s="1">
        <v>444639</v>
      </c>
      <c r="DW24" s="1">
        <v>4350</v>
      </c>
      <c r="DX24" s="1">
        <v>0</v>
      </c>
      <c r="DY24" s="1">
        <v>9143757.5769230779</v>
      </c>
      <c r="EA24" s="1">
        <v>1067080</v>
      </c>
      <c r="EB24" s="1">
        <v>6957361.5999999996</v>
      </c>
      <c r="EC24" s="1">
        <v>89321177</v>
      </c>
      <c r="ED24" s="1">
        <v>6444855.9425999997</v>
      </c>
      <c r="EE24" s="1">
        <v>0</v>
      </c>
      <c r="EF24" s="1">
        <v>0</v>
      </c>
      <c r="EG24" s="1">
        <v>121849</v>
      </c>
      <c r="EH24" s="1">
        <v>379490</v>
      </c>
      <c r="EI24" s="1">
        <v>8941144</v>
      </c>
      <c r="EJ24" s="1">
        <v>10729768.204600001</v>
      </c>
      <c r="EK24" s="1">
        <v>0</v>
      </c>
      <c r="EL24" s="1">
        <v>0</v>
      </c>
      <c r="EM24" s="1">
        <v>9905431</v>
      </c>
      <c r="EN24" s="1">
        <v>3616589.9996000002</v>
      </c>
      <c r="EO24" s="1">
        <v>396611</v>
      </c>
      <c r="EP24" s="1">
        <v>452157.14279999997</v>
      </c>
      <c r="EQ24" s="1">
        <v>0</v>
      </c>
      <c r="ER24" s="1">
        <v>0</v>
      </c>
      <c r="ET24"/>
      <c r="EU24">
        <v>25.41819918053838</v>
      </c>
      <c r="EV24">
        <v>1086.2278606306229</v>
      </c>
      <c r="EW24">
        <v>22.781482343369149</v>
      </c>
      <c r="EX24">
        <v>1164.062797335871</v>
      </c>
      <c r="EY24"/>
      <c r="EZ24">
        <v>0.93130444724449957</v>
      </c>
      <c r="FA24" s="37">
        <v>3616504.3161690529</v>
      </c>
      <c r="FB24"/>
      <c r="FC24">
        <v>1.5241199840693651</v>
      </c>
      <c r="FD24">
        <v>0.93634854773307452</v>
      </c>
      <c r="FE24">
        <v>0.14987058856785848</v>
      </c>
      <c r="FF24">
        <v>0.36601428497004768</v>
      </c>
      <c r="FG24"/>
      <c r="FH24" s="41">
        <v>9.2329125517361206</v>
      </c>
      <c r="FI24" s="41">
        <v>32.84856307699259</v>
      </c>
      <c r="FJ24"/>
      <c r="FK24" s="37">
        <v>6836964</v>
      </c>
      <c r="FL24">
        <v>0</v>
      </c>
      <c r="FM24"/>
      <c r="FN24"/>
      <c r="FO24"/>
      <c r="FP24" s="48">
        <v>0.75082522754403624</v>
      </c>
      <c r="FQ24" s="41">
        <v>0.89506373053079247</v>
      </c>
      <c r="FR24" s="48">
        <v>0.14810756568322073</v>
      </c>
      <c r="FS24" s="41">
        <v>0.36669450755272021</v>
      </c>
      <c r="FT24" s="48">
        <v>1.5434367818678647</v>
      </c>
      <c r="FU24" s="41">
        <v>0.93682642485062073</v>
      </c>
      <c r="FV24" s="41">
        <v>31.73429951237722</v>
      </c>
      <c r="FW24" s="41">
        <v>9.1854874159537232</v>
      </c>
      <c r="FX24" s="41">
        <v>18.205249771182086</v>
      </c>
      <c r="FY24"/>
      <c r="FZ24">
        <v>1371153.846153846</v>
      </c>
      <c r="GA24"/>
      <c r="GB24"/>
      <c r="GC24" s="45">
        <v>107746900.53511706</v>
      </c>
      <c r="GD24" s="45">
        <v>107552516.4565217</v>
      </c>
      <c r="GE24"/>
      <c r="GF24">
        <v>0</v>
      </c>
      <c r="GH24">
        <v>1.92</v>
      </c>
      <c r="GJ24">
        <v>0</v>
      </c>
      <c r="GK24">
        <v>138442.5</v>
      </c>
      <c r="GL24">
        <v>0</v>
      </c>
      <c r="GM24">
        <v>1067080</v>
      </c>
      <c r="GN24">
        <v>89321177</v>
      </c>
      <c r="GO24">
        <v>0</v>
      </c>
      <c r="GP24">
        <v>909</v>
      </c>
      <c r="GQ24">
        <v>401380</v>
      </c>
      <c r="GR24">
        <v>121849</v>
      </c>
      <c r="GS24">
        <v>0</v>
      </c>
      <c r="GT24">
        <v>8941144</v>
      </c>
      <c r="GU24">
        <v>0</v>
      </c>
      <c r="GV24">
        <v>9905431</v>
      </c>
      <c r="GW24">
        <v>396611</v>
      </c>
      <c r="GX24">
        <v>0</v>
      </c>
      <c r="GZ24">
        <v>4928.7802385790874</v>
      </c>
      <c r="HA24">
        <v>1980</v>
      </c>
      <c r="HC24">
        <v>1994.180672268908</v>
      </c>
      <c r="HD24">
        <v>5201.1757166659536</v>
      </c>
      <c r="HF24">
        <v>25.433195086550761</v>
      </c>
      <c r="HG24">
        <v>25.41819918053838</v>
      </c>
    </row>
    <row r="25" spans="1:215" ht="14.45">
      <c r="A25" s="4">
        <v>44725</v>
      </c>
      <c r="B25" s="73">
        <f t="shared" si="2"/>
        <v>2022</v>
      </c>
      <c r="C25" s="73" t="str">
        <f t="shared" si="3"/>
        <v>2022_Q2</v>
      </c>
      <c r="D25" s="73" t="str">
        <f t="shared" si="4"/>
        <v>2022_H1</v>
      </c>
      <c r="E25" s="73" t="str">
        <f t="shared" si="5"/>
        <v>2022_W24</v>
      </c>
      <c r="F25" s="73" t="str">
        <f t="shared" si="0"/>
        <v>2022_06</v>
      </c>
      <c r="G25" s="73">
        <v>1</v>
      </c>
      <c r="H25" s="4" t="s">
        <v>68</v>
      </c>
      <c r="J25" s="1">
        <v>34057148</v>
      </c>
      <c r="K25" s="1">
        <v>9071</v>
      </c>
      <c r="L25" s="80">
        <v>10645611.35</v>
      </c>
      <c r="M25" s="1">
        <v>52059996</v>
      </c>
      <c r="N25" s="1">
        <v>43186</v>
      </c>
      <c r="O25">
        <v>31308280</v>
      </c>
      <c r="P25" s="1"/>
      <c r="Q25" s="6">
        <v>25.41930669003758</v>
      </c>
      <c r="R25" s="6">
        <v>1173.5874043721949</v>
      </c>
      <c r="S25" s="80">
        <v>865709090</v>
      </c>
      <c r="T25" s="6">
        <v>25.48868021426663</v>
      </c>
      <c r="U25" s="6">
        <v>724.96364562589724</v>
      </c>
      <c r="V25">
        <v>1326940590</v>
      </c>
      <c r="W25" s="8">
        <v>0</v>
      </c>
      <c r="X25" s="8">
        <v>2.7405460006671451E-2</v>
      </c>
      <c r="Y25" s="8">
        <v>0</v>
      </c>
      <c r="Z25" s="8">
        <v>0.32861356982759582</v>
      </c>
      <c r="AB25" s="6">
        <v>18.064304772928086</v>
      </c>
      <c r="AC25" s="6">
        <v>0.58804190393527911</v>
      </c>
      <c r="AD25" s="6">
        <v>22.178584681421576</v>
      </c>
      <c r="AE25" s="6">
        <v>1.1374605891815788</v>
      </c>
      <c r="AF25" s="1"/>
      <c r="AG25" s="8">
        <v>0</v>
      </c>
      <c r="AH25" s="8">
        <v>4.0131674070725282E-3</v>
      </c>
      <c r="AI25" s="8">
        <v>0.49382544394467109</v>
      </c>
      <c r="AJ25" s="8">
        <v>0</v>
      </c>
      <c r="AK25" s="8">
        <v>0</v>
      </c>
      <c r="AL25" s="8">
        <v>0</v>
      </c>
      <c r="AM25" s="8">
        <v>0.50251256281407031</v>
      </c>
      <c r="AN25" s="8">
        <v>6.3696695372546214E-2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24">
        <f t="shared" si="1"/>
        <v>0</v>
      </c>
      <c r="BB25" s="1"/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1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1"/>
      <c r="BP25" s="6">
        <v>23.714285714285719</v>
      </c>
      <c r="BQ25" s="6">
        <v>17.857142857142861</v>
      </c>
      <c r="BR25" s="6">
        <v>21.142857142857139</v>
      </c>
      <c r="BS25" s="6">
        <v>10.142857142857141</v>
      </c>
      <c r="BU25" s="1">
        <v>9051732</v>
      </c>
      <c r="BV25" s="1">
        <v>30910</v>
      </c>
      <c r="BW25" s="1">
        <f t="shared" si="10"/>
        <v>105948</v>
      </c>
      <c r="BX25" s="1">
        <f t="shared" si="11"/>
        <v>137</v>
      </c>
      <c r="BZ25" s="1">
        <v>0</v>
      </c>
      <c r="CA25" s="1">
        <v>0</v>
      </c>
      <c r="CB25" s="1">
        <v>13930909.09090909</v>
      </c>
      <c r="CC25" s="1">
        <v>30648</v>
      </c>
      <c r="CE25" s="1">
        <v>9881167</v>
      </c>
      <c r="CF25" s="1">
        <v>6994397</v>
      </c>
      <c r="CG25" s="1">
        <v>0</v>
      </c>
      <c r="CH25" s="1">
        <v>3622673.846153846</v>
      </c>
      <c r="CI25" s="24">
        <f t="shared" si="6"/>
        <v>20498237.846153848</v>
      </c>
      <c r="CJ25" s="24">
        <f t="shared" si="7"/>
        <v>16875564</v>
      </c>
      <c r="CL25" s="1">
        <v>6630406.2000000002</v>
      </c>
      <c r="CN25" s="1">
        <v>8570557</v>
      </c>
      <c r="CP25" s="1">
        <v>1574839</v>
      </c>
      <c r="CQ25" s="1">
        <v>3456385.9564796048</v>
      </c>
      <c r="CR25" s="1">
        <v>0</v>
      </c>
      <c r="CS25" s="1">
        <v>0</v>
      </c>
      <c r="CT25" s="1">
        <v>274032.00000000012</v>
      </c>
      <c r="CV25" s="1">
        <v>0</v>
      </c>
      <c r="CW25" s="1">
        <v>0</v>
      </c>
      <c r="CX25" s="1">
        <v>3460000</v>
      </c>
      <c r="CY25" s="1">
        <v>3187500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24">
        <f t="shared" si="8"/>
        <v>6647500</v>
      </c>
      <c r="DP25" s="1">
        <v>7354.2</v>
      </c>
      <c r="DQ25" s="1">
        <v>76524.2</v>
      </c>
      <c r="DR25" s="1">
        <v>4310056.9230769239</v>
      </c>
      <c r="DS25" s="1">
        <v>1847180.365384615</v>
      </c>
      <c r="DT25" s="24">
        <f t="shared" si="9"/>
        <v>6157237.288461539</v>
      </c>
      <c r="DV25" s="1">
        <v>401285</v>
      </c>
      <c r="DW25" s="1">
        <v>6274</v>
      </c>
      <c r="DX25" s="1">
        <v>0</v>
      </c>
      <c r="DY25" s="1">
        <v>9143757.5769230779</v>
      </c>
      <c r="EA25" s="1">
        <v>644232</v>
      </c>
      <c r="EB25" s="1">
        <v>4200392.6399999997</v>
      </c>
      <c r="EC25" s="1">
        <v>62651616</v>
      </c>
      <c r="ED25" s="1">
        <v>4937747.9704999998</v>
      </c>
      <c r="EE25" s="1">
        <v>0</v>
      </c>
      <c r="EF25" s="1">
        <v>0</v>
      </c>
      <c r="EG25" s="1">
        <v>118669</v>
      </c>
      <c r="EH25" s="1">
        <v>372521</v>
      </c>
      <c r="EI25" s="1">
        <v>10597926</v>
      </c>
      <c r="EJ25" s="1">
        <v>11141437.4131</v>
      </c>
      <c r="EK25" s="1">
        <v>3</v>
      </c>
      <c r="EL25" s="1">
        <v>9.3000000000000007</v>
      </c>
      <c r="EM25" s="1">
        <v>15375896</v>
      </c>
      <c r="EN25" s="1">
        <v>5971588.5723000001</v>
      </c>
      <c r="EO25" s="1">
        <v>434566</v>
      </c>
      <c r="EP25" s="1">
        <v>495792.85729999997</v>
      </c>
      <c r="EQ25" s="1">
        <v>0</v>
      </c>
      <c r="ER25" s="1">
        <v>0</v>
      </c>
      <c r="ET25"/>
      <c r="EU25">
        <v>25.41930669003758</v>
      </c>
      <c r="EV25">
        <v>1173.5874043721949</v>
      </c>
      <c r="EW25">
        <v>25.48868021426663</v>
      </c>
      <c r="EX25">
        <v>724.96364562589724</v>
      </c>
      <c r="EY25"/>
      <c r="EZ25">
        <v>0.94478846592906851</v>
      </c>
      <c r="FA25" s="37">
        <v>3456385.9564796048</v>
      </c>
      <c r="FB25"/>
      <c r="FC25">
        <v>1.4391400491131059</v>
      </c>
      <c r="FD25">
        <v>0.94074248289838669</v>
      </c>
      <c r="FE25">
        <v>0.16062413841210529</v>
      </c>
      <c r="FF25">
        <v>0.36883798824666669</v>
      </c>
      <c r="FG25"/>
      <c r="FH25" s="41">
        <v>9.2263265261132901</v>
      </c>
      <c r="FI25" s="41">
        <v>33.638474225210174</v>
      </c>
      <c r="FJ25"/>
      <c r="FK25" s="37">
        <v>0</v>
      </c>
      <c r="FL25">
        <v>0</v>
      </c>
      <c r="FM25"/>
      <c r="FN25"/>
      <c r="FO25"/>
      <c r="FP25" s="48">
        <v>0.58804190393527911</v>
      </c>
      <c r="FQ25" s="41">
        <v>0.89747155696113801</v>
      </c>
      <c r="FR25" s="48">
        <v>0.16784163282564563</v>
      </c>
      <c r="FS25" s="41">
        <v>0.36770657865302858</v>
      </c>
      <c r="FT25" s="48">
        <v>1.4981311127052885</v>
      </c>
      <c r="FU25" s="41">
        <v>0.94598568183847931</v>
      </c>
      <c r="FV25" s="41">
        <v>32.454952093973233</v>
      </c>
      <c r="FW25" s="41">
        <v>9.212218976041795</v>
      </c>
      <c r="FX25" s="41">
        <v>18.064304772928086</v>
      </c>
      <c r="FY25"/>
      <c r="FZ25">
        <v>1371153.846153846</v>
      </c>
      <c r="GA25"/>
      <c r="GB25"/>
      <c r="GC25" s="45">
        <v>19805638.687290967</v>
      </c>
      <c r="GD25" s="45">
        <v>241924.4347826087</v>
      </c>
      <c r="GE25"/>
      <c r="GF25">
        <v>0</v>
      </c>
      <c r="GH25">
        <v>1.92</v>
      </c>
      <c r="GJ25">
        <v>0</v>
      </c>
      <c r="GK25">
        <v>59332.5</v>
      </c>
      <c r="GL25">
        <v>0</v>
      </c>
      <c r="GM25">
        <v>644232</v>
      </c>
      <c r="GN25">
        <v>62651616</v>
      </c>
      <c r="GO25">
        <v>0</v>
      </c>
      <c r="GP25">
        <v>997</v>
      </c>
      <c r="GQ25">
        <v>401380</v>
      </c>
      <c r="GR25">
        <v>118669</v>
      </c>
      <c r="GS25">
        <v>0</v>
      </c>
      <c r="GT25">
        <v>10597926</v>
      </c>
      <c r="GU25">
        <v>3</v>
      </c>
      <c r="GV25">
        <v>15375896</v>
      </c>
      <c r="GW25">
        <v>434566</v>
      </c>
      <c r="GX25">
        <v>0</v>
      </c>
      <c r="GZ25">
        <v>4905.4494977604627</v>
      </c>
      <c r="HA25">
        <v>1980</v>
      </c>
      <c r="HC25">
        <v>2012.2432058959</v>
      </c>
      <c r="HD25">
        <v>5186.0544217687066</v>
      </c>
      <c r="HF25">
        <v>25.48868021426663</v>
      </c>
      <c r="HG25">
        <v>25.41930669003758</v>
      </c>
    </row>
    <row r="26" spans="1:215" ht="14.45">
      <c r="A26" s="4">
        <v>44732</v>
      </c>
      <c r="B26" s="73">
        <f t="shared" si="2"/>
        <v>2022</v>
      </c>
      <c r="C26" s="73" t="str">
        <f t="shared" si="3"/>
        <v>2022_Q2</v>
      </c>
      <c r="D26" s="73" t="str">
        <f t="shared" si="4"/>
        <v>2022_H1</v>
      </c>
      <c r="E26" s="73" t="str">
        <f t="shared" si="5"/>
        <v>2022_W25</v>
      </c>
      <c r="F26" s="73" t="str">
        <f t="shared" si="0"/>
        <v>2022_06</v>
      </c>
      <c r="G26" s="73">
        <v>1</v>
      </c>
      <c r="H26" s="4" t="s">
        <v>68</v>
      </c>
      <c r="J26" s="1">
        <v>34747408</v>
      </c>
      <c r="K26" s="1">
        <v>9049</v>
      </c>
      <c r="L26" s="80">
        <v>11673020</v>
      </c>
      <c r="M26" s="1">
        <v>65001652</v>
      </c>
      <c r="N26" s="1">
        <v>51517</v>
      </c>
      <c r="O26">
        <v>17978727.93381748</v>
      </c>
      <c r="P26" s="1"/>
      <c r="Q26" s="6">
        <v>25.004650799229491</v>
      </c>
      <c r="R26" s="6">
        <v>1289.979003204774</v>
      </c>
      <c r="S26" s="80">
        <v>868846803.20000005</v>
      </c>
      <c r="T26" s="6">
        <v>20.429860151861991</v>
      </c>
      <c r="U26" s="6">
        <v>348.98631391225177</v>
      </c>
      <c r="V26">
        <v>1327974660</v>
      </c>
      <c r="W26" s="8">
        <v>1.5909240891043831E-2</v>
      </c>
      <c r="X26" s="8">
        <v>0</v>
      </c>
      <c r="Y26" s="8">
        <v>0.19541564045870519</v>
      </c>
      <c r="Z26" s="8">
        <v>0.67349195578685694</v>
      </c>
      <c r="AB26" s="6">
        <v>18.036319648617855</v>
      </c>
      <c r="AC26" s="6">
        <v>0.59766129559270376</v>
      </c>
      <c r="AD26" s="6">
        <v>22.212841094065446</v>
      </c>
      <c r="AE26" s="6">
        <v>1.1373439947692063</v>
      </c>
      <c r="AF26" s="1"/>
      <c r="AG26" s="8">
        <v>0</v>
      </c>
      <c r="AH26" s="8">
        <v>3.9817020853209067E-3</v>
      </c>
      <c r="AI26" s="8">
        <v>0.49310274321092151</v>
      </c>
      <c r="AJ26" s="8">
        <v>0</v>
      </c>
      <c r="AK26" s="8">
        <v>0</v>
      </c>
      <c r="AL26" s="8">
        <v>0</v>
      </c>
      <c r="AM26" s="8">
        <v>0.50251256281407031</v>
      </c>
      <c r="AN26" s="8">
        <v>7.5147218103583366E-2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24">
        <f t="shared" si="1"/>
        <v>0</v>
      </c>
      <c r="BB26" s="1"/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1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1"/>
      <c r="BP26" s="6">
        <v>29.571428571428569</v>
      </c>
      <c r="BQ26" s="6">
        <v>22.857142857142861</v>
      </c>
      <c r="BR26" s="6">
        <v>28.285714285714281</v>
      </c>
      <c r="BS26" s="6">
        <v>12.857142857142859</v>
      </c>
      <c r="BU26" s="1">
        <v>9149733</v>
      </c>
      <c r="BV26" s="1">
        <v>31045</v>
      </c>
      <c r="BW26" s="1">
        <f t="shared" si="10"/>
        <v>98001</v>
      </c>
      <c r="BX26" s="1">
        <f t="shared" si="11"/>
        <v>135</v>
      </c>
      <c r="BZ26" s="1">
        <v>293214090.90909088</v>
      </c>
      <c r="CA26" s="1">
        <v>645071</v>
      </c>
      <c r="CB26" s="1">
        <v>0</v>
      </c>
      <c r="CC26" s="1">
        <v>0</v>
      </c>
      <c r="CE26" s="1">
        <v>9702798</v>
      </c>
      <c r="CF26" s="1">
        <v>3124479</v>
      </c>
      <c r="CG26" s="1">
        <v>0</v>
      </c>
      <c r="CH26" s="1">
        <v>3622673.846153846</v>
      </c>
      <c r="CI26" s="24">
        <f t="shared" si="6"/>
        <v>16449950.846153846</v>
      </c>
      <c r="CJ26" s="24">
        <f t="shared" si="7"/>
        <v>12827277</v>
      </c>
      <c r="CL26" s="1">
        <v>6630406.2000000002</v>
      </c>
      <c r="CN26" s="1">
        <v>8570557</v>
      </c>
      <c r="CP26" s="1">
        <v>2764201</v>
      </c>
      <c r="CQ26" s="1">
        <v>6066744.2940433156</v>
      </c>
      <c r="CR26" s="1">
        <v>3131</v>
      </c>
      <c r="CS26" s="1">
        <v>6871.7782768509314</v>
      </c>
      <c r="CT26" s="1">
        <v>274032.00000000012</v>
      </c>
      <c r="CV26" s="1">
        <v>0</v>
      </c>
      <c r="CW26" s="1">
        <v>0</v>
      </c>
      <c r="CX26" s="1">
        <v>3460000</v>
      </c>
      <c r="CY26" s="1">
        <v>3187500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24">
        <f t="shared" si="8"/>
        <v>6647500</v>
      </c>
      <c r="DP26" s="1">
        <v>7354.2</v>
      </c>
      <c r="DQ26" s="1">
        <v>76524.2</v>
      </c>
      <c r="DR26" s="1">
        <v>4310056.9230769239</v>
      </c>
      <c r="DS26" s="1">
        <v>1847180.365384615</v>
      </c>
      <c r="DT26" s="24">
        <f t="shared" si="9"/>
        <v>6157237.288461539</v>
      </c>
      <c r="DV26" s="1">
        <v>437308</v>
      </c>
      <c r="DW26" s="1">
        <v>5006</v>
      </c>
      <c r="DX26" s="1">
        <v>0</v>
      </c>
      <c r="DY26" s="1">
        <v>9143757.5769230779</v>
      </c>
      <c r="EA26" s="1">
        <v>297259</v>
      </c>
      <c r="EB26" s="1">
        <v>1938128.68</v>
      </c>
      <c r="EC26" s="1">
        <v>106813802</v>
      </c>
      <c r="ED26" s="1">
        <v>8063010.9894000003</v>
      </c>
      <c r="EE26" s="1">
        <v>0</v>
      </c>
      <c r="EF26" s="1">
        <v>0</v>
      </c>
      <c r="EG26" s="1">
        <v>126553</v>
      </c>
      <c r="EH26" s="1">
        <v>385131</v>
      </c>
      <c r="EI26" s="1">
        <v>10451462</v>
      </c>
      <c r="EJ26" s="1">
        <v>11486456.989600001</v>
      </c>
      <c r="EK26" s="1">
        <v>0</v>
      </c>
      <c r="EL26" s="1">
        <v>0</v>
      </c>
      <c r="EM26" s="1">
        <v>16871756</v>
      </c>
      <c r="EN26" s="1">
        <v>6690948.5710000005</v>
      </c>
      <c r="EO26" s="1">
        <v>423535</v>
      </c>
      <c r="EP26" s="1">
        <v>484038.57120000001</v>
      </c>
      <c r="EQ26" s="1">
        <v>0</v>
      </c>
      <c r="ER26" s="1">
        <v>0</v>
      </c>
      <c r="ET26"/>
      <c r="EU26">
        <v>25.004650799229491</v>
      </c>
      <c r="EV26">
        <v>1289.979003204774</v>
      </c>
      <c r="EW26">
        <v>20.429860151861991</v>
      </c>
      <c r="EX26">
        <v>348.98631391225177</v>
      </c>
      <c r="EY26"/>
      <c r="EZ26">
        <v>0.94136272837224977</v>
      </c>
      <c r="FA26" s="37">
        <v>6073616.072320166</v>
      </c>
      <c r="FB26"/>
      <c r="FC26">
        <v>1.5124040530418883</v>
      </c>
      <c r="FD26">
        <v>0.93737575054569078</v>
      </c>
      <c r="FE26">
        <v>0.16094464767517541</v>
      </c>
      <c r="FF26">
        <v>0.35787473741528902</v>
      </c>
      <c r="FG26"/>
      <c r="FH26" s="41">
        <v>9.2377604902060053</v>
      </c>
      <c r="FI26" s="41">
        <v>33.561280089589147</v>
      </c>
      <c r="FJ26"/>
      <c r="FK26" s="37">
        <v>12901420</v>
      </c>
      <c r="FL26">
        <v>561846.27126586821</v>
      </c>
      <c r="FM26"/>
      <c r="FN26"/>
      <c r="FO26"/>
      <c r="FP26" s="48">
        <v>0.59766129559270376</v>
      </c>
      <c r="FQ26" s="41">
        <v>0.85153262703113453</v>
      </c>
      <c r="FR26" s="48">
        <v>0.16460929146745545</v>
      </c>
      <c r="FS26" s="41">
        <v>0.36414310791393151</v>
      </c>
      <c r="FT26" s="48">
        <v>1.6546151637067879</v>
      </c>
      <c r="FU26" s="41">
        <v>0.94957634767681054</v>
      </c>
      <c r="FV26" s="41">
        <v>32.384480971675316</v>
      </c>
      <c r="FW26" s="41">
        <v>9.244803237357516</v>
      </c>
      <c r="FX26" s="41">
        <v>18.036319648617855</v>
      </c>
      <c r="FY26"/>
      <c r="FZ26">
        <v>1371153.846153846</v>
      </c>
      <c r="GA26"/>
      <c r="GB26"/>
      <c r="GC26" s="45">
        <v>19805638.687290967</v>
      </c>
      <c r="GD26" s="45">
        <v>241924.4347826087</v>
      </c>
      <c r="GE26"/>
      <c r="GF26">
        <v>0</v>
      </c>
      <c r="GH26">
        <v>1.92</v>
      </c>
      <c r="GJ26">
        <v>308000</v>
      </c>
      <c r="GK26">
        <v>1224991.3999999999</v>
      </c>
      <c r="GL26">
        <v>0</v>
      </c>
      <c r="GM26">
        <v>297259</v>
      </c>
      <c r="GN26">
        <v>106813802</v>
      </c>
      <c r="GO26">
        <v>0</v>
      </c>
      <c r="GP26">
        <v>1198</v>
      </c>
      <c r="GQ26">
        <v>401380</v>
      </c>
      <c r="GR26">
        <v>126553</v>
      </c>
      <c r="GS26">
        <v>0</v>
      </c>
      <c r="GT26">
        <v>10451462</v>
      </c>
      <c r="GU26">
        <v>0</v>
      </c>
      <c r="GV26">
        <v>16871756</v>
      </c>
      <c r="GW26">
        <v>423535</v>
      </c>
      <c r="GX26">
        <v>0</v>
      </c>
      <c r="GZ26">
        <v>4781.2978640587753</v>
      </c>
      <c r="HA26">
        <v>1980</v>
      </c>
      <c r="HC26">
        <v>2008.497409326425</v>
      </c>
      <c r="HD26">
        <v>5162.3561924257929</v>
      </c>
      <c r="HF26">
        <v>25.391818657162741</v>
      </c>
      <c r="HG26">
        <v>25.40888690172228</v>
      </c>
    </row>
    <row r="27" spans="1:215" ht="14.45">
      <c r="A27" s="4">
        <v>44739</v>
      </c>
      <c r="B27" s="73">
        <f t="shared" si="2"/>
        <v>2022</v>
      </c>
      <c r="C27" s="73" t="str">
        <f t="shared" si="3"/>
        <v>2022_Q2</v>
      </c>
      <c r="D27" s="73" t="str">
        <f t="shared" si="4"/>
        <v>2022_H1</v>
      </c>
      <c r="E27" s="73" t="str">
        <f t="shared" si="5"/>
        <v>2022_W26</v>
      </c>
      <c r="F27" s="73" t="str">
        <f t="shared" si="0"/>
        <v>2022_06</v>
      </c>
      <c r="G27" s="73">
        <v>1</v>
      </c>
      <c r="H27" s="4" t="s">
        <v>68</v>
      </c>
      <c r="J27" s="1">
        <v>34572436</v>
      </c>
      <c r="K27" s="1">
        <v>8346</v>
      </c>
      <c r="L27" s="80">
        <v>10893080</v>
      </c>
      <c r="M27" s="1">
        <v>52424244</v>
      </c>
      <c r="N27" s="1">
        <v>30476</v>
      </c>
      <c r="O27">
        <v>18718302.10376709</v>
      </c>
      <c r="P27" s="1"/>
      <c r="Q27" s="6">
        <v>25.011164003070149</v>
      </c>
      <c r="R27" s="6">
        <v>1305.1857177090819</v>
      </c>
      <c r="S27" s="80">
        <v>864696866.79999995</v>
      </c>
      <c r="T27" s="6">
        <v>25.48330921090631</v>
      </c>
      <c r="U27" s="6">
        <v>614.19812651814834</v>
      </c>
      <c r="V27">
        <v>1335943220</v>
      </c>
      <c r="W27" s="8">
        <v>1.582330493827017E-2</v>
      </c>
      <c r="X27" s="8">
        <v>0</v>
      </c>
      <c r="Y27" s="8">
        <v>0</v>
      </c>
      <c r="Z27" s="8">
        <v>0.45119656732871821</v>
      </c>
      <c r="AB27" s="6">
        <v>17.966201789051258</v>
      </c>
      <c r="AC27" s="6">
        <v>0.54916725751225259</v>
      </c>
      <c r="AD27" s="6">
        <v>22.101424901259257</v>
      </c>
      <c r="AE27" s="6">
        <v>0.98873091347194952</v>
      </c>
      <c r="AF27" s="1"/>
      <c r="AG27" s="8">
        <v>0</v>
      </c>
      <c r="AH27" s="8">
        <v>0</v>
      </c>
      <c r="AI27" s="8">
        <v>0.49391347998350632</v>
      </c>
      <c r="AJ27" s="8">
        <v>0</v>
      </c>
      <c r="AK27" s="8">
        <v>0.12205277291507011</v>
      </c>
      <c r="AL27" s="8">
        <v>0</v>
      </c>
      <c r="AM27" s="8">
        <v>0.50251256281407031</v>
      </c>
      <c r="AN27" s="8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24">
        <f t="shared" si="1"/>
        <v>0</v>
      </c>
      <c r="BB27" s="1"/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0.5714285714285714</v>
      </c>
      <c r="BI27" s="8">
        <v>0.42857142857142849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1"/>
      <c r="BP27" s="6">
        <v>33</v>
      </c>
      <c r="BQ27" s="6">
        <v>25.714285714285719</v>
      </c>
      <c r="BR27" s="6">
        <v>32.428571428571431</v>
      </c>
      <c r="BS27" s="6">
        <v>14.857142857142859</v>
      </c>
      <c r="BU27" s="1">
        <v>9253386</v>
      </c>
      <c r="BV27" s="1">
        <v>31139</v>
      </c>
      <c r="BW27" s="1">
        <f t="shared" si="10"/>
        <v>103653</v>
      </c>
      <c r="BX27" s="1">
        <f t="shared" si="11"/>
        <v>94</v>
      </c>
      <c r="BZ27" s="1">
        <v>0</v>
      </c>
      <c r="CA27" s="1">
        <v>0</v>
      </c>
      <c r="CB27" s="1">
        <v>0</v>
      </c>
      <c r="CC27" s="1">
        <v>0</v>
      </c>
      <c r="CE27" s="1">
        <v>9392674</v>
      </c>
      <c r="CF27" s="1">
        <v>1247065</v>
      </c>
      <c r="CG27" s="1">
        <v>0</v>
      </c>
      <c r="CH27" s="1">
        <v>3622673.846153846</v>
      </c>
      <c r="CI27" s="24">
        <f t="shared" si="6"/>
        <v>14262412.846153846</v>
      </c>
      <c r="CJ27" s="24">
        <f t="shared" si="7"/>
        <v>10639739</v>
      </c>
      <c r="CL27" s="1">
        <v>6630406.2000000002</v>
      </c>
      <c r="CN27" s="1">
        <v>8570557</v>
      </c>
      <c r="CP27" s="1">
        <v>3188482</v>
      </c>
      <c r="CQ27" s="1">
        <v>6997937.1905877395</v>
      </c>
      <c r="CR27" s="1">
        <v>338007</v>
      </c>
      <c r="CS27" s="1">
        <v>741842.59342815483</v>
      </c>
      <c r="CT27" s="1">
        <v>274032.00000000012</v>
      </c>
      <c r="CV27" s="1">
        <v>0</v>
      </c>
      <c r="CW27" s="1">
        <v>0</v>
      </c>
      <c r="CX27" s="1">
        <v>3460000</v>
      </c>
      <c r="CY27" s="1">
        <v>3187500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24">
        <f t="shared" si="8"/>
        <v>6647500</v>
      </c>
      <c r="DP27" s="1">
        <v>7354.2</v>
      </c>
      <c r="DQ27" s="1">
        <v>76524.2</v>
      </c>
      <c r="DR27" s="1">
        <v>4310056.9230769239</v>
      </c>
      <c r="DS27" s="1">
        <v>1847180.365384615</v>
      </c>
      <c r="DT27" s="24">
        <f t="shared" si="9"/>
        <v>6157237.288461539</v>
      </c>
      <c r="DV27" s="1">
        <v>329639</v>
      </c>
      <c r="DW27" s="1">
        <v>3622</v>
      </c>
      <c r="DX27" s="1">
        <v>0</v>
      </c>
      <c r="DY27" s="1">
        <v>9143757.5769230779</v>
      </c>
      <c r="EA27" s="1">
        <v>438478</v>
      </c>
      <c r="EB27" s="1">
        <v>2858876.56</v>
      </c>
      <c r="EC27" s="1">
        <v>54228924</v>
      </c>
      <c r="ED27" s="1">
        <v>4841257.7882000003</v>
      </c>
      <c r="EE27" s="1">
        <v>0</v>
      </c>
      <c r="EF27" s="1">
        <v>0</v>
      </c>
      <c r="EG27" s="1">
        <v>129867</v>
      </c>
      <c r="EH27" s="1">
        <v>337807</v>
      </c>
      <c r="EI27" s="1">
        <v>5415733</v>
      </c>
      <c r="EJ27" s="1">
        <v>6246000.2466000002</v>
      </c>
      <c r="EK27" s="1">
        <v>2</v>
      </c>
      <c r="EL27" s="1">
        <v>6.2</v>
      </c>
      <c r="EM27" s="1">
        <v>8914987</v>
      </c>
      <c r="EN27" s="1">
        <v>3558808.5712000001</v>
      </c>
      <c r="EO27" s="1">
        <v>202050</v>
      </c>
      <c r="EP27" s="1">
        <v>231081.42850000001</v>
      </c>
      <c r="EQ27" s="1">
        <v>0</v>
      </c>
      <c r="ER27" s="1">
        <v>0</v>
      </c>
      <c r="ET27"/>
      <c r="EU27">
        <v>25.011164003070149</v>
      </c>
      <c r="EV27">
        <v>1305.1857177090819</v>
      </c>
      <c r="EW27">
        <v>25.48330921090631</v>
      </c>
      <c r="EX27">
        <v>614.19812651814834</v>
      </c>
      <c r="EY27"/>
      <c r="EZ27">
        <v>0.94256101485597199</v>
      </c>
      <c r="FA27" s="37">
        <v>7739779.7840158939</v>
      </c>
      <c r="FB27"/>
      <c r="FC27">
        <v>1.9982351802804268</v>
      </c>
      <c r="FD27">
        <v>0.95103654894723522</v>
      </c>
      <c r="FE27">
        <v>0.16742331043882716</v>
      </c>
      <c r="FF27">
        <v>0.37305812789297071</v>
      </c>
      <c r="FG27"/>
      <c r="FH27" s="41">
        <v>9.3660528343925371</v>
      </c>
      <c r="FI27" s="41">
        <v>33.622917238101358</v>
      </c>
      <c r="FJ27"/>
      <c r="FK27" s="37">
        <v>0</v>
      </c>
      <c r="FL27">
        <v>556093.72873413179</v>
      </c>
      <c r="FM27"/>
      <c r="FN27"/>
      <c r="FO27"/>
      <c r="FP27" s="48">
        <v>0.54916725751225259</v>
      </c>
      <c r="FQ27" s="41">
        <v>0.8206188560572607</v>
      </c>
      <c r="FR27" s="48">
        <v>0.17543341337713858</v>
      </c>
      <c r="FS27" s="41">
        <v>0.37980166555948641</v>
      </c>
      <c r="FT27" s="48">
        <v>1.8212296534946633</v>
      </c>
      <c r="FU27" s="41">
        <v>0.96389987187054105</v>
      </c>
      <c r="FV27" s="41">
        <v>32.281653296165999</v>
      </c>
      <c r="FW27" s="41">
        <v>9.1134184536590208</v>
      </c>
      <c r="FX27" s="41">
        <v>17.966201789051258</v>
      </c>
      <c r="FY27"/>
      <c r="FZ27">
        <v>1371153.846153846</v>
      </c>
      <c r="GA27"/>
      <c r="GB27"/>
      <c r="GC27" s="45">
        <v>19805638.687290967</v>
      </c>
      <c r="GD27" s="45">
        <v>241924.4347826087</v>
      </c>
      <c r="GE27"/>
      <c r="GF27">
        <v>0</v>
      </c>
      <c r="GH27">
        <v>1.92</v>
      </c>
      <c r="GJ27">
        <v>132000</v>
      </c>
      <c r="GK27">
        <v>515710.6</v>
      </c>
      <c r="GL27">
        <v>0</v>
      </c>
      <c r="GM27">
        <v>438478</v>
      </c>
      <c r="GN27">
        <v>54228924</v>
      </c>
      <c r="GO27">
        <v>0</v>
      </c>
      <c r="GP27">
        <v>608</v>
      </c>
      <c r="GQ27">
        <v>401380</v>
      </c>
      <c r="GR27">
        <v>129867</v>
      </c>
      <c r="GS27">
        <v>0</v>
      </c>
      <c r="GT27">
        <v>5415733</v>
      </c>
      <c r="GU27">
        <v>2</v>
      </c>
      <c r="GV27">
        <v>8914987</v>
      </c>
      <c r="GW27">
        <v>202050</v>
      </c>
      <c r="GX27">
        <v>0</v>
      </c>
      <c r="GZ27">
        <v>6407.7751785492756</v>
      </c>
      <c r="HA27">
        <v>1980</v>
      </c>
      <c r="HC27">
        <v>2013.660276415515</v>
      </c>
      <c r="HD27">
        <v>6472.248743128318</v>
      </c>
      <c r="HF27">
        <v>25.48330921090631</v>
      </c>
      <c r="HG27">
        <v>25.413286179776279</v>
      </c>
    </row>
    <row r="28" spans="1:215" ht="14.45">
      <c r="A28" s="4">
        <v>44746</v>
      </c>
      <c r="B28" s="73">
        <f t="shared" si="2"/>
        <v>2022</v>
      </c>
      <c r="C28" s="73" t="str">
        <f t="shared" si="3"/>
        <v>2022_Q3</v>
      </c>
      <c r="D28" s="73" t="str">
        <f t="shared" si="4"/>
        <v>2022_H2</v>
      </c>
      <c r="E28" s="73" t="str">
        <f t="shared" si="5"/>
        <v>2022_W27</v>
      </c>
      <c r="F28" s="73" t="str">
        <f t="shared" si="0"/>
        <v>2022_07</v>
      </c>
      <c r="G28" s="73">
        <v>1</v>
      </c>
      <c r="H28" s="4" t="s">
        <v>68</v>
      </c>
      <c r="J28" s="1">
        <v>33374544</v>
      </c>
      <c r="K28" s="1">
        <v>7182</v>
      </c>
      <c r="L28" s="80">
        <v>9080360</v>
      </c>
      <c r="M28" s="1">
        <v>52207836</v>
      </c>
      <c r="N28" s="1">
        <v>21549</v>
      </c>
      <c r="O28">
        <v>25053369.962415431</v>
      </c>
      <c r="P28" s="1"/>
      <c r="Q28" s="6">
        <v>25.417444804639128</v>
      </c>
      <c r="R28" s="6">
        <v>1264.3219159008629</v>
      </c>
      <c r="S28" s="80">
        <v>848295630</v>
      </c>
      <c r="T28" s="6">
        <v>25.482281433767909</v>
      </c>
      <c r="U28" s="6">
        <v>1162.623321843957</v>
      </c>
      <c r="V28">
        <v>1330374770</v>
      </c>
      <c r="W28" s="8">
        <v>0</v>
      </c>
      <c r="X28" s="8">
        <v>0</v>
      </c>
      <c r="Y28" s="8">
        <v>0</v>
      </c>
      <c r="Z28" s="8">
        <v>8.4164438081092939E-3</v>
      </c>
      <c r="AB28" s="6">
        <v>17.773692265626615</v>
      </c>
      <c r="AC28" s="6">
        <v>0.48288780950414023</v>
      </c>
      <c r="AD28" s="6">
        <v>22.010949809130818</v>
      </c>
      <c r="AE28" s="6">
        <v>0.87527897847439651</v>
      </c>
      <c r="AF28" s="1"/>
      <c r="AG28" s="8">
        <v>2.3754905061265211E-2</v>
      </c>
      <c r="AH28" s="8">
        <v>0</v>
      </c>
      <c r="AI28" s="8">
        <v>0.67379310674597859</v>
      </c>
      <c r="AJ28" s="8">
        <v>0</v>
      </c>
      <c r="AK28" s="8">
        <v>1.8219926127465692E-2</v>
      </c>
      <c r="AL28" s="8">
        <v>0</v>
      </c>
      <c r="AM28" s="8">
        <v>0.68805475748839851</v>
      </c>
      <c r="AN28" s="8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24">
        <f t="shared" si="1"/>
        <v>0</v>
      </c>
      <c r="BB28" s="1"/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1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1"/>
      <c r="BP28" s="6">
        <v>28.857142857142861</v>
      </c>
      <c r="BQ28" s="6">
        <v>24</v>
      </c>
      <c r="BR28" s="6">
        <v>28.428571428571431</v>
      </c>
      <c r="BS28" s="6">
        <v>9.5714285714285712</v>
      </c>
      <c r="BU28" s="1">
        <v>9375972</v>
      </c>
      <c r="BV28" s="1">
        <v>31332</v>
      </c>
      <c r="BW28" s="1">
        <f t="shared" si="10"/>
        <v>122586</v>
      </c>
      <c r="BX28" s="1">
        <f t="shared" si="11"/>
        <v>193</v>
      </c>
      <c r="BZ28" s="1">
        <v>0</v>
      </c>
      <c r="CA28" s="1">
        <v>0</v>
      </c>
      <c r="CB28" s="1">
        <v>0</v>
      </c>
      <c r="CC28" s="1">
        <v>0</v>
      </c>
      <c r="CE28" s="1">
        <v>6385553</v>
      </c>
      <c r="CF28" s="1">
        <v>839126</v>
      </c>
      <c r="CG28" s="1">
        <v>0</v>
      </c>
      <c r="CH28" s="1">
        <v>3622673.846153846</v>
      </c>
      <c r="CI28" s="24">
        <f t="shared" si="6"/>
        <v>10847352.846153846</v>
      </c>
      <c r="CJ28" s="24">
        <f t="shared" si="7"/>
        <v>7224679</v>
      </c>
      <c r="CL28" s="1">
        <v>0</v>
      </c>
      <c r="CN28" s="1">
        <v>20500071.5</v>
      </c>
      <c r="CP28" s="1">
        <v>66978</v>
      </c>
      <c r="CQ28" s="1">
        <v>147000.3083445933</v>
      </c>
      <c r="CR28" s="1">
        <v>2773056</v>
      </c>
      <c r="CS28" s="1">
        <v>6086178.8506199727</v>
      </c>
      <c r="CT28" s="1">
        <v>342540.00000000012</v>
      </c>
      <c r="CV28" s="1">
        <v>0</v>
      </c>
      <c r="CW28" s="1">
        <v>0</v>
      </c>
      <c r="CX28" s="1">
        <v>0</v>
      </c>
      <c r="CY28" s="1">
        <v>0</v>
      </c>
      <c r="CZ28" s="1">
        <v>2373846.153846154</v>
      </c>
      <c r="DA28" s="1">
        <v>2487500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24">
        <f t="shared" si="8"/>
        <v>4861346.153846154</v>
      </c>
      <c r="DP28" s="1">
        <v>36215.25</v>
      </c>
      <c r="DQ28" s="1">
        <v>634219.25</v>
      </c>
      <c r="DR28" s="1">
        <v>4310056.9230769239</v>
      </c>
      <c r="DS28" s="1">
        <v>1847180.365384615</v>
      </c>
      <c r="DT28" s="24">
        <f t="shared" si="9"/>
        <v>6157237.288461539</v>
      </c>
      <c r="DV28" s="1">
        <v>314596</v>
      </c>
      <c r="DW28" s="1">
        <v>3811</v>
      </c>
      <c r="DX28" s="1">
        <v>0</v>
      </c>
      <c r="DY28" s="1">
        <v>9143757.5769230779</v>
      </c>
      <c r="EA28" s="1">
        <v>712645</v>
      </c>
      <c r="EB28" s="1">
        <v>4646445.3999999994</v>
      </c>
      <c r="EC28" s="1">
        <v>0</v>
      </c>
      <c r="ED28" s="1">
        <v>0</v>
      </c>
      <c r="EE28" s="1">
        <v>0</v>
      </c>
      <c r="EF28" s="1">
        <v>0</v>
      </c>
      <c r="EG28" s="1">
        <v>122138</v>
      </c>
      <c r="EH28" s="1">
        <v>282615</v>
      </c>
      <c r="EI28" s="1">
        <v>297</v>
      </c>
      <c r="EJ28" s="1">
        <v>0</v>
      </c>
      <c r="EK28" s="1">
        <v>2</v>
      </c>
      <c r="EL28" s="1">
        <v>3.1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T28"/>
      <c r="EU28">
        <v>25.417444804639128</v>
      </c>
      <c r="EV28">
        <v>1264.3219159008629</v>
      </c>
      <c r="EW28">
        <v>25.482281433767909</v>
      </c>
      <c r="EX28">
        <v>1162.623321843957</v>
      </c>
      <c r="EY28"/>
      <c r="EZ28">
        <v>0.93975828749474066</v>
      </c>
      <c r="FA28" s="37">
        <v>6233179.158964566</v>
      </c>
      <c r="FB28"/>
      <c r="FC28">
        <v>1.3289608271826903</v>
      </c>
      <c r="FD28">
        <v>0.95348445681207894</v>
      </c>
      <c r="FE28">
        <v>0.55848743094995623</v>
      </c>
      <c r="FF28">
        <v>0.57348837272521624</v>
      </c>
      <c r="FG28"/>
      <c r="FH28" s="41">
        <v>9.4885359664080653</v>
      </c>
      <c r="FI28" s="41">
        <v>33.46576336529008</v>
      </c>
      <c r="FJ28"/>
      <c r="FK28" s="37">
        <v>0</v>
      </c>
      <c r="FL28">
        <v>0</v>
      </c>
      <c r="FM28"/>
      <c r="FN28"/>
      <c r="FO28"/>
      <c r="FP28" s="48">
        <v>0.48288780950414023</v>
      </c>
      <c r="FQ28" s="41">
        <v>0.79489365384950705</v>
      </c>
      <c r="FR28" s="48">
        <v>0.56095299751479277</v>
      </c>
      <c r="FS28" s="41">
        <v>0.58071438707792811</v>
      </c>
      <c r="FT28" s="48">
        <v>1.2163987756739167</v>
      </c>
      <c r="FU28" s="41">
        <v>0.96666051602154646</v>
      </c>
      <c r="FV28" s="41">
        <v>31.950359002087726</v>
      </c>
      <c r="FW28" s="41">
        <v>9.480287453624598</v>
      </c>
      <c r="FX28" s="41">
        <v>17.773692265626615</v>
      </c>
      <c r="FY28"/>
      <c r="FZ28">
        <v>1371153.846153846</v>
      </c>
      <c r="GA28"/>
      <c r="GB28"/>
      <c r="GC28" s="45">
        <v>23463486.415830556</v>
      </c>
      <c r="GD28" s="45">
        <v>543007.29468599032</v>
      </c>
      <c r="GE28"/>
      <c r="GF28">
        <v>0</v>
      </c>
      <c r="GH28">
        <v>1.9</v>
      </c>
      <c r="GJ28">
        <v>0</v>
      </c>
      <c r="GK28">
        <v>195000</v>
      </c>
      <c r="GL28">
        <v>0</v>
      </c>
      <c r="GM28">
        <v>712645</v>
      </c>
      <c r="GN28">
        <v>0</v>
      </c>
      <c r="GO28">
        <v>0</v>
      </c>
      <c r="GP28">
        <v>0</v>
      </c>
      <c r="GQ28">
        <v>501725</v>
      </c>
      <c r="GR28">
        <v>122138</v>
      </c>
      <c r="GS28">
        <v>0</v>
      </c>
      <c r="GT28">
        <v>297</v>
      </c>
      <c r="GU28">
        <v>2</v>
      </c>
      <c r="GV28">
        <v>0</v>
      </c>
      <c r="GW28">
        <v>0</v>
      </c>
      <c r="GX28">
        <v>0</v>
      </c>
      <c r="GZ28">
        <v>5742.230703986429</v>
      </c>
      <c r="HA28">
        <v>1241.542065196174</v>
      </c>
      <c r="HC28">
        <v>1297.7863031071649</v>
      </c>
      <c r="HD28">
        <v>5807.2414907367511</v>
      </c>
      <c r="HF28">
        <v>25.482281433767909</v>
      </c>
      <c r="HG28">
        <v>25.417444804639128</v>
      </c>
    </row>
    <row r="29" spans="1:215" ht="14.45">
      <c r="A29" s="4">
        <v>44753</v>
      </c>
      <c r="B29" s="73">
        <f t="shared" si="2"/>
        <v>2022</v>
      </c>
      <c r="C29" s="73" t="str">
        <f t="shared" si="3"/>
        <v>2022_Q3</v>
      </c>
      <c r="D29" s="73" t="str">
        <f t="shared" si="4"/>
        <v>2022_H2</v>
      </c>
      <c r="E29" s="73" t="str">
        <f t="shared" si="5"/>
        <v>2022_W28</v>
      </c>
      <c r="F29" s="73" t="str">
        <f t="shared" si="0"/>
        <v>2022_07</v>
      </c>
      <c r="G29" s="73">
        <v>1</v>
      </c>
      <c r="H29" s="4" t="s">
        <v>68</v>
      </c>
      <c r="J29" s="1">
        <v>32941252</v>
      </c>
      <c r="K29" s="1">
        <v>6734</v>
      </c>
      <c r="L29" s="80">
        <v>8649320</v>
      </c>
      <c r="M29" s="1">
        <v>52186844</v>
      </c>
      <c r="N29" s="1">
        <v>15190</v>
      </c>
      <c r="O29">
        <v>15865700</v>
      </c>
      <c r="P29" s="1"/>
      <c r="Q29" s="6">
        <v>25.420620017721241</v>
      </c>
      <c r="R29" s="6">
        <v>1284.4253044253039</v>
      </c>
      <c r="S29" s="80">
        <v>837387050</v>
      </c>
      <c r="T29" s="6">
        <v>25.475832184831869</v>
      </c>
      <c r="U29" s="6">
        <v>1044.4832126398951</v>
      </c>
      <c r="V29">
        <v>1329503280</v>
      </c>
      <c r="W29" s="8">
        <v>0</v>
      </c>
      <c r="X29" s="8">
        <v>0</v>
      </c>
      <c r="Y29" s="8">
        <v>0</v>
      </c>
      <c r="Z29" s="8">
        <v>0.16347502399004549</v>
      </c>
      <c r="AB29" s="6">
        <v>17.654867188081493</v>
      </c>
      <c r="AC29" s="6">
        <v>0.46412543417588498</v>
      </c>
      <c r="AD29" s="6">
        <v>21.952614966911824</v>
      </c>
      <c r="AE29" s="6">
        <v>0.72215159629372749</v>
      </c>
      <c r="AF29" s="1"/>
      <c r="AG29" s="8">
        <v>0.1474269166548593</v>
      </c>
      <c r="AH29" s="8">
        <v>0</v>
      </c>
      <c r="AI29" s="8">
        <v>0.71051138928286051</v>
      </c>
      <c r="AJ29" s="8">
        <v>0</v>
      </c>
      <c r="AK29" s="8">
        <v>1.7361869314967509E-2</v>
      </c>
      <c r="AL29" s="8">
        <v>0</v>
      </c>
      <c r="AM29" s="8">
        <v>0.71172011838912497</v>
      </c>
      <c r="AN29" s="8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24">
        <f t="shared" si="1"/>
        <v>0</v>
      </c>
      <c r="BB29" s="1"/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1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1"/>
      <c r="BP29" s="6">
        <v>28.142857142857139</v>
      </c>
      <c r="BQ29" s="6">
        <v>23.714285714285719</v>
      </c>
      <c r="BR29" s="6">
        <v>27.857142857142861</v>
      </c>
      <c r="BS29" s="6">
        <v>6.8571428571428568</v>
      </c>
      <c r="BU29" s="1">
        <v>9645732</v>
      </c>
      <c r="BV29" s="1">
        <v>31445</v>
      </c>
      <c r="BW29" s="1">
        <f t="shared" si="10"/>
        <v>269760</v>
      </c>
      <c r="BX29" s="1">
        <f t="shared" si="11"/>
        <v>113</v>
      </c>
      <c r="BZ29" s="1">
        <v>0</v>
      </c>
      <c r="CA29" s="1">
        <v>0</v>
      </c>
      <c r="CB29" s="1">
        <v>2818636.3636363628</v>
      </c>
      <c r="CC29" s="1">
        <v>6201</v>
      </c>
      <c r="CE29" s="1">
        <v>4017732</v>
      </c>
      <c r="CF29" s="1">
        <v>704423</v>
      </c>
      <c r="CG29" s="1">
        <v>0</v>
      </c>
      <c r="CH29" s="1">
        <v>3622673.846153846</v>
      </c>
      <c r="CI29" s="24">
        <f t="shared" si="6"/>
        <v>8344828.846153846</v>
      </c>
      <c r="CJ29" s="24">
        <f t="shared" si="7"/>
        <v>4722155</v>
      </c>
      <c r="CL29" s="1">
        <v>0</v>
      </c>
      <c r="CN29" s="1">
        <v>20500071.5</v>
      </c>
      <c r="CP29" s="1">
        <v>70403</v>
      </c>
      <c r="CQ29" s="1">
        <v>154517.34462636089</v>
      </c>
      <c r="CR29" s="1">
        <v>4115134</v>
      </c>
      <c r="CS29" s="1">
        <v>9031711.4109008871</v>
      </c>
      <c r="CT29" s="1">
        <v>342540.00000000012</v>
      </c>
      <c r="CV29" s="1">
        <v>0</v>
      </c>
      <c r="CW29" s="1">
        <v>0</v>
      </c>
      <c r="CX29" s="1">
        <v>0</v>
      </c>
      <c r="CY29" s="1">
        <v>0</v>
      </c>
      <c r="CZ29" s="1">
        <v>2373846.153846154</v>
      </c>
      <c r="DA29" s="1">
        <v>2487500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24">
        <f t="shared" si="8"/>
        <v>4861346.153846154</v>
      </c>
      <c r="DP29" s="1">
        <v>36215.25</v>
      </c>
      <c r="DQ29" s="1">
        <v>634219.25</v>
      </c>
      <c r="DR29" s="1">
        <v>4310056.9230769239</v>
      </c>
      <c r="DS29" s="1">
        <v>1847180.365384615</v>
      </c>
      <c r="DT29" s="24">
        <f t="shared" si="9"/>
        <v>6157237.288461539</v>
      </c>
      <c r="DV29" s="1">
        <v>378656</v>
      </c>
      <c r="DW29" s="1">
        <v>3565</v>
      </c>
      <c r="DX29" s="1">
        <v>0</v>
      </c>
      <c r="DY29" s="1">
        <v>9143757.5769230779</v>
      </c>
      <c r="EA29" s="1">
        <v>854436</v>
      </c>
      <c r="EB29" s="1">
        <v>5570922.7199999997</v>
      </c>
      <c r="EC29" s="1">
        <v>0</v>
      </c>
      <c r="ED29" s="1">
        <v>0</v>
      </c>
      <c r="EE29" s="1">
        <v>0</v>
      </c>
      <c r="EF29" s="1">
        <v>0</v>
      </c>
      <c r="EG29" s="1">
        <v>116481</v>
      </c>
      <c r="EH29" s="1">
        <v>260690</v>
      </c>
      <c r="EI29" s="1">
        <v>4961</v>
      </c>
      <c r="EJ29" s="1">
        <v>509709.65680000011</v>
      </c>
      <c r="EK29" s="1">
        <v>39</v>
      </c>
      <c r="EL29" s="1">
        <v>1196909.6776000001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T29"/>
      <c r="EU29">
        <v>25.420620017721241</v>
      </c>
      <c r="EV29">
        <v>1284.4253044253039</v>
      </c>
      <c r="EW29">
        <v>25.475832184831869</v>
      </c>
      <c r="EX29">
        <v>1044.4832126398951</v>
      </c>
      <c r="EY29"/>
      <c r="EZ29">
        <v>0.92142697726868117</v>
      </c>
      <c r="FA29" s="37">
        <v>9186228.7555272486</v>
      </c>
      <c r="FB29"/>
      <c r="FC29">
        <v>1.1110120115232387</v>
      </c>
      <c r="FD29">
        <v>0.95428811475787279</v>
      </c>
      <c r="FE29">
        <v>0.80805794771759309</v>
      </c>
      <c r="FF29">
        <v>0.75409509125222718</v>
      </c>
      <c r="FG29"/>
      <c r="FH29" s="41">
        <v>9.8375721968872636</v>
      </c>
      <c r="FI29" s="41">
        <v>35.378683695410011</v>
      </c>
      <c r="FJ29"/>
      <c r="FK29" s="37">
        <v>0</v>
      </c>
      <c r="FL29">
        <v>0</v>
      </c>
      <c r="FM29"/>
      <c r="FN29"/>
      <c r="FO29"/>
      <c r="FP29" s="48">
        <v>0.46412543417588498</v>
      </c>
      <c r="FQ29" s="41">
        <v>0.76649424406317135</v>
      </c>
      <c r="FR29" s="48">
        <v>0.86552251311157047</v>
      </c>
      <c r="FS29" s="41">
        <v>0.7742771163681843</v>
      </c>
      <c r="FT29" s="48">
        <v>0.98509380345258757</v>
      </c>
      <c r="FU29" s="41">
        <v>0.96603368888706376</v>
      </c>
      <c r="FV29" s="41">
        <v>33.129490683448367</v>
      </c>
      <c r="FW29" s="41">
        <v>10.727544935961435</v>
      </c>
      <c r="FX29" s="41">
        <v>17.654867188081493</v>
      </c>
      <c r="FY29"/>
      <c r="FZ29">
        <v>12371153.846153846</v>
      </c>
      <c r="GA29"/>
      <c r="GB29"/>
      <c r="GC29" s="45">
        <v>23463486.415830556</v>
      </c>
      <c r="GD29" s="45">
        <v>543007.29468599032</v>
      </c>
      <c r="GE29"/>
      <c r="GF29">
        <v>0</v>
      </c>
      <c r="GH29">
        <v>1.9</v>
      </c>
      <c r="GJ29">
        <v>0</v>
      </c>
      <c r="GK29">
        <v>0</v>
      </c>
      <c r="GL29">
        <v>0</v>
      </c>
      <c r="GM29">
        <v>854436</v>
      </c>
      <c r="GN29">
        <v>0</v>
      </c>
      <c r="GO29">
        <v>0</v>
      </c>
      <c r="GP29">
        <v>0</v>
      </c>
      <c r="GQ29">
        <v>501725</v>
      </c>
      <c r="GR29">
        <v>116481</v>
      </c>
      <c r="GS29">
        <v>0</v>
      </c>
      <c r="GT29">
        <v>4961</v>
      </c>
      <c r="GU29">
        <v>39</v>
      </c>
      <c r="GV29">
        <v>0</v>
      </c>
      <c r="GW29">
        <v>0</v>
      </c>
      <c r="GX29">
        <v>0</v>
      </c>
      <c r="GZ29">
        <v>5530.9943427959843</v>
      </c>
      <c r="HA29">
        <v>1147.3539288112829</v>
      </c>
      <c r="HC29">
        <v>1152.057229809976</v>
      </c>
      <c r="HD29">
        <v>5543.0378378378382</v>
      </c>
      <c r="HF29">
        <v>25.475832184831869</v>
      </c>
      <c r="HG29">
        <v>25.420620017721241</v>
      </c>
    </row>
    <row r="30" spans="1:215" ht="14.45">
      <c r="A30" s="4">
        <v>44760</v>
      </c>
      <c r="B30" s="73">
        <f t="shared" si="2"/>
        <v>2022</v>
      </c>
      <c r="C30" s="73" t="str">
        <f t="shared" si="3"/>
        <v>2022_Q3</v>
      </c>
      <c r="D30" s="73" t="str">
        <f t="shared" si="4"/>
        <v>2022_H2</v>
      </c>
      <c r="E30" s="73" t="str">
        <f t="shared" si="5"/>
        <v>2022_W29</v>
      </c>
      <c r="F30" s="73" t="str">
        <f t="shared" si="0"/>
        <v>2022_07</v>
      </c>
      <c r="G30" s="73">
        <v>1</v>
      </c>
      <c r="H30" s="4" t="s">
        <v>68</v>
      </c>
      <c r="J30" s="1">
        <v>32254196</v>
      </c>
      <c r="K30" s="1">
        <v>6239</v>
      </c>
      <c r="L30" s="80">
        <v>7905220</v>
      </c>
      <c r="M30" s="1">
        <v>50832980</v>
      </c>
      <c r="N30" s="1">
        <v>15017</v>
      </c>
      <c r="O30">
        <v>18526660</v>
      </c>
      <c r="P30" s="1"/>
      <c r="Q30" s="6">
        <v>25.420597989793329</v>
      </c>
      <c r="R30" s="6">
        <v>1267.065234813271</v>
      </c>
      <c r="S30" s="80">
        <v>819920950</v>
      </c>
      <c r="T30" s="6">
        <v>25.476881150780461</v>
      </c>
      <c r="U30" s="6">
        <v>1233.7124592128921</v>
      </c>
      <c r="V30">
        <v>1295065790</v>
      </c>
      <c r="W30" s="8">
        <v>0</v>
      </c>
      <c r="X30" s="8">
        <v>0</v>
      </c>
      <c r="Y30" s="8">
        <v>0</v>
      </c>
      <c r="Z30" s="8">
        <v>0</v>
      </c>
      <c r="AB30" s="6">
        <v>17.51593542960336</v>
      </c>
      <c r="AC30" s="6">
        <v>0.42808727319781292</v>
      </c>
      <c r="AD30" s="6">
        <v>21.786962509960276</v>
      </c>
      <c r="AE30" s="6">
        <v>0.76895207749291261</v>
      </c>
      <c r="AF30" s="1"/>
      <c r="AG30" s="8">
        <v>8.6877255931550296E-2</v>
      </c>
      <c r="AH30" s="8">
        <v>0</v>
      </c>
      <c r="AI30" s="8">
        <v>0.69261859525269498</v>
      </c>
      <c r="AJ30" s="8">
        <v>0</v>
      </c>
      <c r="AK30" s="8">
        <v>0</v>
      </c>
      <c r="AL30" s="8">
        <v>0</v>
      </c>
      <c r="AM30" s="8">
        <v>0.68785054224416908</v>
      </c>
      <c r="AN30" s="8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24">
        <f t="shared" si="1"/>
        <v>1</v>
      </c>
      <c r="BB30" s="1"/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1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1"/>
      <c r="BP30" s="6">
        <v>30.428571428571431</v>
      </c>
      <c r="BQ30" s="6">
        <v>24.714285714285719</v>
      </c>
      <c r="BR30" s="6">
        <v>30.428571428571431</v>
      </c>
      <c r="BS30" s="6">
        <v>12.571428571428569</v>
      </c>
      <c r="BU30" s="1">
        <v>10204843</v>
      </c>
      <c r="BV30" s="1">
        <v>31610</v>
      </c>
      <c r="BW30" s="1">
        <f t="shared" si="10"/>
        <v>559111</v>
      </c>
      <c r="BX30" s="1">
        <f t="shared" si="11"/>
        <v>165</v>
      </c>
      <c r="BZ30" s="1">
        <v>0</v>
      </c>
      <c r="CA30" s="1">
        <v>0</v>
      </c>
      <c r="CB30" s="1">
        <v>0</v>
      </c>
      <c r="CC30" s="1">
        <v>0</v>
      </c>
      <c r="CE30" s="1">
        <v>4128537</v>
      </c>
      <c r="CF30" s="1">
        <v>508795</v>
      </c>
      <c r="CG30" s="1">
        <v>0</v>
      </c>
      <c r="CH30" s="1">
        <v>3622673.846153846</v>
      </c>
      <c r="CI30" s="24">
        <f t="shared" si="6"/>
        <v>8260005.846153846</v>
      </c>
      <c r="CJ30" s="24">
        <f t="shared" si="7"/>
        <v>4637332</v>
      </c>
      <c r="CL30" s="1">
        <v>0</v>
      </c>
      <c r="CN30" s="1">
        <v>20500071.5</v>
      </c>
      <c r="CP30" s="1">
        <v>497217</v>
      </c>
      <c r="CQ30" s="1">
        <v>1091269.5558866139</v>
      </c>
      <c r="CR30" s="1">
        <v>2792985</v>
      </c>
      <c r="CS30" s="1">
        <v>6129918.1253818246</v>
      </c>
      <c r="CT30" s="1">
        <v>342540.00000000012</v>
      </c>
      <c r="CV30" s="1">
        <v>0</v>
      </c>
      <c r="CW30" s="1">
        <v>0</v>
      </c>
      <c r="CX30" s="1">
        <v>0</v>
      </c>
      <c r="CY30" s="1">
        <v>0</v>
      </c>
      <c r="CZ30" s="1">
        <v>2373846.153846154</v>
      </c>
      <c r="DA30" s="1">
        <v>2487500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24">
        <f t="shared" si="8"/>
        <v>4861346.153846154</v>
      </c>
      <c r="DP30" s="1">
        <v>36215.25</v>
      </c>
      <c r="DQ30" s="1">
        <v>634219.25</v>
      </c>
      <c r="DR30" s="1">
        <v>4310056.9230769239</v>
      </c>
      <c r="DS30" s="1">
        <v>1847180.365384615</v>
      </c>
      <c r="DT30" s="24">
        <f t="shared" si="9"/>
        <v>6157237.288461539</v>
      </c>
      <c r="DV30" s="1">
        <v>446136</v>
      </c>
      <c r="DW30" s="1">
        <v>7427</v>
      </c>
      <c r="DX30" s="1">
        <v>0</v>
      </c>
      <c r="DY30" s="1">
        <v>9143757.5769230779</v>
      </c>
      <c r="EA30" s="1">
        <v>757010</v>
      </c>
      <c r="EB30" s="1">
        <v>4935705.1999999993</v>
      </c>
      <c r="EC30" s="1">
        <v>65139807</v>
      </c>
      <c r="ED30" s="1">
        <v>3549754.2415</v>
      </c>
      <c r="EE30" s="1">
        <v>41087511</v>
      </c>
      <c r="EF30" s="1">
        <v>2626256.3705000002</v>
      </c>
      <c r="EG30" s="1">
        <v>162359</v>
      </c>
      <c r="EH30" s="1">
        <v>341675</v>
      </c>
      <c r="EI30" s="1">
        <v>3616744</v>
      </c>
      <c r="EJ30" s="1">
        <v>5201159.9391000001</v>
      </c>
      <c r="EK30" s="1">
        <v>550748</v>
      </c>
      <c r="EL30" s="1">
        <v>877245.95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T30"/>
      <c r="EU30">
        <v>25.420597989793329</v>
      </c>
      <c r="EV30">
        <v>1267.065234813271</v>
      </c>
      <c r="EW30">
        <v>25.476881150780461</v>
      </c>
      <c r="EX30">
        <v>1233.7124592128921</v>
      </c>
      <c r="EY30"/>
      <c r="EZ30">
        <v>0.89855381936897372</v>
      </c>
      <c r="FA30" s="37">
        <v>7221187.6812684387</v>
      </c>
      <c r="FB30"/>
      <c r="FC30">
        <v>0.99618168841903654</v>
      </c>
      <c r="FD30">
        <v>0.92937213364826166</v>
      </c>
      <c r="FE30">
        <v>0.55420084143488946</v>
      </c>
      <c r="FF30">
        <v>0.79607812916628184</v>
      </c>
      <c r="FG30"/>
      <c r="FH30" s="41">
        <v>9.6248449193078578</v>
      </c>
      <c r="FI30" s="41">
        <v>36.192119559887367</v>
      </c>
      <c r="FJ30"/>
      <c r="FK30" s="37">
        <v>0</v>
      </c>
      <c r="FL30">
        <v>0</v>
      </c>
      <c r="FM30"/>
      <c r="FN30"/>
      <c r="FO30"/>
      <c r="FP30" s="48">
        <v>0.42808727319781292</v>
      </c>
      <c r="FQ30" s="41">
        <v>0.74042711325122779</v>
      </c>
      <c r="FR30" s="48">
        <v>0.64598421756468372</v>
      </c>
      <c r="FS30" s="41">
        <v>0.82639965387332071</v>
      </c>
      <c r="FT30" s="48">
        <v>0.87491703080618566</v>
      </c>
      <c r="FU30" s="41">
        <v>0.92837908572596994</v>
      </c>
      <c r="FV30" s="41">
        <v>33.665905045418008</v>
      </c>
      <c r="FW30" s="41">
        <v>10.398931116578167</v>
      </c>
      <c r="FX30" s="41">
        <v>17.51593542960336</v>
      </c>
      <c r="FY30"/>
      <c r="FZ30">
        <v>12371153.846153846</v>
      </c>
      <c r="GA30"/>
      <c r="GB30"/>
      <c r="GC30" s="45">
        <v>23463486.415830556</v>
      </c>
      <c r="GD30" s="45">
        <v>543007.29468599032</v>
      </c>
      <c r="GE30"/>
      <c r="GF30">
        <v>0</v>
      </c>
      <c r="GH30">
        <v>1.9</v>
      </c>
      <c r="GJ30">
        <v>0</v>
      </c>
      <c r="GK30">
        <v>0</v>
      </c>
      <c r="GL30">
        <v>0</v>
      </c>
      <c r="GM30">
        <v>757010</v>
      </c>
      <c r="GN30">
        <v>65139807</v>
      </c>
      <c r="GO30">
        <v>41087511</v>
      </c>
      <c r="GP30">
        <v>0</v>
      </c>
      <c r="GQ30">
        <v>501725</v>
      </c>
      <c r="GR30">
        <v>162359</v>
      </c>
      <c r="GS30">
        <v>0</v>
      </c>
      <c r="GT30">
        <v>3616744</v>
      </c>
      <c r="GU30">
        <v>550748</v>
      </c>
      <c r="GV30">
        <v>0</v>
      </c>
      <c r="GW30">
        <v>0</v>
      </c>
      <c r="GX30">
        <v>0</v>
      </c>
      <c r="GZ30">
        <v>5544.9572216593497</v>
      </c>
      <c r="HA30">
        <v>1242.3548418682069</v>
      </c>
      <c r="HC30">
        <v>1222.9732434425371</v>
      </c>
      <c r="HD30">
        <v>5554.2783924503747</v>
      </c>
      <c r="HF30">
        <v>25.476881150780461</v>
      </c>
      <c r="HG30">
        <v>25.420597989793329</v>
      </c>
    </row>
    <row r="31" spans="1:215" ht="14.45">
      <c r="A31" s="4">
        <v>44767</v>
      </c>
      <c r="B31" s="73">
        <f t="shared" si="2"/>
        <v>2022</v>
      </c>
      <c r="C31" s="73" t="str">
        <f t="shared" si="3"/>
        <v>2022_Q3</v>
      </c>
      <c r="D31" s="73" t="str">
        <f t="shared" si="4"/>
        <v>2022_H2</v>
      </c>
      <c r="E31" s="73" t="str">
        <f t="shared" si="5"/>
        <v>2022_W30</v>
      </c>
      <c r="F31" s="73" t="str">
        <f t="shared" si="0"/>
        <v>2022_07</v>
      </c>
      <c r="G31" s="73">
        <v>1</v>
      </c>
      <c r="H31" s="4" t="s">
        <v>68</v>
      </c>
      <c r="J31" s="1">
        <v>32745076</v>
      </c>
      <c r="K31" s="1">
        <v>6251</v>
      </c>
      <c r="L31" s="80">
        <v>8008980</v>
      </c>
      <c r="M31" s="1">
        <v>51554120</v>
      </c>
      <c r="N31" s="1">
        <v>14520</v>
      </c>
      <c r="O31">
        <v>17967600</v>
      </c>
      <c r="P31" s="1"/>
      <c r="Q31" s="6">
        <v>25.411753205275811</v>
      </c>
      <c r="R31" s="6">
        <v>1281.231802911534</v>
      </c>
      <c r="S31" s="80">
        <v>832109790</v>
      </c>
      <c r="T31" s="6">
        <v>25.479595035275551</v>
      </c>
      <c r="U31" s="6">
        <v>1237.438016528926</v>
      </c>
      <c r="V31">
        <v>1313578100</v>
      </c>
      <c r="W31" s="8">
        <v>0</v>
      </c>
      <c r="X31" s="8">
        <v>0</v>
      </c>
      <c r="Y31" s="8">
        <v>0</v>
      </c>
      <c r="Z31" s="8">
        <v>0</v>
      </c>
      <c r="AB31" s="6">
        <v>17.578012341301825</v>
      </c>
      <c r="AC31" s="6">
        <v>0.43680230173247814</v>
      </c>
      <c r="AD31" s="6">
        <v>21.827306879067095</v>
      </c>
      <c r="AE31" s="6">
        <v>0.73861071363230324</v>
      </c>
      <c r="AF31" s="1"/>
      <c r="AG31" s="8">
        <v>8.5850264250458178E-2</v>
      </c>
      <c r="AH31" s="8">
        <v>0</v>
      </c>
      <c r="AI31" s="8">
        <v>0.68494995407449377</v>
      </c>
      <c r="AJ31" s="8">
        <v>0</v>
      </c>
      <c r="AK31" s="8">
        <v>0.2473274747673907</v>
      </c>
      <c r="AL31" s="8">
        <v>0</v>
      </c>
      <c r="AM31" s="8">
        <v>0.67112228634821181</v>
      </c>
      <c r="AN31" s="8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24">
        <f t="shared" si="1"/>
        <v>0</v>
      </c>
      <c r="BB31" s="1"/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1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1"/>
      <c r="BP31" s="6">
        <v>31.857142857142861</v>
      </c>
      <c r="BQ31" s="6">
        <v>26</v>
      </c>
      <c r="BR31" s="6">
        <v>32.857142857142847</v>
      </c>
      <c r="BS31" s="6">
        <v>12.857142857142859</v>
      </c>
      <c r="BU31" s="1">
        <v>11173911</v>
      </c>
      <c r="BV31" s="1">
        <v>31940</v>
      </c>
      <c r="BW31" s="1">
        <f t="shared" si="10"/>
        <v>969068</v>
      </c>
      <c r="BX31" s="1">
        <f t="shared" si="11"/>
        <v>330</v>
      </c>
      <c r="BZ31" s="1">
        <v>0</v>
      </c>
      <c r="CA31" s="1">
        <v>0</v>
      </c>
      <c r="CB31" s="1">
        <v>0</v>
      </c>
      <c r="CC31" s="1">
        <v>0</v>
      </c>
      <c r="CE31" s="1">
        <v>12762905</v>
      </c>
      <c r="CF31" s="1">
        <v>7293278</v>
      </c>
      <c r="CG31" s="1">
        <v>0</v>
      </c>
      <c r="CH31" s="1">
        <v>3622673.846153846</v>
      </c>
      <c r="CI31" s="24">
        <f t="shared" si="6"/>
        <v>23678856.846153848</v>
      </c>
      <c r="CJ31" s="24">
        <f t="shared" si="7"/>
        <v>20056183</v>
      </c>
      <c r="CL31" s="1">
        <v>0</v>
      </c>
      <c r="CN31" s="1">
        <v>20500071.5</v>
      </c>
      <c r="CP31" s="1">
        <v>1869726</v>
      </c>
      <c r="CQ31" s="1">
        <v>4103590.7091866452</v>
      </c>
      <c r="CR31" s="1">
        <v>0</v>
      </c>
      <c r="CS31" s="1">
        <v>0</v>
      </c>
      <c r="CT31" s="1">
        <v>342540.00000000012</v>
      </c>
      <c r="CV31" s="1">
        <v>0</v>
      </c>
      <c r="CW31" s="1">
        <v>0</v>
      </c>
      <c r="CX31" s="1">
        <v>0</v>
      </c>
      <c r="CY31" s="1">
        <v>0</v>
      </c>
      <c r="CZ31" s="1">
        <v>2373846.153846154</v>
      </c>
      <c r="DA31" s="1">
        <v>2487500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24">
        <f t="shared" si="8"/>
        <v>4861346.153846154</v>
      </c>
      <c r="DP31" s="1">
        <v>36215.25</v>
      </c>
      <c r="DQ31" s="1">
        <v>634219.25</v>
      </c>
      <c r="DR31" s="1">
        <v>4310056.9230769239</v>
      </c>
      <c r="DS31" s="1">
        <v>1847180.365384615</v>
      </c>
      <c r="DT31" s="24">
        <f t="shared" si="9"/>
        <v>6157237.288461539</v>
      </c>
      <c r="DV31" s="1">
        <v>433405</v>
      </c>
      <c r="DW31" s="1">
        <v>9796</v>
      </c>
      <c r="DX31" s="1">
        <v>0</v>
      </c>
      <c r="DY31" s="1">
        <v>9143757.5769230779</v>
      </c>
      <c r="EA31" s="1">
        <v>214489</v>
      </c>
      <c r="EB31" s="1">
        <v>1640720.3529999999</v>
      </c>
      <c r="EC31" s="1">
        <v>94015534</v>
      </c>
      <c r="ED31" s="1">
        <v>8286311.4958000006</v>
      </c>
      <c r="EE31" s="1">
        <v>6947901</v>
      </c>
      <c r="EF31" s="1">
        <v>4009437.2259</v>
      </c>
      <c r="EG31" s="1">
        <v>125962</v>
      </c>
      <c r="EH31" s="1">
        <v>221434</v>
      </c>
      <c r="EI31" s="1">
        <v>9177928</v>
      </c>
      <c r="EJ31" s="1">
        <v>9245761.0511000007</v>
      </c>
      <c r="EK31" s="1">
        <v>813923</v>
      </c>
      <c r="EL31" s="1">
        <v>1636197.6</v>
      </c>
      <c r="EM31" s="1">
        <v>4302319</v>
      </c>
      <c r="EN31" s="1">
        <v>953274</v>
      </c>
      <c r="EO31" s="1">
        <v>0</v>
      </c>
      <c r="EP31" s="1">
        <v>0</v>
      </c>
      <c r="EQ31" s="1">
        <v>0</v>
      </c>
      <c r="ER31" s="1">
        <v>0</v>
      </c>
      <c r="ET31"/>
      <c r="EU31">
        <v>25.411753205275811</v>
      </c>
      <c r="EV31">
        <v>1281.231802911534</v>
      </c>
      <c r="EW31">
        <v>25.479595035275551</v>
      </c>
      <c r="EX31">
        <v>1237.438016528926</v>
      </c>
      <c r="EY31"/>
      <c r="EZ31">
        <v>0.87932286734978371</v>
      </c>
      <c r="FA31" s="37">
        <v>4103590.7091866452</v>
      </c>
      <c r="FB31"/>
      <c r="FC31">
        <v>1.5042320448815352</v>
      </c>
      <c r="FD31">
        <v>0.93631283027461965</v>
      </c>
      <c r="FE31">
        <v>0.45749379589388972</v>
      </c>
      <c r="FF31">
        <v>0.7859984849083026</v>
      </c>
      <c r="FG31"/>
      <c r="FH31" s="41">
        <v>10.192442906670644</v>
      </c>
      <c r="FI31" s="41">
        <v>36.224693561873266</v>
      </c>
      <c r="FJ31"/>
      <c r="FK31" s="37">
        <v>0</v>
      </c>
      <c r="FL31">
        <v>0</v>
      </c>
      <c r="FM31"/>
      <c r="FN31"/>
      <c r="FO31"/>
      <c r="FP31" s="48">
        <v>0.43680230173247814</v>
      </c>
      <c r="FQ31" s="41">
        <v>0.72227151298111225</v>
      </c>
      <c r="FR31" s="48">
        <v>0.57200076474463857</v>
      </c>
      <c r="FS31" s="41">
        <v>0.82807962265576918</v>
      </c>
      <c r="FT31" s="48">
        <v>1.2804120053309114</v>
      </c>
      <c r="FU31" s="41">
        <v>0.93124112697254158</v>
      </c>
      <c r="FV31" s="41">
        <v>33.612687696307709</v>
      </c>
      <c r="FW31" s="41">
        <v>10.290136537834613</v>
      </c>
      <c r="FX31" s="41">
        <v>17.578012341301825</v>
      </c>
      <c r="FY31"/>
      <c r="FZ31">
        <v>103471153.84615384</v>
      </c>
      <c r="GA31"/>
      <c r="GB31"/>
      <c r="GC31" s="45">
        <v>23463486.415830556</v>
      </c>
      <c r="GD31" s="45">
        <v>543007.29468599032</v>
      </c>
      <c r="GE31"/>
      <c r="GF31">
        <v>79806612.319907039</v>
      </c>
      <c r="GH31">
        <v>1.9</v>
      </c>
      <c r="GJ31">
        <v>0</v>
      </c>
      <c r="GK31">
        <v>0</v>
      </c>
      <c r="GL31">
        <v>0</v>
      </c>
      <c r="GM31">
        <v>214489</v>
      </c>
      <c r="GN31">
        <v>94015534</v>
      </c>
      <c r="GO31">
        <v>6947901</v>
      </c>
      <c r="GP31">
        <v>0</v>
      </c>
      <c r="GQ31">
        <v>501725</v>
      </c>
      <c r="GR31">
        <v>125962</v>
      </c>
      <c r="GS31">
        <v>545</v>
      </c>
      <c r="GT31">
        <v>9177928</v>
      </c>
      <c r="GU31">
        <v>813923</v>
      </c>
      <c r="GV31">
        <v>4302319</v>
      </c>
      <c r="GW31">
        <v>0</v>
      </c>
      <c r="GX31">
        <v>0</v>
      </c>
      <c r="GZ31">
        <v>4908.028072689377</v>
      </c>
      <c r="HA31">
        <v>1308.9333003341169</v>
      </c>
      <c r="HC31">
        <v>1253.5148816784581</v>
      </c>
      <c r="HD31">
        <v>4896.0324669050151</v>
      </c>
      <c r="HF31">
        <v>25.479595035275551</v>
      </c>
      <c r="HG31">
        <v>25.411753205275811</v>
      </c>
    </row>
    <row r="32" spans="1:215" ht="14.45">
      <c r="A32" s="4">
        <v>44774</v>
      </c>
      <c r="B32" s="73">
        <f t="shared" si="2"/>
        <v>2022</v>
      </c>
      <c r="C32" s="73" t="str">
        <f t="shared" si="3"/>
        <v>2022_Q3</v>
      </c>
      <c r="D32" s="73" t="str">
        <f t="shared" si="4"/>
        <v>2022_H2</v>
      </c>
      <c r="E32" s="73" t="str">
        <f t="shared" si="5"/>
        <v>2022_W31</v>
      </c>
      <c r="F32" s="73" t="str">
        <f t="shared" si="0"/>
        <v>2022_08</v>
      </c>
      <c r="G32" s="73">
        <v>1</v>
      </c>
      <c r="H32" s="4" t="s">
        <v>68</v>
      </c>
      <c r="J32" s="1">
        <v>32405404</v>
      </c>
      <c r="K32" s="1">
        <v>6049</v>
      </c>
      <c r="L32" s="80">
        <v>7835020</v>
      </c>
      <c r="M32" s="1">
        <v>50927296</v>
      </c>
      <c r="N32" s="1">
        <v>13844</v>
      </c>
      <c r="O32">
        <v>17241120</v>
      </c>
      <c r="P32" s="1"/>
      <c r="Q32" s="6">
        <v>25.41120178597372</v>
      </c>
      <c r="R32" s="6">
        <v>1295.258720449661</v>
      </c>
      <c r="S32" s="80">
        <v>823460260</v>
      </c>
      <c r="T32" s="6">
        <v>25.482055438403801</v>
      </c>
      <c r="U32" s="6">
        <v>1245.385726668593</v>
      </c>
      <c r="V32">
        <v>1297732180</v>
      </c>
      <c r="W32" s="8">
        <v>0</v>
      </c>
      <c r="X32" s="8">
        <v>0</v>
      </c>
      <c r="Y32" s="8">
        <v>0</v>
      </c>
      <c r="Z32" s="8">
        <v>0</v>
      </c>
      <c r="AB32" s="6">
        <v>17.407363483407718</v>
      </c>
      <c r="AC32" s="6">
        <v>0.42804077915853578</v>
      </c>
      <c r="AD32" s="6">
        <v>21.718777398146262</v>
      </c>
      <c r="AE32" s="6">
        <v>0.69908515910710289</v>
      </c>
      <c r="AF32" s="1"/>
      <c r="AG32" s="8">
        <v>0</v>
      </c>
      <c r="AH32" s="8">
        <v>0</v>
      </c>
      <c r="AI32" s="8">
        <v>0.50012532973656887</v>
      </c>
      <c r="AJ32" s="8">
        <v>0</v>
      </c>
      <c r="AK32" s="8">
        <v>0</v>
      </c>
      <c r="AL32" s="8">
        <v>0</v>
      </c>
      <c r="AM32" s="8">
        <v>0.50251256281407031</v>
      </c>
      <c r="AN32" s="8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24">
        <f t="shared" si="1"/>
        <v>0</v>
      </c>
      <c r="BB32" s="1"/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1</v>
      </c>
      <c r="BK32" s="8">
        <v>0</v>
      </c>
      <c r="BL32" s="8">
        <v>0</v>
      </c>
      <c r="BM32" s="8">
        <v>0</v>
      </c>
      <c r="BN32" s="8">
        <v>0</v>
      </c>
      <c r="BO32" s="1"/>
      <c r="BP32" s="6">
        <v>31.428571428571431</v>
      </c>
      <c r="BQ32" s="6">
        <v>25.714285714285719</v>
      </c>
      <c r="BR32" s="6">
        <v>32</v>
      </c>
      <c r="BS32" s="6">
        <v>7.2857142857142856</v>
      </c>
      <c r="BU32" s="1">
        <v>12553010</v>
      </c>
      <c r="BV32" s="1">
        <v>32694</v>
      </c>
      <c r="BW32" s="1">
        <f t="shared" si="10"/>
        <v>1379099</v>
      </c>
      <c r="BX32" s="1">
        <f t="shared" si="11"/>
        <v>754</v>
      </c>
      <c r="BZ32" s="1">
        <v>0</v>
      </c>
      <c r="CA32" s="1">
        <v>0</v>
      </c>
      <c r="CB32" s="1">
        <v>0</v>
      </c>
      <c r="CC32" s="1">
        <v>0</v>
      </c>
      <c r="CE32" s="1">
        <v>4286694</v>
      </c>
      <c r="CF32" s="1">
        <v>2375164</v>
      </c>
      <c r="CG32" s="1">
        <v>0</v>
      </c>
      <c r="CH32" s="1">
        <v>3622673.846153846</v>
      </c>
      <c r="CI32" s="24">
        <f t="shared" si="6"/>
        <v>10284531.846153846</v>
      </c>
      <c r="CJ32" s="24">
        <f t="shared" si="7"/>
        <v>6661858</v>
      </c>
      <c r="CL32" s="1">
        <v>20120356.5</v>
      </c>
      <c r="CN32" s="1">
        <v>21448546</v>
      </c>
      <c r="CP32" s="1">
        <v>605</v>
      </c>
      <c r="CQ32" s="1">
        <v>1327.8268468523841</v>
      </c>
      <c r="CR32" s="1">
        <v>0</v>
      </c>
      <c r="CS32" s="1">
        <v>0</v>
      </c>
      <c r="CT32" s="1">
        <v>342540.00000000012</v>
      </c>
      <c r="CV32" s="1">
        <v>0</v>
      </c>
      <c r="CW32" s="1">
        <v>0</v>
      </c>
      <c r="CX32" s="1">
        <v>0</v>
      </c>
      <c r="CY32" s="1">
        <v>0</v>
      </c>
      <c r="CZ32" s="1">
        <v>2373846.153846154</v>
      </c>
      <c r="DA32" s="1">
        <v>0</v>
      </c>
      <c r="DB32" s="1">
        <v>1500000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2050000</v>
      </c>
      <c r="DN32" s="24">
        <f t="shared" si="8"/>
        <v>5923846.153846154</v>
      </c>
      <c r="DP32" s="1">
        <v>25142.5</v>
      </c>
      <c r="DQ32" s="1">
        <v>349194.25</v>
      </c>
      <c r="DR32" s="1">
        <v>4310056.9230769239</v>
      </c>
      <c r="DS32" s="1">
        <v>1847180.365384615</v>
      </c>
      <c r="DT32" s="24">
        <f t="shared" si="9"/>
        <v>6157237.288461539</v>
      </c>
      <c r="DV32" s="1">
        <v>237761</v>
      </c>
      <c r="DW32" s="1">
        <v>2537</v>
      </c>
      <c r="DX32" s="1">
        <v>0</v>
      </c>
      <c r="DY32" s="1">
        <v>9143757.5769230779</v>
      </c>
      <c r="EA32" s="1">
        <v>0</v>
      </c>
      <c r="EB32" s="1">
        <v>0</v>
      </c>
      <c r="EC32" s="1">
        <v>9</v>
      </c>
      <c r="ED32" s="1">
        <v>4.05</v>
      </c>
      <c r="EE32" s="1">
        <v>0</v>
      </c>
      <c r="EF32" s="1">
        <v>0</v>
      </c>
      <c r="EG32" s="1">
        <v>0</v>
      </c>
      <c r="EH32" s="1">
        <v>0</v>
      </c>
      <c r="EI32" s="1">
        <v>189371</v>
      </c>
      <c r="EJ32" s="1">
        <v>208658.834</v>
      </c>
      <c r="EK32" s="1">
        <v>12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T32"/>
      <c r="EU32">
        <v>25.41120178597372</v>
      </c>
      <c r="EV32">
        <v>1295.258720449661</v>
      </c>
      <c r="EW32">
        <v>25.482055438403801</v>
      </c>
      <c r="EX32">
        <v>1245.385726668593</v>
      </c>
      <c r="EY32"/>
      <c r="EZ32">
        <v>0.87896826890920277</v>
      </c>
      <c r="FA32" s="37">
        <v>1327.8268468523841</v>
      </c>
      <c r="FB32"/>
      <c r="FC32">
        <v>1.377956222434511</v>
      </c>
      <c r="FD32">
        <v>0.94258653714413754</v>
      </c>
      <c r="FE32">
        <v>0.16759098333273054</v>
      </c>
      <c r="FF32">
        <v>0.66517803072442394</v>
      </c>
      <c r="FG32"/>
      <c r="FH32" s="41">
        <v>9.4760716040588804</v>
      </c>
      <c r="FI32" s="41">
        <v>36.025980498292043</v>
      </c>
      <c r="FJ32"/>
      <c r="FK32" s="37">
        <v>0</v>
      </c>
      <c r="FL32">
        <v>0</v>
      </c>
      <c r="FM32"/>
      <c r="FN32"/>
      <c r="FO32"/>
      <c r="FP32" s="48">
        <v>0.42804077915853578</v>
      </c>
      <c r="FQ32" s="41">
        <v>0.71548150123165211</v>
      </c>
      <c r="FR32" s="48">
        <v>0.16129944340047297</v>
      </c>
      <c r="FS32" s="41">
        <v>0.7238342399039186</v>
      </c>
      <c r="FT32" s="48">
        <v>1.2450779984673512</v>
      </c>
      <c r="FU32" s="41">
        <v>0.93880668218044483</v>
      </c>
      <c r="FV32" s="41">
        <v>33.455101233473066</v>
      </c>
      <c r="FW32" s="41">
        <v>9.6384205014703799</v>
      </c>
      <c r="FX32" s="41">
        <v>17.407363483407718</v>
      </c>
      <c r="FY32"/>
      <c r="FZ32">
        <v>1371153.846153846</v>
      </c>
      <c r="GA32"/>
      <c r="GB32"/>
      <c r="GC32" s="45">
        <v>23463486.415830556</v>
      </c>
      <c r="GD32" s="45">
        <v>543007.29468599032</v>
      </c>
      <c r="GE32"/>
      <c r="GF32">
        <v>66041802.121611163</v>
      </c>
      <c r="GH32">
        <v>1.9</v>
      </c>
      <c r="GJ32">
        <v>0</v>
      </c>
      <c r="GK32">
        <v>0</v>
      </c>
      <c r="GL32">
        <v>0</v>
      </c>
      <c r="GM32">
        <v>0</v>
      </c>
      <c r="GN32">
        <v>9</v>
      </c>
      <c r="GO32">
        <v>0</v>
      </c>
      <c r="GP32">
        <v>237</v>
      </c>
      <c r="GQ32">
        <v>501725</v>
      </c>
      <c r="GR32">
        <v>0</v>
      </c>
      <c r="GS32">
        <v>451</v>
      </c>
      <c r="GT32">
        <v>189371</v>
      </c>
      <c r="GU32">
        <v>12</v>
      </c>
      <c r="GV32">
        <v>0</v>
      </c>
      <c r="GW32">
        <v>0</v>
      </c>
      <c r="GX32">
        <v>0</v>
      </c>
      <c r="GZ32">
        <v>5059.2466894311656</v>
      </c>
      <c r="HA32">
        <v>1980</v>
      </c>
      <c r="HC32">
        <v>1989.5011876484559</v>
      </c>
      <c r="HD32">
        <v>5001.1706123378099</v>
      </c>
      <c r="HF32">
        <v>25.482055438403801</v>
      </c>
      <c r="HG32">
        <v>25.41120178597372</v>
      </c>
    </row>
    <row r="33" spans="1:215" ht="14.45">
      <c r="A33" s="4">
        <v>44781</v>
      </c>
      <c r="B33" s="73">
        <f t="shared" si="2"/>
        <v>2022</v>
      </c>
      <c r="C33" s="73" t="str">
        <f t="shared" si="3"/>
        <v>2022_Q3</v>
      </c>
      <c r="D33" s="73" t="str">
        <f t="shared" si="4"/>
        <v>2022_H2</v>
      </c>
      <c r="E33" s="73" t="str">
        <f t="shared" si="5"/>
        <v>2022_W32</v>
      </c>
      <c r="F33" s="73" t="str">
        <f t="shared" si="0"/>
        <v>2022_08</v>
      </c>
      <c r="G33" s="73">
        <v>1</v>
      </c>
      <c r="H33" s="4" t="s">
        <v>68</v>
      </c>
      <c r="J33" s="1">
        <v>31288888</v>
      </c>
      <c r="K33" s="1">
        <v>6160</v>
      </c>
      <c r="L33" s="80">
        <v>8029800</v>
      </c>
      <c r="M33" s="1">
        <v>49445808</v>
      </c>
      <c r="N33" s="1">
        <v>14153</v>
      </c>
      <c r="O33">
        <v>17719940</v>
      </c>
      <c r="P33" s="1"/>
      <c r="Q33" s="6">
        <v>25.412157824209029</v>
      </c>
      <c r="R33" s="6">
        <v>1303.5389610389609</v>
      </c>
      <c r="S33" s="80">
        <v>795118160</v>
      </c>
      <c r="T33" s="6">
        <v>25.481709794286299</v>
      </c>
      <c r="U33" s="6">
        <v>1252.0271320568079</v>
      </c>
      <c r="V33">
        <v>1259963730</v>
      </c>
      <c r="W33" s="8">
        <v>0</v>
      </c>
      <c r="X33" s="8">
        <v>0</v>
      </c>
      <c r="Y33" s="8">
        <v>0</v>
      </c>
      <c r="Z33" s="8">
        <v>0</v>
      </c>
      <c r="AB33" s="6">
        <v>17.206834539334455</v>
      </c>
      <c r="AC33" s="6">
        <v>0.42780580241900001</v>
      </c>
      <c r="AD33" s="6">
        <v>21.645384214200448</v>
      </c>
      <c r="AE33" s="6">
        <v>0.70570902919583944</v>
      </c>
      <c r="AF33" s="1"/>
      <c r="AG33" s="8">
        <v>0.1781465127820123</v>
      </c>
      <c r="AH33" s="8">
        <v>0</v>
      </c>
      <c r="AI33" s="8">
        <v>0.50234118644692694</v>
      </c>
      <c r="AJ33" s="8">
        <v>0.24158498145150969</v>
      </c>
      <c r="AK33" s="8">
        <v>0</v>
      </c>
      <c r="AL33" s="8">
        <v>1.2719850805975029E-2</v>
      </c>
      <c r="AM33" s="8">
        <v>0.50251256281407031</v>
      </c>
      <c r="AN33" s="8">
        <v>0.2923872454900836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24">
        <f t="shared" si="1"/>
        <v>1</v>
      </c>
      <c r="BB33" s="1"/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1</v>
      </c>
      <c r="BK33" s="8">
        <v>0</v>
      </c>
      <c r="BL33" s="8">
        <v>0</v>
      </c>
      <c r="BM33" s="8">
        <v>0</v>
      </c>
      <c r="BN33" s="8">
        <v>0</v>
      </c>
      <c r="BO33" s="1"/>
      <c r="BP33" s="6">
        <v>31.857142857142861</v>
      </c>
      <c r="BQ33" s="6">
        <v>26.285714285714281</v>
      </c>
      <c r="BR33" s="6">
        <v>33.285714285714278</v>
      </c>
      <c r="BS33" s="6">
        <v>11.71428571428571</v>
      </c>
      <c r="BU33" s="1">
        <v>14049978</v>
      </c>
      <c r="BV33" s="1">
        <v>33825</v>
      </c>
      <c r="BW33" s="1">
        <f t="shared" si="10"/>
        <v>1496968</v>
      </c>
      <c r="BX33" s="1">
        <f t="shared" si="11"/>
        <v>1131</v>
      </c>
      <c r="BZ33" s="1">
        <v>0</v>
      </c>
      <c r="CA33" s="1">
        <v>0</v>
      </c>
      <c r="CB33" s="1">
        <v>0</v>
      </c>
      <c r="CC33" s="1">
        <v>0</v>
      </c>
      <c r="CE33" s="1">
        <v>2736944</v>
      </c>
      <c r="CF33" s="1">
        <v>1328071</v>
      </c>
      <c r="CG33" s="1">
        <v>0</v>
      </c>
      <c r="CH33" s="1">
        <v>3622673.846153846</v>
      </c>
      <c r="CI33" s="24">
        <f t="shared" si="6"/>
        <v>7687688.846153846</v>
      </c>
      <c r="CJ33" s="24">
        <f t="shared" si="7"/>
        <v>4065015</v>
      </c>
      <c r="CL33" s="1">
        <v>20120356.5</v>
      </c>
      <c r="CN33" s="1">
        <v>21448546</v>
      </c>
      <c r="CP33" s="1">
        <v>0</v>
      </c>
      <c r="CQ33" s="1">
        <v>0</v>
      </c>
      <c r="CR33" s="1">
        <v>8013</v>
      </c>
      <c r="CS33" s="1">
        <v>17586.572766658101</v>
      </c>
      <c r="CT33" s="1">
        <v>342540.00000000012</v>
      </c>
      <c r="CV33" s="1">
        <v>0</v>
      </c>
      <c r="CW33" s="1">
        <v>0</v>
      </c>
      <c r="CX33" s="1">
        <v>0</v>
      </c>
      <c r="CY33" s="1">
        <v>0</v>
      </c>
      <c r="CZ33" s="1">
        <v>2373846.153846154</v>
      </c>
      <c r="DA33" s="1">
        <v>0</v>
      </c>
      <c r="DB33" s="1">
        <v>1500000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2050000</v>
      </c>
      <c r="DN33" s="24">
        <f t="shared" si="8"/>
        <v>5923846.153846154</v>
      </c>
      <c r="DP33" s="1">
        <v>25142.5</v>
      </c>
      <c r="DQ33" s="1">
        <v>349194.25</v>
      </c>
      <c r="DR33" s="1">
        <v>4310056.9230769239</v>
      </c>
      <c r="DS33" s="1">
        <v>1847180.365384615</v>
      </c>
      <c r="DT33" s="24">
        <f t="shared" si="9"/>
        <v>6157237.288461539</v>
      </c>
      <c r="DV33" s="1">
        <v>215750</v>
      </c>
      <c r="DW33" s="1">
        <v>2469</v>
      </c>
      <c r="DX33" s="1">
        <v>0</v>
      </c>
      <c r="DY33" s="1">
        <v>9143757.5769230779</v>
      </c>
      <c r="EA33" s="1">
        <v>1185808</v>
      </c>
      <c r="EB33" s="1">
        <v>7731468.1600000001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46</v>
      </c>
      <c r="EJ33" s="1">
        <v>0</v>
      </c>
      <c r="EK33" s="1">
        <v>2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T33"/>
      <c r="EU33">
        <v>25.412157824209029</v>
      </c>
      <c r="EV33">
        <v>1303.5389610389609</v>
      </c>
      <c r="EW33">
        <v>25.481709794286299</v>
      </c>
      <c r="EX33">
        <v>1252.0271320568079</v>
      </c>
      <c r="EY33"/>
      <c r="EZ33">
        <v>0.87514896181503876</v>
      </c>
      <c r="FA33" s="37">
        <v>17586.572766658101</v>
      </c>
      <c r="FB33"/>
      <c r="FC33">
        <v>2.3204009885254813</v>
      </c>
      <c r="FD33">
        <v>0.95413409486583767</v>
      </c>
      <c r="FE33">
        <v>0.17311063025710979</v>
      </c>
      <c r="FF33">
        <v>0.53669231693871755</v>
      </c>
      <c r="FG33"/>
      <c r="FH33" s="41">
        <v>9.4074075131119432</v>
      </c>
      <c r="FI33" s="41">
        <v>35.842258799354802</v>
      </c>
      <c r="FJ33"/>
      <c r="FK33" s="37">
        <v>0</v>
      </c>
      <c r="FL33">
        <v>0</v>
      </c>
      <c r="FM33"/>
      <c r="FN33"/>
      <c r="FO33"/>
      <c r="FP33" s="48">
        <v>0.42780580241900001</v>
      </c>
      <c r="FQ33" s="41">
        <v>0.71269710830300825</v>
      </c>
      <c r="FR33" s="48">
        <v>0.16695099507327993</v>
      </c>
      <c r="FS33" s="41">
        <v>0.5882899428981152</v>
      </c>
      <c r="FT33" s="48">
        <v>1.6039172050591652</v>
      </c>
      <c r="FU33" s="41">
        <v>0.95291431965607898</v>
      </c>
      <c r="FV33" s="41">
        <v>33.270480699138993</v>
      </c>
      <c r="FW33" s="41">
        <v>9.6276345131686849</v>
      </c>
      <c r="FX33" s="41">
        <v>17.206834539334455</v>
      </c>
      <c r="FY33"/>
      <c r="FZ33">
        <v>1371153.846153846</v>
      </c>
      <c r="GA33"/>
      <c r="GB33"/>
      <c r="GC33" s="45">
        <v>23463486.415830556</v>
      </c>
      <c r="GD33" s="45">
        <v>543007.29468599032</v>
      </c>
      <c r="GE33"/>
      <c r="GF33">
        <v>27236752.094500389</v>
      </c>
      <c r="GH33">
        <v>1.9</v>
      </c>
      <c r="GJ33">
        <v>0</v>
      </c>
      <c r="GK33">
        <v>0</v>
      </c>
      <c r="GL33">
        <v>0</v>
      </c>
      <c r="GM33">
        <v>1185808</v>
      </c>
      <c r="GN33">
        <v>0</v>
      </c>
      <c r="GO33">
        <v>0</v>
      </c>
      <c r="GP33">
        <v>6965</v>
      </c>
      <c r="GQ33">
        <v>501725</v>
      </c>
      <c r="GR33">
        <v>0</v>
      </c>
      <c r="GS33">
        <v>186</v>
      </c>
      <c r="GT33">
        <v>46</v>
      </c>
      <c r="GU33">
        <v>2</v>
      </c>
      <c r="GV33">
        <v>0</v>
      </c>
      <c r="GW33">
        <v>0</v>
      </c>
      <c r="GX33">
        <v>0</v>
      </c>
      <c r="GZ33">
        <v>3483.7430379097041</v>
      </c>
      <c r="HA33">
        <v>1980</v>
      </c>
      <c r="HC33">
        <v>1979.5417048579291</v>
      </c>
      <c r="HD33">
        <v>3730.2370973375241</v>
      </c>
      <c r="HF33">
        <v>25.481709794286299</v>
      </c>
      <c r="HG33">
        <v>25.412157824209029</v>
      </c>
    </row>
    <row r="34" spans="1:215" ht="14.45">
      <c r="A34" s="4">
        <v>44788</v>
      </c>
      <c r="B34" s="73">
        <f t="shared" si="2"/>
        <v>2022</v>
      </c>
      <c r="C34" s="73" t="str">
        <f t="shared" si="3"/>
        <v>2022_Q3</v>
      </c>
      <c r="D34" s="73" t="str">
        <f t="shared" si="4"/>
        <v>2022_H2</v>
      </c>
      <c r="E34" s="73" t="str">
        <f t="shared" si="5"/>
        <v>2022_W33</v>
      </c>
      <c r="F34" s="73" t="str">
        <f t="shared" ref="F34:F65" si="12">_xlfn.CONCAT(B34,"_",TEXT(MONTH(A34),"00"))</f>
        <v>2022_08</v>
      </c>
      <c r="G34" s="73">
        <v>1</v>
      </c>
      <c r="H34" s="4" t="s">
        <v>68</v>
      </c>
      <c r="J34" s="1">
        <v>31856952</v>
      </c>
      <c r="K34" s="1">
        <v>6211</v>
      </c>
      <c r="L34" s="80">
        <v>8061780</v>
      </c>
      <c r="M34" s="1">
        <v>49550900</v>
      </c>
      <c r="N34" s="1">
        <v>14087</v>
      </c>
      <c r="O34">
        <v>17594260</v>
      </c>
      <c r="P34" s="1"/>
      <c r="Q34" s="6">
        <v>25.40928994085812</v>
      </c>
      <c r="R34" s="6">
        <v>1297.9842215424251</v>
      </c>
      <c r="S34" s="80">
        <v>809462530</v>
      </c>
      <c r="T34" s="6">
        <v>25.477845609262399</v>
      </c>
      <c r="U34" s="6">
        <v>1248.971392063605</v>
      </c>
      <c r="V34">
        <v>1262450180</v>
      </c>
      <c r="W34" s="8">
        <v>0</v>
      </c>
      <c r="X34" s="8">
        <v>0</v>
      </c>
      <c r="Y34" s="8">
        <v>0</v>
      </c>
      <c r="Z34" s="8">
        <v>0</v>
      </c>
      <c r="AB34" s="6">
        <v>17.288527562374448</v>
      </c>
      <c r="AC34" s="6">
        <v>0.43684915713046185</v>
      </c>
      <c r="AD34" s="6">
        <v>21.526502404061418</v>
      </c>
      <c r="AE34" s="6">
        <v>0.6962360279143317</v>
      </c>
      <c r="AF34" s="1"/>
      <c r="AG34" s="8">
        <v>6.746421360789169E-2</v>
      </c>
      <c r="AH34" s="8">
        <v>1.6031956088980871E-2</v>
      </c>
      <c r="AI34" s="8">
        <v>0.50051346793416307</v>
      </c>
      <c r="AJ34" s="8">
        <v>0.30316217078508301</v>
      </c>
      <c r="AK34" s="8">
        <v>0</v>
      </c>
      <c r="AL34" s="8">
        <v>6.3464279546057954E-3</v>
      </c>
      <c r="AM34" s="8">
        <v>0.50251256281407031</v>
      </c>
      <c r="AN34" s="8">
        <v>0.25528686110446652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24">
        <f t="shared" ref="BA34:BA65" si="13">SUM(AP34:AZ34)</f>
        <v>0</v>
      </c>
      <c r="BB34" s="1"/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1</v>
      </c>
      <c r="BK34" s="8">
        <v>0</v>
      </c>
      <c r="BL34" s="8">
        <v>0</v>
      </c>
      <c r="BM34" s="8">
        <v>0</v>
      </c>
      <c r="BN34" s="8">
        <v>0</v>
      </c>
      <c r="BO34" s="1"/>
      <c r="BP34" s="6">
        <v>30.571428571428569</v>
      </c>
      <c r="BQ34" s="6">
        <v>25.285714285714281</v>
      </c>
      <c r="BR34" s="6">
        <v>31.142857142857139</v>
      </c>
      <c r="BS34" s="6">
        <v>8.4285714285714288</v>
      </c>
      <c r="BU34" s="1">
        <v>15445279</v>
      </c>
      <c r="BV34" s="1">
        <v>35371</v>
      </c>
      <c r="BW34" s="1">
        <f t="shared" si="10"/>
        <v>1395301</v>
      </c>
      <c r="BX34" s="1">
        <f t="shared" si="11"/>
        <v>1546</v>
      </c>
      <c r="BZ34" s="1">
        <v>0</v>
      </c>
      <c r="CA34" s="1">
        <v>0</v>
      </c>
      <c r="CB34" s="1">
        <v>0</v>
      </c>
      <c r="CC34" s="1">
        <v>0</v>
      </c>
      <c r="CE34" s="1">
        <v>3323952</v>
      </c>
      <c r="CF34" s="1">
        <v>1555358</v>
      </c>
      <c r="CG34" s="1">
        <v>0</v>
      </c>
      <c r="CH34" s="1">
        <v>3622673.846153846</v>
      </c>
      <c r="CI34" s="24">
        <f t="shared" si="6"/>
        <v>8501983.846153846</v>
      </c>
      <c r="CJ34" s="24">
        <f t="shared" si="7"/>
        <v>4879310</v>
      </c>
      <c r="CL34" s="1">
        <v>0</v>
      </c>
      <c r="CN34" s="1">
        <v>21448546</v>
      </c>
      <c r="CP34" s="1">
        <v>62284</v>
      </c>
      <c r="CQ34" s="1">
        <v>136698.1278171138</v>
      </c>
      <c r="CR34" s="1">
        <v>17197</v>
      </c>
      <c r="CS34" s="1">
        <v>37743.203777389157</v>
      </c>
      <c r="CT34" s="1">
        <v>342540.00000000012</v>
      </c>
      <c r="CV34" s="1">
        <v>0</v>
      </c>
      <c r="CW34" s="1">
        <v>0</v>
      </c>
      <c r="CX34" s="1">
        <v>0</v>
      </c>
      <c r="CY34" s="1">
        <v>0</v>
      </c>
      <c r="CZ34" s="1">
        <v>2373846.153846154</v>
      </c>
      <c r="DA34" s="1">
        <v>0</v>
      </c>
      <c r="DB34" s="1">
        <v>1500000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2050000</v>
      </c>
      <c r="DN34" s="24">
        <f t="shared" si="8"/>
        <v>5923846.153846154</v>
      </c>
      <c r="DP34" s="1">
        <v>25142.5</v>
      </c>
      <c r="DQ34" s="1">
        <v>349194.25</v>
      </c>
      <c r="DR34" s="1">
        <v>4310056.9230769239</v>
      </c>
      <c r="DS34" s="1">
        <v>1847180.365384615</v>
      </c>
      <c r="DT34" s="24">
        <f t="shared" si="9"/>
        <v>6157237.288461539</v>
      </c>
      <c r="DV34" s="1">
        <v>211714</v>
      </c>
      <c r="DW34" s="1">
        <v>2636</v>
      </c>
      <c r="DX34" s="1">
        <v>0</v>
      </c>
      <c r="DY34" s="1">
        <v>9143757.5769230779</v>
      </c>
      <c r="EA34" s="1">
        <v>1017982</v>
      </c>
      <c r="EB34" s="1">
        <v>6637242.6399999997</v>
      </c>
      <c r="EC34" s="1">
        <v>1</v>
      </c>
      <c r="ED34" s="1">
        <v>0.45</v>
      </c>
      <c r="EE34" s="1">
        <v>0</v>
      </c>
      <c r="EF34" s="1">
        <v>0</v>
      </c>
      <c r="EG34" s="1">
        <v>0</v>
      </c>
      <c r="EH34" s="1">
        <v>0</v>
      </c>
      <c r="EI34" s="1">
        <v>25</v>
      </c>
      <c r="EJ34" s="1">
        <v>0</v>
      </c>
      <c r="EK34" s="1">
        <v>2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T34"/>
      <c r="EU34">
        <v>25.40928994085812</v>
      </c>
      <c r="EV34">
        <v>1297.9842215424251</v>
      </c>
      <c r="EW34">
        <v>25.477845609262399</v>
      </c>
      <c r="EX34">
        <v>1248.971392063605</v>
      </c>
      <c r="EY34"/>
      <c r="EZ34">
        <v>0.87339512605007041</v>
      </c>
      <c r="FA34" s="37">
        <v>174441.33159450296</v>
      </c>
      <c r="FB34"/>
      <c r="FC34">
        <v>2.0128174566569976</v>
      </c>
      <c r="FD34">
        <v>0.95286382956871329</v>
      </c>
      <c r="FE34">
        <v>0.16702019407288171</v>
      </c>
      <c r="FF34">
        <v>0.38426452323533089</v>
      </c>
      <c r="FG34"/>
      <c r="FH34" s="41">
        <v>9.3201810542645482</v>
      </c>
      <c r="FI34" s="41">
        <v>36.324214574910407</v>
      </c>
      <c r="FJ34"/>
      <c r="FK34" s="37">
        <v>0</v>
      </c>
      <c r="FL34">
        <v>0</v>
      </c>
      <c r="FM34"/>
      <c r="FN34"/>
      <c r="FO34"/>
      <c r="FP34" s="48">
        <v>0.43684915713046185</v>
      </c>
      <c r="FQ34" s="41">
        <v>0.71196904210138034</v>
      </c>
      <c r="FR34" s="48">
        <v>0.16780909241363517</v>
      </c>
      <c r="FS34" s="41">
        <v>0.38229912749995049</v>
      </c>
      <c r="FT34" s="48">
        <v>2.134617974346626</v>
      </c>
      <c r="FU34" s="41">
        <v>0.96061494109661227</v>
      </c>
      <c r="FV34" s="41">
        <v>33.678341493551123</v>
      </c>
      <c r="FW34" s="41">
        <v>9.5220372332258414</v>
      </c>
      <c r="FX34" s="41">
        <v>17.288527562374448</v>
      </c>
      <c r="FY34"/>
      <c r="FZ34">
        <v>76371153.84615384</v>
      </c>
      <c r="GA34"/>
      <c r="GB34"/>
      <c r="GC34" s="45">
        <v>23463486.415830556</v>
      </c>
      <c r="GD34" s="45">
        <v>543007.29468599032</v>
      </c>
      <c r="GE34"/>
      <c r="GF34">
        <v>15961322.46398141</v>
      </c>
      <c r="GH34">
        <v>1.9</v>
      </c>
      <c r="GJ34">
        <v>0</v>
      </c>
      <c r="GK34">
        <v>0</v>
      </c>
      <c r="GL34">
        <v>0</v>
      </c>
      <c r="GM34">
        <v>1017982</v>
      </c>
      <c r="GN34">
        <v>1</v>
      </c>
      <c r="GO34">
        <v>0</v>
      </c>
      <c r="GP34">
        <v>0</v>
      </c>
      <c r="GQ34">
        <v>501725</v>
      </c>
      <c r="GR34">
        <v>0</v>
      </c>
      <c r="GS34">
        <v>109</v>
      </c>
      <c r="GT34">
        <v>25</v>
      </c>
      <c r="GU34">
        <v>2</v>
      </c>
      <c r="GV34">
        <v>0</v>
      </c>
      <c r="GW34">
        <v>0</v>
      </c>
      <c r="GX34">
        <v>0</v>
      </c>
      <c r="GZ34">
        <v>3772.864785677285</v>
      </c>
      <c r="HA34">
        <v>1980</v>
      </c>
      <c r="HC34">
        <v>1985.61797752809</v>
      </c>
      <c r="HD34">
        <v>3385.028115395362</v>
      </c>
      <c r="HF34">
        <v>25.477845609262399</v>
      </c>
      <c r="HG34">
        <v>25.40928994085812</v>
      </c>
    </row>
    <row r="35" spans="1:215" ht="14.45">
      <c r="A35" s="4">
        <v>44795</v>
      </c>
      <c r="B35" s="73">
        <f t="shared" si="2"/>
        <v>2022</v>
      </c>
      <c r="C35" s="73" t="str">
        <f t="shared" si="3"/>
        <v>2022_Q3</v>
      </c>
      <c r="D35" s="73" t="str">
        <f t="shared" si="4"/>
        <v>2022_H2</v>
      </c>
      <c r="E35" s="73" t="str">
        <f t="shared" si="5"/>
        <v>2022_W34</v>
      </c>
      <c r="F35" s="73" t="str">
        <f t="shared" si="12"/>
        <v>2022_08</v>
      </c>
      <c r="G35" s="73">
        <v>1</v>
      </c>
      <c r="H35" s="4" t="s">
        <v>68</v>
      </c>
      <c r="J35" s="1">
        <v>32373416</v>
      </c>
      <c r="K35" s="1">
        <v>6374</v>
      </c>
      <c r="L35" s="80">
        <v>8183520</v>
      </c>
      <c r="M35" s="1">
        <v>63720128</v>
      </c>
      <c r="N35" s="1">
        <v>15496</v>
      </c>
      <c r="O35">
        <v>18987080</v>
      </c>
      <c r="P35" s="1"/>
      <c r="Q35" s="6">
        <v>25.4076953139576</v>
      </c>
      <c r="R35" s="6">
        <v>1283.8908064010041</v>
      </c>
      <c r="S35" s="80">
        <v>822533890</v>
      </c>
      <c r="T35" s="6">
        <v>20.009754531566539</v>
      </c>
      <c r="U35" s="6">
        <v>1225.289106866288</v>
      </c>
      <c r="V35">
        <v>1275024120</v>
      </c>
      <c r="W35" s="8">
        <v>0</v>
      </c>
      <c r="X35" s="8">
        <v>0</v>
      </c>
      <c r="Y35" s="8">
        <v>0.21145915319414971</v>
      </c>
      <c r="Z35" s="8">
        <v>0</v>
      </c>
      <c r="AB35" s="6">
        <v>17.322156143841802</v>
      </c>
      <c r="AC35" s="6">
        <v>0.44463784712437182</v>
      </c>
      <c r="AD35" s="6">
        <v>21.713539399860672</v>
      </c>
      <c r="AE35" s="6">
        <v>0.73964656677403373</v>
      </c>
      <c r="AF35" s="1"/>
      <c r="AG35" s="8">
        <v>0</v>
      </c>
      <c r="AH35" s="8">
        <v>7.9130962594433796E-3</v>
      </c>
      <c r="AI35" s="8">
        <v>0.50125127901672895</v>
      </c>
      <c r="AJ35" s="8">
        <v>0.26317696551329689</v>
      </c>
      <c r="AK35" s="8">
        <v>0.19838337388620131</v>
      </c>
      <c r="AL35" s="8">
        <v>0</v>
      </c>
      <c r="AM35" s="8">
        <v>0.50251256281407031</v>
      </c>
      <c r="AN35" s="8">
        <v>0.17140398820867889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24">
        <f t="shared" si="13"/>
        <v>0</v>
      </c>
      <c r="BB35" s="1"/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1</v>
      </c>
      <c r="BK35" s="8">
        <v>0</v>
      </c>
      <c r="BL35" s="8">
        <v>0</v>
      </c>
      <c r="BM35" s="8">
        <v>0</v>
      </c>
      <c r="BN35" s="8">
        <v>0</v>
      </c>
      <c r="BO35" s="1"/>
      <c r="BP35" s="6">
        <v>30</v>
      </c>
      <c r="BQ35" s="6">
        <v>24.857142857142861</v>
      </c>
      <c r="BR35" s="6">
        <v>30.285714285714281</v>
      </c>
      <c r="BS35" s="6">
        <v>8.4285714285714288</v>
      </c>
      <c r="BU35" s="1">
        <v>16921653</v>
      </c>
      <c r="BV35" s="1">
        <v>37277</v>
      </c>
      <c r="BW35" s="1">
        <f t="shared" si="10"/>
        <v>1476374</v>
      </c>
      <c r="BX35" s="1">
        <f t="shared" si="11"/>
        <v>1906</v>
      </c>
      <c r="BZ35" s="1">
        <v>310833636.36363631</v>
      </c>
      <c r="CA35" s="1">
        <v>683834</v>
      </c>
      <c r="CB35" s="1">
        <v>0</v>
      </c>
      <c r="CC35" s="1">
        <v>0</v>
      </c>
      <c r="CE35" s="1">
        <v>1909777</v>
      </c>
      <c r="CF35" s="1">
        <v>537713</v>
      </c>
      <c r="CG35" s="1">
        <v>0</v>
      </c>
      <c r="CH35" s="1">
        <v>3622673.846153846</v>
      </c>
      <c r="CI35" s="24">
        <f t="shared" si="6"/>
        <v>6070163.846153846</v>
      </c>
      <c r="CJ35" s="24">
        <f t="shared" si="7"/>
        <v>2447490</v>
      </c>
      <c r="CL35" s="1">
        <v>0</v>
      </c>
      <c r="CN35" s="1">
        <v>21448546</v>
      </c>
      <c r="CP35" s="1">
        <v>411</v>
      </c>
      <c r="CQ35" s="1">
        <v>902.04435381211522</v>
      </c>
      <c r="CR35" s="1">
        <v>193</v>
      </c>
      <c r="CS35" s="1">
        <v>423.58773792150419</v>
      </c>
      <c r="CT35" s="1">
        <v>342540.00000000012</v>
      </c>
      <c r="CV35" s="1">
        <v>0</v>
      </c>
      <c r="CW35" s="1">
        <v>0</v>
      </c>
      <c r="CX35" s="1">
        <v>0</v>
      </c>
      <c r="CY35" s="1">
        <v>0</v>
      </c>
      <c r="CZ35" s="1">
        <v>2373846.153846154</v>
      </c>
      <c r="DA35" s="1">
        <v>0</v>
      </c>
      <c r="DB35" s="1">
        <v>1500000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2050000</v>
      </c>
      <c r="DN35" s="24">
        <f t="shared" si="8"/>
        <v>5923846.153846154</v>
      </c>
      <c r="DP35" s="1">
        <v>25142.5</v>
      </c>
      <c r="DQ35" s="1">
        <v>349194.25</v>
      </c>
      <c r="DR35" s="1">
        <v>4310056.9230769239</v>
      </c>
      <c r="DS35" s="1">
        <v>1847180.365384615</v>
      </c>
      <c r="DT35" s="24">
        <f t="shared" si="9"/>
        <v>6157237.288461539</v>
      </c>
      <c r="DV35" s="1">
        <v>247306</v>
      </c>
      <c r="DW35" s="1">
        <v>2772</v>
      </c>
      <c r="DX35" s="1">
        <v>0</v>
      </c>
      <c r="DY35" s="1">
        <v>9143757.5769230779</v>
      </c>
      <c r="EA35" s="1">
        <v>636434</v>
      </c>
      <c r="EB35" s="1">
        <v>4149549.6799999988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38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T35"/>
      <c r="EU35">
        <v>25.4076953139576</v>
      </c>
      <c r="EV35">
        <v>1283.8908064010041</v>
      </c>
      <c r="EW35">
        <v>20.009754531566539</v>
      </c>
      <c r="EX35">
        <v>1225.289106866288</v>
      </c>
      <c r="EY35"/>
      <c r="EZ35">
        <v>0.87807048767604012</v>
      </c>
      <c r="FA35" s="37">
        <v>1325.6320917336193</v>
      </c>
      <c r="FB35"/>
      <c r="FC35">
        <v>1.4359224049769301</v>
      </c>
      <c r="FD35">
        <v>0.95259289885272236</v>
      </c>
      <c r="FE35">
        <v>0.17251427816695614</v>
      </c>
      <c r="FF35">
        <v>0.38529947397499409</v>
      </c>
      <c r="FG35"/>
      <c r="FH35" s="41">
        <v>10.002711075841914</v>
      </c>
      <c r="FI35" s="41">
        <v>36.430001591893749</v>
      </c>
      <c r="FJ35"/>
      <c r="FK35" s="37">
        <v>13676680</v>
      </c>
      <c r="FL35">
        <v>0</v>
      </c>
      <c r="FM35"/>
      <c r="FN35"/>
      <c r="FO35"/>
      <c r="FP35" s="48">
        <v>0.44463784712437182</v>
      </c>
      <c r="FQ35" s="41">
        <v>0.71555892069738736</v>
      </c>
      <c r="FR35" s="48">
        <v>0.15837666788921018</v>
      </c>
      <c r="FS35" s="41">
        <v>0.38009815278303177</v>
      </c>
      <c r="FT35" s="48">
        <v>1.7031775683119157</v>
      </c>
      <c r="FU35" s="41">
        <v>0.96142290695945309</v>
      </c>
      <c r="FV35" s="41">
        <v>33.838626767140148</v>
      </c>
      <c r="FW35" s="41">
        <v>9.5293107874774829</v>
      </c>
      <c r="FX35" s="41">
        <v>17.322156143841802</v>
      </c>
      <c r="FY35"/>
      <c r="FZ35">
        <v>1371153.846153846</v>
      </c>
      <c r="GA35"/>
      <c r="GB35"/>
      <c r="GC35" s="45">
        <v>99125210.165830567</v>
      </c>
      <c r="GD35" s="45">
        <v>62264438.044685997</v>
      </c>
      <c r="GE35"/>
      <c r="GF35">
        <v>0</v>
      </c>
      <c r="GH35">
        <v>1.9</v>
      </c>
      <c r="GJ35">
        <v>0</v>
      </c>
      <c r="GK35">
        <v>0</v>
      </c>
      <c r="GL35">
        <v>0</v>
      </c>
      <c r="GM35">
        <v>636434</v>
      </c>
      <c r="GN35">
        <v>0</v>
      </c>
      <c r="GO35">
        <v>0</v>
      </c>
      <c r="GP35">
        <v>0</v>
      </c>
      <c r="GQ35">
        <v>501725</v>
      </c>
      <c r="GR35">
        <v>0</v>
      </c>
      <c r="GS35">
        <v>0</v>
      </c>
      <c r="GT35">
        <v>38</v>
      </c>
      <c r="GU35">
        <v>0</v>
      </c>
      <c r="GV35">
        <v>0</v>
      </c>
      <c r="GW35">
        <v>0</v>
      </c>
      <c r="GX35">
        <v>0</v>
      </c>
      <c r="GZ35">
        <v>4258.1202005051082</v>
      </c>
      <c r="HA35">
        <v>1980</v>
      </c>
      <c r="HC35">
        <v>1983.186274509804</v>
      </c>
      <c r="HD35">
        <v>3621.8402741231921</v>
      </c>
      <c r="HF35">
        <v>25.375672817229741</v>
      </c>
      <c r="HG35">
        <v>25.4076953139576</v>
      </c>
    </row>
    <row r="36" spans="1:215" ht="14.45">
      <c r="A36" s="4">
        <v>44802</v>
      </c>
      <c r="B36" s="73">
        <f t="shared" si="2"/>
        <v>2022</v>
      </c>
      <c r="C36" s="73" t="str">
        <f t="shared" si="3"/>
        <v>2022_Q3</v>
      </c>
      <c r="D36" s="73" t="str">
        <f t="shared" si="4"/>
        <v>2022_H2</v>
      </c>
      <c r="E36" s="73" t="str">
        <f t="shared" si="5"/>
        <v>2022_W35</v>
      </c>
      <c r="F36" s="73" t="str">
        <f t="shared" si="12"/>
        <v>2022_08</v>
      </c>
      <c r="G36" s="73">
        <v>1</v>
      </c>
      <c r="H36" s="4" t="s">
        <v>68</v>
      </c>
      <c r="J36" s="1">
        <v>32804616</v>
      </c>
      <c r="K36" s="1">
        <v>6666</v>
      </c>
      <c r="L36" s="80">
        <v>8422680</v>
      </c>
      <c r="M36" s="1">
        <v>64405360</v>
      </c>
      <c r="N36" s="1">
        <v>16734</v>
      </c>
      <c r="O36">
        <v>20178320</v>
      </c>
      <c r="P36" s="1"/>
      <c r="Q36" s="6">
        <v>25.399548953720419</v>
      </c>
      <c r="R36" s="6">
        <v>1263.5283528352841</v>
      </c>
      <c r="S36" s="80">
        <v>833222450</v>
      </c>
      <c r="T36" s="6">
        <v>20.886332597162721</v>
      </c>
      <c r="U36" s="6">
        <v>1205.827656268674</v>
      </c>
      <c r="V36">
        <v>1345191770</v>
      </c>
      <c r="W36" s="8">
        <v>0</v>
      </c>
      <c r="X36" s="8">
        <v>0</v>
      </c>
      <c r="Y36" s="8">
        <v>0.1834696919570793</v>
      </c>
      <c r="Z36" s="8">
        <v>0</v>
      </c>
      <c r="AB36" s="6">
        <v>17.92139321834496</v>
      </c>
      <c r="AC36" s="6">
        <v>0.45845834597987994</v>
      </c>
      <c r="AD36" s="6">
        <v>23.264250133074846</v>
      </c>
      <c r="AE36" s="6">
        <v>0.76780746342556627</v>
      </c>
      <c r="AF36" s="1"/>
      <c r="AG36" s="8">
        <v>0</v>
      </c>
      <c r="AH36" s="8">
        <v>0</v>
      </c>
      <c r="AI36" s="8">
        <v>0.50061197054515538</v>
      </c>
      <c r="AJ36" s="8">
        <v>0.29350099035007893</v>
      </c>
      <c r="AK36" s="8">
        <v>0</v>
      </c>
      <c r="AL36" s="8">
        <v>0</v>
      </c>
      <c r="AM36" s="8">
        <v>0.50251256281407031</v>
      </c>
      <c r="AN36" s="8">
        <v>0.21076278638513241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24">
        <f t="shared" si="13"/>
        <v>0</v>
      </c>
      <c r="BB36" s="1"/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0.42857142857142849</v>
      </c>
      <c r="BK36" s="8">
        <v>0.5714285714285714</v>
      </c>
      <c r="BL36" s="8">
        <v>0</v>
      </c>
      <c r="BM36" s="8">
        <v>0</v>
      </c>
      <c r="BN36" s="8">
        <v>0</v>
      </c>
      <c r="BO36" s="1"/>
      <c r="BP36" s="6">
        <v>28</v>
      </c>
      <c r="BQ36" s="6">
        <v>23.285714285714281</v>
      </c>
      <c r="BR36" s="6">
        <v>28</v>
      </c>
      <c r="BS36" s="6">
        <v>6.1428571428571432</v>
      </c>
      <c r="BU36" s="1">
        <v>18180425</v>
      </c>
      <c r="BV36" s="1">
        <v>39253</v>
      </c>
      <c r="BW36" s="1">
        <f t="shared" si="10"/>
        <v>1258772</v>
      </c>
      <c r="BX36" s="1">
        <f t="shared" si="11"/>
        <v>1976</v>
      </c>
      <c r="BZ36" s="1">
        <v>317522400</v>
      </c>
      <c r="CA36" s="1">
        <v>671682</v>
      </c>
      <c r="CB36" s="1">
        <v>0</v>
      </c>
      <c r="CC36" s="1">
        <v>0</v>
      </c>
      <c r="CE36" s="1">
        <v>2037143</v>
      </c>
      <c r="CF36" s="1">
        <v>1108011</v>
      </c>
      <c r="CG36" s="1">
        <v>0</v>
      </c>
      <c r="CH36" s="1">
        <v>3622673.846153846</v>
      </c>
      <c r="CI36" s="24">
        <f t="shared" si="6"/>
        <v>6767827.846153846</v>
      </c>
      <c r="CJ36" s="24">
        <f t="shared" si="7"/>
        <v>3145154</v>
      </c>
      <c r="CL36" s="1">
        <v>0</v>
      </c>
      <c r="CN36" s="1">
        <v>14824871.800000001</v>
      </c>
      <c r="CP36" s="1">
        <v>1413446</v>
      </c>
      <c r="CQ36" s="1">
        <v>3102167.8435968831</v>
      </c>
      <c r="CR36" s="1">
        <v>0</v>
      </c>
      <c r="CS36" s="1">
        <v>0</v>
      </c>
      <c r="CT36" s="1">
        <v>5003520</v>
      </c>
      <c r="CV36" s="1">
        <v>0</v>
      </c>
      <c r="CW36" s="1">
        <v>0</v>
      </c>
      <c r="CX36" s="1">
        <v>0</v>
      </c>
      <c r="CY36" s="1">
        <v>0</v>
      </c>
      <c r="CZ36" s="1">
        <v>2373846.153846154</v>
      </c>
      <c r="DA36" s="1">
        <v>0</v>
      </c>
      <c r="DB36" s="1">
        <v>0</v>
      </c>
      <c r="DC36" s="1">
        <v>408888.88888888888</v>
      </c>
      <c r="DD36" s="1">
        <v>13297000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24">
        <f t="shared" si="8"/>
        <v>16079735.042735044</v>
      </c>
      <c r="DP36" s="1">
        <v>18672.599999999999</v>
      </c>
      <c r="DQ36" s="1">
        <v>347077.6</v>
      </c>
      <c r="DR36" s="1">
        <v>4310056.9230769239</v>
      </c>
      <c r="DS36" s="1">
        <v>1847180.365384615</v>
      </c>
      <c r="DT36" s="24">
        <f t="shared" si="9"/>
        <v>6157237.288461539</v>
      </c>
      <c r="DV36" s="1">
        <v>279723</v>
      </c>
      <c r="DW36" s="1">
        <v>3022</v>
      </c>
      <c r="DX36" s="1">
        <v>0</v>
      </c>
      <c r="DY36" s="1">
        <v>9143757.5769230779</v>
      </c>
      <c r="EA36" s="1">
        <v>929032</v>
      </c>
      <c r="EB36" s="1">
        <v>6057288.6400000006</v>
      </c>
      <c r="EC36" s="1">
        <v>1943649</v>
      </c>
      <c r="ED36" s="1">
        <v>2123703.8827</v>
      </c>
      <c r="EE36" s="1">
        <v>0</v>
      </c>
      <c r="EF36" s="1">
        <v>0</v>
      </c>
      <c r="EG36" s="1">
        <v>0</v>
      </c>
      <c r="EH36" s="1">
        <v>0</v>
      </c>
      <c r="EI36" s="1">
        <v>58</v>
      </c>
      <c r="EJ36" s="1">
        <v>0</v>
      </c>
      <c r="EK36" s="1">
        <v>1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469</v>
      </c>
      <c r="ER36" s="1">
        <v>1296.1193000000001</v>
      </c>
      <c r="ET36"/>
      <c r="EU36">
        <v>25.399548953720419</v>
      </c>
      <c r="EV36">
        <v>1263.5283528352841</v>
      </c>
      <c r="EW36">
        <v>20.886332597162721</v>
      </c>
      <c r="EX36">
        <v>1205.827656268674</v>
      </c>
      <c r="EY36"/>
      <c r="EZ36">
        <v>0.88596386399832716</v>
      </c>
      <c r="FA36" s="37">
        <v>3102167.8435968831</v>
      </c>
      <c r="FB36"/>
      <c r="FC36">
        <v>1.6500198991634161</v>
      </c>
      <c r="FD36">
        <v>0.95097214570829269</v>
      </c>
      <c r="FE36">
        <v>0.15917121090817629</v>
      </c>
      <c r="FF36">
        <v>0.38154781048420322</v>
      </c>
      <c r="FG36"/>
      <c r="FH36" s="41">
        <v>9.5602176366057172</v>
      </c>
      <c r="FI36" s="41">
        <v>36.340595428364807</v>
      </c>
      <c r="FJ36"/>
      <c r="FK36" s="37">
        <v>13433640</v>
      </c>
      <c r="FL36">
        <v>0</v>
      </c>
      <c r="FM36"/>
      <c r="FN36"/>
      <c r="FO36"/>
      <c r="FP36" s="48">
        <v>0.45845834597987994</v>
      </c>
      <c r="FQ36" s="41">
        <v>0.72251369554010458</v>
      </c>
      <c r="FR36" s="48">
        <v>0.15940234907924486</v>
      </c>
      <c r="FS36" s="41">
        <v>0.37400604738913112</v>
      </c>
      <c r="FT36" s="48">
        <v>2.0160898668672602</v>
      </c>
      <c r="FU36" s="41">
        <v>0.96318355761403185</v>
      </c>
      <c r="FV36" s="41">
        <v>33.730339048127661</v>
      </c>
      <c r="FW36" s="41">
        <v>9.705534235859167</v>
      </c>
      <c r="FX36" s="41">
        <v>17.92139321834496</v>
      </c>
      <c r="FY36"/>
      <c r="FZ36">
        <v>1371153.846153846</v>
      </c>
      <c r="GA36"/>
      <c r="GB36"/>
      <c r="GC36" s="45">
        <v>99125210.165830567</v>
      </c>
      <c r="GD36" s="45">
        <v>62264438.044685997</v>
      </c>
      <c r="GE36"/>
      <c r="GF36">
        <v>0</v>
      </c>
      <c r="GH36">
        <v>1.9</v>
      </c>
      <c r="GJ36">
        <v>0</v>
      </c>
      <c r="GK36">
        <v>0</v>
      </c>
      <c r="GL36">
        <v>0</v>
      </c>
      <c r="GM36">
        <v>929032</v>
      </c>
      <c r="GN36">
        <v>1943649</v>
      </c>
      <c r="GO36">
        <v>0</v>
      </c>
      <c r="GP36">
        <v>0</v>
      </c>
      <c r="GQ36">
        <v>5130868</v>
      </c>
      <c r="GR36">
        <v>0</v>
      </c>
      <c r="GS36">
        <v>0</v>
      </c>
      <c r="GT36">
        <v>58</v>
      </c>
      <c r="GU36">
        <v>1</v>
      </c>
      <c r="GV36">
        <v>0</v>
      </c>
      <c r="GW36">
        <v>0</v>
      </c>
      <c r="GX36">
        <v>469</v>
      </c>
      <c r="GZ36">
        <v>4042.9872005735492</v>
      </c>
      <c r="HA36">
        <v>1980</v>
      </c>
      <c r="HC36">
        <v>1978.26130153999</v>
      </c>
      <c r="HD36">
        <v>3490.0999054579829</v>
      </c>
      <c r="HF36">
        <v>25.579372120581269</v>
      </c>
      <c r="HG36">
        <v>25.399548953720419</v>
      </c>
    </row>
    <row r="37" spans="1:215" ht="14.45">
      <c r="A37" s="4">
        <v>44809</v>
      </c>
      <c r="B37" s="73">
        <f t="shared" si="2"/>
        <v>2022</v>
      </c>
      <c r="C37" s="73" t="str">
        <f t="shared" si="3"/>
        <v>2022_Q3</v>
      </c>
      <c r="D37" s="73" t="str">
        <f t="shared" si="4"/>
        <v>2022_H2</v>
      </c>
      <c r="E37" s="73" t="str">
        <f t="shared" si="5"/>
        <v>2022_W36</v>
      </c>
      <c r="F37" s="73" t="str">
        <f t="shared" si="12"/>
        <v>2022_09</v>
      </c>
      <c r="G37" s="73">
        <v>1</v>
      </c>
      <c r="H37" s="4" t="s">
        <v>68</v>
      </c>
      <c r="J37" s="1">
        <v>32660728</v>
      </c>
      <c r="K37" s="1">
        <v>6092</v>
      </c>
      <c r="L37" s="80">
        <v>7833160</v>
      </c>
      <c r="M37" s="1">
        <v>51146664</v>
      </c>
      <c r="N37" s="1">
        <v>14530</v>
      </c>
      <c r="O37">
        <v>17971400</v>
      </c>
      <c r="P37" s="1"/>
      <c r="Q37" s="6">
        <v>25.396399308674319</v>
      </c>
      <c r="R37" s="6">
        <v>1285.8108995403809</v>
      </c>
      <c r="S37" s="80">
        <v>829464890</v>
      </c>
      <c r="T37" s="6">
        <v>25.470696192424199</v>
      </c>
      <c r="U37" s="6">
        <v>1236.8479008947011</v>
      </c>
      <c r="V37">
        <v>1302741140</v>
      </c>
      <c r="W37" s="8">
        <v>0</v>
      </c>
      <c r="X37" s="8">
        <v>0</v>
      </c>
      <c r="Y37" s="8">
        <v>0</v>
      </c>
      <c r="Z37" s="8">
        <v>0</v>
      </c>
      <c r="AB37" s="6">
        <v>17.900589843030108</v>
      </c>
      <c r="AC37" s="6">
        <v>0.42484763195974506</v>
      </c>
      <c r="AD37" s="6">
        <v>22.489117612924865</v>
      </c>
      <c r="AE37" s="6">
        <v>0.69814439988088262</v>
      </c>
      <c r="AF37" s="1"/>
      <c r="AG37" s="8">
        <v>0.24255522194949961</v>
      </c>
      <c r="AH37" s="8">
        <v>0</v>
      </c>
      <c r="AI37" s="8">
        <v>0.69918583831881598</v>
      </c>
      <c r="AJ37" s="8">
        <v>0</v>
      </c>
      <c r="AK37" s="8">
        <v>0.25053698827400578</v>
      </c>
      <c r="AL37" s="8">
        <v>0</v>
      </c>
      <c r="AM37" s="8">
        <v>0.69228111266155745</v>
      </c>
      <c r="AN37" s="8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24">
        <f t="shared" si="13"/>
        <v>0</v>
      </c>
      <c r="BB37" s="1"/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1</v>
      </c>
      <c r="BL37" s="8">
        <v>0</v>
      </c>
      <c r="BM37" s="8">
        <v>0</v>
      </c>
      <c r="BN37" s="8">
        <v>0</v>
      </c>
      <c r="BO37" s="1"/>
      <c r="BP37" s="6">
        <v>29.142857142857139</v>
      </c>
      <c r="BQ37" s="6">
        <v>24</v>
      </c>
      <c r="BR37" s="6">
        <v>28.571428571428569</v>
      </c>
      <c r="BS37" s="6">
        <v>7.4285714285714288</v>
      </c>
      <c r="BU37" s="1">
        <v>19345212</v>
      </c>
      <c r="BV37" s="1">
        <v>41293</v>
      </c>
      <c r="BW37" s="1">
        <f t="shared" si="10"/>
        <v>1164787</v>
      </c>
      <c r="BX37" s="1">
        <f t="shared" si="11"/>
        <v>2040</v>
      </c>
      <c r="BZ37" s="1">
        <v>0</v>
      </c>
      <c r="CA37" s="1">
        <v>0</v>
      </c>
      <c r="CB37" s="1">
        <v>0</v>
      </c>
      <c r="CC37" s="1">
        <v>0</v>
      </c>
      <c r="CE37" s="1">
        <v>917086</v>
      </c>
      <c r="CF37" s="1">
        <v>51836</v>
      </c>
      <c r="CG37" s="1">
        <v>0</v>
      </c>
      <c r="CH37" s="1">
        <v>3622673.846153846</v>
      </c>
      <c r="CI37" s="24">
        <f t="shared" si="6"/>
        <v>4591595.846153846</v>
      </c>
      <c r="CJ37" s="24">
        <f t="shared" si="7"/>
        <v>968922</v>
      </c>
      <c r="CL37" s="1">
        <v>0</v>
      </c>
      <c r="CN37" s="1">
        <v>14824871.800000001</v>
      </c>
      <c r="CP37" s="1">
        <v>73684</v>
      </c>
      <c r="CQ37" s="1">
        <v>161718.33617102649</v>
      </c>
      <c r="CR37" s="1">
        <v>17187</v>
      </c>
      <c r="CS37" s="1">
        <v>37721.25622620152</v>
      </c>
      <c r="CT37" s="1">
        <v>5003520</v>
      </c>
      <c r="CV37" s="1">
        <v>0</v>
      </c>
      <c r="CW37" s="1">
        <v>0</v>
      </c>
      <c r="CX37" s="1">
        <v>0</v>
      </c>
      <c r="CY37" s="1">
        <v>0</v>
      </c>
      <c r="CZ37" s="1">
        <v>2373846.153846154</v>
      </c>
      <c r="DA37" s="1">
        <v>0</v>
      </c>
      <c r="DB37" s="1">
        <v>0</v>
      </c>
      <c r="DC37" s="1">
        <v>408888.88888888888</v>
      </c>
      <c r="DD37" s="1">
        <v>13297000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24">
        <f t="shared" si="8"/>
        <v>16079735.042735044</v>
      </c>
      <c r="DP37" s="1">
        <v>18672.599999999999</v>
      </c>
      <c r="DQ37" s="1">
        <v>347077.6</v>
      </c>
      <c r="DR37" s="1">
        <v>4310056.9230769239</v>
      </c>
      <c r="DS37" s="1">
        <v>1847180.365384615</v>
      </c>
      <c r="DT37" s="24">
        <f t="shared" si="9"/>
        <v>6157237.288461539</v>
      </c>
      <c r="DV37" s="1">
        <v>239735</v>
      </c>
      <c r="DW37" s="1">
        <v>3115</v>
      </c>
      <c r="DX37" s="1">
        <v>0</v>
      </c>
      <c r="DY37" s="1">
        <v>9143757.5769230779</v>
      </c>
      <c r="EA37" s="1">
        <v>1208700</v>
      </c>
      <c r="EB37" s="1">
        <v>7880724</v>
      </c>
      <c r="EC37" s="1">
        <v>1690263</v>
      </c>
      <c r="ED37" s="1">
        <v>2125000.0022</v>
      </c>
      <c r="EE37" s="1">
        <v>0</v>
      </c>
      <c r="EF37" s="1">
        <v>0</v>
      </c>
      <c r="EG37" s="1">
        <v>0</v>
      </c>
      <c r="EH37" s="1">
        <v>0</v>
      </c>
      <c r="EI37" s="1">
        <v>344</v>
      </c>
      <c r="EJ37" s="1">
        <v>0</v>
      </c>
      <c r="EK37" s="1">
        <v>3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T37"/>
      <c r="EU37">
        <v>25.396399308674319</v>
      </c>
      <c r="EV37">
        <v>1285.8108995403809</v>
      </c>
      <c r="EW37">
        <v>25.470696192424199</v>
      </c>
      <c r="EX37">
        <v>1236.8479008947011</v>
      </c>
      <c r="EY37"/>
      <c r="EZ37">
        <v>0.88940613781530775</v>
      </c>
      <c r="FA37" s="37">
        <v>199439.592397228</v>
      </c>
      <c r="FB37"/>
      <c r="FC37">
        <v>0.84018005000388774</v>
      </c>
      <c r="FD37">
        <v>0.93816645684368594</v>
      </c>
      <c r="FE37">
        <v>0.6079096621301272</v>
      </c>
      <c r="FF37">
        <v>0.60639005150850411</v>
      </c>
      <c r="FG37"/>
      <c r="FH37" s="41">
        <v>10.727320289745856</v>
      </c>
      <c r="FI37" s="41">
        <v>36.130301921539761</v>
      </c>
      <c r="FJ37"/>
      <c r="FK37" s="37">
        <v>0</v>
      </c>
      <c r="FL37">
        <v>0</v>
      </c>
      <c r="FM37"/>
      <c r="FN37"/>
      <c r="FO37"/>
      <c r="FP37" s="48">
        <v>0.42484763195974506</v>
      </c>
      <c r="FQ37" s="41">
        <v>0.72415988253574826</v>
      </c>
      <c r="FR37" s="48">
        <v>0.66852284614499324</v>
      </c>
      <c r="FS37" s="41">
        <v>0.61890928539639112</v>
      </c>
      <c r="FT37" s="48">
        <v>0.70317856954265789</v>
      </c>
      <c r="FU37" s="41">
        <v>0.95520529318141068</v>
      </c>
      <c r="FV37" s="41">
        <v>33.571502793857803</v>
      </c>
      <c r="FW37" s="41">
        <v>10.937353020447562</v>
      </c>
      <c r="FX37" s="41">
        <v>17.900589843030108</v>
      </c>
      <c r="FY37"/>
      <c r="FZ37">
        <v>1371153.846153846</v>
      </c>
      <c r="GA37"/>
      <c r="GB37"/>
      <c r="GC37" s="45">
        <v>25089157.937569685</v>
      </c>
      <c r="GD37" s="45">
        <v>1735166.4106280189</v>
      </c>
      <c r="GE37"/>
      <c r="GF37">
        <v>0</v>
      </c>
      <c r="GH37">
        <v>1.9</v>
      </c>
      <c r="GJ37">
        <v>0</v>
      </c>
      <c r="GK37">
        <v>0</v>
      </c>
      <c r="GL37">
        <v>0</v>
      </c>
      <c r="GM37">
        <v>1208700</v>
      </c>
      <c r="GN37">
        <v>1690263</v>
      </c>
      <c r="GO37">
        <v>0</v>
      </c>
      <c r="GP37">
        <v>0</v>
      </c>
      <c r="GQ37">
        <v>5130868</v>
      </c>
      <c r="GR37">
        <v>0</v>
      </c>
      <c r="GS37">
        <v>0</v>
      </c>
      <c r="GT37">
        <v>344</v>
      </c>
      <c r="GU37">
        <v>3</v>
      </c>
      <c r="GV37">
        <v>0</v>
      </c>
      <c r="GW37">
        <v>0</v>
      </c>
      <c r="GX37">
        <v>0</v>
      </c>
      <c r="GZ37">
        <v>5504.0016667824157</v>
      </c>
      <c r="HA37">
        <v>1224.721171607001</v>
      </c>
      <c r="HC37">
        <v>1197.240363491112</v>
      </c>
      <c r="HD37">
        <v>5441.3938959442848</v>
      </c>
      <c r="HF37">
        <v>25.470696192424199</v>
      </c>
      <c r="HG37">
        <v>25.396399308674319</v>
      </c>
    </row>
    <row r="38" spans="1:215" ht="14.45">
      <c r="A38" s="4">
        <v>44816</v>
      </c>
      <c r="B38" s="73">
        <f t="shared" si="2"/>
        <v>2022</v>
      </c>
      <c r="C38" s="73" t="str">
        <f t="shared" si="3"/>
        <v>2022_Q3</v>
      </c>
      <c r="D38" s="73" t="str">
        <f t="shared" si="4"/>
        <v>2022_H2</v>
      </c>
      <c r="E38" s="73" t="str">
        <f t="shared" si="5"/>
        <v>2022_W37</v>
      </c>
      <c r="F38" s="73" t="str">
        <f t="shared" si="12"/>
        <v>2022_09</v>
      </c>
      <c r="G38" s="73">
        <v>1</v>
      </c>
      <c r="H38" s="4" t="s">
        <v>68</v>
      </c>
      <c r="J38" s="1">
        <v>33260468</v>
      </c>
      <c r="K38" s="1">
        <v>5978</v>
      </c>
      <c r="L38" s="80">
        <v>7637440</v>
      </c>
      <c r="M38" s="1">
        <v>64129028</v>
      </c>
      <c r="N38" s="1">
        <v>15199</v>
      </c>
      <c r="O38">
        <v>18382020</v>
      </c>
      <c r="P38" s="1"/>
      <c r="Q38" s="6">
        <v>25.395276759184512</v>
      </c>
      <c r="R38" s="6">
        <v>1277.591167614587</v>
      </c>
      <c r="S38" s="80">
        <v>844658790</v>
      </c>
      <c r="T38" s="6">
        <v>20.595814893685901</v>
      </c>
      <c r="U38" s="6">
        <v>1209.422988354497</v>
      </c>
      <c r="V38">
        <v>1320789590</v>
      </c>
      <c r="W38" s="8">
        <v>0</v>
      </c>
      <c r="X38" s="8">
        <v>0</v>
      </c>
      <c r="Y38" s="8">
        <v>0.18853774855013411</v>
      </c>
      <c r="Z38" s="8">
        <v>0</v>
      </c>
      <c r="AB38" s="6">
        <v>17.914131838311729</v>
      </c>
      <c r="AC38" s="6">
        <v>0.42127916173066937</v>
      </c>
      <c r="AD38" s="6">
        <v>23.302393259093716</v>
      </c>
      <c r="AE38" s="6">
        <v>0.71857938038943092</v>
      </c>
      <c r="AF38" s="1"/>
      <c r="AG38" s="8">
        <v>0.15375116262981869</v>
      </c>
      <c r="AH38" s="8">
        <v>0</v>
      </c>
      <c r="AI38" s="8">
        <v>0.70052824367578936</v>
      </c>
      <c r="AJ38" s="8">
        <v>0</v>
      </c>
      <c r="AK38" s="8">
        <v>4.9740688856412418E-2</v>
      </c>
      <c r="AL38" s="8">
        <v>0</v>
      </c>
      <c r="AM38" s="8">
        <v>0.68931164971197456</v>
      </c>
      <c r="AN38" s="8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24">
        <f t="shared" si="13"/>
        <v>0</v>
      </c>
      <c r="BB38" s="1"/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1</v>
      </c>
      <c r="BL38" s="8">
        <v>0</v>
      </c>
      <c r="BM38" s="8">
        <v>0</v>
      </c>
      <c r="BN38" s="8">
        <v>0</v>
      </c>
      <c r="BO38" s="1"/>
      <c r="BP38" s="6">
        <v>29.285714285714281</v>
      </c>
      <c r="BQ38" s="6">
        <v>22.714285714285719</v>
      </c>
      <c r="BR38" s="6">
        <v>28</v>
      </c>
      <c r="BS38" s="6">
        <v>8.1428571428571423</v>
      </c>
      <c r="BU38" s="1">
        <v>19882393</v>
      </c>
      <c r="BV38" s="1">
        <v>42794</v>
      </c>
      <c r="BW38" s="1">
        <f t="shared" si="10"/>
        <v>537181</v>
      </c>
      <c r="BX38" s="1">
        <f t="shared" si="11"/>
        <v>1501</v>
      </c>
      <c r="BZ38" s="1">
        <v>278978636.36363631</v>
      </c>
      <c r="CA38" s="1">
        <v>613753</v>
      </c>
      <c r="CB38" s="1">
        <v>0</v>
      </c>
      <c r="CC38" s="1">
        <v>0</v>
      </c>
      <c r="CE38" s="1">
        <v>1378778</v>
      </c>
      <c r="CF38" s="1">
        <v>802018</v>
      </c>
      <c r="CG38" s="1">
        <v>0</v>
      </c>
      <c r="CH38" s="1">
        <v>3622673.846153846</v>
      </c>
      <c r="CI38" s="24">
        <f t="shared" si="6"/>
        <v>5803469.846153846</v>
      </c>
      <c r="CJ38" s="24">
        <f t="shared" si="7"/>
        <v>2180796</v>
      </c>
      <c r="CL38" s="1">
        <v>5299619</v>
      </c>
      <c r="CN38" s="1">
        <v>14824871.800000001</v>
      </c>
      <c r="CP38" s="1">
        <v>2704007</v>
      </c>
      <c r="CQ38" s="1">
        <v>5934633.2044244194</v>
      </c>
      <c r="CR38" s="1">
        <v>77</v>
      </c>
      <c r="CS38" s="1">
        <v>168.99614414484881</v>
      </c>
      <c r="CT38" s="1">
        <v>5003520</v>
      </c>
      <c r="CV38" s="1">
        <v>0</v>
      </c>
      <c r="CW38" s="1">
        <v>0</v>
      </c>
      <c r="CX38" s="1">
        <v>0</v>
      </c>
      <c r="CY38" s="1">
        <v>0</v>
      </c>
      <c r="CZ38" s="1">
        <v>2373846.153846154</v>
      </c>
      <c r="DA38" s="1">
        <v>0</v>
      </c>
      <c r="DB38" s="1">
        <v>0</v>
      </c>
      <c r="DC38" s="1">
        <v>408888.88888888888</v>
      </c>
      <c r="DD38" s="1">
        <v>13297000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24">
        <f t="shared" si="8"/>
        <v>16079735.042735044</v>
      </c>
      <c r="DP38" s="1">
        <v>18672.599999999999</v>
      </c>
      <c r="DQ38" s="1">
        <v>347077.6</v>
      </c>
      <c r="DR38" s="1">
        <v>4310056.9230769239</v>
      </c>
      <c r="DS38" s="1">
        <v>1847180.365384615</v>
      </c>
      <c r="DT38" s="24">
        <f t="shared" si="9"/>
        <v>6157237.288461539</v>
      </c>
      <c r="DV38" s="1">
        <v>276018</v>
      </c>
      <c r="DW38" s="1">
        <v>2925</v>
      </c>
      <c r="DX38" s="1">
        <v>0</v>
      </c>
      <c r="DY38" s="1">
        <v>9143757.5769230779</v>
      </c>
      <c r="EA38" s="1">
        <v>763935</v>
      </c>
      <c r="EB38" s="1">
        <v>4980856.1999999993</v>
      </c>
      <c r="EC38" s="1">
        <v>1443250</v>
      </c>
      <c r="ED38" s="1">
        <v>2125000.8993000002</v>
      </c>
      <c r="EE38" s="1">
        <v>0</v>
      </c>
      <c r="EF38" s="1">
        <v>0</v>
      </c>
      <c r="EG38" s="1">
        <v>0</v>
      </c>
      <c r="EH38" s="1">
        <v>0</v>
      </c>
      <c r="EI38" s="1">
        <v>29671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T38"/>
      <c r="EU38">
        <v>25.395276759184512</v>
      </c>
      <c r="EV38">
        <v>1277.591167614587</v>
      </c>
      <c r="EW38">
        <v>20.595814893685901</v>
      </c>
      <c r="EX38">
        <v>1209.422988354497</v>
      </c>
      <c r="EY38"/>
      <c r="EZ38">
        <v>0.88611309598287069</v>
      </c>
      <c r="FA38" s="37">
        <v>5934802.2005685642</v>
      </c>
      <c r="FB38"/>
      <c r="FC38">
        <v>0.80012445799674858</v>
      </c>
      <c r="FD38">
        <v>0.92966373270807223</v>
      </c>
      <c r="FE38">
        <v>0.58450436502790637</v>
      </c>
      <c r="FF38">
        <v>0.72133045375365001</v>
      </c>
      <c r="FG38"/>
      <c r="FH38" s="41">
        <v>9.915789917440728</v>
      </c>
      <c r="FI38" s="41">
        <v>36.110165899348381</v>
      </c>
      <c r="FJ38"/>
      <c r="FK38" s="37">
        <v>12275060</v>
      </c>
      <c r="FL38">
        <v>0</v>
      </c>
      <c r="FM38"/>
      <c r="FN38"/>
      <c r="FO38"/>
      <c r="FP38" s="48">
        <v>0.42127916173066937</v>
      </c>
      <c r="FQ38" s="41">
        <v>0.71876195451445202</v>
      </c>
      <c r="FR38" s="48">
        <v>0.68469704269269593</v>
      </c>
      <c r="FS38" s="41">
        <v>0.75495114843363076</v>
      </c>
      <c r="FT38" s="48">
        <v>0.67354743704377673</v>
      </c>
      <c r="FU38" s="41">
        <v>0.94057411985708028</v>
      </c>
      <c r="FV38" s="41">
        <v>33.490564212479455</v>
      </c>
      <c r="FW38" s="41">
        <v>10.963025840487447</v>
      </c>
      <c r="FX38" s="41">
        <v>17.914131838311729</v>
      </c>
      <c r="FY38"/>
      <c r="FZ38">
        <v>1371153.846153846</v>
      </c>
      <c r="GA38"/>
      <c r="GB38"/>
      <c r="GC38" s="45">
        <v>25089157.937569685</v>
      </c>
      <c r="GD38" s="45">
        <v>1735166.4106280189</v>
      </c>
      <c r="GE38"/>
      <c r="GF38">
        <v>0</v>
      </c>
      <c r="GH38">
        <v>1.9</v>
      </c>
      <c r="GJ38">
        <v>0</v>
      </c>
      <c r="GK38">
        <v>0</v>
      </c>
      <c r="GL38">
        <v>0</v>
      </c>
      <c r="GM38">
        <v>763935</v>
      </c>
      <c r="GN38">
        <v>1443250</v>
      </c>
      <c r="GO38">
        <v>0</v>
      </c>
      <c r="GP38">
        <v>1157</v>
      </c>
      <c r="GQ38">
        <v>5130868</v>
      </c>
      <c r="GR38">
        <v>0</v>
      </c>
      <c r="GS38">
        <v>0</v>
      </c>
      <c r="GT38">
        <v>29671</v>
      </c>
      <c r="GU38">
        <v>0</v>
      </c>
      <c r="GV38">
        <v>0</v>
      </c>
      <c r="GW38">
        <v>0</v>
      </c>
      <c r="GX38">
        <v>0</v>
      </c>
      <c r="GZ38">
        <v>5652.1372787848404</v>
      </c>
      <c r="HA38">
        <v>1236.539634146342</v>
      </c>
      <c r="HC38">
        <v>1191.461508591399</v>
      </c>
      <c r="HD38">
        <v>5498.9729616432614</v>
      </c>
      <c r="HF38">
        <v>25.381112746633239</v>
      </c>
      <c r="HG38">
        <v>25.395276759184512</v>
      </c>
    </row>
    <row r="39" spans="1:215" ht="14.45">
      <c r="A39" s="4">
        <v>44823</v>
      </c>
      <c r="B39" s="73">
        <f t="shared" si="2"/>
        <v>2022</v>
      </c>
      <c r="C39" s="73" t="str">
        <f t="shared" si="3"/>
        <v>2022_Q3</v>
      </c>
      <c r="D39" s="73" t="str">
        <f t="shared" si="4"/>
        <v>2022_H2</v>
      </c>
      <c r="E39" s="73" t="str">
        <f t="shared" si="5"/>
        <v>2022_W38</v>
      </c>
      <c r="F39" s="73" t="str">
        <f t="shared" si="12"/>
        <v>2022_09</v>
      </c>
      <c r="G39" s="73">
        <v>1</v>
      </c>
      <c r="H39" s="4" t="s">
        <v>68</v>
      </c>
      <c r="J39" s="1">
        <v>32273816</v>
      </c>
      <c r="K39" s="1">
        <v>6694</v>
      </c>
      <c r="L39" s="80">
        <v>8335120</v>
      </c>
      <c r="M39" s="1">
        <v>50475988</v>
      </c>
      <c r="N39" s="1">
        <v>14848</v>
      </c>
      <c r="O39">
        <v>18076040</v>
      </c>
      <c r="P39" s="1"/>
      <c r="Q39" s="6">
        <v>25.390794506605602</v>
      </c>
      <c r="R39" s="6">
        <v>1245.1628323872119</v>
      </c>
      <c r="S39" s="80">
        <v>819457830</v>
      </c>
      <c r="T39" s="6">
        <v>25.46635164427094</v>
      </c>
      <c r="U39" s="6">
        <v>1217.405711206897</v>
      </c>
      <c r="V39">
        <v>1285439260</v>
      </c>
      <c r="W39" s="8">
        <v>0</v>
      </c>
      <c r="X39" s="8">
        <v>0</v>
      </c>
      <c r="Y39" s="8">
        <v>0</v>
      </c>
      <c r="Z39" s="8">
        <v>0</v>
      </c>
      <c r="AB39" s="6">
        <v>18.022113441447605</v>
      </c>
      <c r="AC39" s="6">
        <v>0.45684460134142613</v>
      </c>
      <c r="AD39" s="6">
        <v>22.540854004477655</v>
      </c>
      <c r="AE39" s="6">
        <v>0.71145320687044455</v>
      </c>
      <c r="AF39" s="1"/>
      <c r="AG39" s="8">
        <v>9.065567513039105E-2</v>
      </c>
      <c r="AH39" s="8">
        <v>0</v>
      </c>
      <c r="AI39" s="8">
        <v>0.67076670055478804</v>
      </c>
      <c r="AJ39" s="8">
        <v>0</v>
      </c>
      <c r="AK39" s="8">
        <v>4.9963911067036279E-2</v>
      </c>
      <c r="AL39" s="8">
        <v>0</v>
      </c>
      <c r="AM39" s="8">
        <v>0.68037260517621412</v>
      </c>
      <c r="AN39" s="8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24">
        <f t="shared" si="13"/>
        <v>1</v>
      </c>
      <c r="BB39" s="1"/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1</v>
      </c>
      <c r="BL39" s="8">
        <v>0</v>
      </c>
      <c r="BM39" s="8">
        <v>0</v>
      </c>
      <c r="BN39" s="8">
        <v>0</v>
      </c>
      <c r="BO39" s="1"/>
      <c r="BP39" s="6">
        <v>26.428571428571431</v>
      </c>
      <c r="BQ39" s="6">
        <v>20.714285714285719</v>
      </c>
      <c r="BR39" s="6">
        <v>25.285714285714281</v>
      </c>
      <c r="BS39" s="6">
        <v>4</v>
      </c>
      <c r="BU39" s="1">
        <v>20488312</v>
      </c>
      <c r="BV39" s="1">
        <v>43827</v>
      </c>
      <c r="BW39" s="1">
        <f t="shared" si="10"/>
        <v>605919</v>
      </c>
      <c r="BX39" s="1">
        <f t="shared" si="11"/>
        <v>1033</v>
      </c>
      <c r="BZ39" s="1">
        <v>0</v>
      </c>
      <c r="CA39" s="1">
        <v>0</v>
      </c>
      <c r="CB39" s="1">
        <v>0</v>
      </c>
      <c r="CC39" s="1">
        <v>0</v>
      </c>
      <c r="CE39" s="1">
        <v>1645136</v>
      </c>
      <c r="CF39" s="1">
        <v>1194000</v>
      </c>
      <c r="CG39" s="1">
        <v>0</v>
      </c>
      <c r="CH39" s="1">
        <v>3622673.846153846</v>
      </c>
      <c r="CI39" s="24">
        <f t="shared" si="6"/>
        <v>6461809.846153846</v>
      </c>
      <c r="CJ39" s="24">
        <f t="shared" si="7"/>
        <v>2839136</v>
      </c>
      <c r="CL39" s="1">
        <v>5299619</v>
      </c>
      <c r="CN39" s="1">
        <v>14824871.800000001</v>
      </c>
      <c r="CP39" s="1">
        <v>1402010</v>
      </c>
      <c r="CQ39" s="1">
        <v>3077068.624058695</v>
      </c>
      <c r="CR39" s="1">
        <v>13599</v>
      </c>
      <c r="CS39" s="1">
        <v>29846.474860075319</v>
      </c>
      <c r="CT39" s="1">
        <v>5003520</v>
      </c>
      <c r="CV39" s="1">
        <v>0</v>
      </c>
      <c r="CW39" s="1">
        <v>0</v>
      </c>
      <c r="CX39" s="1">
        <v>0</v>
      </c>
      <c r="CY39" s="1">
        <v>0</v>
      </c>
      <c r="CZ39" s="1">
        <v>2373846.153846154</v>
      </c>
      <c r="DA39" s="1">
        <v>0</v>
      </c>
      <c r="DB39" s="1">
        <v>0</v>
      </c>
      <c r="DC39" s="1">
        <v>408888.88888888888</v>
      </c>
      <c r="DD39" s="1">
        <v>13297000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24">
        <f t="shared" si="8"/>
        <v>16079735.042735044</v>
      </c>
      <c r="DP39" s="1">
        <v>18672.599999999999</v>
      </c>
      <c r="DQ39" s="1">
        <v>347077.6</v>
      </c>
      <c r="DR39" s="1">
        <v>4310056.9230769239</v>
      </c>
      <c r="DS39" s="1">
        <v>1847180.365384615</v>
      </c>
      <c r="DT39" s="24">
        <f t="shared" si="9"/>
        <v>6157237.288461539</v>
      </c>
      <c r="DV39" s="1">
        <v>512121</v>
      </c>
      <c r="DW39" s="1">
        <v>14769</v>
      </c>
      <c r="DX39" s="1">
        <v>0</v>
      </c>
      <c r="DY39" s="1">
        <v>9143757.5769230779</v>
      </c>
      <c r="EA39" s="1">
        <v>271469</v>
      </c>
      <c r="EB39" s="1">
        <v>1978631.45</v>
      </c>
      <c r="EC39" s="1">
        <v>226207793</v>
      </c>
      <c r="ED39" s="1">
        <v>15655865.4277</v>
      </c>
      <c r="EE39" s="1">
        <v>197361</v>
      </c>
      <c r="EF39" s="1">
        <v>789444</v>
      </c>
      <c r="EG39" s="1">
        <v>78092</v>
      </c>
      <c r="EH39" s="1">
        <v>192650</v>
      </c>
      <c r="EI39" s="1">
        <v>11340722</v>
      </c>
      <c r="EJ39" s="1">
        <v>8550124.4100000001</v>
      </c>
      <c r="EK39" s="1">
        <v>877686</v>
      </c>
      <c r="EL39" s="1">
        <v>1270962.7</v>
      </c>
      <c r="EM39" s="1">
        <v>8942395</v>
      </c>
      <c r="EN39" s="1">
        <v>3740422</v>
      </c>
      <c r="EO39" s="1">
        <v>0</v>
      </c>
      <c r="EP39" s="1">
        <v>0</v>
      </c>
      <c r="EQ39" s="1">
        <v>0</v>
      </c>
      <c r="ER39" s="1">
        <v>0</v>
      </c>
      <c r="ET39"/>
      <c r="EU39">
        <v>25.390794506605602</v>
      </c>
      <c r="EV39">
        <v>1245.1628323872119</v>
      </c>
      <c r="EW39">
        <v>25.46635164427094</v>
      </c>
      <c r="EX39">
        <v>1217.405711206897</v>
      </c>
      <c r="EY39"/>
      <c r="EZ39">
        <v>0.88048058883209579</v>
      </c>
      <c r="FA39" s="37">
        <v>3106915.0989187704</v>
      </c>
      <c r="FB39"/>
      <c r="FC39">
        <v>0.89508399737617483</v>
      </c>
      <c r="FD39">
        <v>0.87678380453062088</v>
      </c>
      <c r="FE39">
        <v>0.52339825746408308</v>
      </c>
      <c r="FF39">
        <v>0.77712672931666105</v>
      </c>
      <c r="FG39"/>
      <c r="FH39" s="41">
        <v>9.8821335020216008</v>
      </c>
      <c r="FI39" s="41">
        <v>35.845179709864823</v>
      </c>
      <c r="FJ39"/>
      <c r="FK39" s="37">
        <v>0</v>
      </c>
      <c r="FL39">
        <v>0</v>
      </c>
      <c r="FM39"/>
      <c r="FN39"/>
      <c r="FO39"/>
      <c r="FP39" s="48">
        <v>0.45684460134142613</v>
      </c>
      <c r="FQ39" s="41">
        <v>0.71913485136966893</v>
      </c>
      <c r="FR39" s="48">
        <v>0.46413497166830026</v>
      </c>
      <c r="FS39" s="41">
        <v>0.80118908280766565</v>
      </c>
      <c r="FT39" s="48">
        <v>0.79178931960264443</v>
      </c>
      <c r="FU39" s="41">
        <v>0.84580036548699489</v>
      </c>
      <c r="FV39" s="41">
        <v>33.24987676550446</v>
      </c>
      <c r="FW39" s="41">
        <v>10.584682077887097</v>
      </c>
      <c r="FX39" s="41">
        <v>18.022113441447605</v>
      </c>
      <c r="FY39"/>
      <c r="FZ39">
        <v>1371153.846153846</v>
      </c>
      <c r="GA39"/>
      <c r="GB39"/>
      <c r="GC39" s="45">
        <v>110917351.79487178</v>
      </c>
      <c r="GD39" s="45">
        <v>145599508.5726496</v>
      </c>
      <c r="GE39"/>
      <c r="GF39">
        <v>0</v>
      </c>
      <c r="GH39">
        <v>1.9</v>
      </c>
      <c r="GJ39">
        <v>0</v>
      </c>
      <c r="GK39">
        <v>0</v>
      </c>
      <c r="GL39">
        <v>0</v>
      </c>
      <c r="GM39">
        <v>271469</v>
      </c>
      <c r="GN39">
        <v>226207793</v>
      </c>
      <c r="GO39">
        <v>197361</v>
      </c>
      <c r="GP39">
        <v>811</v>
      </c>
      <c r="GQ39">
        <v>5130868</v>
      </c>
      <c r="GR39">
        <v>78092</v>
      </c>
      <c r="GS39">
        <v>0</v>
      </c>
      <c r="GT39">
        <v>11340722</v>
      </c>
      <c r="GU39">
        <v>877686</v>
      </c>
      <c r="GV39">
        <v>8942395</v>
      </c>
      <c r="GW39">
        <v>0</v>
      </c>
      <c r="GX39">
        <v>0</v>
      </c>
      <c r="GZ39">
        <v>5372.1799986918704</v>
      </c>
      <c r="HA39">
        <v>1272.1170313986679</v>
      </c>
      <c r="HC39">
        <v>1309.8379342431761</v>
      </c>
      <c r="HD39">
        <v>5269.6870985501928</v>
      </c>
      <c r="HF39">
        <v>25.46635164427094</v>
      </c>
      <c r="HG39">
        <v>25.390794506605602</v>
      </c>
    </row>
    <row r="40" spans="1:215" ht="14.45">
      <c r="A40" s="4">
        <v>44830</v>
      </c>
      <c r="B40" s="73">
        <f t="shared" si="2"/>
        <v>2022</v>
      </c>
      <c r="C40" s="73" t="str">
        <f t="shared" si="3"/>
        <v>2022_Q3</v>
      </c>
      <c r="D40" s="73" t="str">
        <f t="shared" si="4"/>
        <v>2022_H2</v>
      </c>
      <c r="E40" s="73" t="str">
        <f t="shared" si="5"/>
        <v>2022_W39</v>
      </c>
      <c r="F40" s="73" t="str">
        <f t="shared" si="12"/>
        <v>2022_09</v>
      </c>
      <c r="G40" s="73">
        <v>1</v>
      </c>
      <c r="H40" s="4" t="s">
        <v>68</v>
      </c>
      <c r="J40" s="1">
        <v>36501820</v>
      </c>
      <c r="K40" s="1">
        <v>8373</v>
      </c>
      <c r="L40" s="80">
        <v>12137540</v>
      </c>
      <c r="M40" s="1">
        <v>57350300</v>
      </c>
      <c r="N40" s="1">
        <v>16274</v>
      </c>
      <c r="O40">
        <v>22071520</v>
      </c>
      <c r="P40" s="1"/>
      <c r="Q40" s="6">
        <v>25.3787216637417</v>
      </c>
      <c r="R40" s="6">
        <v>1449.6046817150359</v>
      </c>
      <c r="S40" s="80">
        <v>926369530</v>
      </c>
      <c r="T40" s="6">
        <v>25.115994162192699</v>
      </c>
      <c r="U40" s="6">
        <v>1356.24431608701</v>
      </c>
      <c r="V40">
        <v>1440409800</v>
      </c>
      <c r="W40" s="8">
        <v>0</v>
      </c>
      <c r="X40" s="8">
        <v>0</v>
      </c>
      <c r="Y40" s="8">
        <v>1.323059419226719E-2</v>
      </c>
      <c r="Z40" s="8">
        <v>0</v>
      </c>
      <c r="AB40" s="6">
        <v>18.2069999400337</v>
      </c>
      <c r="AC40" s="6">
        <v>0.59390129762526889</v>
      </c>
      <c r="AD40" s="6">
        <v>22.808518343683417</v>
      </c>
      <c r="AE40" s="6">
        <v>0.84330100453250567</v>
      </c>
      <c r="AF40" s="1"/>
      <c r="AG40" s="8">
        <v>0</v>
      </c>
      <c r="AH40" s="8">
        <v>0</v>
      </c>
      <c r="AI40" s="8">
        <v>0.64504843642648624</v>
      </c>
      <c r="AJ40" s="8">
        <v>0</v>
      </c>
      <c r="AK40" s="8">
        <v>0</v>
      </c>
      <c r="AL40" s="8">
        <v>0</v>
      </c>
      <c r="AM40" s="8">
        <v>0.65292973888359529</v>
      </c>
      <c r="AN40" s="8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24">
        <f t="shared" si="13"/>
        <v>0</v>
      </c>
      <c r="BB40" s="1"/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0.7142857142857143</v>
      </c>
      <c r="BL40" s="8">
        <v>0.2857142857142857</v>
      </c>
      <c r="BM40" s="8">
        <v>0</v>
      </c>
      <c r="BN40" s="8">
        <v>0</v>
      </c>
      <c r="BO40" s="1"/>
      <c r="BP40" s="6">
        <v>27</v>
      </c>
      <c r="BQ40" s="6">
        <v>20</v>
      </c>
      <c r="BR40" s="6">
        <v>24</v>
      </c>
      <c r="BS40" s="6">
        <v>9.7142857142857135</v>
      </c>
      <c r="BU40" s="1">
        <v>21023814</v>
      </c>
      <c r="BV40" s="1">
        <v>44463</v>
      </c>
      <c r="BW40" s="1">
        <f t="shared" si="10"/>
        <v>535502</v>
      </c>
      <c r="BX40" s="1">
        <f t="shared" si="11"/>
        <v>636</v>
      </c>
      <c r="BZ40" s="1">
        <v>17557272.72727273</v>
      </c>
      <c r="CA40" s="1">
        <v>38626</v>
      </c>
      <c r="CB40" s="1">
        <v>0</v>
      </c>
      <c r="CC40" s="1">
        <v>0</v>
      </c>
      <c r="CE40" s="1">
        <v>2046956</v>
      </c>
      <c r="CF40" s="1">
        <v>1215616</v>
      </c>
      <c r="CG40" s="1">
        <v>0</v>
      </c>
      <c r="CH40" s="1">
        <v>3622673.846153846</v>
      </c>
      <c r="CI40" s="24">
        <f t="shared" si="6"/>
        <v>6885245.846153846</v>
      </c>
      <c r="CJ40" s="24">
        <f t="shared" si="7"/>
        <v>3262572</v>
      </c>
      <c r="CL40" s="1">
        <v>5299619</v>
      </c>
      <c r="CN40" s="1">
        <v>14824871.800000001</v>
      </c>
      <c r="CP40" s="1">
        <v>1404121</v>
      </c>
      <c r="CQ40" s="1">
        <v>3081701.7521144059</v>
      </c>
      <c r="CR40" s="1">
        <v>973180</v>
      </c>
      <c r="CS40" s="1">
        <v>2135891.786479013</v>
      </c>
      <c r="CT40" s="1">
        <v>5003520</v>
      </c>
      <c r="CV40" s="1">
        <v>0</v>
      </c>
      <c r="CW40" s="1">
        <v>0</v>
      </c>
      <c r="CX40" s="1">
        <v>0</v>
      </c>
      <c r="CY40" s="1">
        <v>0</v>
      </c>
      <c r="CZ40" s="1">
        <v>2373846.153846154</v>
      </c>
      <c r="DA40" s="1">
        <v>0</v>
      </c>
      <c r="DB40" s="1">
        <v>0</v>
      </c>
      <c r="DC40" s="1">
        <v>408888.88888888888</v>
      </c>
      <c r="DD40" s="1">
        <v>13297000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24">
        <f t="shared" si="8"/>
        <v>16079735.042735044</v>
      </c>
      <c r="DP40" s="1">
        <v>18672.599999999999</v>
      </c>
      <c r="DQ40" s="1">
        <v>347077.6</v>
      </c>
      <c r="DR40" s="1">
        <v>4310056.9230769239</v>
      </c>
      <c r="DS40" s="1">
        <v>1847180.365384615</v>
      </c>
      <c r="DT40" s="24">
        <f t="shared" si="9"/>
        <v>6157237.288461539</v>
      </c>
      <c r="DV40" s="1">
        <v>528927</v>
      </c>
      <c r="DW40" s="1">
        <v>7461</v>
      </c>
      <c r="DX40" s="1">
        <v>0</v>
      </c>
      <c r="DY40" s="1">
        <v>9143757.5769230779</v>
      </c>
      <c r="EA40" s="1">
        <v>413327</v>
      </c>
      <c r="EB40" s="1">
        <v>2779096.1570000001</v>
      </c>
      <c r="EC40" s="1">
        <v>215967371</v>
      </c>
      <c r="ED40" s="1">
        <v>19512003.099199999</v>
      </c>
      <c r="EE40" s="1">
        <v>426744</v>
      </c>
      <c r="EF40" s="1">
        <v>1706976</v>
      </c>
      <c r="EG40" s="1">
        <v>112469</v>
      </c>
      <c r="EH40" s="1">
        <v>211377</v>
      </c>
      <c r="EI40" s="1">
        <v>15298293</v>
      </c>
      <c r="EJ40" s="1">
        <v>10302325.161499999</v>
      </c>
      <c r="EK40" s="1">
        <v>569359</v>
      </c>
      <c r="EL40" s="1">
        <v>829862</v>
      </c>
      <c r="EM40" s="1">
        <v>9587469</v>
      </c>
      <c r="EN40" s="1">
        <v>3525212</v>
      </c>
      <c r="EO40" s="1">
        <v>0</v>
      </c>
      <c r="EP40" s="1">
        <v>0</v>
      </c>
      <c r="EQ40" s="1">
        <v>0</v>
      </c>
      <c r="ER40" s="1">
        <v>0</v>
      </c>
      <c r="ET40"/>
      <c r="EU40">
        <v>25.3787216637417</v>
      </c>
      <c r="EV40">
        <v>1449.6046817150359</v>
      </c>
      <c r="EW40">
        <v>25.115994162192699</v>
      </c>
      <c r="EX40">
        <v>1356.24431608701</v>
      </c>
      <c r="EY40"/>
      <c r="EZ40">
        <v>0.89115263683864498</v>
      </c>
      <c r="FA40" s="37">
        <v>5217593.5385934189</v>
      </c>
      <c r="FB40"/>
      <c r="FC40">
        <v>0.93302905581268047</v>
      </c>
      <c r="FD40">
        <v>0.88186497955856302</v>
      </c>
      <c r="FE40">
        <v>0.39251020429133543</v>
      </c>
      <c r="FF40">
        <v>0.74271419938318484</v>
      </c>
      <c r="FG40"/>
      <c r="FH40" s="41">
        <v>9.9127985649775194</v>
      </c>
      <c r="FI40" s="41">
        <v>35.898472612563324</v>
      </c>
      <c r="FJ40"/>
      <c r="FK40" s="37">
        <v>772520</v>
      </c>
      <c r="FL40">
        <v>0</v>
      </c>
      <c r="FM40"/>
      <c r="FN40"/>
      <c r="FO40"/>
      <c r="FP40" s="48">
        <v>0.59390129762526889</v>
      </c>
      <c r="FQ40" s="41">
        <v>0.7532729603658963</v>
      </c>
      <c r="FR40" s="48">
        <v>0.35982042502902356</v>
      </c>
      <c r="FS40" s="41">
        <v>0.75125623647525452</v>
      </c>
      <c r="FT40" s="48">
        <v>0.83609675871925315</v>
      </c>
      <c r="FU40" s="41">
        <v>0.86080973825076879</v>
      </c>
      <c r="FV40" s="41">
        <v>33.224586446641567</v>
      </c>
      <c r="FW40" s="41">
        <v>10.437578667038572</v>
      </c>
      <c r="FX40" s="41">
        <v>18.2069999400337</v>
      </c>
      <c r="FY40"/>
      <c r="FZ40">
        <v>1371153.846153846</v>
      </c>
      <c r="GA40"/>
      <c r="GB40"/>
      <c r="GC40" s="45">
        <v>110917351.79487178</v>
      </c>
      <c r="GD40" s="45">
        <v>145599508.5726496</v>
      </c>
      <c r="GE40"/>
      <c r="GF40">
        <v>0</v>
      </c>
      <c r="GH40">
        <v>1.9</v>
      </c>
      <c r="GJ40">
        <v>0</v>
      </c>
      <c r="GK40">
        <v>0</v>
      </c>
      <c r="GL40">
        <v>0</v>
      </c>
      <c r="GM40">
        <v>413327</v>
      </c>
      <c r="GN40">
        <v>215967371</v>
      </c>
      <c r="GO40">
        <v>426744</v>
      </c>
      <c r="GP40">
        <v>1058</v>
      </c>
      <c r="GQ40">
        <v>5130868</v>
      </c>
      <c r="GR40">
        <v>112469</v>
      </c>
      <c r="GS40">
        <v>0</v>
      </c>
      <c r="GT40">
        <v>15298293</v>
      </c>
      <c r="GU40">
        <v>569359</v>
      </c>
      <c r="GV40">
        <v>9587469</v>
      </c>
      <c r="GW40">
        <v>0</v>
      </c>
      <c r="GX40">
        <v>0</v>
      </c>
      <c r="GZ40">
        <v>5236.0622047727129</v>
      </c>
      <c r="HA40">
        <v>1381.339639243291</v>
      </c>
      <c r="HC40">
        <v>1412.345691586881</v>
      </c>
      <c r="HD40">
        <v>5177.4295835493349</v>
      </c>
      <c r="HF40">
        <v>25.45274915737145</v>
      </c>
      <c r="HG40">
        <v>25.3787216637417</v>
      </c>
    </row>
    <row r="41" spans="1:215" ht="14.45">
      <c r="A41" s="4">
        <v>44837</v>
      </c>
      <c r="B41" s="73">
        <f t="shared" si="2"/>
        <v>2022</v>
      </c>
      <c r="C41" s="73" t="str">
        <f t="shared" si="3"/>
        <v>2022_Q4</v>
      </c>
      <c r="D41" s="73" t="str">
        <f t="shared" si="4"/>
        <v>2022_H2</v>
      </c>
      <c r="E41" s="73" t="str">
        <f t="shared" si="5"/>
        <v>2022_W40</v>
      </c>
      <c r="F41" s="73" t="str">
        <f t="shared" si="12"/>
        <v>2022_10</v>
      </c>
      <c r="G41" s="73">
        <v>1</v>
      </c>
      <c r="H41" s="4" t="s">
        <v>68</v>
      </c>
      <c r="J41" s="1">
        <v>30418856</v>
      </c>
      <c r="K41" s="1">
        <v>29727</v>
      </c>
      <c r="L41" s="80">
        <v>30524460</v>
      </c>
      <c r="M41" s="1">
        <v>48456912</v>
      </c>
      <c r="N41" s="1">
        <v>48094</v>
      </c>
      <c r="O41">
        <v>50208120</v>
      </c>
      <c r="P41" s="1"/>
      <c r="Q41" s="6">
        <v>25.399012375744839</v>
      </c>
      <c r="R41" s="6">
        <v>1026.826117670804</v>
      </c>
      <c r="S41" s="80">
        <v>772608900</v>
      </c>
      <c r="T41" s="6">
        <v>25.4729620409984</v>
      </c>
      <c r="U41" s="6">
        <v>1043.958082089242</v>
      </c>
      <c r="V41">
        <v>1234341080</v>
      </c>
      <c r="W41" s="8">
        <v>0</v>
      </c>
      <c r="X41" s="8">
        <v>0.46589301293462898</v>
      </c>
      <c r="Y41" s="8">
        <v>0</v>
      </c>
      <c r="Z41" s="8">
        <v>0.44330798096288149</v>
      </c>
      <c r="AB41" s="6">
        <v>17.859535141653723</v>
      </c>
      <c r="AC41" s="6">
        <v>1.404144479982397</v>
      </c>
      <c r="AD41" s="6">
        <v>22.45859142278567</v>
      </c>
      <c r="AE41" s="6">
        <v>1.8718364222203112</v>
      </c>
      <c r="AF41" s="1"/>
      <c r="AG41" s="8">
        <v>0.25095487325453858</v>
      </c>
      <c r="AH41" s="8">
        <v>0</v>
      </c>
      <c r="AI41" s="8">
        <v>0.64430913040956983</v>
      </c>
      <c r="AJ41" s="8">
        <v>0</v>
      </c>
      <c r="AK41" s="8">
        <v>0.39545660955829443</v>
      </c>
      <c r="AL41" s="8">
        <v>0</v>
      </c>
      <c r="AM41" s="8">
        <v>0.66338096116229905</v>
      </c>
      <c r="AN41" s="8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24">
        <f t="shared" si="13"/>
        <v>0</v>
      </c>
      <c r="BB41" s="1"/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8">
        <v>0</v>
      </c>
      <c r="BN41" s="8">
        <v>0</v>
      </c>
      <c r="BO41" s="1"/>
      <c r="BP41" s="6">
        <v>21.428571428571431</v>
      </c>
      <c r="BQ41" s="6">
        <v>16.714285714285719</v>
      </c>
      <c r="BR41" s="6">
        <v>19</v>
      </c>
      <c r="BS41" s="6">
        <v>6.5714285714285712</v>
      </c>
      <c r="BU41" s="1">
        <v>21330772</v>
      </c>
      <c r="BV41" s="1">
        <v>45018</v>
      </c>
      <c r="BW41" s="1">
        <f t="shared" si="10"/>
        <v>306958</v>
      </c>
      <c r="BX41" s="1">
        <f t="shared" si="11"/>
        <v>555</v>
      </c>
      <c r="BZ41" s="1">
        <v>0</v>
      </c>
      <c r="CA41" s="1">
        <v>0</v>
      </c>
      <c r="CB41" s="1">
        <v>0</v>
      </c>
      <c r="CC41" s="1">
        <v>0</v>
      </c>
      <c r="CE41" s="1">
        <v>5619815</v>
      </c>
      <c r="CF41" s="1">
        <v>7764583</v>
      </c>
      <c r="CG41" s="1">
        <v>0</v>
      </c>
      <c r="CH41" s="1">
        <v>3622673.846153846</v>
      </c>
      <c r="CI41" s="24">
        <f t="shared" si="6"/>
        <v>17007071.846153848</v>
      </c>
      <c r="CJ41" s="24">
        <f t="shared" si="7"/>
        <v>13384398</v>
      </c>
      <c r="CL41" s="1">
        <v>41556731</v>
      </c>
      <c r="CN41" s="1">
        <v>13396557.25</v>
      </c>
      <c r="CP41" s="1">
        <v>4263579</v>
      </c>
      <c r="CQ41" s="1">
        <v>9357511.8345058504</v>
      </c>
      <c r="CR41" s="1">
        <v>49</v>
      </c>
      <c r="CS41" s="1">
        <v>107.5430008194493</v>
      </c>
      <c r="CT41" s="1">
        <v>7004400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408888.88888888888</v>
      </c>
      <c r="DD41" s="1">
        <v>0</v>
      </c>
      <c r="DE41" s="1">
        <v>6058185.7142857146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24">
        <f t="shared" si="8"/>
        <v>6467074.6031746035</v>
      </c>
      <c r="DP41" s="1">
        <v>43695.25</v>
      </c>
      <c r="DQ41" s="1">
        <v>864922.5</v>
      </c>
      <c r="DR41" s="1">
        <v>4310056.9230769239</v>
      </c>
      <c r="DS41" s="1">
        <v>1847180.365384615</v>
      </c>
      <c r="DT41" s="24">
        <f t="shared" si="9"/>
        <v>6157237.288461539</v>
      </c>
      <c r="DV41" s="1">
        <v>444827</v>
      </c>
      <c r="DW41" s="1">
        <v>14657</v>
      </c>
      <c r="DX41" s="1">
        <v>0</v>
      </c>
      <c r="DY41" s="1">
        <v>9143757.5769230779</v>
      </c>
      <c r="EA41" s="1">
        <v>1014426</v>
      </c>
      <c r="EB41" s="1">
        <v>6614057.5199999986</v>
      </c>
      <c r="EC41" s="1">
        <v>49912181</v>
      </c>
      <c r="ED41" s="1">
        <v>7812434.2555</v>
      </c>
      <c r="EE41" s="1">
        <v>5805042</v>
      </c>
      <c r="EF41" s="1">
        <v>10120692.200999999</v>
      </c>
      <c r="EG41" s="1">
        <v>92783</v>
      </c>
      <c r="EH41" s="1">
        <v>436250</v>
      </c>
      <c r="EI41" s="1">
        <v>10448307</v>
      </c>
      <c r="EJ41" s="1">
        <v>8844350.1209999993</v>
      </c>
      <c r="EK41" s="1">
        <v>30</v>
      </c>
      <c r="EL41" s="1">
        <v>0</v>
      </c>
      <c r="EM41" s="1">
        <v>6047342</v>
      </c>
      <c r="EN41" s="1">
        <v>2416198</v>
      </c>
      <c r="EO41" s="1">
        <v>0</v>
      </c>
      <c r="EP41" s="1">
        <v>0</v>
      </c>
      <c r="EQ41" s="1">
        <v>0</v>
      </c>
      <c r="ER41" s="1">
        <v>0</v>
      </c>
      <c r="ET41"/>
      <c r="EU41">
        <v>25.399012375744839</v>
      </c>
      <c r="EV41">
        <v>1026.826117670804</v>
      </c>
      <c r="EW41">
        <v>25.4729620409984</v>
      </c>
      <c r="EX41">
        <v>1043.958082089242</v>
      </c>
      <c r="EY41"/>
      <c r="EZ41">
        <v>0.94335332809694306</v>
      </c>
      <c r="FA41" s="37">
        <v>9357619.3775066696</v>
      </c>
      <c r="FB41"/>
      <c r="FC41">
        <v>0.89295752575669907</v>
      </c>
      <c r="FD41">
        <v>0.88090894312314294</v>
      </c>
      <c r="FE41">
        <v>0.42727881870245343</v>
      </c>
      <c r="FF41">
        <v>0.70801984381663452</v>
      </c>
      <c r="FG41"/>
      <c r="FH41" s="41">
        <v>10.071893342813031</v>
      </c>
      <c r="FI41" s="41">
        <v>34.701626125162164</v>
      </c>
      <c r="FJ41"/>
      <c r="FK41" s="37">
        <v>0</v>
      </c>
      <c r="FL41">
        <v>0</v>
      </c>
      <c r="FM41"/>
      <c r="FN41"/>
      <c r="FO41"/>
      <c r="FP41" s="48">
        <v>1.404144479982397</v>
      </c>
      <c r="FQ41" s="41">
        <v>0.89041084010703464</v>
      </c>
      <c r="FR41" s="48">
        <v>0.35194250618556633</v>
      </c>
      <c r="FS41" s="41">
        <v>0.6633830085313881</v>
      </c>
      <c r="FT41" s="48">
        <v>0.78584455882142989</v>
      </c>
      <c r="FU41" s="41">
        <v>0.87048597739195444</v>
      </c>
      <c r="FV41" s="41">
        <v>32.132420835347624</v>
      </c>
      <c r="FW41" s="41">
        <v>9.8962511601180569</v>
      </c>
      <c r="FX41" s="41">
        <v>17.859535141653723</v>
      </c>
      <c r="FY41"/>
      <c r="FZ41">
        <v>1371153.846153846</v>
      </c>
      <c r="GA41"/>
      <c r="GB41"/>
      <c r="GC41" s="45">
        <v>81079308.019091412</v>
      </c>
      <c r="GD41" s="45">
        <v>123718276.4704106</v>
      </c>
      <c r="GE41"/>
      <c r="GF41">
        <v>0</v>
      </c>
      <c r="GH41">
        <v>1.97</v>
      </c>
      <c r="GJ41">
        <v>0</v>
      </c>
      <c r="GK41">
        <v>0</v>
      </c>
      <c r="GL41">
        <v>0</v>
      </c>
      <c r="GM41">
        <v>1014426</v>
      </c>
      <c r="GN41">
        <v>49912181</v>
      </c>
      <c r="GO41">
        <v>5805042</v>
      </c>
      <c r="GP41">
        <v>2053</v>
      </c>
      <c r="GQ41">
        <v>7163585</v>
      </c>
      <c r="GR41">
        <v>92783</v>
      </c>
      <c r="GS41">
        <v>0</v>
      </c>
      <c r="GT41">
        <v>10448307</v>
      </c>
      <c r="GU41">
        <v>30</v>
      </c>
      <c r="GV41">
        <v>6047342</v>
      </c>
      <c r="GW41">
        <v>0</v>
      </c>
      <c r="GX41">
        <v>0</v>
      </c>
      <c r="GZ41">
        <v>5220.4174170311298</v>
      </c>
      <c r="HA41">
        <v>1339.7437745740499</v>
      </c>
      <c r="HC41">
        <v>1415.2832715286361</v>
      </c>
      <c r="HD41">
        <v>5165.8553597650516</v>
      </c>
      <c r="HF41">
        <v>25.4729620409984</v>
      </c>
      <c r="HG41">
        <v>25.399012375744839</v>
      </c>
    </row>
    <row r="42" spans="1:215" ht="14.45">
      <c r="A42" s="4">
        <v>44844</v>
      </c>
      <c r="B42" s="73">
        <f t="shared" si="2"/>
        <v>2022</v>
      </c>
      <c r="C42" s="73" t="str">
        <f t="shared" si="3"/>
        <v>2022_Q4</v>
      </c>
      <c r="D42" s="73" t="str">
        <f t="shared" si="4"/>
        <v>2022_H2</v>
      </c>
      <c r="E42" s="73" t="str">
        <f t="shared" si="5"/>
        <v>2022_W41</v>
      </c>
      <c r="F42" s="73" t="str">
        <f t="shared" si="12"/>
        <v>2022_10</v>
      </c>
      <c r="G42" s="73">
        <v>1</v>
      </c>
      <c r="H42" s="4" t="s">
        <v>68</v>
      </c>
      <c r="J42" s="1">
        <v>31178212</v>
      </c>
      <c r="K42" s="1">
        <v>22546</v>
      </c>
      <c r="L42" s="80">
        <v>23525080</v>
      </c>
      <c r="M42" s="1">
        <v>60179668</v>
      </c>
      <c r="N42" s="1">
        <v>35775</v>
      </c>
      <c r="O42">
        <v>38076500</v>
      </c>
      <c r="P42" s="1"/>
      <c r="Q42" s="6">
        <v>25.39039377883504</v>
      </c>
      <c r="R42" s="6">
        <v>1043.4258848576239</v>
      </c>
      <c r="S42" s="80">
        <v>791627080</v>
      </c>
      <c r="T42" s="6">
        <v>21.59642937877291</v>
      </c>
      <c r="U42" s="6">
        <v>1064.332634521314</v>
      </c>
      <c r="V42">
        <v>1299665950</v>
      </c>
      <c r="W42" s="8">
        <v>0</v>
      </c>
      <c r="X42" s="8">
        <v>0.45475741944575271</v>
      </c>
      <c r="Y42" s="8">
        <v>0.16122338744972861</v>
      </c>
      <c r="Z42" s="8">
        <v>0.42712384620592642</v>
      </c>
      <c r="AB42" s="6">
        <v>18.010579356145794</v>
      </c>
      <c r="AC42" s="6">
        <v>1.2211052660964261</v>
      </c>
      <c r="AD42" s="6">
        <v>22.703970454858286</v>
      </c>
      <c r="AE42" s="6">
        <v>1.5996831527534647</v>
      </c>
      <c r="AF42" s="1"/>
      <c r="AG42" s="8">
        <v>0.21299838400256041</v>
      </c>
      <c r="AH42" s="8">
        <v>0</v>
      </c>
      <c r="AI42" s="8">
        <v>0.50112632126147982</v>
      </c>
      <c r="AJ42" s="8">
        <v>0</v>
      </c>
      <c r="AK42" s="8">
        <v>0</v>
      </c>
      <c r="AL42" s="8">
        <v>0</v>
      </c>
      <c r="AM42" s="8">
        <v>0.50251256281407031</v>
      </c>
      <c r="AN42" s="8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24">
        <f t="shared" si="13"/>
        <v>0</v>
      </c>
      <c r="BB42" s="1"/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1</v>
      </c>
      <c r="BM42" s="8">
        <v>0</v>
      </c>
      <c r="BN42" s="8">
        <v>0</v>
      </c>
      <c r="BO42" s="1"/>
      <c r="BP42" s="6">
        <v>22.714285714285719</v>
      </c>
      <c r="BQ42" s="6">
        <v>17.714285714285719</v>
      </c>
      <c r="BR42" s="6">
        <v>20.285714285714281</v>
      </c>
      <c r="BS42" s="6">
        <v>7.7142857142857144</v>
      </c>
      <c r="BU42" s="1">
        <v>21539319</v>
      </c>
      <c r="BV42" s="1">
        <v>45511</v>
      </c>
      <c r="BW42" s="1">
        <f t="shared" si="10"/>
        <v>208547</v>
      </c>
      <c r="BX42" s="1">
        <f t="shared" si="11"/>
        <v>493</v>
      </c>
      <c r="BZ42" s="1">
        <v>272522290.90909088</v>
      </c>
      <c r="CA42" s="1">
        <v>555138</v>
      </c>
      <c r="CB42" s="1">
        <v>0</v>
      </c>
      <c r="CC42" s="1">
        <v>0</v>
      </c>
      <c r="CE42" s="1">
        <v>5467269</v>
      </c>
      <c r="CF42" s="1">
        <v>6857818</v>
      </c>
      <c r="CG42" s="1">
        <v>0</v>
      </c>
      <c r="CH42" s="1">
        <v>3622673.846153846</v>
      </c>
      <c r="CI42" s="24">
        <f t="shared" si="6"/>
        <v>15947760.846153846</v>
      </c>
      <c r="CJ42" s="24">
        <f t="shared" si="7"/>
        <v>12325087</v>
      </c>
      <c r="CL42" s="1">
        <v>13181175</v>
      </c>
      <c r="CN42" s="1">
        <v>13396557.25</v>
      </c>
      <c r="CP42" s="1">
        <v>69138</v>
      </c>
      <c r="CQ42" s="1">
        <v>151740.97940112409</v>
      </c>
      <c r="CR42" s="1">
        <v>2650334</v>
      </c>
      <c r="CS42" s="1">
        <v>5816834.1129349843</v>
      </c>
      <c r="CT42" s="1">
        <v>7004400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408888.88888888888</v>
      </c>
      <c r="DD42" s="1">
        <v>0</v>
      </c>
      <c r="DE42" s="1">
        <v>6058185.7142857146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24">
        <f t="shared" si="8"/>
        <v>6467074.6031746035</v>
      </c>
      <c r="DP42" s="1">
        <v>43695.25</v>
      </c>
      <c r="DQ42" s="1">
        <v>864922.5</v>
      </c>
      <c r="DR42" s="1">
        <v>4310056.9230769239</v>
      </c>
      <c r="DS42" s="1">
        <v>1847180.365384615</v>
      </c>
      <c r="DT42" s="24">
        <f t="shared" si="9"/>
        <v>6157237.288461539</v>
      </c>
      <c r="DV42" s="1">
        <v>412633</v>
      </c>
      <c r="DW42" s="1">
        <v>7495</v>
      </c>
      <c r="DX42" s="1">
        <v>0</v>
      </c>
      <c r="DY42" s="1">
        <v>9143757.5769230779</v>
      </c>
      <c r="EA42" s="1">
        <v>889491</v>
      </c>
      <c r="EB42" s="1">
        <v>5799481.3199999994</v>
      </c>
      <c r="EC42" s="1">
        <v>45150683</v>
      </c>
      <c r="ED42" s="1">
        <v>8385762.1602000007</v>
      </c>
      <c r="EE42" s="1">
        <v>6278316</v>
      </c>
      <c r="EF42" s="1">
        <v>11085464.265000001</v>
      </c>
      <c r="EG42" s="1">
        <v>94427</v>
      </c>
      <c r="EH42" s="1">
        <v>461412</v>
      </c>
      <c r="EI42" s="1">
        <v>10695002</v>
      </c>
      <c r="EJ42" s="1">
        <v>8268242.0018999996</v>
      </c>
      <c r="EK42" s="1">
        <v>663178</v>
      </c>
      <c r="EL42" s="1">
        <v>1591624.8</v>
      </c>
      <c r="EM42" s="1">
        <v>3940277</v>
      </c>
      <c r="EN42" s="1">
        <v>1676348</v>
      </c>
      <c r="EO42" s="1">
        <v>0</v>
      </c>
      <c r="EP42" s="1">
        <v>0</v>
      </c>
      <c r="EQ42" s="1">
        <v>0</v>
      </c>
      <c r="ER42" s="1">
        <v>0</v>
      </c>
      <c r="ET42"/>
      <c r="EU42">
        <v>25.39039377883504</v>
      </c>
      <c r="EV42">
        <v>1043.4258848576239</v>
      </c>
      <c r="EW42">
        <v>21.59642937877291</v>
      </c>
      <c r="EX42">
        <v>1064.332634521314</v>
      </c>
      <c r="EY42"/>
      <c r="EZ42">
        <v>0.95214408318228994</v>
      </c>
      <c r="FA42" s="37">
        <v>5968575.092336108</v>
      </c>
      <c r="FB42"/>
      <c r="FC42">
        <v>0.8923174203293216</v>
      </c>
      <c r="FD42">
        <v>0.88257735071187782</v>
      </c>
      <c r="FE42">
        <v>0.17415878872790008</v>
      </c>
      <c r="FF42">
        <v>0.61026399298729594</v>
      </c>
      <c r="FG42"/>
      <c r="FH42" s="41">
        <v>9.6888257356096403</v>
      </c>
      <c r="FI42" s="41">
        <v>34.214145336876015</v>
      </c>
      <c r="FJ42"/>
      <c r="FK42" s="37">
        <v>11102760</v>
      </c>
      <c r="FL42">
        <v>0</v>
      </c>
      <c r="FM42"/>
      <c r="FN42"/>
      <c r="FO42"/>
      <c r="FP42" s="48">
        <v>1.2211052660964261</v>
      </c>
      <c r="FQ42" s="41">
        <v>0.91957109392411496</v>
      </c>
      <c r="FR42" s="48">
        <v>0.16909155240811438</v>
      </c>
      <c r="FS42" s="41">
        <v>0.56612412780914201</v>
      </c>
      <c r="FT42" s="48">
        <v>0.78232424944835499</v>
      </c>
      <c r="FU42" s="41">
        <v>0.86768115574200255</v>
      </c>
      <c r="FV42" s="41">
        <v>31.684712568212092</v>
      </c>
      <c r="FW42" s="41">
        <v>9.9185683873280084</v>
      </c>
      <c r="FX42" s="41">
        <v>18.010579356145794</v>
      </c>
      <c r="FY42"/>
      <c r="FZ42">
        <v>1371153.846153846</v>
      </c>
      <c r="GA42"/>
      <c r="GB42"/>
      <c r="GC42" s="45">
        <v>81079308.019091412</v>
      </c>
      <c r="GD42" s="45">
        <v>123718276.4704106</v>
      </c>
      <c r="GE42"/>
      <c r="GF42">
        <v>0</v>
      </c>
      <c r="GH42">
        <v>1.97</v>
      </c>
      <c r="GJ42">
        <v>0</v>
      </c>
      <c r="GK42">
        <v>0</v>
      </c>
      <c r="GL42">
        <v>0</v>
      </c>
      <c r="GM42">
        <v>889491</v>
      </c>
      <c r="GN42">
        <v>45150683</v>
      </c>
      <c r="GO42">
        <v>6278316</v>
      </c>
      <c r="GP42">
        <v>5070</v>
      </c>
      <c r="GQ42">
        <v>7163585</v>
      </c>
      <c r="GR42">
        <v>94427</v>
      </c>
      <c r="GS42">
        <v>0</v>
      </c>
      <c r="GT42">
        <v>10695002</v>
      </c>
      <c r="GU42">
        <v>663178</v>
      </c>
      <c r="GV42">
        <v>3940277</v>
      </c>
      <c r="GW42">
        <v>0</v>
      </c>
      <c r="GX42">
        <v>0</v>
      </c>
      <c r="GZ42">
        <v>5212.6600793083271</v>
      </c>
      <c r="HA42">
        <v>1980</v>
      </c>
      <c r="HC42">
        <v>1985.51724137931</v>
      </c>
      <c r="HD42">
        <v>5145.3534602879699</v>
      </c>
      <c r="HF42">
        <v>25.747534034252229</v>
      </c>
      <c r="HG42">
        <v>25.39039377883504</v>
      </c>
    </row>
    <row r="43" spans="1:215" ht="14.45">
      <c r="A43" s="4">
        <v>44851</v>
      </c>
      <c r="B43" s="73">
        <f t="shared" si="2"/>
        <v>2022</v>
      </c>
      <c r="C43" s="73" t="str">
        <f t="shared" si="3"/>
        <v>2022_Q4</v>
      </c>
      <c r="D43" s="73" t="str">
        <f t="shared" si="4"/>
        <v>2022_H2</v>
      </c>
      <c r="E43" s="73" t="str">
        <f t="shared" si="5"/>
        <v>2022_W42</v>
      </c>
      <c r="F43" s="73" t="str">
        <f t="shared" si="12"/>
        <v>2022_10</v>
      </c>
      <c r="G43" s="73">
        <v>1</v>
      </c>
      <c r="H43" s="4" t="s">
        <v>68</v>
      </c>
      <c r="J43" s="1">
        <v>32445320</v>
      </c>
      <c r="K43" s="1">
        <v>15156</v>
      </c>
      <c r="L43" s="80">
        <v>16256880</v>
      </c>
      <c r="M43" s="1">
        <v>61535408</v>
      </c>
      <c r="N43" s="1">
        <v>29287</v>
      </c>
      <c r="O43">
        <v>31737260</v>
      </c>
      <c r="P43" s="1"/>
      <c r="Q43" s="6">
        <v>25.382997609516561</v>
      </c>
      <c r="R43" s="6">
        <v>1072.6365795724471</v>
      </c>
      <c r="S43" s="80">
        <v>823559480</v>
      </c>
      <c r="T43" s="6">
        <v>20.748782717098418</v>
      </c>
      <c r="U43" s="6">
        <v>1083.6637415918331</v>
      </c>
      <c r="V43">
        <v>1276784810</v>
      </c>
      <c r="W43" s="8">
        <v>0</v>
      </c>
      <c r="X43" s="8">
        <v>0.43065951107170031</v>
      </c>
      <c r="Y43" s="8">
        <v>0.18258767995809119</v>
      </c>
      <c r="Z43" s="8">
        <v>0.40911347080667998</v>
      </c>
      <c r="AB43" s="6">
        <v>18.019192498386214</v>
      </c>
      <c r="AC43" s="6">
        <v>0.95577834830832265</v>
      </c>
      <c r="AD43" s="6">
        <v>23.186150786464854</v>
      </c>
      <c r="AE43" s="6">
        <v>1.4379534560852818</v>
      </c>
      <c r="AF43" s="1"/>
      <c r="AG43" s="8">
        <v>0.1084186448931381</v>
      </c>
      <c r="AH43" s="8">
        <v>0</v>
      </c>
      <c r="AI43" s="8">
        <v>0.5017881333626325</v>
      </c>
      <c r="AJ43" s="8">
        <v>0</v>
      </c>
      <c r="AK43" s="8">
        <v>0</v>
      </c>
      <c r="AL43" s="8">
        <v>0</v>
      </c>
      <c r="AM43" s="8">
        <v>0.50251256281407031</v>
      </c>
      <c r="AN43" s="8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24">
        <f t="shared" si="13"/>
        <v>0</v>
      </c>
      <c r="BB43" s="1"/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1</v>
      </c>
      <c r="BM43" s="8">
        <v>0</v>
      </c>
      <c r="BN43" s="8">
        <v>0</v>
      </c>
      <c r="BO43" s="1"/>
      <c r="BP43" s="6">
        <v>21.142857142857139</v>
      </c>
      <c r="BQ43" s="6">
        <v>14.571428571428569</v>
      </c>
      <c r="BR43" s="6">
        <v>17.428571428571431</v>
      </c>
      <c r="BS43" s="6">
        <v>8.5714285714285712</v>
      </c>
      <c r="BU43" s="1">
        <v>21757595</v>
      </c>
      <c r="BV43" s="1">
        <v>45890</v>
      </c>
      <c r="BW43" s="1">
        <f t="shared" si="10"/>
        <v>218276</v>
      </c>
      <c r="BX43" s="1">
        <f t="shared" si="11"/>
        <v>379</v>
      </c>
      <c r="BZ43" s="1">
        <v>259271818.18181819</v>
      </c>
      <c r="CA43" s="1">
        <v>570398</v>
      </c>
      <c r="CB43" s="1">
        <v>0</v>
      </c>
      <c r="CC43" s="1">
        <v>0</v>
      </c>
      <c r="CE43" s="1">
        <v>5272205</v>
      </c>
      <c r="CF43" s="1">
        <v>5618234</v>
      </c>
      <c r="CG43" s="1">
        <v>0</v>
      </c>
      <c r="CH43" s="1">
        <v>3622673.846153846</v>
      </c>
      <c r="CI43" s="24">
        <f t="shared" si="6"/>
        <v>14513112.846153846</v>
      </c>
      <c r="CJ43" s="24">
        <f t="shared" si="7"/>
        <v>10890439</v>
      </c>
      <c r="CL43" s="1">
        <v>13181175</v>
      </c>
      <c r="CN43" s="1">
        <v>13396557.25</v>
      </c>
      <c r="CP43" s="1">
        <v>1101085</v>
      </c>
      <c r="CQ43" s="1">
        <v>2416611.9399445569</v>
      </c>
      <c r="CR43" s="1">
        <v>2817010</v>
      </c>
      <c r="CS43" s="1">
        <v>6182647.1171101378</v>
      </c>
      <c r="CT43" s="1">
        <v>7004400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408888.88888888888</v>
      </c>
      <c r="DD43" s="1">
        <v>0</v>
      </c>
      <c r="DE43" s="1">
        <v>6058185.7142857146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24">
        <f t="shared" si="8"/>
        <v>6467074.6031746035</v>
      </c>
      <c r="DP43" s="1">
        <v>43695.25</v>
      </c>
      <c r="DQ43" s="1">
        <v>864922.5</v>
      </c>
      <c r="DR43" s="1">
        <v>4310056.9230769239</v>
      </c>
      <c r="DS43" s="1">
        <v>1847180.365384615</v>
      </c>
      <c r="DT43" s="24">
        <f t="shared" si="9"/>
        <v>6157237.288461539</v>
      </c>
      <c r="DV43" s="1">
        <v>448661</v>
      </c>
      <c r="DW43" s="1">
        <v>6255</v>
      </c>
      <c r="DX43" s="1">
        <v>0</v>
      </c>
      <c r="DY43" s="1">
        <v>9143757.5769230779</v>
      </c>
      <c r="EA43" s="1">
        <v>544315</v>
      </c>
      <c r="EB43" s="1">
        <v>3548933.8</v>
      </c>
      <c r="EC43" s="1">
        <v>43749103</v>
      </c>
      <c r="ED43" s="1">
        <v>8524020.5349000003</v>
      </c>
      <c r="EE43" s="1">
        <v>6435187</v>
      </c>
      <c r="EF43" s="1">
        <v>11269748.129000001</v>
      </c>
      <c r="EG43" s="1">
        <v>131153</v>
      </c>
      <c r="EH43" s="1">
        <v>465785</v>
      </c>
      <c r="EI43" s="1">
        <v>10079950</v>
      </c>
      <c r="EJ43" s="1">
        <v>8668367.9399999995</v>
      </c>
      <c r="EK43" s="1">
        <v>849011</v>
      </c>
      <c r="EL43" s="1">
        <v>2037626.4</v>
      </c>
      <c r="EM43" s="1">
        <v>8313639</v>
      </c>
      <c r="EN43" s="1">
        <v>3060274</v>
      </c>
      <c r="EO43" s="1">
        <v>0</v>
      </c>
      <c r="EP43" s="1">
        <v>0</v>
      </c>
      <c r="EQ43" s="1">
        <v>0</v>
      </c>
      <c r="ER43" s="1">
        <v>0</v>
      </c>
      <c r="ET43"/>
      <c r="EU43">
        <v>25.382997609516561</v>
      </c>
      <c r="EV43">
        <v>1072.6365795724471</v>
      </c>
      <c r="EW43">
        <v>20.748782717098418</v>
      </c>
      <c r="EX43">
        <v>1083.6637415918331</v>
      </c>
      <c r="EY43"/>
      <c r="EZ43">
        <v>0.95476733690807913</v>
      </c>
      <c r="FA43" s="37">
        <v>8599259.0570546947</v>
      </c>
      <c r="FB43"/>
      <c r="FC43">
        <v>0.88317727218684472</v>
      </c>
      <c r="FD43">
        <v>0.87784628663898834</v>
      </c>
      <c r="FE43">
        <v>0.17278471849764501</v>
      </c>
      <c r="FF43">
        <v>0.52727389844275119</v>
      </c>
      <c r="FG43"/>
      <c r="FH43" s="41">
        <v>9.6961468574187535</v>
      </c>
      <c r="FI43" s="41">
        <v>33.380358343675468</v>
      </c>
      <c r="FJ43"/>
      <c r="FK43" s="37">
        <v>11407960</v>
      </c>
      <c r="FL43">
        <v>0</v>
      </c>
      <c r="FM43"/>
      <c r="FN43"/>
      <c r="FO43"/>
      <c r="FP43" s="48">
        <v>0.95577834830832265</v>
      </c>
      <c r="FQ43" s="41">
        <v>0.92446726588516637</v>
      </c>
      <c r="FR43" s="48">
        <v>0.16096166130918441</v>
      </c>
      <c r="FS43" s="41">
        <v>0.48652412164732017</v>
      </c>
      <c r="FT43" s="48">
        <v>0.76738589166880478</v>
      </c>
      <c r="FU43" s="41">
        <v>0.85781217222221295</v>
      </c>
      <c r="FV43" s="41">
        <v>30.911450186747633</v>
      </c>
      <c r="FW43" s="41">
        <v>9.934735463359722</v>
      </c>
      <c r="FX43" s="41">
        <v>18.019192498386214</v>
      </c>
      <c r="FY43"/>
      <c r="FZ43">
        <v>1371153.846153846</v>
      </c>
      <c r="GA43"/>
      <c r="GB43"/>
      <c r="GC43" s="45">
        <v>141630132.61752135</v>
      </c>
      <c r="GD43" s="45">
        <v>0</v>
      </c>
      <c r="GE43"/>
      <c r="GF43">
        <v>0</v>
      </c>
      <c r="GH43">
        <v>1.97</v>
      </c>
      <c r="GJ43">
        <v>0</v>
      </c>
      <c r="GK43">
        <v>0</v>
      </c>
      <c r="GL43">
        <v>0</v>
      </c>
      <c r="GM43">
        <v>544315</v>
      </c>
      <c r="GN43">
        <v>43749103</v>
      </c>
      <c r="GO43">
        <v>6435187</v>
      </c>
      <c r="GP43">
        <v>5140</v>
      </c>
      <c r="GQ43">
        <v>7163585</v>
      </c>
      <c r="GR43">
        <v>131153</v>
      </c>
      <c r="GS43">
        <v>0</v>
      </c>
      <c r="GT43">
        <v>10079950</v>
      </c>
      <c r="GU43">
        <v>849011</v>
      </c>
      <c r="GV43">
        <v>8313639</v>
      </c>
      <c r="GW43">
        <v>0</v>
      </c>
      <c r="GX43">
        <v>0</v>
      </c>
      <c r="GZ43">
        <v>5168.6150419287214</v>
      </c>
      <c r="HA43">
        <v>1980</v>
      </c>
      <c r="HC43">
        <v>1982.8832292167231</v>
      </c>
      <c r="HD43">
        <v>5160.4506457999432</v>
      </c>
      <c r="HF43">
        <v>25.383496441593429</v>
      </c>
      <c r="HG43">
        <v>25.382997609516561</v>
      </c>
    </row>
    <row r="44" spans="1:215" ht="14.45">
      <c r="A44" s="4">
        <v>44858</v>
      </c>
      <c r="B44" s="73">
        <f t="shared" si="2"/>
        <v>2022</v>
      </c>
      <c r="C44" s="73" t="str">
        <f t="shared" si="3"/>
        <v>2022_Q4</v>
      </c>
      <c r="D44" s="73" t="str">
        <f t="shared" si="4"/>
        <v>2022_H2</v>
      </c>
      <c r="E44" s="73" t="str">
        <f t="shared" si="5"/>
        <v>2022_W43</v>
      </c>
      <c r="F44" s="73" t="str">
        <f t="shared" si="12"/>
        <v>2022_10</v>
      </c>
      <c r="G44" s="73">
        <v>1</v>
      </c>
      <c r="H44" s="4" t="s">
        <v>68</v>
      </c>
      <c r="J44" s="1">
        <v>33479972</v>
      </c>
      <c r="K44" s="1">
        <v>13440</v>
      </c>
      <c r="L44" s="80">
        <v>14413200</v>
      </c>
      <c r="M44" s="1">
        <v>52074992</v>
      </c>
      <c r="N44" s="1">
        <v>24835</v>
      </c>
      <c r="O44">
        <v>27205300</v>
      </c>
      <c r="P44" s="1"/>
      <c r="Q44" s="6">
        <v>25.3756627992401</v>
      </c>
      <c r="R44" s="6">
        <v>1072.410714285714</v>
      </c>
      <c r="S44" s="80">
        <v>849576480</v>
      </c>
      <c r="T44" s="6">
        <v>25.46184049341765</v>
      </c>
      <c r="U44" s="6">
        <v>1095.441916649889</v>
      </c>
      <c r="V44">
        <v>1325925140</v>
      </c>
      <c r="W44" s="8">
        <v>0</v>
      </c>
      <c r="X44" s="8">
        <v>0.42832438264015038</v>
      </c>
      <c r="Y44" s="8">
        <v>0</v>
      </c>
      <c r="Z44" s="8">
        <v>0.3997767251402638</v>
      </c>
      <c r="AB44" s="6">
        <v>17.960314805891922</v>
      </c>
      <c r="AC44" s="6">
        <v>0.87853343459458089</v>
      </c>
      <c r="AD44" s="6">
        <v>22.7153191144657</v>
      </c>
      <c r="AE44" s="6">
        <v>1.2862198798986371</v>
      </c>
      <c r="AF44" s="1"/>
      <c r="AG44" s="8">
        <v>8.6440868136011595E-2</v>
      </c>
      <c r="AH44" s="8">
        <v>0</v>
      </c>
      <c r="AI44" s="8">
        <v>0.50161232533142242</v>
      </c>
      <c r="AJ44" s="8">
        <v>0</v>
      </c>
      <c r="AK44" s="8">
        <v>0.26076791545727279</v>
      </c>
      <c r="AL44" s="8">
        <v>0</v>
      </c>
      <c r="AM44" s="8">
        <v>0.50251256281407031</v>
      </c>
      <c r="AN44" s="8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24">
        <f t="shared" si="13"/>
        <v>0</v>
      </c>
      <c r="BB44" s="1"/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1</v>
      </c>
      <c r="BM44" s="8">
        <v>0</v>
      </c>
      <c r="BN44" s="8">
        <v>0</v>
      </c>
      <c r="BO44" s="1"/>
      <c r="BP44" s="6">
        <v>17.714285714285719</v>
      </c>
      <c r="BQ44" s="6">
        <v>11.571428571428569</v>
      </c>
      <c r="BR44" s="6">
        <v>13.428571428571431</v>
      </c>
      <c r="BS44" s="6">
        <v>7</v>
      </c>
      <c r="BU44" s="1">
        <v>21991277</v>
      </c>
      <c r="BV44" s="1">
        <v>46347</v>
      </c>
      <c r="BW44" s="1">
        <f t="shared" si="10"/>
        <v>233682</v>
      </c>
      <c r="BX44" s="1">
        <f t="shared" si="11"/>
        <v>457</v>
      </c>
      <c r="BZ44" s="1">
        <v>0</v>
      </c>
      <c r="CA44" s="1">
        <v>0</v>
      </c>
      <c r="CB44" s="1">
        <v>0</v>
      </c>
      <c r="CC44" s="1">
        <v>0</v>
      </c>
      <c r="CE44" s="1">
        <v>5082905</v>
      </c>
      <c r="CF44" s="1">
        <v>3557643</v>
      </c>
      <c r="CG44" s="1">
        <v>0</v>
      </c>
      <c r="CH44" s="1">
        <v>3622673.846153846</v>
      </c>
      <c r="CI44" s="24">
        <f t="shared" si="6"/>
        <v>12263221.846153846</v>
      </c>
      <c r="CJ44" s="24">
        <f t="shared" si="7"/>
        <v>8640548</v>
      </c>
      <c r="CL44" s="1">
        <v>13181175</v>
      </c>
      <c r="CN44" s="1">
        <v>13396557.25</v>
      </c>
      <c r="CP44" s="1">
        <v>512994</v>
      </c>
      <c r="CQ44" s="1">
        <v>1125896.207395358</v>
      </c>
      <c r="CR44" s="1">
        <v>22025</v>
      </c>
      <c r="CS44" s="1">
        <v>48339.481490783059</v>
      </c>
      <c r="CT44" s="1">
        <v>7004400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408888.88888888888</v>
      </c>
      <c r="DD44" s="1">
        <v>0</v>
      </c>
      <c r="DE44" s="1">
        <v>6058185.7142857146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24">
        <f t="shared" si="8"/>
        <v>6467074.6031746035</v>
      </c>
      <c r="DP44" s="1">
        <v>43695.25</v>
      </c>
      <c r="DQ44" s="1">
        <v>864922.5</v>
      </c>
      <c r="DR44" s="1">
        <v>4310056.9230769239</v>
      </c>
      <c r="DS44" s="1">
        <v>1847180.365384615</v>
      </c>
      <c r="DT44" s="24">
        <f t="shared" si="9"/>
        <v>6157237.288461539</v>
      </c>
      <c r="DV44" s="1">
        <v>352969</v>
      </c>
      <c r="DW44" s="1">
        <v>5581</v>
      </c>
      <c r="DX44" s="1">
        <v>0</v>
      </c>
      <c r="DY44" s="1">
        <v>9143757.5769230779</v>
      </c>
      <c r="EA44" s="1">
        <v>193275</v>
      </c>
      <c r="EB44" s="1">
        <v>1260153</v>
      </c>
      <c r="EC44" s="1">
        <v>42870843</v>
      </c>
      <c r="ED44" s="1">
        <v>8254603.1041000001</v>
      </c>
      <c r="EE44" s="1">
        <v>6522702</v>
      </c>
      <c r="EF44" s="1">
        <v>11404323.120999999</v>
      </c>
      <c r="EG44" s="1">
        <v>138883</v>
      </c>
      <c r="EH44" s="1">
        <v>320616</v>
      </c>
      <c r="EI44" s="1">
        <v>11438232</v>
      </c>
      <c r="EJ44" s="1">
        <v>12629733.127</v>
      </c>
      <c r="EK44" s="1">
        <v>466947</v>
      </c>
      <c r="EL44" s="1">
        <v>1120674.8999999999</v>
      </c>
      <c r="EM44" s="1">
        <v>12145384</v>
      </c>
      <c r="EN44" s="1">
        <v>4270118</v>
      </c>
      <c r="EO44" s="1">
        <v>0</v>
      </c>
      <c r="EP44" s="1">
        <v>0</v>
      </c>
      <c r="EQ44" s="1">
        <v>0</v>
      </c>
      <c r="ER44" s="1">
        <v>0</v>
      </c>
      <c r="ET44"/>
      <c r="EU44">
        <v>25.3756627992401</v>
      </c>
      <c r="EV44">
        <v>1072.410714285714</v>
      </c>
      <c r="EW44">
        <v>25.46184049341765</v>
      </c>
      <c r="EX44">
        <v>1095.441916649889</v>
      </c>
      <c r="EY44"/>
      <c r="EZ44">
        <v>0.94937620783092747</v>
      </c>
      <c r="FA44" s="37">
        <v>1174235.6888861412</v>
      </c>
      <c r="FB44"/>
      <c r="FC44">
        <v>0.88607090664942612</v>
      </c>
      <c r="FD44">
        <v>0.87767765535163533</v>
      </c>
      <c r="FE44">
        <v>0.17924524973861794</v>
      </c>
      <c r="FF44">
        <v>0.39508083340582673</v>
      </c>
      <c r="FG44"/>
      <c r="FH44" s="41">
        <v>10.789032485568262</v>
      </c>
      <c r="FI44" s="41">
        <v>36.263096764441016</v>
      </c>
      <c r="FJ44"/>
      <c r="FK44" s="37">
        <v>0</v>
      </c>
      <c r="FL44">
        <v>0</v>
      </c>
      <c r="FM44"/>
      <c r="FN44"/>
      <c r="FO44"/>
      <c r="FP44" s="48">
        <v>0.87853343459458089</v>
      </c>
      <c r="FQ44" s="41">
        <v>0.90744685145574211</v>
      </c>
      <c r="FR44" s="48">
        <v>0.16321014343295126</v>
      </c>
      <c r="FS44" s="41">
        <v>0.38183261431246812</v>
      </c>
      <c r="FT44" s="48">
        <v>0.78188282742551762</v>
      </c>
      <c r="FU44" s="41">
        <v>0.85687868084540286</v>
      </c>
      <c r="FV44" s="41">
        <v>32.958593053984032</v>
      </c>
      <c r="FW44" s="41">
        <v>9.9034795771971247</v>
      </c>
      <c r="FX44" s="41">
        <v>17.960314805891922</v>
      </c>
      <c r="FY44"/>
      <c r="FZ44">
        <v>1371153.846153846</v>
      </c>
      <c r="GA44"/>
      <c r="GB44"/>
      <c r="GC44" s="45">
        <v>141630132.61752135</v>
      </c>
      <c r="GD44" s="45">
        <v>0</v>
      </c>
      <c r="GE44"/>
      <c r="GF44">
        <v>0</v>
      </c>
      <c r="GH44">
        <v>1.97</v>
      </c>
      <c r="GJ44">
        <v>0</v>
      </c>
      <c r="GK44">
        <v>0</v>
      </c>
      <c r="GL44">
        <v>0</v>
      </c>
      <c r="GM44">
        <v>193275</v>
      </c>
      <c r="GN44">
        <v>42870843</v>
      </c>
      <c r="GO44">
        <v>6522702</v>
      </c>
      <c r="GP44">
        <v>8214</v>
      </c>
      <c r="GQ44">
        <v>7163585</v>
      </c>
      <c r="GR44">
        <v>138883</v>
      </c>
      <c r="GS44">
        <v>0</v>
      </c>
      <c r="GT44">
        <v>11438232</v>
      </c>
      <c r="GU44">
        <v>466947</v>
      </c>
      <c r="GV44">
        <v>12145384</v>
      </c>
      <c r="GW44">
        <v>0</v>
      </c>
      <c r="GX44">
        <v>0</v>
      </c>
      <c r="GZ44">
        <v>5172.168462291871</v>
      </c>
      <c r="HA44">
        <v>1980</v>
      </c>
      <c r="HC44">
        <v>1982.3912003825919</v>
      </c>
      <c r="HD44">
        <v>5131.7152738829691</v>
      </c>
      <c r="HF44">
        <v>25.46184049341765</v>
      </c>
      <c r="HG44">
        <v>25.3756627992401</v>
      </c>
    </row>
    <row r="45" spans="1:215" ht="14.45">
      <c r="A45" s="4">
        <v>44865</v>
      </c>
      <c r="B45" s="73">
        <f t="shared" si="2"/>
        <v>2022</v>
      </c>
      <c r="C45" s="73" t="str">
        <f t="shared" si="3"/>
        <v>2022_Q4</v>
      </c>
      <c r="D45" s="73" t="str">
        <f t="shared" si="4"/>
        <v>2022_H2</v>
      </c>
      <c r="E45" s="73" t="str">
        <f t="shared" si="5"/>
        <v>2022_W44</v>
      </c>
      <c r="F45" s="73" t="str">
        <f t="shared" si="12"/>
        <v>2022_10</v>
      </c>
      <c r="G45" s="73">
        <v>1</v>
      </c>
      <c r="H45" s="4" t="s">
        <v>68</v>
      </c>
      <c r="J45" s="1">
        <v>32488524</v>
      </c>
      <c r="K45" s="1">
        <v>13845</v>
      </c>
      <c r="L45" s="80">
        <v>24424100</v>
      </c>
      <c r="M45" s="1">
        <v>50624004</v>
      </c>
      <c r="N45" s="1">
        <v>22016</v>
      </c>
      <c r="O45">
        <v>37568251.428571433</v>
      </c>
      <c r="P45" s="1"/>
      <c r="Q45" s="6">
        <v>25.750053157231761</v>
      </c>
      <c r="R45" s="6">
        <v>1764.109786926688</v>
      </c>
      <c r="S45" s="80">
        <v>836581220</v>
      </c>
      <c r="T45" s="6">
        <v>25.836655275232669</v>
      </c>
      <c r="U45" s="6">
        <v>1706.40676910299</v>
      </c>
      <c r="V45">
        <v>1307954940</v>
      </c>
      <c r="W45" s="8">
        <v>0</v>
      </c>
      <c r="X45" s="8">
        <v>6.1301121099499978E-2</v>
      </c>
      <c r="Y45" s="8">
        <v>0</v>
      </c>
      <c r="Z45" s="8">
        <v>5.4998017124740402E-2</v>
      </c>
      <c r="AB45" s="6">
        <v>17.949278566114277</v>
      </c>
      <c r="AC45" s="6">
        <v>0.89210956428396482</v>
      </c>
      <c r="AD45" s="6">
        <v>22.560620064669777</v>
      </c>
      <c r="AE45" s="6">
        <v>1.1650364376146689</v>
      </c>
      <c r="AF45" s="1"/>
      <c r="AG45" s="8">
        <v>0.19233163019828159</v>
      </c>
      <c r="AH45" s="8">
        <v>0</v>
      </c>
      <c r="AI45" s="8">
        <v>0.50148217373234538</v>
      </c>
      <c r="AJ45" s="8">
        <v>0.299329356433431</v>
      </c>
      <c r="AK45" s="8">
        <v>0</v>
      </c>
      <c r="AL45" s="8">
        <v>2.1799628830881941E-2</v>
      </c>
      <c r="AM45" s="8">
        <v>0.50251256281407031</v>
      </c>
      <c r="AN45" s="8">
        <v>0.30268783719599368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24">
        <f t="shared" si="13"/>
        <v>1</v>
      </c>
      <c r="BB45" s="1"/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0.14285714285714279</v>
      </c>
      <c r="BM45" s="8">
        <v>0.8571428571428571</v>
      </c>
      <c r="BN45" s="8">
        <v>0</v>
      </c>
      <c r="BO45" s="1"/>
      <c r="BP45" s="6">
        <v>19</v>
      </c>
      <c r="BQ45" s="6">
        <v>12.142857142857141</v>
      </c>
      <c r="BR45" s="6">
        <v>14.71428571428571</v>
      </c>
      <c r="BS45" s="6">
        <v>8.5714285714285712</v>
      </c>
      <c r="BU45" s="1">
        <v>22273251</v>
      </c>
      <c r="BV45" s="1">
        <v>46711</v>
      </c>
      <c r="BW45" s="1">
        <f t="shared" si="10"/>
        <v>281974</v>
      </c>
      <c r="BX45" s="1">
        <f t="shared" si="11"/>
        <v>364</v>
      </c>
      <c r="BZ45" s="1">
        <v>0</v>
      </c>
      <c r="CA45" s="1">
        <v>0</v>
      </c>
      <c r="CB45" s="1">
        <v>0</v>
      </c>
      <c r="CC45" s="1">
        <v>0</v>
      </c>
      <c r="CE45" s="1">
        <v>2048715</v>
      </c>
      <c r="CF45" s="1">
        <v>2312549</v>
      </c>
      <c r="CG45" s="1">
        <v>0</v>
      </c>
      <c r="CH45" s="1">
        <v>3622673.846153846</v>
      </c>
      <c r="CI45" s="24">
        <f t="shared" si="6"/>
        <v>7983937.846153846</v>
      </c>
      <c r="CJ45" s="24">
        <f t="shared" si="7"/>
        <v>4361264</v>
      </c>
      <c r="CL45" s="1">
        <v>13181175</v>
      </c>
      <c r="CN45" s="1">
        <v>11720493.199999999</v>
      </c>
      <c r="CP45" s="1">
        <v>0</v>
      </c>
      <c r="CQ45" s="1">
        <v>0</v>
      </c>
      <c r="CR45" s="1">
        <v>17205</v>
      </c>
      <c r="CS45" s="1">
        <v>37760.761818339277</v>
      </c>
      <c r="CT45" s="1">
        <v>5329488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6058185.7142857146</v>
      </c>
      <c r="DF45" s="1">
        <v>411590.61538461538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30004</v>
      </c>
      <c r="DN45" s="24">
        <f t="shared" si="8"/>
        <v>6499780.3296703296</v>
      </c>
      <c r="DP45" s="1">
        <v>26178</v>
      </c>
      <c r="DQ45" s="1">
        <v>420401.8</v>
      </c>
      <c r="DR45" s="1">
        <v>4310056.9230769239</v>
      </c>
      <c r="DS45" s="1">
        <v>1847180.365384615</v>
      </c>
      <c r="DT45" s="24">
        <f t="shared" si="9"/>
        <v>6157237.288461539</v>
      </c>
      <c r="DV45" s="1">
        <v>421415</v>
      </c>
      <c r="DW45" s="1">
        <v>6550</v>
      </c>
      <c r="DX45" s="1">
        <v>0</v>
      </c>
      <c r="DY45" s="1">
        <v>9143757.5769230779</v>
      </c>
      <c r="EA45" s="1">
        <v>884836</v>
      </c>
      <c r="EB45" s="1">
        <v>5769130.7199999997</v>
      </c>
      <c r="EC45" s="1">
        <v>252954239</v>
      </c>
      <c r="ED45" s="1">
        <v>15918226.4406</v>
      </c>
      <c r="EE45" s="1">
        <v>3472279</v>
      </c>
      <c r="EF45" s="1">
        <v>6210636.284</v>
      </c>
      <c r="EG45" s="1">
        <v>212014</v>
      </c>
      <c r="EH45" s="1">
        <v>464340</v>
      </c>
      <c r="EI45" s="1">
        <v>10455905</v>
      </c>
      <c r="EJ45" s="1">
        <v>9843140.4710000008</v>
      </c>
      <c r="EK45" s="1">
        <v>454430</v>
      </c>
      <c r="EL45" s="1">
        <v>1090632</v>
      </c>
      <c r="EM45" s="1">
        <v>9294171</v>
      </c>
      <c r="EN45" s="1">
        <v>2673434</v>
      </c>
      <c r="EO45" s="1">
        <v>0</v>
      </c>
      <c r="EP45" s="1">
        <v>0</v>
      </c>
      <c r="EQ45" s="1">
        <v>0</v>
      </c>
      <c r="ER45" s="1">
        <v>0</v>
      </c>
      <c r="ET45"/>
      <c r="EU45">
        <v>25.750053157231761</v>
      </c>
      <c r="EV45">
        <v>1764.109786926688</v>
      </c>
      <c r="EW45">
        <v>25.836655275232669</v>
      </c>
      <c r="EX45">
        <v>1706.40676910299</v>
      </c>
      <c r="EY45"/>
      <c r="EZ45">
        <v>0.94332648106735706</v>
      </c>
      <c r="FA45" s="37">
        <v>37760.761818339277</v>
      </c>
      <c r="FB45"/>
      <c r="FC45">
        <v>2.2144760343814562</v>
      </c>
      <c r="FD45">
        <v>0.94384429642445555</v>
      </c>
      <c r="FE45">
        <v>0.16641591401311184</v>
      </c>
      <c r="FF45">
        <v>0.38789605468648342</v>
      </c>
      <c r="FG45"/>
      <c r="FH45" s="41">
        <v>10.207602730180103</v>
      </c>
      <c r="FI45" s="41">
        <v>37.115797927046081</v>
      </c>
      <c r="FJ45"/>
      <c r="FK45" s="37">
        <v>0</v>
      </c>
      <c r="FL45">
        <v>0</v>
      </c>
      <c r="FM45"/>
      <c r="FN45"/>
      <c r="FO45"/>
      <c r="FP45" s="48">
        <v>0.89210956428396482</v>
      </c>
      <c r="FQ45" s="41">
        <v>0.89212491545167427</v>
      </c>
      <c r="FR45" s="48">
        <v>0.17136011458822273</v>
      </c>
      <c r="FS45" s="41">
        <v>0.37990516989270268</v>
      </c>
      <c r="FT45" s="48">
        <v>1.9900767017144358</v>
      </c>
      <c r="FU45" s="41">
        <v>0.9333989209467608</v>
      </c>
      <c r="FV45" s="41">
        <v>33.569943580066742</v>
      </c>
      <c r="FW45" s="41">
        <v>10.144761137733546</v>
      </c>
      <c r="FX45" s="41">
        <v>17.949278566114277</v>
      </c>
      <c r="FY45"/>
      <c r="FZ45">
        <v>1371153.846153846</v>
      </c>
      <c r="GA45"/>
      <c r="GB45"/>
      <c r="GC45" s="45">
        <v>25089157.937569685</v>
      </c>
      <c r="GD45" s="45">
        <v>1735166.4106280189</v>
      </c>
      <c r="GE45"/>
      <c r="GF45">
        <v>0</v>
      </c>
      <c r="GH45">
        <v>1.97</v>
      </c>
      <c r="GJ45">
        <v>0</v>
      </c>
      <c r="GK45">
        <v>0</v>
      </c>
      <c r="GL45">
        <v>0</v>
      </c>
      <c r="GM45">
        <v>884836</v>
      </c>
      <c r="GN45">
        <v>252954239</v>
      </c>
      <c r="GO45">
        <v>3472279</v>
      </c>
      <c r="GP45">
        <v>4708</v>
      </c>
      <c r="GQ45">
        <v>5329488</v>
      </c>
      <c r="GR45">
        <v>212014</v>
      </c>
      <c r="GS45">
        <v>0</v>
      </c>
      <c r="GT45">
        <v>10455905</v>
      </c>
      <c r="GU45">
        <v>454430</v>
      </c>
      <c r="GV45">
        <v>9294171</v>
      </c>
      <c r="GW45">
        <v>0</v>
      </c>
      <c r="GX45">
        <v>0</v>
      </c>
      <c r="GZ45">
        <v>3392.4152591060551</v>
      </c>
      <c r="HA45">
        <v>1980</v>
      </c>
      <c r="HC45">
        <v>1981.8256503879511</v>
      </c>
      <c r="HD45">
        <v>3399.8928479876949</v>
      </c>
      <c r="HF45">
        <v>25.836655275232669</v>
      </c>
      <c r="HG45">
        <v>25.750053157231761</v>
      </c>
    </row>
    <row r="46" spans="1:215" ht="14.45">
      <c r="A46" s="4">
        <v>44872</v>
      </c>
      <c r="B46" s="73">
        <f t="shared" si="2"/>
        <v>2022</v>
      </c>
      <c r="C46" s="73" t="str">
        <f t="shared" si="3"/>
        <v>2022_Q4</v>
      </c>
      <c r="D46" s="73" t="str">
        <f t="shared" si="4"/>
        <v>2022_H2</v>
      </c>
      <c r="E46" s="73" t="str">
        <f t="shared" si="5"/>
        <v>2022_W45</v>
      </c>
      <c r="F46" s="73" t="str">
        <f t="shared" si="12"/>
        <v>2022_11</v>
      </c>
      <c r="G46" s="73">
        <v>1</v>
      </c>
      <c r="H46" s="4" t="s">
        <v>68</v>
      </c>
      <c r="J46" s="1">
        <v>31611360</v>
      </c>
      <c r="K46" s="1">
        <v>42914</v>
      </c>
      <c r="L46" s="80">
        <v>10897092.109999999</v>
      </c>
      <c r="M46" s="1">
        <v>62637828</v>
      </c>
      <c r="N46" s="1">
        <v>116805</v>
      </c>
      <c r="O46">
        <v>23166618.531802971</v>
      </c>
      <c r="P46" s="1"/>
      <c r="Q46" s="6">
        <v>25.841360827246909</v>
      </c>
      <c r="R46" s="6">
        <v>253.92860397652859</v>
      </c>
      <c r="S46" s="80">
        <v>816880560</v>
      </c>
      <c r="T46" s="6">
        <v>20.67296825809477</v>
      </c>
      <c r="U46" s="6">
        <v>198.3358463405074</v>
      </c>
      <c r="V46">
        <v>1294909830</v>
      </c>
      <c r="W46" s="8">
        <v>0</v>
      </c>
      <c r="X46" s="8">
        <v>0.86827125144941797</v>
      </c>
      <c r="Y46" s="8">
        <v>0.19670074367055521</v>
      </c>
      <c r="Z46" s="8">
        <v>0.89713321425122527</v>
      </c>
      <c r="AB46" s="6">
        <v>17.850189272573513</v>
      </c>
      <c r="AC46" s="6">
        <v>1.5532849806079003</v>
      </c>
      <c r="AD46" s="6">
        <v>22.788549164200401</v>
      </c>
      <c r="AE46" s="6">
        <v>1.6595967127770646</v>
      </c>
      <c r="AF46" s="1"/>
      <c r="AG46" s="8">
        <v>0.17903651428224401</v>
      </c>
      <c r="AH46" s="8">
        <v>0</v>
      </c>
      <c r="AI46" s="8">
        <v>0.50123101000076342</v>
      </c>
      <c r="AJ46" s="8">
        <v>0.30455753309708461</v>
      </c>
      <c r="AK46" s="8">
        <v>0</v>
      </c>
      <c r="AL46" s="8">
        <v>0</v>
      </c>
      <c r="AM46" s="8">
        <v>0.50251256281407031</v>
      </c>
      <c r="AN46" s="8">
        <v>0.3025177441985723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24">
        <f t="shared" si="13"/>
        <v>0</v>
      </c>
      <c r="BB46" s="1"/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1</v>
      </c>
      <c r="BN46" s="8">
        <v>0</v>
      </c>
      <c r="BO46" s="1"/>
      <c r="BP46" s="6">
        <v>19.428571428571431</v>
      </c>
      <c r="BQ46" s="6">
        <v>12.142857142857141</v>
      </c>
      <c r="BR46" s="6">
        <v>15.28571428571429</v>
      </c>
      <c r="BS46" s="6">
        <v>8.2857142857142865</v>
      </c>
      <c r="BU46" s="1">
        <v>22674944</v>
      </c>
      <c r="BV46" s="1">
        <v>47139</v>
      </c>
      <c r="BW46" s="1">
        <f t="shared" si="10"/>
        <v>401693</v>
      </c>
      <c r="BX46" s="1">
        <f t="shared" si="11"/>
        <v>428</v>
      </c>
      <c r="BZ46" s="1">
        <v>288254090.90909088</v>
      </c>
      <c r="CA46" s="1">
        <v>634159</v>
      </c>
      <c r="CB46" s="1">
        <v>0</v>
      </c>
      <c r="CC46" s="1">
        <v>0</v>
      </c>
      <c r="CE46" s="1">
        <v>1033842</v>
      </c>
      <c r="CF46" s="1">
        <v>1091926</v>
      </c>
      <c r="CG46" s="1">
        <v>0</v>
      </c>
      <c r="CH46" s="1">
        <v>3622673.846153846</v>
      </c>
      <c r="CI46" s="24">
        <f t="shared" si="6"/>
        <v>5748441.846153846</v>
      </c>
      <c r="CJ46" s="24">
        <f t="shared" si="7"/>
        <v>2125768</v>
      </c>
      <c r="CL46" s="1">
        <v>13181175</v>
      </c>
      <c r="CN46" s="1">
        <v>11720493.199999999</v>
      </c>
      <c r="CP46" s="1">
        <v>1388052</v>
      </c>
      <c r="CQ46" s="1">
        <v>3046434.2321109832</v>
      </c>
      <c r="CR46" s="1">
        <v>261</v>
      </c>
      <c r="CS46" s="1">
        <v>572.8310859974747</v>
      </c>
      <c r="CT46" s="1">
        <v>5329488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6058185.7142857146</v>
      </c>
      <c r="DF46" s="1">
        <v>411590.61538461538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30004</v>
      </c>
      <c r="DN46" s="24">
        <f t="shared" si="8"/>
        <v>6499780.3296703296</v>
      </c>
      <c r="DP46" s="1">
        <v>26178</v>
      </c>
      <c r="DQ46" s="1">
        <v>420401.8</v>
      </c>
      <c r="DR46" s="1">
        <v>4310056.9230769239</v>
      </c>
      <c r="DS46" s="1">
        <v>1847180.365384615</v>
      </c>
      <c r="DT46" s="24">
        <f t="shared" si="9"/>
        <v>6157237.288461539</v>
      </c>
      <c r="DV46" s="1">
        <v>496249</v>
      </c>
      <c r="DW46" s="1">
        <v>7561</v>
      </c>
      <c r="DX46" s="1">
        <v>0</v>
      </c>
      <c r="DY46" s="1">
        <v>9143757.5769230779</v>
      </c>
      <c r="EA46" s="1">
        <v>867892</v>
      </c>
      <c r="EB46" s="1">
        <v>5658655.8399999999</v>
      </c>
      <c r="EC46" s="1">
        <v>182594553</v>
      </c>
      <c r="ED46" s="1">
        <v>12696418.7653</v>
      </c>
      <c r="EE46" s="1">
        <v>2727580</v>
      </c>
      <c r="EF46" s="1">
        <v>5699654.0219999999</v>
      </c>
      <c r="EG46" s="1">
        <v>233655</v>
      </c>
      <c r="EH46" s="1">
        <v>461778</v>
      </c>
      <c r="EI46" s="1">
        <v>10320149</v>
      </c>
      <c r="EJ46" s="1">
        <v>9545879.0909999982</v>
      </c>
      <c r="EK46" s="1">
        <v>13</v>
      </c>
      <c r="EL46" s="1">
        <v>0</v>
      </c>
      <c r="EM46" s="1">
        <v>4203888</v>
      </c>
      <c r="EN46" s="1">
        <v>1879502</v>
      </c>
      <c r="EO46" s="1">
        <v>0</v>
      </c>
      <c r="EP46" s="1">
        <v>0</v>
      </c>
      <c r="EQ46" s="1">
        <v>0</v>
      </c>
      <c r="ER46" s="1">
        <v>0</v>
      </c>
      <c r="ET46"/>
      <c r="EU46">
        <v>25.841360827246909</v>
      </c>
      <c r="EV46">
        <v>253.92860397652859</v>
      </c>
      <c r="EW46">
        <v>20.67296825809477</v>
      </c>
      <c r="EX46">
        <v>198.3358463405074</v>
      </c>
      <c r="EY46"/>
      <c r="EZ46">
        <v>0.96247016408103803</v>
      </c>
      <c r="FA46" s="37">
        <v>3047007.0631969809</v>
      </c>
      <c r="FB46"/>
      <c r="FC46">
        <v>2.1969851756444587</v>
      </c>
      <c r="FD46">
        <v>0.95495617206433925</v>
      </c>
      <c r="FE46">
        <v>0.14986279382198439</v>
      </c>
      <c r="FF46">
        <v>0.37777751869789677</v>
      </c>
      <c r="FG46"/>
      <c r="FH46" s="41">
        <v>9.9357816428424748</v>
      </c>
      <c r="FI46" s="41">
        <v>36.507275501517469</v>
      </c>
      <c r="FJ46"/>
      <c r="FK46" s="37">
        <v>12683180</v>
      </c>
      <c r="FL46">
        <v>0</v>
      </c>
      <c r="FM46"/>
      <c r="FN46"/>
      <c r="FO46"/>
      <c r="FP46" s="48">
        <v>1.5532849806079003</v>
      </c>
      <c r="FQ46" s="41">
        <v>0.93900795433262307</v>
      </c>
      <c r="FR46" s="48">
        <v>0.16431963424416662</v>
      </c>
      <c r="FS46" s="41">
        <v>0.37935983956461561</v>
      </c>
      <c r="FT46" s="48">
        <v>1.9994664827620667</v>
      </c>
      <c r="FU46" s="41">
        <v>0.95233767629117438</v>
      </c>
      <c r="FV46" s="41">
        <v>33.544960742320058</v>
      </c>
      <c r="FW46" s="41">
        <v>10.002257913514955</v>
      </c>
      <c r="FX46" s="41">
        <v>17.850189272573513</v>
      </c>
      <c r="FY46"/>
      <c r="FZ46">
        <v>1371153.846153846</v>
      </c>
      <c r="GA46"/>
      <c r="GB46"/>
      <c r="GC46" s="45">
        <v>23475173.689381279</v>
      </c>
      <c r="GD46" s="45">
        <v>551577.96195652173</v>
      </c>
      <c r="GE46"/>
      <c r="GF46">
        <v>0</v>
      </c>
      <c r="GH46">
        <v>1.97</v>
      </c>
      <c r="GJ46">
        <v>0</v>
      </c>
      <c r="GK46">
        <v>3158600</v>
      </c>
      <c r="GL46">
        <v>0</v>
      </c>
      <c r="GM46">
        <v>867892</v>
      </c>
      <c r="GN46">
        <v>182594553</v>
      </c>
      <c r="GO46">
        <v>2727580</v>
      </c>
      <c r="GP46">
        <v>5675</v>
      </c>
      <c r="GQ46">
        <v>5329488</v>
      </c>
      <c r="GR46">
        <v>233655</v>
      </c>
      <c r="GS46">
        <v>0</v>
      </c>
      <c r="GT46">
        <v>10320149</v>
      </c>
      <c r="GU46">
        <v>13</v>
      </c>
      <c r="GV46">
        <v>4203888</v>
      </c>
      <c r="GW46">
        <v>0</v>
      </c>
      <c r="GX46">
        <v>0</v>
      </c>
      <c r="GZ46">
        <v>3379.1900018028391</v>
      </c>
      <c r="HA46">
        <v>1980</v>
      </c>
      <c r="HC46">
        <v>1984.5087802562889</v>
      </c>
      <c r="HD46">
        <v>3374.449932754615</v>
      </c>
      <c r="HF46">
        <v>25.735077052799468</v>
      </c>
      <c r="HG46">
        <v>25.841360827246909</v>
      </c>
    </row>
    <row r="47" spans="1:215" ht="14.45">
      <c r="A47" s="4">
        <v>44879</v>
      </c>
      <c r="B47" s="73">
        <f t="shared" si="2"/>
        <v>2022</v>
      </c>
      <c r="C47" s="73" t="str">
        <f t="shared" si="3"/>
        <v>2022_Q4</v>
      </c>
      <c r="D47" s="73" t="str">
        <f t="shared" si="4"/>
        <v>2022_H2</v>
      </c>
      <c r="E47" s="73" t="str">
        <f t="shared" si="5"/>
        <v>2022_W46</v>
      </c>
      <c r="F47" s="73" t="str">
        <f t="shared" si="12"/>
        <v>2022_11</v>
      </c>
      <c r="G47" s="73">
        <v>1</v>
      </c>
      <c r="H47" s="4" t="s">
        <v>68</v>
      </c>
      <c r="J47" s="1">
        <v>31667068</v>
      </c>
      <c r="K47" s="1">
        <v>29212</v>
      </c>
      <c r="L47" s="80">
        <v>11204355.439999999</v>
      </c>
      <c r="M47" s="1">
        <v>50580520</v>
      </c>
      <c r="N47" s="1">
        <v>54120</v>
      </c>
      <c r="O47">
        <v>29096789.39855466</v>
      </c>
      <c r="P47" s="1"/>
      <c r="Q47" s="6">
        <v>25.845075395044471</v>
      </c>
      <c r="R47" s="6">
        <v>383.55317806667608</v>
      </c>
      <c r="S47" s="80">
        <v>818437760</v>
      </c>
      <c r="T47" s="6">
        <v>25.91306870708328</v>
      </c>
      <c r="U47" s="6">
        <v>537.63468955200767</v>
      </c>
      <c r="V47">
        <v>1310696490</v>
      </c>
      <c r="W47" s="8">
        <v>0</v>
      </c>
      <c r="X47" s="8">
        <v>0.79883651626773233</v>
      </c>
      <c r="Y47" s="8">
        <v>0</v>
      </c>
      <c r="Z47" s="8">
        <v>0.71439743578578174</v>
      </c>
      <c r="AB47" s="6">
        <v>17.623361526525407</v>
      </c>
      <c r="AC47" s="6">
        <v>1.3096193037614368</v>
      </c>
      <c r="AD47" s="6">
        <v>22.591532751017745</v>
      </c>
      <c r="AE47" s="6">
        <v>1.4586868510560598</v>
      </c>
      <c r="AF47" s="1"/>
      <c r="AG47" s="8">
        <v>5.4154218868174661E-2</v>
      </c>
      <c r="AH47" s="8">
        <v>0</v>
      </c>
      <c r="AI47" s="8">
        <v>0.50220939522901076</v>
      </c>
      <c r="AJ47" s="8">
        <v>0.1391715159151185</v>
      </c>
      <c r="AK47" s="8">
        <v>0</v>
      </c>
      <c r="AL47" s="8">
        <v>2.0053153261018111E-2</v>
      </c>
      <c r="AM47" s="8">
        <v>0.50251256281407031</v>
      </c>
      <c r="AN47" s="8">
        <v>0.15796148031477239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24">
        <f t="shared" si="13"/>
        <v>0</v>
      </c>
      <c r="BB47" s="1"/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1</v>
      </c>
      <c r="BN47" s="8">
        <v>0</v>
      </c>
      <c r="BO47" s="1"/>
      <c r="BP47" s="6">
        <v>15.571428571428569</v>
      </c>
      <c r="BQ47" s="6">
        <v>10.857142857142859</v>
      </c>
      <c r="BR47" s="6">
        <v>12.28571428571429</v>
      </c>
      <c r="BS47" s="6">
        <v>5.4285714285714288</v>
      </c>
      <c r="BU47" s="1">
        <v>23178710</v>
      </c>
      <c r="BV47" s="1">
        <v>47715</v>
      </c>
      <c r="BW47" s="1">
        <f t="shared" si="10"/>
        <v>503766</v>
      </c>
      <c r="BX47" s="1">
        <f t="shared" si="11"/>
        <v>576</v>
      </c>
      <c r="BZ47" s="1">
        <v>0</v>
      </c>
      <c r="CA47" s="1">
        <v>0</v>
      </c>
      <c r="CB47" s="1">
        <v>0</v>
      </c>
      <c r="CC47" s="1">
        <v>0</v>
      </c>
      <c r="CE47" s="1">
        <v>929496</v>
      </c>
      <c r="CF47" s="1">
        <v>869398</v>
      </c>
      <c r="CG47" s="1">
        <v>0</v>
      </c>
      <c r="CH47" s="1">
        <v>3622673.846153846</v>
      </c>
      <c r="CI47" s="24">
        <f t="shared" si="6"/>
        <v>5421567.846153846</v>
      </c>
      <c r="CJ47" s="24">
        <f t="shared" si="7"/>
        <v>1798894</v>
      </c>
      <c r="CL47" s="1">
        <v>13181175</v>
      </c>
      <c r="CN47" s="1">
        <v>11720493.199999999</v>
      </c>
      <c r="CP47" s="1">
        <v>108078</v>
      </c>
      <c r="CQ47" s="1">
        <v>237204.74372580479</v>
      </c>
      <c r="CR47" s="1">
        <v>153618</v>
      </c>
      <c r="CS47" s="1">
        <v>337153.8918343297</v>
      </c>
      <c r="CT47" s="1">
        <v>5329488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6058185.7142857146</v>
      </c>
      <c r="DF47" s="1">
        <v>411590.61538461538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30004</v>
      </c>
      <c r="DN47" s="24">
        <f t="shared" si="8"/>
        <v>6499780.3296703296</v>
      </c>
      <c r="DP47" s="1">
        <v>26178</v>
      </c>
      <c r="DQ47" s="1">
        <v>420401.8</v>
      </c>
      <c r="DR47" s="1">
        <v>4310056.9230769239</v>
      </c>
      <c r="DS47" s="1">
        <v>1847180.365384615</v>
      </c>
      <c r="DT47" s="24">
        <f t="shared" si="9"/>
        <v>6157237.288461539</v>
      </c>
      <c r="DV47" s="1">
        <v>371732</v>
      </c>
      <c r="DW47" s="1">
        <v>4166</v>
      </c>
      <c r="DX47" s="1">
        <v>0</v>
      </c>
      <c r="DY47" s="1">
        <v>9143757.5769230779</v>
      </c>
      <c r="EA47" s="1">
        <v>854027</v>
      </c>
      <c r="EB47" s="1">
        <v>5568256.040000001</v>
      </c>
      <c r="EC47" s="1">
        <v>167682169</v>
      </c>
      <c r="ED47" s="1">
        <v>12109824.5448</v>
      </c>
      <c r="EE47" s="1">
        <v>2051939</v>
      </c>
      <c r="EF47" s="1">
        <v>4271074.04</v>
      </c>
      <c r="EG47" s="1">
        <v>205591</v>
      </c>
      <c r="EH47" s="1">
        <v>744809</v>
      </c>
      <c r="EI47" s="1">
        <v>10910770</v>
      </c>
      <c r="EJ47" s="1">
        <v>10993555.054</v>
      </c>
      <c r="EK47" s="1">
        <v>274237</v>
      </c>
      <c r="EL47" s="1">
        <v>658194.55000000005</v>
      </c>
      <c r="EM47" s="1">
        <v>4150829</v>
      </c>
      <c r="EN47" s="1">
        <v>1861061</v>
      </c>
      <c r="EO47" s="1">
        <v>406943</v>
      </c>
      <c r="EP47" s="1">
        <v>341018.23400000011</v>
      </c>
      <c r="EQ47" s="1">
        <v>0</v>
      </c>
      <c r="ER47" s="1">
        <v>0</v>
      </c>
      <c r="ET47"/>
      <c r="EU47">
        <v>25.845075395044471</v>
      </c>
      <c r="EV47">
        <v>383.55317806667608</v>
      </c>
      <c r="EW47">
        <v>25.91306870708328</v>
      </c>
      <c r="EX47">
        <v>537.63468955200767</v>
      </c>
      <c r="EY47"/>
      <c r="EZ47">
        <v>0.96150656303111492</v>
      </c>
      <c r="FA47" s="37">
        <v>574358.63556013443</v>
      </c>
      <c r="FB47"/>
      <c r="FC47">
        <v>1.3387484691625415</v>
      </c>
      <c r="FD47">
        <v>0.95467026591898185</v>
      </c>
      <c r="FE47">
        <v>0.14895116254328877</v>
      </c>
      <c r="FF47">
        <v>0.35915385641730319</v>
      </c>
      <c r="FG47"/>
      <c r="FH47" s="41">
        <v>9.6891298137228254</v>
      </c>
      <c r="FI47" s="41">
        <v>36.357400465050162</v>
      </c>
      <c r="FJ47"/>
      <c r="FK47" s="37">
        <v>0</v>
      </c>
      <c r="FL47">
        <v>0</v>
      </c>
      <c r="FM47"/>
      <c r="FN47"/>
      <c r="FO47"/>
      <c r="FP47" s="48">
        <v>1.3096193037614368</v>
      </c>
      <c r="FQ47" s="41">
        <v>0.94576678948856763</v>
      </c>
      <c r="FR47" s="48">
        <v>0.14516376835917455</v>
      </c>
      <c r="FS47" s="41">
        <v>0.36949405669166302</v>
      </c>
      <c r="FT47" s="48">
        <v>1.0937191436857712</v>
      </c>
      <c r="FU47" s="41">
        <v>0.95465989727220113</v>
      </c>
      <c r="FV47" s="41">
        <v>33.399900519639971</v>
      </c>
      <c r="FW47" s="41">
        <v>9.9613515745549126</v>
      </c>
      <c r="FX47" s="41">
        <v>17.623361526525407</v>
      </c>
      <c r="FY47"/>
      <c r="FZ47">
        <v>1371153.846153846</v>
      </c>
      <c r="GA47"/>
      <c r="GB47"/>
      <c r="GC47" s="45">
        <v>23475173.689381279</v>
      </c>
      <c r="GD47" s="45">
        <v>551577.96195652173</v>
      </c>
      <c r="GE47"/>
      <c r="GF47">
        <v>0</v>
      </c>
      <c r="GH47">
        <v>1.97</v>
      </c>
      <c r="GJ47">
        <v>0</v>
      </c>
      <c r="GK47">
        <v>1297750</v>
      </c>
      <c r="GL47">
        <v>0</v>
      </c>
      <c r="GM47">
        <v>854027</v>
      </c>
      <c r="GN47">
        <v>167682169</v>
      </c>
      <c r="GO47">
        <v>2051939</v>
      </c>
      <c r="GP47">
        <v>6970</v>
      </c>
      <c r="GQ47">
        <v>5329488</v>
      </c>
      <c r="GR47">
        <v>205591</v>
      </c>
      <c r="GS47">
        <v>0</v>
      </c>
      <c r="GT47">
        <v>10910770</v>
      </c>
      <c r="GU47">
        <v>274237</v>
      </c>
      <c r="GV47">
        <v>4150829</v>
      </c>
      <c r="GW47">
        <v>406943</v>
      </c>
      <c r="GX47">
        <v>0</v>
      </c>
      <c r="GZ47">
        <v>4165.4133015052048</v>
      </c>
      <c r="HA47">
        <v>1980</v>
      </c>
      <c r="HC47">
        <v>1979.1896272285251</v>
      </c>
      <c r="HD47">
        <v>4256.7923601301973</v>
      </c>
      <c r="HF47">
        <v>25.91306870708328</v>
      </c>
      <c r="HG47">
        <v>25.845075395044471</v>
      </c>
    </row>
    <row r="48" spans="1:215" ht="14.45">
      <c r="A48" s="4">
        <v>44886</v>
      </c>
      <c r="B48" s="73">
        <f t="shared" si="2"/>
        <v>2022</v>
      </c>
      <c r="C48" s="73" t="str">
        <f t="shared" si="3"/>
        <v>2022_Q4</v>
      </c>
      <c r="D48" s="73" t="str">
        <f t="shared" si="4"/>
        <v>2022_H2</v>
      </c>
      <c r="E48" s="73" t="str">
        <f t="shared" si="5"/>
        <v>2022_W47</v>
      </c>
      <c r="F48" s="73" t="str">
        <f t="shared" si="12"/>
        <v>2022_11</v>
      </c>
      <c r="G48" s="73">
        <v>1</v>
      </c>
      <c r="H48" s="4" t="s">
        <v>68</v>
      </c>
      <c r="J48" s="1">
        <v>31450368</v>
      </c>
      <c r="K48" s="1">
        <v>9067</v>
      </c>
      <c r="L48" s="80">
        <v>11336743.119999999</v>
      </c>
      <c r="M48" s="1">
        <v>50973752</v>
      </c>
      <c r="N48" s="1">
        <v>21315</v>
      </c>
      <c r="O48">
        <v>23136936.4282199</v>
      </c>
      <c r="P48" s="1"/>
      <c r="Q48" s="6">
        <v>25.854487934767569</v>
      </c>
      <c r="R48" s="6">
        <v>1250.330111604768</v>
      </c>
      <c r="S48" s="80">
        <v>813133160</v>
      </c>
      <c r="T48" s="6">
        <v>25.909290138187199</v>
      </c>
      <c r="U48" s="6">
        <v>1085.4767266347601</v>
      </c>
      <c r="V48">
        <v>1320693730</v>
      </c>
      <c r="W48" s="8">
        <v>0</v>
      </c>
      <c r="X48" s="8">
        <v>0.28760931665497208</v>
      </c>
      <c r="Y48" s="8">
        <v>0</v>
      </c>
      <c r="Z48" s="8">
        <v>0.37479060742460413</v>
      </c>
      <c r="AB48" s="6">
        <v>17.277889748080199</v>
      </c>
      <c r="AC48" s="6">
        <v>0.63849346147739494</v>
      </c>
      <c r="AD48" s="6">
        <v>22.543941794358577</v>
      </c>
      <c r="AE48" s="6">
        <v>1.0622876542730495</v>
      </c>
      <c r="AF48" s="1"/>
      <c r="AG48" s="8">
        <v>4.3451564606110923E-2</v>
      </c>
      <c r="AH48" s="8">
        <v>1.548667933836612E-2</v>
      </c>
      <c r="AI48" s="8">
        <v>0.50186668264216605</v>
      </c>
      <c r="AJ48" s="8">
        <v>0.25347683154700729</v>
      </c>
      <c r="AK48" s="8">
        <v>0</v>
      </c>
      <c r="AL48" s="8">
        <v>0</v>
      </c>
      <c r="AM48" s="8">
        <v>0.50251256281407031</v>
      </c>
      <c r="AN48" s="8">
        <v>0.13119751462159909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24">
        <f t="shared" si="13"/>
        <v>1</v>
      </c>
      <c r="BB48" s="1"/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1</v>
      </c>
      <c r="BN48" s="8">
        <v>0</v>
      </c>
      <c r="BO48" s="1"/>
      <c r="BP48" s="6">
        <v>17.571428571428569</v>
      </c>
      <c r="BQ48" s="6">
        <v>12</v>
      </c>
      <c r="BR48" s="6">
        <v>13.571428571428569</v>
      </c>
      <c r="BS48" s="6">
        <v>7.4285714285714288</v>
      </c>
      <c r="BU48" s="1">
        <v>23771785</v>
      </c>
      <c r="BV48" s="1">
        <v>48482</v>
      </c>
      <c r="BW48" s="1">
        <f t="shared" si="10"/>
        <v>593075</v>
      </c>
      <c r="BX48" s="1">
        <f t="shared" si="11"/>
        <v>767</v>
      </c>
      <c r="BZ48" s="1">
        <v>0</v>
      </c>
      <c r="CA48" s="1">
        <v>0</v>
      </c>
      <c r="CB48" s="1">
        <v>0</v>
      </c>
      <c r="CC48" s="1">
        <v>0</v>
      </c>
      <c r="CE48" s="1">
        <v>743209</v>
      </c>
      <c r="CF48" s="1">
        <v>1607375</v>
      </c>
      <c r="CG48" s="1">
        <v>0</v>
      </c>
      <c r="CH48" s="1">
        <v>3622673.846153846</v>
      </c>
      <c r="CI48" s="24">
        <f t="shared" si="6"/>
        <v>5973257.846153846</v>
      </c>
      <c r="CJ48" s="24">
        <f t="shared" si="7"/>
        <v>2350584</v>
      </c>
      <c r="CL48" s="1">
        <v>13181175</v>
      </c>
      <c r="CN48" s="1">
        <v>11720493.199999999</v>
      </c>
      <c r="CP48" s="1">
        <v>1460142</v>
      </c>
      <c r="CQ48" s="1">
        <v>3204654.1286226991</v>
      </c>
      <c r="CR48" s="1">
        <v>38</v>
      </c>
      <c r="CS48" s="1">
        <v>83.400694513042282</v>
      </c>
      <c r="CT48" s="1">
        <v>5329488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6058185.7142857146</v>
      </c>
      <c r="DF48" s="1">
        <v>411590.61538461538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30004</v>
      </c>
      <c r="DN48" s="24">
        <f t="shared" si="8"/>
        <v>6499780.3296703296</v>
      </c>
      <c r="DP48" s="1">
        <v>26178</v>
      </c>
      <c r="DQ48" s="1">
        <v>420401.8</v>
      </c>
      <c r="DR48" s="1">
        <v>4310056.9230769239</v>
      </c>
      <c r="DS48" s="1">
        <v>1847180.365384615</v>
      </c>
      <c r="DT48" s="24">
        <f t="shared" si="9"/>
        <v>6157237.288461539</v>
      </c>
      <c r="DV48" s="1">
        <v>398679</v>
      </c>
      <c r="DW48" s="1">
        <v>3898</v>
      </c>
      <c r="DX48" s="1">
        <v>0</v>
      </c>
      <c r="DY48" s="1">
        <v>9143757.5769230779</v>
      </c>
      <c r="EA48" s="1">
        <v>307660</v>
      </c>
      <c r="EB48" s="1">
        <v>2005943.2</v>
      </c>
      <c r="EC48" s="1">
        <v>158037984</v>
      </c>
      <c r="ED48" s="1">
        <v>12307331.467499999</v>
      </c>
      <c r="EE48" s="1">
        <v>2088929</v>
      </c>
      <c r="EF48" s="1">
        <v>4347797.8849999998</v>
      </c>
      <c r="EG48" s="1">
        <v>160962</v>
      </c>
      <c r="EH48" s="1">
        <v>242141</v>
      </c>
      <c r="EI48" s="1">
        <v>9709416</v>
      </c>
      <c r="EJ48" s="1">
        <v>9808360.5130000003</v>
      </c>
      <c r="EK48" s="1">
        <v>355725</v>
      </c>
      <c r="EL48" s="1">
        <v>964506.4</v>
      </c>
      <c r="EM48" s="1">
        <v>7211716</v>
      </c>
      <c r="EN48" s="1">
        <v>3878630</v>
      </c>
      <c r="EO48" s="1">
        <v>1093154</v>
      </c>
      <c r="EP48" s="1">
        <v>916063.05200000003</v>
      </c>
      <c r="EQ48" s="1">
        <v>0</v>
      </c>
      <c r="ER48" s="1">
        <v>0</v>
      </c>
      <c r="ET48"/>
      <c r="EU48">
        <v>25.854487934767569</v>
      </c>
      <c r="EV48">
        <v>1250.330111604768</v>
      </c>
      <c r="EW48">
        <v>25.909290138187199</v>
      </c>
      <c r="EX48">
        <v>1085.4767266347601</v>
      </c>
      <c r="EY48"/>
      <c r="EZ48">
        <v>0.96159778806818907</v>
      </c>
      <c r="FA48" s="37">
        <v>3204737.5293172123</v>
      </c>
      <c r="FB48"/>
      <c r="FC48">
        <v>1.2276423313729321</v>
      </c>
      <c r="FD48">
        <v>0.94999829762573318</v>
      </c>
      <c r="FE48">
        <v>0.15212413727833174</v>
      </c>
      <c r="FF48">
        <v>0.34839673897564449</v>
      </c>
      <c r="FG48"/>
      <c r="FH48" s="41">
        <v>9.670321263851628</v>
      </c>
      <c r="FI48" s="41">
        <v>36.15620644524833</v>
      </c>
      <c r="FJ48"/>
      <c r="FK48" s="37">
        <v>0</v>
      </c>
      <c r="FL48">
        <v>0</v>
      </c>
      <c r="FM48"/>
      <c r="FN48"/>
      <c r="FO48"/>
      <c r="FP48" s="48">
        <v>0.63849346147739494</v>
      </c>
      <c r="FQ48" s="41">
        <v>0.94323326785909933</v>
      </c>
      <c r="FR48" s="48">
        <v>0.14418240297416085</v>
      </c>
      <c r="FS48" s="41">
        <v>0.35663403523996451</v>
      </c>
      <c r="FT48" s="48">
        <v>1.6606377819741835</v>
      </c>
      <c r="FU48" s="41">
        <v>0.9548659740145593</v>
      </c>
      <c r="FV48" s="41">
        <v>33.294042814428629</v>
      </c>
      <c r="FW48" s="41">
        <v>9.9991350355383588</v>
      </c>
      <c r="FX48" s="41">
        <v>17.277889748080199</v>
      </c>
      <c r="FY48"/>
      <c r="FZ48">
        <v>1371153.846153846</v>
      </c>
      <c r="GA48"/>
      <c r="GB48"/>
      <c r="GC48" s="45">
        <v>23475173.689381279</v>
      </c>
      <c r="GD48" s="45">
        <v>551577.96195652173</v>
      </c>
      <c r="GE48"/>
      <c r="GF48">
        <v>0</v>
      </c>
      <c r="GH48">
        <v>1.97</v>
      </c>
      <c r="GJ48">
        <v>251760</v>
      </c>
      <c r="GK48">
        <v>439650</v>
      </c>
      <c r="GL48">
        <v>0</v>
      </c>
      <c r="GM48">
        <v>307660</v>
      </c>
      <c r="GN48">
        <v>158037984</v>
      </c>
      <c r="GO48">
        <v>2088929</v>
      </c>
      <c r="GP48">
        <v>8887</v>
      </c>
      <c r="GQ48">
        <v>5329488</v>
      </c>
      <c r="GR48">
        <v>160962</v>
      </c>
      <c r="GS48">
        <v>0</v>
      </c>
      <c r="GT48">
        <v>9709416</v>
      </c>
      <c r="GU48">
        <v>355725</v>
      </c>
      <c r="GV48">
        <v>7211716</v>
      </c>
      <c r="GW48">
        <v>1093154</v>
      </c>
      <c r="GX48">
        <v>0</v>
      </c>
      <c r="GZ48">
        <v>4308.6304772824151</v>
      </c>
      <c r="HA48">
        <v>1980</v>
      </c>
      <c r="HC48">
        <v>1981.8959913326109</v>
      </c>
      <c r="HD48">
        <v>3628.2844089502842</v>
      </c>
      <c r="HF48">
        <v>25.909290138187199</v>
      </c>
      <c r="HG48">
        <v>25.854487934767569</v>
      </c>
    </row>
    <row r="49" spans="1:215" ht="14.45">
      <c r="A49" s="4">
        <v>44893</v>
      </c>
      <c r="B49" s="73">
        <f t="shared" si="2"/>
        <v>2022</v>
      </c>
      <c r="C49" s="73" t="str">
        <f t="shared" si="3"/>
        <v>2022_Q4</v>
      </c>
      <c r="D49" s="73" t="str">
        <f t="shared" si="4"/>
        <v>2022_H2</v>
      </c>
      <c r="E49" s="73" t="str">
        <f t="shared" si="5"/>
        <v>2022_W48</v>
      </c>
      <c r="F49" s="73" t="str">
        <f t="shared" si="12"/>
        <v>2022_11</v>
      </c>
      <c r="G49" s="73">
        <v>1</v>
      </c>
      <c r="H49" s="4" t="s">
        <v>68</v>
      </c>
      <c r="J49" s="1">
        <v>32393824</v>
      </c>
      <c r="K49" s="1">
        <v>6859</v>
      </c>
      <c r="L49" s="80">
        <v>11627189.33</v>
      </c>
      <c r="M49" s="1">
        <v>52206012</v>
      </c>
      <c r="N49" s="1">
        <v>13822</v>
      </c>
      <c r="O49">
        <v>22070560</v>
      </c>
      <c r="P49" s="1"/>
      <c r="Q49" s="6">
        <v>25.702861137974939</v>
      </c>
      <c r="R49" s="6">
        <v>1695.172667932216</v>
      </c>
      <c r="S49" s="80">
        <v>832613960</v>
      </c>
      <c r="T49" s="6">
        <v>25.786924310556419</v>
      </c>
      <c r="U49" s="6">
        <v>1596.7703660830559</v>
      </c>
      <c r="V49">
        <v>1346232480</v>
      </c>
      <c r="W49" s="8">
        <v>0</v>
      </c>
      <c r="X49" s="8">
        <v>2.0282409867227969E-3</v>
      </c>
      <c r="Y49" s="8">
        <v>0</v>
      </c>
      <c r="Z49" s="8">
        <v>0</v>
      </c>
      <c r="AB49" s="6">
        <v>18.413224704189698</v>
      </c>
      <c r="AC49" s="6">
        <v>0.51463449595397559</v>
      </c>
      <c r="AD49" s="6">
        <v>23.669365845261222</v>
      </c>
      <c r="AE49" s="6">
        <v>0.7891446933516425</v>
      </c>
      <c r="AF49" s="1"/>
      <c r="AG49" s="8">
        <v>0.13477823041228029</v>
      </c>
      <c r="AH49" s="8">
        <v>2.6667222465880651E-2</v>
      </c>
      <c r="AI49" s="8">
        <v>0</v>
      </c>
      <c r="AJ49" s="8">
        <v>0.21725923334516689</v>
      </c>
      <c r="AK49" s="8">
        <v>0</v>
      </c>
      <c r="AL49" s="8">
        <v>0</v>
      </c>
      <c r="AM49" s="8">
        <v>0</v>
      </c>
      <c r="AN49" s="8">
        <v>0.13737816308629491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24">
        <f t="shared" si="13"/>
        <v>0</v>
      </c>
      <c r="BB49" s="1"/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0.42857142857142849</v>
      </c>
      <c r="BN49" s="8">
        <v>0.5714285714285714</v>
      </c>
      <c r="BO49" s="1"/>
      <c r="BP49" s="6">
        <v>15.428571428571431</v>
      </c>
      <c r="BQ49" s="6">
        <v>10</v>
      </c>
      <c r="BR49" s="6">
        <v>11.571428571428569</v>
      </c>
      <c r="BS49" s="6">
        <v>5</v>
      </c>
      <c r="BU49" s="1">
        <v>24470557</v>
      </c>
      <c r="BV49" s="1">
        <v>49434</v>
      </c>
      <c r="BW49" s="1">
        <f t="shared" si="10"/>
        <v>698772</v>
      </c>
      <c r="BX49" s="1">
        <f t="shared" si="11"/>
        <v>952</v>
      </c>
      <c r="BZ49" s="1">
        <v>0</v>
      </c>
      <c r="CA49" s="1">
        <v>0</v>
      </c>
      <c r="CB49" s="1">
        <v>0</v>
      </c>
      <c r="CC49" s="1">
        <v>0</v>
      </c>
      <c r="CE49" s="1">
        <v>536397</v>
      </c>
      <c r="CF49" s="1">
        <v>541644</v>
      </c>
      <c r="CG49" s="1">
        <v>0</v>
      </c>
      <c r="CH49" s="1">
        <v>3622673.846153846</v>
      </c>
      <c r="CI49" s="24">
        <f t="shared" si="6"/>
        <v>4700714.846153846</v>
      </c>
      <c r="CJ49" s="24">
        <f t="shared" si="7"/>
        <v>1078041</v>
      </c>
      <c r="CL49" s="1">
        <v>13181175</v>
      </c>
      <c r="CN49" s="1">
        <v>11720493.199999999</v>
      </c>
      <c r="CP49" s="1">
        <v>117960</v>
      </c>
      <c r="CQ49" s="1">
        <v>258893.3138094334</v>
      </c>
      <c r="CR49" s="1">
        <v>0</v>
      </c>
      <c r="CS49" s="1">
        <v>0</v>
      </c>
      <c r="CT49" s="1">
        <v>5329488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6058185.7142857146</v>
      </c>
      <c r="DF49" s="1">
        <v>411590.61538461538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30004</v>
      </c>
      <c r="DN49" s="24">
        <f t="shared" si="8"/>
        <v>6499780.3296703296</v>
      </c>
      <c r="DP49" s="1">
        <v>26178</v>
      </c>
      <c r="DQ49" s="1">
        <v>420401.8</v>
      </c>
      <c r="DR49" s="1">
        <v>4310056.9230769239</v>
      </c>
      <c r="DS49" s="1">
        <v>1847180.365384615</v>
      </c>
      <c r="DT49" s="24">
        <f t="shared" si="9"/>
        <v>6157237.288461539</v>
      </c>
      <c r="DV49" s="1">
        <v>389574</v>
      </c>
      <c r="DW49" s="1">
        <v>4172</v>
      </c>
      <c r="DX49" s="1">
        <v>0</v>
      </c>
      <c r="DY49" s="1">
        <v>9143757.5769230779</v>
      </c>
      <c r="EA49" s="1">
        <v>713398</v>
      </c>
      <c r="EB49" s="1">
        <v>4651354.96</v>
      </c>
      <c r="EC49" s="1">
        <v>182414227</v>
      </c>
      <c r="ED49" s="1">
        <v>12327475.5944</v>
      </c>
      <c r="EE49" s="1">
        <v>1529902</v>
      </c>
      <c r="EF49" s="1">
        <v>3183103.2710000002</v>
      </c>
      <c r="EG49" s="1">
        <v>141674</v>
      </c>
      <c r="EH49" s="1">
        <v>366297</v>
      </c>
      <c r="EI49" s="1">
        <v>10490776</v>
      </c>
      <c r="EJ49" s="1">
        <v>9670426.3249999993</v>
      </c>
      <c r="EK49" s="1">
        <v>939939</v>
      </c>
      <c r="EL49" s="1">
        <v>3119984.45</v>
      </c>
      <c r="EM49" s="1">
        <v>14624840</v>
      </c>
      <c r="EN49" s="1">
        <v>4976277</v>
      </c>
      <c r="EO49" s="1">
        <v>1290363</v>
      </c>
      <c r="EP49" s="1">
        <v>1081324.1939999999</v>
      </c>
      <c r="EQ49" s="1">
        <v>0</v>
      </c>
      <c r="ER49" s="1">
        <v>0</v>
      </c>
      <c r="ET49"/>
      <c r="EU49">
        <v>25.702861137974939</v>
      </c>
      <c r="EV49">
        <v>1695.172667932216</v>
      </c>
      <c r="EW49">
        <v>25.786924310556419</v>
      </c>
      <c r="EX49">
        <v>1596.7703660830559</v>
      </c>
      <c r="EY49"/>
      <c r="EZ49">
        <v>0.94978594003386774</v>
      </c>
      <c r="FA49" s="37">
        <v>258893.3138094334</v>
      </c>
      <c r="FB49"/>
      <c r="FC49">
        <v>1.2660522790248094</v>
      </c>
      <c r="FD49">
        <v>0.93654841672490341</v>
      </c>
      <c r="FE49">
        <v>0.59625732166983814</v>
      </c>
      <c r="FF49">
        <v>0.5923089327410106</v>
      </c>
      <c r="FG49"/>
      <c r="FH49" s="41">
        <v>9.7272084407590196</v>
      </c>
      <c r="FI49" s="41">
        <v>36.888283079723536</v>
      </c>
      <c r="FJ49"/>
      <c r="FK49" s="37">
        <v>0</v>
      </c>
      <c r="FL49">
        <v>0</v>
      </c>
      <c r="FM49"/>
      <c r="FN49"/>
      <c r="FO49"/>
      <c r="FP49" s="48">
        <v>0.51463449595397559</v>
      </c>
      <c r="FQ49" s="41">
        <v>0.91042749098697118</v>
      </c>
      <c r="FR49" s="48">
        <v>0.63949312340027498</v>
      </c>
      <c r="FS49" s="41">
        <v>0.60651975086810428</v>
      </c>
      <c r="FT49" s="48">
        <v>1.4801273660140859</v>
      </c>
      <c r="FU49" s="41">
        <v>0.94913786470606587</v>
      </c>
      <c r="FV49" s="41">
        <v>33.642252493088264</v>
      </c>
      <c r="FW49" s="41">
        <v>10.109985992091154</v>
      </c>
      <c r="FX49" s="41">
        <v>18.413224704189698</v>
      </c>
      <c r="FY49"/>
      <c r="FZ49">
        <v>1371153.846153846</v>
      </c>
      <c r="GA49"/>
      <c r="GB49"/>
      <c r="GC49" s="45">
        <v>23475173.689381279</v>
      </c>
      <c r="GD49" s="45">
        <v>551577.96195652173</v>
      </c>
      <c r="GE49"/>
      <c r="GF49">
        <v>0</v>
      </c>
      <c r="GH49">
        <v>1.97</v>
      </c>
      <c r="GJ49">
        <v>83920</v>
      </c>
      <c r="GK49">
        <v>35000</v>
      </c>
      <c r="GL49">
        <v>0</v>
      </c>
      <c r="GM49">
        <v>713398</v>
      </c>
      <c r="GN49">
        <v>182414227</v>
      </c>
      <c r="GO49">
        <v>1529902</v>
      </c>
      <c r="GP49">
        <v>4909</v>
      </c>
      <c r="GQ49">
        <v>5329488</v>
      </c>
      <c r="GR49">
        <v>141674</v>
      </c>
      <c r="GS49">
        <v>0</v>
      </c>
      <c r="GT49">
        <v>10490776</v>
      </c>
      <c r="GU49">
        <v>939939</v>
      </c>
      <c r="GV49">
        <v>14624840</v>
      </c>
      <c r="GW49">
        <v>1290363</v>
      </c>
      <c r="GX49">
        <v>0</v>
      </c>
      <c r="GZ49">
        <v>4330.2013499436334</v>
      </c>
      <c r="HA49">
        <v>1980</v>
      </c>
      <c r="HC49">
        <v>1980.2124269782259</v>
      </c>
      <c r="HD49">
        <v>3901.4440867138869</v>
      </c>
      <c r="HF49">
        <v>25.786924310556419</v>
      </c>
      <c r="HG49">
        <v>25.702861137974939</v>
      </c>
    </row>
    <row r="50" spans="1:215" ht="14.45">
      <c r="A50" s="4">
        <v>44900</v>
      </c>
      <c r="B50" s="73">
        <f t="shared" si="2"/>
        <v>2022</v>
      </c>
      <c r="C50" s="73" t="str">
        <f t="shared" si="3"/>
        <v>2022_Q4</v>
      </c>
      <c r="D50" s="73" t="str">
        <f t="shared" si="4"/>
        <v>2022_H2</v>
      </c>
      <c r="E50" s="73" t="str">
        <f t="shared" si="5"/>
        <v>2022_W49</v>
      </c>
      <c r="F50" s="73" t="str">
        <f t="shared" si="12"/>
        <v>2022_12</v>
      </c>
      <c r="G50" s="73">
        <v>1</v>
      </c>
      <c r="H50" s="4" t="s">
        <v>68</v>
      </c>
      <c r="J50" s="1">
        <v>31916780</v>
      </c>
      <c r="K50" s="1">
        <v>6644</v>
      </c>
      <c r="L50" s="80">
        <v>11300120</v>
      </c>
      <c r="M50" s="1">
        <v>51381956</v>
      </c>
      <c r="N50" s="1">
        <v>13638</v>
      </c>
      <c r="O50">
        <v>21726240</v>
      </c>
      <c r="P50" s="1"/>
      <c r="Q50" s="6">
        <v>25.65669719815094</v>
      </c>
      <c r="R50" s="6">
        <v>1700.8007224563521</v>
      </c>
      <c r="S50" s="80">
        <v>818879160</v>
      </c>
      <c r="T50" s="6">
        <v>25.745830306654732</v>
      </c>
      <c r="U50" s="6">
        <v>1593.0664320281569</v>
      </c>
      <c r="V50">
        <v>1322871120</v>
      </c>
      <c r="W50" s="8">
        <v>0</v>
      </c>
      <c r="X50" s="8">
        <v>0</v>
      </c>
      <c r="Y50" s="8">
        <v>0</v>
      </c>
      <c r="Z50" s="8">
        <v>0</v>
      </c>
      <c r="AB50" s="6">
        <v>18.22888337218053</v>
      </c>
      <c r="AC50" s="6">
        <v>0.49636992445833966</v>
      </c>
      <c r="AD50" s="6">
        <v>23.051972354271808</v>
      </c>
      <c r="AE50" s="6">
        <v>0.77740617011312119</v>
      </c>
      <c r="AF50" s="1"/>
      <c r="AG50" s="8">
        <v>0.1112302317037924</v>
      </c>
      <c r="AH50" s="8">
        <v>1.934217544120409E-2</v>
      </c>
      <c r="AI50" s="8">
        <v>0</v>
      </c>
      <c r="AJ50" s="8">
        <v>0.25317514499403598</v>
      </c>
      <c r="AK50" s="8">
        <v>0.31983361901280483</v>
      </c>
      <c r="AL50" s="8">
        <v>0</v>
      </c>
      <c r="AM50" s="8">
        <v>0</v>
      </c>
      <c r="AN50" s="8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24">
        <f t="shared" si="13"/>
        <v>0</v>
      </c>
      <c r="BB50" s="1"/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1</v>
      </c>
      <c r="BO50" s="1"/>
      <c r="BP50" s="6">
        <v>11.71428571428571</v>
      </c>
      <c r="BQ50" s="6">
        <v>6.1428571428571432</v>
      </c>
      <c r="BR50" s="6">
        <v>7.1428571428571432</v>
      </c>
      <c r="BS50" s="6">
        <v>6.7142857142857144</v>
      </c>
      <c r="BU50" s="1">
        <v>25220452</v>
      </c>
      <c r="BV50" s="1">
        <v>50608</v>
      </c>
      <c r="BW50" s="1">
        <f t="shared" si="10"/>
        <v>749895</v>
      </c>
      <c r="BX50" s="1">
        <f t="shared" si="11"/>
        <v>1174</v>
      </c>
      <c r="BZ50" s="1">
        <v>0</v>
      </c>
      <c r="CA50" s="1">
        <v>0</v>
      </c>
      <c r="CB50" s="1">
        <v>0</v>
      </c>
      <c r="CC50" s="1">
        <v>0</v>
      </c>
      <c r="CE50" s="1">
        <v>264819</v>
      </c>
      <c r="CF50" s="1">
        <v>148010</v>
      </c>
      <c r="CG50" s="1">
        <v>0</v>
      </c>
      <c r="CH50" s="1">
        <v>3622673.846153846</v>
      </c>
      <c r="CI50" s="24">
        <f t="shared" si="6"/>
        <v>4035502.846153846</v>
      </c>
      <c r="CJ50" s="24">
        <f t="shared" si="7"/>
        <v>412829</v>
      </c>
      <c r="CL50" s="1">
        <v>13181175</v>
      </c>
      <c r="CN50" s="1">
        <v>27178096.5</v>
      </c>
      <c r="CP50" s="1">
        <v>181623</v>
      </c>
      <c r="CQ50" s="1">
        <v>398618.00893532299</v>
      </c>
      <c r="CR50" s="1">
        <v>398627</v>
      </c>
      <c r="CS50" s="1">
        <v>874888.64872764482</v>
      </c>
      <c r="CT50" s="1">
        <v>5911860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6058185.7142857146</v>
      </c>
      <c r="DF50" s="1">
        <v>411590.61538461538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24">
        <f t="shared" si="8"/>
        <v>6469776.3296703296</v>
      </c>
      <c r="DP50" s="1">
        <v>30952.5</v>
      </c>
      <c r="DQ50" s="1">
        <v>580545.5</v>
      </c>
      <c r="DR50" s="1">
        <v>4310056.9230769239</v>
      </c>
      <c r="DS50" s="1">
        <v>1847180.365384615</v>
      </c>
      <c r="DT50" s="24">
        <f t="shared" si="9"/>
        <v>6157237.288461539</v>
      </c>
      <c r="DV50" s="1">
        <v>382059</v>
      </c>
      <c r="DW50" s="1">
        <v>3834</v>
      </c>
      <c r="DX50" s="1">
        <v>0</v>
      </c>
      <c r="DY50" s="1">
        <v>9143757.5769230779</v>
      </c>
      <c r="EA50" s="1">
        <v>1306686</v>
      </c>
      <c r="EB50" s="1">
        <v>8519592.7199999988</v>
      </c>
      <c r="EC50" s="1">
        <v>201875625</v>
      </c>
      <c r="ED50" s="1">
        <v>12068182.529999999</v>
      </c>
      <c r="EE50" s="1">
        <v>59567</v>
      </c>
      <c r="EF50" s="1">
        <v>238268</v>
      </c>
      <c r="EG50" s="1">
        <v>0</v>
      </c>
      <c r="EH50" s="1">
        <v>0</v>
      </c>
      <c r="EI50" s="1">
        <v>13173783</v>
      </c>
      <c r="EJ50" s="1">
        <v>11169805.922</v>
      </c>
      <c r="EK50" s="1">
        <v>1283424</v>
      </c>
      <c r="EL50" s="1">
        <v>1977871.25</v>
      </c>
      <c r="EM50" s="1">
        <v>14295240</v>
      </c>
      <c r="EN50" s="1">
        <v>4634512</v>
      </c>
      <c r="EO50" s="1">
        <v>1307124</v>
      </c>
      <c r="EP50" s="1">
        <v>1095369.912</v>
      </c>
      <c r="EQ50" s="1">
        <v>0</v>
      </c>
      <c r="ER50" s="1">
        <v>0</v>
      </c>
      <c r="ET50"/>
      <c r="EU50">
        <v>25.65669719815094</v>
      </c>
      <c r="EV50">
        <v>1700.8007224563521</v>
      </c>
      <c r="EW50">
        <v>25.745830306654732</v>
      </c>
      <c r="EX50">
        <v>1593.0664320281569</v>
      </c>
      <c r="EY50"/>
      <c r="EZ50">
        <v>0.90077656115252058</v>
      </c>
      <c r="FA50" s="37">
        <v>1273506.6576629677</v>
      </c>
      <c r="FB50"/>
      <c r="FC50">
        <v>0.89841479603643526</v>
      </c>
      <c r="FD50">
        <v>0.9254718317148346</v>
      </c>
      <c r="FE50">
        <v>0.5974711784411374</v>
      </c>
      <c r="FF50">
        <v>0.71986607139110204</v>
      </c>
      <c r="FG50"/>
      <c r="FH50" s="41">
        <v>10.095989307971854</v>
      </c>
      <c r="FI50" s="41">
        <v>36.680315013878896</v>
      </c>
      <c r="FJ50"/>
      <c r="FK50" s="37">
        <v>0</v>
      </c>
      <c r="FL50">
        <v>0</v>
      </c>
      <c r="FM50"/>
      <c r="FN50"/>
      <c r="FO50"/>
      <c r="FP50" s="48">
        <v>0.49636992445833966</v>
      </c>
      <c r="FQ50" s="41">
        <v>0.78226507040685811</v>
      </c>
      <c r="FR50" s="48">
        <v>0.56766318219356515</v>
      </c>
      <c r="FS50" s="41">
        <v>0.72373956753314372</v>
      </c>
      <c r="FT50" s="48">
        <v>1.7420420547883761</v>
      </c>
      <c r="FU50" s="41">
        <v>0.95400349691143038</v>
      </c>
      <c r="FV50" s="41">
        <v>33.569645120800615</v>
      </c>
      <c r="FW50" s="41">
        <v>10.005139926469786</v>
      </c>
      <c r="FX50" s="41">
        <v>18.22888337218053</v>
      </c>
      <c r="FY50"/>
      <c r="FZ50">
        <v>12696153.846153846</v>
      </c>
      <c r="GA50"/>
      <c r="GB50"/>
      <c r="GC50" s="45">
        <v>23475173.689381279</v>
      </c>
      <c r="GD50" s="45">
        <v>551577.96195652173</v>
      </c>
      <c r="GE50"/>
      <c r="GF50">
        <v>0</v>
      </c>
      <c r="GH50">
        <v>1.97</v>
      </c>
      <c r="GJ50">
        <v>62940</v>
      </c>
      <c r="GK50">
        <v>0</v>
      </c>
      <c r="GL50">
        <v>0</v>
      </c>
      <c r="GM50">
        <v>1306686</v>
      </c>
      <c r="GN50">
        <v>201875625</v>
      </c>
      <c r="GO50">
        <v>59567</v>
      </c>
      <c r="GP50">
        <v>6177</v>
      </c>
      <c r="GQ50">
        <v>5911860</v>
      </c>
      <c r="GR50">
        <v>0</v>
      </c>
      <c r="GS50">
        <v>0</v>
      </c>
      <c r="GT50">
        <v>13173783</v>
      </c>
      <c r="GU50">
        <v>1283424</v>
      </c>
      <c r="GV50">
        <v>14295240</v>
      </c>
      <c r="GW50">
        <v>1307124</v>
      </c>
      <c r="GX50">
        <v>0</v>
      </c>
      <c r="GZ50">
        <v>5112.5443405353108</v>
      </c>
      <c r="HA50">
        <v>1980</v>
      </c>
      <c r="HC50">
        <v>1979.0825688073389</v>
      </c>
      <c r="HD50">
        <v>3734.4989697802198</v>
      </c>
      <c r="HF50">
        <v>25.745830306654732</v>
      </c>
      <c r="HG50">
        <v>25.65669719815094</v>
      </c>
    </row>
    <row r="51" spans="1:215" ht="14.45">
      <c r="A51" s="4">
        <v>44907</v>
      </c>
      <c r="B51" s="73">
        <f t="shared" si="2"/>
        <v>2022</v>
      </c>
      <c r="C51" s="73" t="str">
        <f t="shared" si="3"/>
        <v>2022_Q4</v>
      </c>
      <c r="D51" s="73" t="str">
        <f t="shared" si="4"/>
        <v>2022_H2</v>
      </c>
      <c r="E51" s="73" t="str">
        <f t="shared" si="5"/>
        <v>2022_W50</v>
      </c>
      <c r="F51" s="73" t="str">
        <f t="shared" si="12"/>
        <v>2022_12</v>
      </c>
      <c r="G51" s="73">
        <v>1</v>
      </c>
      <c r="H51" s="4" t="s">
        <v>68</v>
      </c>
      <c r="J51" s="1">
        <v>31587560</v>
      </c>
      <c r="K51" s="1">
        <v>6594</v>
      </c>
      <c r="L51" s="80">
        <v>11092120</v>
      </c>
      <c r="M51" s="1">
        <v>50933916</v>
      </c>
      <c r="N51" s="1">
        <v>13434</v>
      </c>
      <c r="O51">
        <v>21349320</v>
      </c>
      <c r="P51" s="1"/>
      <c r="Q51" s="6">
        <v>25.638273104981831</v>
      </c>
      <c r="R51" s="6">
        <v>1682.1534728541101</v>
      </c>
      <c r="S51" s="80">
        <v>809850490</v>
      </c>
      <c r="T51" s="6">
        <v>25.71724231845829</v>
      </c>
      <c r="U51" s="6">
        <v>1589.200535953551</v>
      </c>
      <c r="V51">
        <v>1309879860</v>
      </c>
      <c r="W51" s="8">
        <v>0</v>
      </c>
      <c r="X51" s="8">
        <v>0</v>
      </c>
      <c r="Y51" s="8">
        <v>0</v>
      </c>
      <c r="Z51" s="8">
        <v>0</v>
      </c>
      <c r="AB51" s="6">
        <v>18.105333621649841</v>
      </c>
      <c r="AC51" s="6">
        <v>0.49390160646146591</v>
      </c>
      <c r="AD51" s="6">
        <v>22.904387181020873</v>
      </c>
      <c r="AE51" s="6">
        <v>0.77543052012909774</v>
      </c>
      <c r="AF51" s="1"/>
      <c r="AG51" s="8">
        <v>2.2815328834596652E-2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24">
        <f t="shared" si="13"/>
        <v>0</v>
      </c>
      <c r="BB51" s="1"/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1</v>
      </c>
      <c r="BO51" s="1"/>
      <c r="BP51" s="6">
        <v>11.571428571428569</v>
      </c>
      <c r="BQ51" s="6">
        <v>5.1428571428571432</v>
      </c>
      <c r="BR51" s="6">
        <v>6.4285714285714288</v>
      </c>
      <c r="BS51" s="6">
        <v>6.4285714285714288</v>
      </c>
      <c r="BU51" s="1">
        <v>26069823</v>
      </c>
      <c r="BV51" s="1">
        <v>52043</v>
      </c>
      <c r="BW51" s="1">
        <f t="shared" si="10"/>
        <v>849371</v>
      </c>
      <c r="BX51" s="1">
        <f t="shared" si="11"/>
        <v>1435</v>
      </c>
      <c r="BZ51" s="1">
        <v>0</v>
      </c>
      <c r="CA51" s="1">
        <v>0</v>
      </c>
      <c r="CB51" s="1">
        <v>0</v>
      </c>
      <c r="CC51" s="1">
        <v>0</v>
      </c>
      <c r="CE51" s="1">
        <v>202295</v>
      </c>
      <c r="CF51" s="1">
        <v>111364</v>
      </c>
      <c r="CG51" s="1">
        <v>0</v>
      </c>
      <c r="CH51" s="1">
        <v>3622673.846153846</v>
      </c>
      <c r="CI51" s="24">
        <f t="shared" si="6"/>
        <v>3936332.846153846</v>
      </c>
      <c r="CJ51" s="24">
        <f t="shared" si="7"/>
        <v>313659</v>
      </c>
      <c r="CL51" s="1">
        <v>13181175</v>
      </c>
      <c r="CN51" s="1">
        <v>27178096.5</v>
      </c>
      <c r="CP51" s="1">
        <v>73814</v>
      </c>
      <c r="CQ51" s="1">
        <v>162003.65433646581</v>
      </c>
      <c r="CR51" s="1">
        <v>2867963</v>
      </c>
      <c r="CS51" s="1">
        <v>6294476.4746765336</v>
      </c>
      <c r="CT51" s="1">
        <v>5911860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6058185.7142857146</v>
      </c>
      <c r="DF51" s="1">
        <v>411590.61538461538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24">
        <f t="shared" si="8"/>
        <v>6469776.3296703296</v>
      </c>
      <c r="DP51" s="1">
        <v>30952.5</v>
      </c>
      <c r="DQ51" s="1">
        <v>580545.5</v>
      </c>
      <c r="DR51" s="1">
        <v>4310056.9230769239</v>
      </c>
      <c r="DS51" s="1">
        <v>1847180.365384615</v>
      </c>
      <c r="DT51" s="24">
        <f t="shared" si="9"/>
        <v>6157237.288461539</v>
      </c>
      <c r="DV51" s="1">
        <v>442799</v>
      </c>
      <c r="DW51" s="1">
        <v>3777</v>
      </c>
      <c r="DX51" s="1">
        <v>0</v>
      </c>
      <c r="DY51" s="1">
        <v>9143757.5769230779</v>
      </c>
      <c r="EA51" s="1">
        <v>834916</v>
      </c>
      <c r="EB51" s="1">
        <v>5443652.3200000003</v>
      </c>
      <c r="EC51" s="1">
        <v>180657655</v>
      </c>
      <c r="ED51" s="1">
        <v>12033234.0308</v>
      </c>
      <c r="EE51" s="1">
        <v>56540</v>
      </c>
      <c r="EF51" s="1">
        <v>226160</v>
      </c>
      <c r="EG51" s="1">
        <v>161816</v>
      </c>
      <c r="EH51" s="1">
        <v>477767</v>
      </c>
      <c r="EI51" s="1">
        <v>12958765</v>
      </c>
      <c r="EJ51" s="1">
        <v>12026386.244999999</v>
      </c>
      <c r="EK51" s="1">
        <v>301324</v>
      </c>
      <c r="EL51" s="1">
        <v>723188.4</v>
      </c>
      <c r="EM51" s="1">
        <v>9102269</v>
      </c>
      <c r="EN51" s="1">
        <v>3045130</v>
      </c>
      <c r="EO51" s="1">
        <v>1245910</v>
      </c>
      <c r="EP51" s="1">
        <v>1044072.58</v>
      </c>
      <c r="EQ51" s="1">
        <v>1221185</v>
      </c>
      <c r="ER51" s="1">
        <v>425488</v>
      </c>
      <c r="ET51"/>
      <c r="EU51">
        <v>25.638273104981831</v>
      </c>
      <c r="EV51">
        <v>1682.1534728541101</v>
      </c>
      <c r="EW51">
        <v>25.71724231845829</v>
      </c>
      <c r="EX51">
        <v>1589.200535953551</v>
      </c>
      <c r="EY51"/>
      <c r="EZ51">
        <v>0.87154253823822947</v>
      </c>
      <c r="FA51" s="37">
        <v>6456480.1290129991</v>
      </c>
      <c r="FB51"/>
      <c r="FC51">
        <v>2.0426477782610988</v>
      </c>
      <c r="FD51">
        <v>0.94824966941957967</v>
      </c>
      <c r="FE51">
        <v>0.36456101355072579</v>
      </c>
      <c r="FF51">
        <v>0.75720118348427701</v>
      </c>
      <c r="FG51"/>
      <c r="FH51" s="41">
        <v>9.8791777296640664</v>
      </c>
      <c r="FI51" s="41">
        <v>36.664134910286457</v>
      </c>
      <c r="FJ51"/>
      <c r="FK51" s="37">
        <v>0</v>
      </c>
      <c r="FL51">
        <v>0</v>
      </c>
      <c r="FM51"/>
      <c r="FN51"/>
      <c r="FO51"/>
      <c r="FP51" s="48">
        <v>0.49390160646146591</v>
      </c>
      <c r="FQ51" s="41">
        <v>0.74172903985450001</v>
      </c>
      <c r="FR51" s="48">
        <v>0.38230733015246954</v>
      </c>
      <c r="FS51" s="41">
        <v>0.7651749279963348</v>
      </c>
      <c r="FT51" s="48">
        <v>1.8024435616128174</v>
      </c>
      <c r="FU51" s="41">
        <v>0.9620889524885845</v>
      </c>
      <c r="FV51" s="41">
        <v>33.578485192506321</v>
      </c>
      <c r="FW51" s="41">
        <v>10.103728221829952</v>
      </c>
      <c r="FX51" s="41">
        <v>18.105333621649841</v>
      </c>
      <c r="FY51"/>
      <c r="FZ51">
        <v>12696153.846153846</v>
      </c>
      <c r="GA51"/>
      <c r="GB51"/>
      <c r="GC51" s="45">
        <v>23475173.689381279</v>
      </c>
      <c r="GD51" s="45">
        <v>551577.96195652173</v>
      </c>
      <c r="GE51"/>
      <c r="GF51">
        <v>0</v>
      </c>
      <c r="GH51">
        <v>1.97</v>
      </c>
      <c r="GJ51">
        <v>20980</v>
      </c>
      <c r="GK51">
        <v>0</v>
      </c>
      <c r="GL51">
        <v>0</v>
      </c>
      <c r="GM51">
        <v>834916</v>
      </c>
      <c r="GN51">
        <v>180657655</v>
      </c>
      <c r="GO51">
        <v>56540</v>
      </c>
      <c r="GP51">
        <v>6540</v>
      </c>
      <c r="GQ51">
        <v>5911860</v>
      </c>
      <c r="GR51">
        <v>161816</v>
      </c>
      <c r="GS51">
        <v>0</v>
      </c>
      <c r="GT51">
        <v>12958765</v>
      </c>
      <c r="GU51">
        <v>301324</v>
      </c>
      <c r="GV51">
        <v>9102269</v>
      </c>
      <c r="GW51">
        <v>1245910</v>
      </c>
      <c r="GX51">
        <v>1221185</v>
      </c>
      <c r="GZ51">
        <v>5389.2678320550913</v>
      </c>
      <c r="HA51">
        <v>1980</v>
      </c>
      <c r="HC51">
        <v>1980.869733281794</v>
      </c>
      <c r="HD51">
        <v>5413.2549869063396</v>
      </c>
      <c r="HF51">
        <v>25.71724231845829</v>
      </c>
      <c r="HG51">
        <v>25.638273104981831</v>
      </c>
    </row>
    <row r="52" spans="1:215" ht="14.45">
      <c r="A52" s="4">
        <v>44914</v>
      </c>
      <c r="B52" s="73">
        <f t="shared" si="2"/>
        <v>2022</v>
      </c>
      <c r="C52" s="73" t="str">
        <f t="shared" si="3"/>
        <v>2022_Q4</v>
      </c>
      <c r="D52" s="73" t="str">
        <f t="shared" si="4"/>
        <v>2022_H2</v>
      </c>
      <c r="E52" s="73" t="str">
        <f t="shared" si="5"/>
        <v>2022_W51</v>
      </c>
      <c r="F52" s="73" t="str">
        <f t="shared" si="12"/>
        <v>2022_12</v>
      </c>
      <c r="G52" s="73">
        <v>1</v>
      </c>
      <c r="H52" s="4" t="s">
        <v>68</v>
      </c>
      <c r="J52" s="1">
        <v>32197772</v>
      </c>
      <c r="K52" s="1">
        <v>21973</v>
      </c>
      <c r="L52" s="80">
        <v>22842540</v>
      </c>
      <c r="M52" s="1">
        <v>82945216</v>
      </c>
      <c r="N52" s="1">
        <v>36610</v>
      </c>
      <c r="O52">
        <v>38516800</v>
      </c>
      <c r="P52" s="1"/>
      <c r="Q52" s="6">
        <v>25.36251445433226</v>
      </c>
      <c r="R52" s="6">
        <v>1039.573112456196</v>
      </c>
      <c r="S52" s="80">
        <v>816616457.70000005</v>
      </c>
      <c r="T52" s="6">
        <v>19.02669094260964</v>
      </c>
      <c r="U52" s="6">
        <v>1052.08413001912</v>
      </c>
      <c r="V52">
        <v>1578172990</v>
      </c>
      <c r="W52" s="8">
        <v>8.4799750110731154E-3</v>
      </c>
      <c r="X52" s="8">
        <v>0.46016003388040799</v>
      </c>
      <c r="Y52" s="8">
        <v>0.2213284126814922</v>
      </c>
      <c r="Z52" s="8">
        <v>0.43114881449952591</v>
      </c>
      <c r="AB52" s="6">
        <v>18.264348670108536</v>
      </c>
      <c r="AC52" s="6">
        <v>1.2997570460610577</v>
      </c>
      <c r="AD52" s="6">
        <v>23.586844822561751</v>
      </c>
      <c r="AE52" s="6">
        <v>1.7408415109144653</v>
      </c>
      <c r="AF52" s="1"/>
      <c r="AG52" s="8">
        <v>2.1082139429495501E-2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24">
        <f t="shared" si="13"/>
        <v>0</v>
      </c>
      <c r="BB52" s="1"/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1</v>
      </c>
      <c r="BO52" s="1"/>
      <c r="BP52" s="6">
        <v>10.857142857142859</v>
      </c>
      <c r="BQ52" s="6">
        <v>3.1428571428571428</v>
      </c>
      <c r="BR52" s="6">
        <v>3.8571428571428572</v>
      </c>
      <c r="BS52" s="6">
        <v>9.4285714285714288</v>
      </c>
      <c r="BU52" s="1">
        <v>27116473</v>
      </c>
      <c r="BV52" s="1">
        <v>53730</v>
      </c>
      <c r="BW52" s="1">
        <f t="shared" si="10"/>
        <v>1046650</v>
      </c>
      <c r="BX52" s="1">
        <f t="shared" si="11"/>
        <v>1687</v>
      </c>
      <c r="BZ52" s="1">
        <v>679662818.18181813</v>
      </c>
      <c r="CA52" s="1">
        <v>1661398</v>
      </c>
      <c r="CB52" s="1">
        <v>0</v>
      </c>
      <c r="CC52" s="1">
        <v>0</v>
      </c>
      <c r="CE52" s="1">
        <v>2697760</v>
      </c>
      <c r="CF52" s="1">
        <v>2551145</v>
      </c>
      <c r="CG52" s="1">
        <v>0</v>
      </c>
      <c r="CH52" s="1">
        <v>3622673.846153846</v>
      </c>
      <c r="CI52" s="24">
        <f t="shared" si="6"/>
        <v>8871578.846153846</v>
      </c>
      <c r="CJ52" s="24">
        <f t="shared" si="7"/>
        <v>5248905</v>
      </c>
      <c r="CL52" s="1">
        <v>13181175</v>
      </c>
      <c r="CN52" s="1">
        <v>27178096.5</v>
      </c>
      <c r="CP52" s="1">
        <v>116630</v>
      </c>
      <c r="CQ52" s="1">
        <v>255974.28950147689</v>
      </c>
      <c r="CR52" s="1">
        <v>1356864</v>
      </c>
      <c r="CS52" s="1">
        <v>2977984.2094669631</v>
      </c>
      <c r="CT52" s="1">
        <v>5911860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6058185.7142857146</v>
      </c>
      <c r="DF52" s="1">
        <v>411590.61538461538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24">
        <f t="shared" si="8"/>
        <v>6469776.3296703296</v>
      </c>
      <c r="DP52" s="1">
        <v>30952.5</v>
      </c>
      <c r="DQ52" s="1">
        <v>580545.5</v>
      </c>
      <c r="DR52" s="1">
        <v>4310056.9230769239</v>
      </c>
      <c r="DS52" s="1">
        <v>1847180.365384615</v>
      </c>
      <c r="DT52" s="24">
        <f t="shared" si="9"/>
        <v>6157237.288461539</v>
      </c>
      <c r="DV52" s="1">
        <v>560458</v>
      </c>
      <c r="DW52" s="1">
        <v>11733</v>
      </c>
      <c r="DX52" s="1">
        <v>0</v>
      </c>
      <c r="DY52" s="1">
        <v>9143757.5769230779</v>
      </c>
      <c r="EA52" s="1">
        <v>186814</v>
      </c>
      <c r="EB52" s="1">
        <v>1218027.28</v>
      </c>
      <c r="EC52" s="1">
        <v>253117706</v>
      </c>
      <c r="ED52" s="1">
        <v>23075931.053199999</v>
      </c>
      <c r="EE52" s="1">
        <v>2285</v>
      </c>
      <c r="EF52" s="1">
        <v>9140</v>
      </c>
      <c r="EG52" s="1">
        <v>148630</v>
      </c>
      <c r="EH52" s="1">
        <v>374636</v>
      </c>
      <c r="EI52" s="1">
        <v>5245579</v>
      </c>
      <c r="EJ52" s="1">
        <v>2617022.676</v>
      </c>
      <c r="EK52" s="1">
        <v>1</v>
      </c>
      <c r="EL52" s="1">
        <v>0</v>
      </c>
      <c r="EM52" s="1">
        <v>16096582</v>
      </c>
      <c r="EN52" s="1">
        <v>8435581</v>
      </c>
      <c r="EO52" s="1">
        <v>0</v>
      </c>
      <c r="EP52" s="1">
        <v>0</v>
      </c>
      <c r="EQ52" s="1">
        <v>0</v>
      </c>
      <c r="ER52" s="1">
        <v>0</v>
      </c>
      <c r="ET52"/>
      <c r="EU52">
        <v>25.36251445433226</v>
      </c>
      <c r="EV52">
        <v>1039.573112456196</v>
      </c>
      <c r="EW52">
        <v>19.02669094260964</v>
      </c>
      <c r="EX52">
        <v>1052.08413001912</v>
      </c>
      <c r="EY52"/>
      <c r="EZ52">
        <v>0.93247933607816247</v>
      </c>
      <c r="FA52" s="37">
        <v>3233958.4989684401</v>
      </c>
      <c r="FB52"/>
      <c r="FC52">
        <v>1.5063481292335852</v>
      </c>
      <c r="FD52">
        <v>0.95345086740026253</v>
      </c>
      <c r="FE52">
        <v>0.32077386371162653</v>
      </c>
      <c r="FF52">
        <v>0.6957706769259332</v>
      </c>
      <c r="FG52"/>
      <c r="FH52" s="41">
        <v>9.8445747892919098</v>
      </c>
      <c r="FI52" s="41">
        <v>36.524726569544171</v>
      </c>
      <c r="FJ52"/>
      <c r="FK52" s="37">
        <v>19936776</v>
      </c>
      <c r="FL52">
        <v>279364.49010822421</v>
      </c>
      <c r="FM52"/>
      <c r="FN52"/>
      <c r="FO52"/>
      <c r="FP52" s="48">
        <v>1.2997570460610577</v>
      </c>
      <c r="FQ52" s="41">
        <v>0.87280380478344077</v>
      </c>
      <c r="FR52" s="48">
        <v>0.32682713513546591</v>
      </c>
      <c r="FS52" s="41">
        <v>0.69871573785931829</v>
      </c>
      <c r="FT52" s="48">
        <v>1.3924092126136354</v>
      </c>
      <c r="FU52" s="41">
        <v>0.96284433406311276</v>
      </c>
      <c r="FV52" s="41">
        <v>33.491012072417696</v>
      </c>
      <c r="FW52" s="41">
        <v>10.059337637045816</v>
      </c>
      <c r="FX52" s="41">
        <v>18.264348670108536</v>
      </c>
      <c r="FY52"/>
      <c r="FZ52">
        <v>12696153.846153846</v>
      </c>
      <c r="GA52"/>
      <c r="GB52"/>
      <c r="GC52" s="45">
        <v>22723021.923076931</v>
      </c>
      <c r="GD52" s="45">
        <v>69268027.25</v>
      </c>
      <c r="GE52"/>
      <c r="GF52">
        <v>0</v>
      </c>
      <c r="GH52">
        <v>1.97</v>
      </c>
      <c r="GJ52">
        <v>516000</v>
      </c>
      <c r="GK52">
        <v>0</v>
      </c>
      <c r="GL52">
        <v>0</v>
      </c>
      <c r="GM52">
        <v>186814</v>
      </c>
      <c r="GN52">
        <v>253117706</v>
      </c>
      <c r="GO52">
        <v>2285</v>
      </c>
      <c r="GP52">
        <v>8017</v>
      </c>
      <c r="GQ52">
        <v>5911860</v>
      </c>
      <c r="GR52">
        <v>148630</v>
      </c>
      <c r="GS52">
        <v>0</v>
      </c>
      <c r="GT52">
        <v>5245579</v>
      </c>
      <c r="GU52">
        <v>1</v>
      </c>
      <c r="GV52">
        <v>16096582</v>
      </c>
      <c r="GW52">
        <v>0</v>
      </c>
      <c r="GX52">
        <v>0</v>
      </c>
      <c r="GZ52">
        <v>5268.4023321477034</v>
      </c>
      <c r="HA52">
        <v>1980</v>
      </c>
      <c r="HC52">
        <v>1980.453720508167</v>
      </c>
      <c r="HD52">
        <v>5297.3907743319678</v>
      </c>
      <c r="HF52">
        <v>24.43480827152225</v>
      </c>
      <c r="HG52">
        <v>25.579427359135281</v>
      </c>
    </row>
    <row r="53" spans="1:215" ht="14.45">
      <c r="A53" s="4">
        <v>44921</v>
      </c>
      <c r="B53" s="73">
        <f t="shared" si="2"/>
        <v>2022</v>
      </c>
      <c r="C53" s="73" t="str">
        <f t="shared" si="3"/>
        <v>2022_Q4</v>
      </c>
      <c r="D53" s="73" t="str">
        <f t="shared" si="4"/>
        <v>2022_H2</v>
      </c>
      <c r="E53" s="73" t="str">
        <f t="shared" si="5"/>
        <v>2022_W52</v>
      </c>
      <c r="F53" s="73" t="str">
        <f t="shared" si="12"/>
        <v>2022_12</v>
      </c>
      <c r="G53" s="73">
        <v>1</v>
      </c>
      <c r="H53" s="4" t="s">
        <v>68</v>
      </c>
      <c r="J53" s="1">
        <v>31642572</v>
      </c>
      <c r="K53" s="1">
        <v>18492</v>
      </c>
      <c r="L53" s="80">
        <v>19660160</v>
      </c>
      <c r="M53" s="1">
        <v>66421988</v>
      </c>
      <c r="N53" s="1">
        <v>29516</v>
      </c>
      <c r="O53">
        <v>31835680</v>
      </c>
      <c r="P53" s="1"/>
      <c r="Q53" s="6">
        <v>25.31978864478404</v>
      </c>
      <c r="R53" s="6">
        <v>1063.1711010166559</v>
      </c>
      <c r="S53" s="80">
        <v>801183235.20000005</v>
      </c>
      <c r="T53" s="6">
        <v>18.629557127979972</v>
      </c>
      <c r="U53" s="6">
        <v>1078.590594931562</v>
      </c>
      <c r="V53">
        <v>1237412220</v>
      </c>
      <c r="W53" s="8">
        <v>8.2784915038728746E-3</v>
      </c>
      <c r="X53" s="8">
        <v>0.44345163617093308</v>
      </c>
      <c r="Y53" s="8">
        <v>0.26856157119792973</v>
      </c>
      <c r="Z53" s="8">
        <v>0.41085055558557632</v>
      </c>
      <c r="AB53" s="6">
        <v>18.306493060100188</v>
      </c>
      <c r="AC53" s="6">
        <v>1.193566743699924</v>
      </c>
      <c r="AD53" s="6">
        <v>23.311369601710446</v>
      </c>
      <c r="AE53" s="6">
        <v>1.511693410887498</v>
      </c>
      <c r="AF53" s="1"/>
      <c r="AG53" s="8">
        <v>2.6579657680179818E-2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24">
        <f t="shared" si="13"/>
        <v>1</v>
      </c>
      <c r="BB53" s="1"/>
      <c r="BC53" s="8">
        <v>0.14285714285714279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0.8571428571428571</v>
      </c>
      <c r="BO53" s="1"/>
      <c r="BP53" s="6">
        <v>11.28571428571429</v>
      </c>
      <c r="BQ53" s="6">
        <v>3.285714285714286</v>
      </c>
      <c r="BR53" s="6">
        <v>5</v>
      </c>
      <c r="BS53" s="6">
        <v>10</v>
      </c>
      <c r="BU53" s="1">
        <v>28266405</v>
      </c>
      <c r="BV53" s="1">
        <v>55813</v>
      </c>
      <c r="BW53" s="1">
        <f t="shared" si="10"/>
        <v>1149932</v>
      </c>
      <c r="BX53" s="1">
        <f t="shared" si="11"/>
        <v>2083</v>
      </c>
      <c r="BZ53" s="1">
        <v>413035909.09090912</v>
      </c>
      <c r="CA53" s="1">
        <v>908679</v>
      </c>
      <c r="CB53" s="1">
        <v>0</v>
      </c>
      <c r="CC53" s="1">
        <v>0</v>
      </c>
      <c r="CE53" s="1">
        <v>4203803</v>
      </c>
      <c r="CF53" s="1">
        <v>2165510</v>
      </c>
      <c r="CG53" s="1">
        <v>0</v>
      </c>
      <c r="CH53" s="1">
        <v>3622673.846153846</v>
      </c>
      <c r="CI53" s="24">
        <f t="shared" si="6"/>
        <v>9991986.846153846</v>
      </c>
      <c r="CJ53" s="24">
        <f t="shared" si="7"/>
        <v>6369313</v>
      </c>
      <c r="CL53" s="1">
        <v>13181175</v>
      </c>
      <c r="CN53" s="1">
        <v>27178096.5</v>
      </c>
      <c r="CP53" s="1">
        <v>137066</v>
      </c>
      <c r="CQ53" s="1">
        <v>300826.30510854349</v>
      </c>
      <c r="CR53" s="1">
        <v>1399749</v>
      </c>
      <c r="CS53" s="1">
        <v>3072106.2827351689</v>
      </c>
      <c r="CT53" s="1">
        <v>5911860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6058185.7142857146</v>
      </c>
      <c r="DF53" s="1">
        <v>411590.61538461538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24">
        <f t="shared" si="8"/>
        <v>6469776.3296703296</v>
      </c>
      <c r="DP53" s="1">
        <v>30952.5</v>
      </c>
      <c r="DQ53" s="1">
        <v>580545.5</v>
      </c>
      <c r="DR53" s="1">
        <v>4310056.9230769239</v>
      </c>
      <c r="DS53" s="1">
        <v>1847180.365384615</v>
      </c>
      <c r="DT53" s="24">
        <f t="shared" si="9"/>
        <v>6157237.288461539</v>
      </c>
      <c r="DV53" s="1">
        <v>402666</v>
      </c>
      <c r="DW53" s="1">
        <v>4782</v>
      </c>
      <c r="DX53" s="1">
        <v>0</v>
      </c>
      <c r="DY53" s="1">
        <v>9143757.5769230779</v>
      </c>
      <c r="EA53" s="1">
        <v>171911</v>
      </c>
      <c r="EB53" s="1">
        <v>1120859.72</v>
      </c>
      <c r="EC53" s="1">
        <v>258707235</v>
      </c>
      <c r="ED53" s="1">
        <v>20845060.088599999</v>
      </c>
      <c r="EE53" s="1">
        <v>0</v>
      </c>
      <c r="EF53" s="1">
        <v>0</v>
      </c>
      <c r="EG53" s="1">
        <v>131285</v>
      </c>
      <c r="EH53" s="1">
        <v>394933</v>
      </c>
      <c r="EI53" s="1">
        <v>6872397</v>
      </c>
      <c r="EJ53" s="1">
        <v>3710382.7200000011</v>
      </c>
      <c r="EK53" s="1">
        <v>0</v>
      </c>
      <c r="EL53" s="1">
        <v>0</v>
      </c>
      <c r="EM53" s="1">
        <v>12338359</v>
      </c>
      <c r="EN53" s="1">
        <v>5864100</v>
      </c>
      <c r="EO53" s="1">
        <v>0</v>
      </c>
      <c r="EP53" s="1">
        <v>0</v>
      </c>
      <c r="EQ53" s="1">
        <v>0</v>
      </c>
      <c r="ER53" s="1">
        <v>0</v>
      </c>
      <c r="ET53"/>
      <c r="EU53">
        <v>25.31978864478404</v>
      </c>
      <c r="EV53">
        <v>1063.1711010166559</v>
      </c>
      <c r="EW53">
        <v>18.629557127979972</v>
      </c>
      <c r="EX53">
        <v>1078.590594931562</v>
      </c>
      <c r="EY53"/>
      <c r="EZ53">
        <v>0.95097887998486619</v>
      </c>
      <c r="FA53" s="37">
        <v>3372932.5878437124</v>
      </c>
      <c r="FB53"/>
      <c r="FC53">
        <v>1.294124331554684</v>
      </c>
      <c r="FD53">
        <v>0.95777069862911302</v>
      </c>
      <c r="FE53">
        <v>0.46997867760907885</v>
      </c>
      <c r="FF53">
        <v>0.65491618184820821</v>
      </c>
      <c r="FG53"/>
      <c r="FH53" s="41">
        <v>9.8668502901184514</v>
      </c>
      <c r="FI53" s="41">
        <v>36.372074417761823</v>
      </c>
      <c r="FJ53"/>
      <c r="FK53" s="37">
        <v>18173580</v>
      </c>
      <c r="FL53">
        <v>267518.19130554778</v>
      </c>
      <c r="FM53"/>
      <c r="FN53"/>
      <c r="FO53"/>
      <c r="FP53" s="48">
        <v>1.193566743699924</v>
      </c>
      <c r="FQ53" s="41">
        <v>0.92121639698608693</v>
      </c>
      <c r="FR53" s="48">
        <v>0.48561317969136197</v>
      </c>
      <c r="FS53" s="41">
        <v>0.67906136908342796</v>
      </c>
      <c r="FT53" s="48">
        <v>1.2258936198690755</v>
      </c>
      <c r="FU53" s="41">
        <v>0.9585984664526439</v>
      </c>
      <c r="FV53" s="41">
        <v>33.394857142658964</v>
      </c>
      <c r="FW53" s="41">
        <v>10.111162612373112</v>
      </c>
      <c r="FX53" s="41">
        <v>18.306493060100188</v>
      </c>
      <c r="FY53"/>
      <c r="FZ53">
        <v>12696153.846153846</v>
      </c>
      <c r="GA53"/>
      <c r="GB53"/>
      <c r="GC53" s="45">
        <v>22723021.923076931</v>
      </c>
      <c r="GD53" s="45">
        <v>157949867.25</v>
      </c>
      <c r="GE53"/>
      <c r="GF53">
        <v>0</v>
      </c>
      <c r="GH53">
        <v>1.97</v>
      </c>
      <c r="GJ53">
        <v>215000</v>
      </c>
      <c r="GK53">
        <v>0</v>
      </c>
      <c r="GL53">
        <v>0</v>
      </c>
      <c r="GM53">
        <v>171911</v>
      </c>
      <c r="GN53">
        <v>258707235</v>
      </c>
      <c r="GO53">
        <v>0</v>
      </c>
      <c r="GP53">
        <v>4164</v>
      </c>
      <c r="GQ53">
        <v>5911860</v>
      </c>
      <c r="GR53">
        <v>131285</v>
      </c>
      <c r="GS53">
        <v>0</v>
      </c>
      <c r="GT53">
        <v>6872397</v>
      </c>
      <c r="GU53">
        <v>0</v>
      </c>
      <c r="GV53">
        <v>12338359</v>
      </c>
      <c r="GW53">
        <v>0</v>
      </c>
      <c r="GX53">
        <v>0</v>
      </c>
      <c r="GZ53">
        <v>5223.8056662623458</v>
      </c>
      <c r="HA53">
        <v>1980</v>
      </c>
      <c r="HC53">
        <v>1980.2940744008231</v>
      </c>
      <c r="HD53">
        <v>5279.0675590641267</v>
      </c>
      <c r="HF53">
        <v>25.469754383141922</v>
      </c>
      <c r="HG53">
        <v>25.531148036891569</v>
      </c>
    </row>
    <row r="54" spans="1:215" ht="14.45">
      <c r="A54" s="4">
        <v>44928</v>
      </c>
      <c r="B54" s="73">
        <f t="shared" si="2"/>
        <v>2023</v>
      </c>
      <c r="C54" s="73" t="str">
        <f t="shared" si="3"/>
        <v>2023_Q1</v>
      </c>
      <c r="D54" s="73" t="str">
        <f t="shared" si="4"/>
        <v>2023_H1</v>
      </c>
      <c r="E54" s="73" t="str">
        <f>_xlfn.CONCAT(B54,"_W",TEXT(WEEKNUM(A54),"00"))</f>
        <v>2023_W01</v>
      </c>
      <c r="F54" s="73" t="str">
        <f t="shared" si="12"/>
        <v>2023_01</v>
      </c>
      <c r="G54" s="73">
        <v>1</v>
      </c>
      <c r="H54" s="4" t="s">
        <v>73</v>
      </c>
      <c r="J54" s="1">
        <v>29794944</v>
      </c>
      <c r="K54" s="1">
        <v>14517</v>
      </c>
      <c r="L54" s="80">
        <v>15456660</v>
      </c>
      <c r="M54" s="1">
        <v>45175904</v>
      </c>
      <c r="N54" s="1">
        <v>21532</v>
      </c>
      <c r="O54">
        <v>23447360</v>
      </c>
      <c r="P54" s="1"/>
      <c r="Q54" s="6">
        <v>25.269980605949261</v>
      </c>
      <c r="R54" s="6">
        <v>1064.728249638355</v>
      </c>
      <c r="S54" s="80">
        <v>752917657</v>
      </c>
      <c r="T54" s="6">
        <v>25.586244605088591</v>
      </c>
      <c r="U54" s="6">
        <v>1088.9541148058699</v>
      </c>
      <c r="V54">
        <v>1155881730</v>
      </c>
      <c r="W54" s="8">
        <v>8.1365841810935955E-3</v>
      </c>
      <c r="X54" s="8">
        <v>0.4397662022656314</v>
      </c>
      <c r="Y54" s="8">
        <v>0</v>
      </c>
      <c r="Z54" s="8">
        <v>0.40421431794805079</v>
      </c>
      <c r="AB54" s="6">
        <v>18.115564712998815</v>
      </c>
      <c r="AC54" s="6">
        <v>0.97020961781187243</v>
      </c>
      <c r="AD54" s="6">
        <v>22.277411246103963</v>
      </c>
      <c r="AE54" s="6">
        <v>1.1520313189324118</v>
      </c>
      <c r="AF54" s="1"/>
      <c r="AG54" s="8">
        <v>0.1885325669459349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24">
        <f t="shared" si="13"/>
        <v>0</v>
      </c>
      <c r="BB54" s="1"/>
      <c r="BC54" s="8">
        <v>1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1"/>
      <c r="BP54" s="6">
        <v>9.4285714285714288</v>
      </c>
      <c r="BQ54" s="6">
        <v>2.4285714285714279</v>
      </c>
      <c r="BR54" s="6">
        <v>3.4285714285714279</v>
      </c>
      <c r="BS54" s="6">
        <v>9.5714285714285712</v>
      </c>
      <c r="BU54" s="1">
        <v>29212535</v>
      </c>
      <c r="BV54" s="1">
        <v>57721</v>
      </c>
      <c r="BW54" s="1">
        <f t="shared" si="10"/>
        <v>946130</v>
      </c>
      <c r="BX54" s="1">
        <f t="shared" si="11"/>
        <v>1908</v>
      </c>
      <c r="BZ54" s="1">
        <v>0</v>
      </c>
      <c r="CA54" s="1">
        <v>0</v>
      </c>
      <c r="CB54" s="1">
        <v>0</v>
      </c>
      <c r="CC54" s="1">
        <v>0</v>
      </c>
      <c r="CE54" s="1">
        <v>4265620.4125000006</v>
      </c>
      <c r="CF54" s="1">
        <v>612440</v>
      </c>
      <c r="CG54" s="1">
        <v>0</v>
      </c>
      <c r="CH54" s="1">
        <v>3536510.384615385</v>
      </c>
      <c r="CI54" s="24">
        <f t="shared" si="6"/>
        <v>8414570.7971153855</v>
      </c>
      <c r="CJ54" s="24">
        <f t="shared" si="7"/>
        <v>4878060.4125000006</v>
      </c>
      <c r="CL54" s="1">
        <v>0</v>
      </c>
      <c r="CN54" s="1">
        <v>8014576.5</v>
      </c>
      <c r="CP54" s="1">
        <v>0</v>
      </c>
      <c r="CQ54" s="1">
        <v>0</v>
      </c>
      <c r="CR54" s="1">
        <v>0</v>
      </c>
      <c r="CS54" s="1">
        <v>0</v>
      </c>
      <c r="CT54" s="1">
        <v>1058100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6058185.7142857146</v>
      </c>
      <c r="DF54" s="1">
        <v>411590.61538461538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225000</v>
      </c>
      <c r="DN54" s="24">
        <f t="shared" si="8"/>
        <v>6694776.3296703296</v>
      </c>
      <c r="DP54" s="1">
        <v>35904</v>
      </c>
      <c r="DQ54" s="1">
        <v>912230</v>
      </c>
      <c r="DR54" s="1">
        <v>3897844.711538461</v>
      </c>
      <c r="DS54" s="1">
        <v>4078153.615384615</v>
      </c>
      <c r="DT54" s="24">
        <f t="shared" si="9"/>
        <v>7975998.3269230761</v>
      </c>
      <c r="DV54" s="1">
        <v>292340</v>
      </c>
      <c r="DW54" s="1">
        <v>4944</v>
      </c>
      <c r="DX54" s="1">
        <v>57692.307692307702</v>
      </c>
      <c r="DY54" s="1">
        <v>3760931.1346153822</v>
      </c>
      <c r="EA54" s="1">
        <v>1038679</v>
      </c>
      <c r="EB54" s="1">
        <v>6772187.0800000001</v>
      </c>
      <c r="EC54" s="1">
        <v>125120508</v>
      </c>
      <c r="ED54" s="1">
        <v>5440871.3258999996</v>
      </c>
      <c r="EE54" s="1">
        <v>0</v>
      </c>
      <c r="EF54" s="1">
        <v>0</v>
      </c>
      <c r="EG54" s="1">
        <v>140420</v>
      </c>
      <c r="EH54" s="1">
        <v>425410</v>
      </c>
      <c r="EI54" s="1">
        <v>4428656</v>
      </c>
      <c r="EJ54" s="1">
        <v>2460576.84</v>
      </c>
      <c r="EK54" s="1">
        <v>0</v>
      </c>
      <c r="EL54" s="1">
        <v>0</v>
      </c>
      <c r="EM54" s="1">
        <v>7906748</v>
      </c>
      <c r="EN54" s="1">
        <v>3895896</v>
      </c>
      <c r="EO54" s="1">
        <v>0</v>
      </c>
      <c r="EP54" s="1">
        <v>0</v>
      </c>
      <c r="EQ54" s="1">
        <v>0</v>
      </c>
      <c r="ER54" s="1">
        <v>0</v>
      </c>
      <c r="ET54"/>
      <c r="EU54">
        <v>25.269980605949261</v>
      </c>
      <c r="EV54">
        <v>1064.728249638355</v>
      </c>
      <c r="EW54">
        <v>25.586244605088591</v>
      </c>
      <c r="EX54">
        <v>1088.9541148058699</v>
      </c>
      <c r="EY54"/>
      <c r="EZ54">
        <v>0.95347756780752535</v>
      </c>
      <c r="FA54" s="37">
        <v>0</v>
      </c>
      <c r="FB54"/>
      <c r="FC54">
        <v>1.0599477117462976</v>
      </c>
      <c r="FD54">
        <v>0.94310492726850292</v>
      </c>
      <c r="FE54">
        <v>0.42349822982242058</v>
      </c>
      <c r="FF54">
        <v>0.6740895217139049</v>
      </c>
      <c r="FG54"/>
      <c r="FH54" s="41">
        <v>9.6491316123699864</v>
      </c>
      <c r="FI54" s="41">
        <v>35.746843902139361</v>
      </c>
      <c r="FJ54"/>
      <c r="FK54" s="37">
        <v>0</v>
      </c>
      <c r="FL54">
        <v>247057.31858622801</v>
      </c>
      <c r="FM54"/>
      <c r="FN54"/>
      <c r="FO54"/>
      <c r="FP54" s="48">
        <v>0.97020961781187243</v>
      </c>
      <c r="FQ54" s="41">
        <v>0.93359144160059815</v>
      </c>
      <c r="FR54" s="48">
        <v>0.47161154936654825</v>
      </c>
      <c r="FS54" s="41">
        <v>0.70192221596237125</v>
      </c>
      <c r="FT54" s="48">
        <v>0.97944969138681737</v>
      </c>
      <c r="FU54" s="41">
        <v>0.94081168417998162</v>
      </c>
      <c r="FV54" s="41">
        <v>32.799500424555283</v>
      </c>
      <c r="FW54" s="41">
        <v>9.9917585819321548</v>
      </c>
      <c r="FX54" s="41">
        <v>18.115564712998815</v>
      </c>
      <c r="FY54"/>
      <c r="FZ54">
        <v>0</v>
      </c>
      <c r="GA54"/>
      <c r="GB54"/>
      <c r="GC54" s="45">
        <v>19073326.235294119</v>
      </c>
      <c r="GD54" s="45">
        <v>72925432.79091996</v>
      </c>
      <c r="GE54"/>
      <c r="GF54">
        <v>0</v>
      </c>
      <c r="GH54">
        <v>1.98</v>
      </c>
      <c r="GJ54">
        <v>129000</v>
      </c>
      <c r="GK54">
        <v>0</v>
      </c>
      <c r="GL54">
        <v>0</v>
      </c>
      <c r="GM54">
        <v>1038679</v>
      </c>
      <c r="GN54">
        <v>125120508</v>
      </c>
      <c r="GO54">
        <v>0</v>
      </c>
      <c r="GP54">
        <v>0</v>
      </c>
      <c r="GQ54">
        <v>203343.75</v>
      </c>
      <c r="GR54">
        <v>140420</v>
      </c>
      <c r="GS54">
        <v>0</v>
      </c>
      <c r="GT54">
        <v>4428656</v>
      </c>
      <c r="GU54">
        <v>0</v>
      </c>
      <c r="GV54">
        <v>7906748</v>
      </c>
      <c r="GW54">
        <v>0</v>
      </c>
      <c r="GX54">
        <v>0</v>
      </c>
      <c r="GZ54">
        <v>5137.291643910431</v>
      </c>
      <c r="HA54">
        <v>1980</v>
      </c>
      <c r="HC54">
        <v>1980.3056701818739</v>
      </c>
      <c r="HD54">
        <v>5198.9420673430377</v>
      </c>
      <c r="HF54">
        <v>25.586244605088591</v>
      </c>
      <c r="HG54">
        <v>25.47727862821289</v>
      </c>
    </row>
    <row r="55" spans="1:215" ht="14.45">
      <c r="A55" s="4">
        <v>44935</v>
      </c>
      <c r="B55" s="73">
        <f t="shared" si="2"/>
        <v>2023</v>
      </c>
      <c r="C55" s="73" t="str">
        <f t="shared" si="3"/>
        <v>2023_Q1</v>
      </c>
      <c r="D55" s="73" t="str">
        <f t="shared" si="4"/>
        <v>2023_H1</v>
      </c>
      <c r="E55" s="73" t="str">
        <f t="shared" ref="E55:E105" si="14">_xlfn.CONCAT(B55,"_W",TEXT(WEEKNUM(A55),"00"))</f>
        <v>2023_W02</v>
      </c>
      <c r="F55" s="73" t="str">
        <f t="shared" si="12"/>
        <v>2023_01</v>
      </c>
      <c r="G55" s="73">
        <v>1</v>
      </c>
      <c r="H55" s="4" t="s">
        <v>73</v>
      </c>
      <c r="J55" s="1">
        <v>31969984</v>
      </c>
      <c r="K55" s="1">
        <v>12952</v>
      </c>
      <c r="L55" s="80">
        <v>13874960</v>
      </c>
      <c r="M55" s="1">
        <v>49352336</v>
      </c>
      <c r="N55" s="1">
        <v>22569</v>
      </c>
      <c r="O55">
        <v>24336620</v>
      </c>
      <c r="P55" s="1"/>
      <c r="Q55" s="6">
        <v>25.4321522337953</v>
      </c>
      <c r="R55" s="6">
        <v>1071.260037059913</v>
      </c>
      <c r="S55" s="80">
        <v>813065500</v>
      </c>
      <c r="T55" s="6">
        <v>25.522628148746591</v>
      </c>
      <c r="U55" s="6">
        <v>1078.320705392352</v>
      </c>
      <c r="V55">
        <v>1259601320</v>
      </c>
      <c r="W55" s="8">
        <v>0</v>
      </c>
      <c r="X55" s="8">
        <v>0.43547145491326378</v>
      </c>
      <c r="Y55" s="8">
        <v>0</v>
      </c>
      <c r="Z55" s="8">
        <v>0.41530302513392958</v>
      </c>
      <c r="AB55" s="6">
        <v>18.31076466364431</v>
      </c>
      <c r="AC55" s="6">
        <v>0.87332573159977578</v>
      </c>
      <c r="AD55" s="6">
        <v>22.654873564078844</v>
      </c>
      <c r="AE55" s="6">
        <v>1.1837027707047145</v>
      </c>
      <c r="AF55" s="1"/>
      <c r="AG55" s="8">
        <v>0.11540492443198989</v>
      </c>
      <c r="AH55" s="8">
        <v>0</v>
      </c>
      <c r="AI55" s="8">
        <v>0</v>
      </c>
      <c r="AJ55" s="8">
        <v>0</v>
      </c>
      <c r="AK55" s="8">
        <v>0.28437375943121201</v>
      </c>
      <c r="AL55" s="8">
        <v>0</v>
      </c>
      <c r="AM55" s="8">
        <v>0</v>
      </c>
      <c r="AN55" s="8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24">
        <f t="shared" si="13"/>
        <v>1</v>
      </c>
      <c r="BB55" s="1"/>
      <c r="BC55" s="8">
        <v>1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1"/>
      <c r="BP55" s="6">
        <v>11.571428571428569</v>
      </c>
      <c r="BQ55" s="6">
        <v>4.7142857142857144</v>
      </c>
      <c r="BR55" s="6">
        <v>6.2857142857142856</v>
      </c>
      <c r="BS55" s="6">
        <v>8.1428571428571423</v>
      </c>
      <c r="BU55" s="1">
        <v>30283031</v>
      </c>
      <c r="BV55" s="1">
        <v>58496</v>
      </c>
      <c r="BW55" s="1">
        <f t="shared" si="10"/>
        <v>1070496</v>
      </c>
      <c r="BX55" s="1">
        <f t="shared" si="11"/>
        <v>775</v>
      </c>
      <c r="BZ55" s="1">
        <v>0</v>
      </c>
      <c r="CA55" s="1">
        <v>0</v>
      </c>
      <c r="CB55" s="1">
        <v>0</v>
      </c>
      <c r="CC55" s="1">
        <v>0</v>
      </c>
      <c r="CE55" s="1">
        <v>4027295.6837499999</v>
      </c>
      <c r="CF55" s="1">
        <v>2316718.75</v>
      </c>
      <c r="CG55" s="1">
        <v>0</v>
      </c>
      <c r="CH55" s="1">
        <v>3536510.384615385</v>
      </c>
      <c r="CI55" s="24">
        <f t="shared" si="6"/>
        <v>9880524.8183653839</v>
      </c>
      <c r="CJ55" s="24">
        <f t="shared" si="7"/>
        <v>6344014.4337499999</v>
      </c>
      <c r="CL55" s="1">
        <v>0</v>
      </c>
      <c r="CN55" s="1">
        <v>8014576.5</v>
      </c>
      <c r="CP55" s="1">
        <v>0</v>
      </c>
      <c r="CQ55" s="1">
        <v>0</v>
      </c>
      <c r="CR55" s="1">
        <v>1406347</v>
      </c>
      <c r="CS55" s="1">
        <v>708844.57337362773</v>
      </c>
      <c r="CT55" s="1">
        <v>1058100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6058185.7142857146</v>
      </c>
      <c r="DF55" s="1">
        <v>411590.61538461538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225000</v>
      </c>
      <c r="DN55" s="24">
        <f t="shared" si="8"/>
        <v>6694776.3296703296</v>
      </c>
      <c r="DP55" s="1">
        <v>35904</v>
      </c>
      <c r="DQ55" s="1">
        <v>912230</v>
      </c>
      <c r="DR55" s="1">
        <v>3897844.711538461</v>
      </c>
      <c r="DS55" s="1">
        <v>4078153.615384615</v>
      </c>
      <c r="DT55" s="24">
        <f t="shared" si="9"/>
        <v>7975998.3269230761</v>
      </c>
      <c r="DV55" s="1">
        <v>332472</v>
      </c>
      <c r="DW55" s="1">
        <v>5634</v>
      </c>
      <c r="DX55" s="1">
        <v>57692.307692307702</v>
      </c>
      <c r="DY55" s="1">
        <v>3760931.1346153822</v>
      </c>
      <c r="EA55" s="1">
        <v>978748</v>
      </c>
      <c r="EB55" s="1">
        <v>6381436.96</v>
      </c>
      <c r="EC55" s="1">
        <v>168438842</v>
      </c>
      <c r="ED55" s="1">
        <v>7334136.9893999994</v>
      </c>
      <c r="EE55" s="1">
        <v>0</v>
      </c>
      <c r="EF55" s="1">
        <v>0</v>
      </c>
      <c r="EG55" s="1">
        <v>148103</v>
      </c>
      <c r="EH55" s="1">
        <v>472601</v>
      </c>
      <c r="EI55" s="1">
        <v>3603659</v>
      </c>
      <c r="EJ55" s="1">
        <v>2018908.09</v>
      </c>
      <c r="EK55" s="1">
        <v>41</v>
      </c>
      <c r="EL55" s="1">
        <v>0</v>
      </c>
      <c r="EM55" s="1">
        <v>8746940</v>
      </c>
      <c r="EN55" s="1">
        <v>4156182</v>
      </c>
      <c r="EO55" s="1">
        <v>0</v>
      </c>
      <c r="EP55" s="1">
        <v>0</v>
      </c>
      <c r="EQ55" s="1">
        <v>0</v>
      </c>
      <c r="ER55" s="1">
        <v>0</v>
      </c>
      <c r="ET55"/>
      <c r="EU55">
        <v>25.4321522337953</v>
      </c>
      <c r="EV55">
        <v>1071.260037059913</v>
      </c>
      <c r="EW55">
        <v>25.522628148746591</v>
      </c>
      <c r="EX55">
        <v>1078.320705392352</v>
      </c>
      <c r="EY55"/>
      <c r="EZ55">
        <v>0.9462607904911633</v>
      </c>
      <c r="FA55" s="37">
        <v>708844.57337362773</v>
      </c>
      <c r="FB55"/>
      <c r="FC55">
        <v>0.92056856460043313</v>
      </c>
      <c r="FD55">
        <v>0.92054992041228823</v>
      </c>
      <c r="FE55">
        <v>0.34942909047368231</v>
      </c>
      <c r="FF55">
        <v>0.68323662317966782</v>
      </c>
      <c r="FG55"/>
      <c r="FH55" s="41">
        <v>10.098725753951138</v>
      </c>
      <c r="FI55" s="41">
        <v>35.822892774741717</v>
      </c>
      <c r="FJ55"/>
      <c r="FK55" s="37">
        <v>0</v>
      </c>
      <c r="FL55">
        <v>0</v>
      </c>
      <c r="FM55"/>
      <c r="FN55"/>
      <c r="FO55"/>
      <c r="FP55" s="48">
        <v>0.87332573159977578</v>
      </c>
      <c r="FQ55" s="41">
        <v>0.91883783790322437</v>
      </c>
      <c r="FR55" s="48">
        <v>0.42410545671415217</v>
      </c>
      <c r="FS55" s="41">
        <v>0.71548411656457012</v>
      </c>
      <c r="FT55" s="48">
        <v>0.82473434021530567</v>
      </c>
      <c r="FU55" s="41">
        <v>0.91559890211831485</v>
      </c>
      <c r="FV55" s="41">
        <v>32.725549840552169</v>
      </c>
      <c r="FW55" s="41">
        <v>10.082125743302445</v>
      </c>
      <c r="FX55" s="41">
        <v>18.31076466364431</v>
      </c>
      <c r="FY55"/>
      <c r="FZ55">
        <v>0</v>
      </c>
      <c r="GA55"/>
      <c r="GB55"/>
      <c r="GC55" s="45">
        <v>53422796.754617795</v>
      </c>
      <c r="GD55" s="45">
        <v>71718459.380837366</v>
      </c>
      <c r="GE55"/>
      <c r="GF55">
        <v>0</v>
      </c>
      <c r="GH55">
        <v>1.98</v>
      </c>
      <c r="GJ55">
        <v>0</v>
      </c>
      <c r="GK55">
        <v>0</v>
      </c>
      <c r="GL55">
        <v>0</v>
      </c>
      <c r="GM55">
        <v>978748</v>
      </c>
      <c r="GN55">
        <v>168438842</v>
      </c>
      <c r="GO55">
        <v>0</v>
      </c>
      <c r="GP55">
        <v>0</v>
      </c>
      <c r="GQ55">
        <v>203343.75</v>
      </c>
      <c r="GR55">
        <v>148103</v>
      </c>
      <c r="GS55">
        <v>0</v>
      </c>
      <c r="GT55">
        <v>3603659</v>
      </c>
      <c r="GU55">
        <v>41</v>
      </c>
      <c r="GV55">
        <v>8746940</v>
      </c>
      <c r="GW55">
        <v>0</v>
      </c>
      <c r="GX55">
        <v>0</v>
      </c>
      <c r="GZ55">
        <v>5114.9829135552463</v>
      </c>
      <c r="HA55">
        <v>1980</v>
      </c>
      <c r="HC55">
        <v>1981.633144232422</v>
      </c>
      <c r="HD55">
        <v>5149.2757953946211</v>
      </c>
      <c r="HF55">
        <v>25.522628148746591</v>
      </c>
      <c r="HG55">
        <v>25.4321522337953</v>
      </c>
    </row>
    <row r="56" spans="1:215" ht="14.45">
      <c r="A56" s="4">
        <v>44942</v>
      </c>
      <c r="B56" s="73">
        <f t="shared" si="2"/>
        <v>2023</v>
      </c>
      <c r="C56" s="73" t="str">
        <f t="shared" si="3"/>
        <v>2023_Q1</v>
      </c>
      <c r="D56" s="73" t="str">
        <f t="shared" si="4"/>
        <v>2023_H1</v>
      </c>
      <c r="E56" s="73" t="str">
        <f t="shared" si="14"/>
        <v>2023_W03</v>
      </c>
      <c r="F56" s="73" t="str">
        <f t="shared" si="12"/>
        <v>2023_01</v>
      </c>
      <c r="G56" s="73">
        <v>1</v>
      </c>
      <c r="H56" s="4" t="s">
        <v>73</v>
      </c>
      <c r="J56" s="1">
        <v>32925044</v>
      </c>
      <c r="K56" s="1">
        <v>12982</v>
      </c>
      <c r="L56" s="80">
        <v>13865360</v>
      </c>
      <c r="M56" s="1">
        <v>50959360</v>
      </c>
      <c r="N56" s="1">
        <v>23705</v>
      </c>
      <c r="O56">
        <v>25411900</v>
      </c>
      <c r="P56" s="1"/>
      <c r="Q56" s="6">
        <v>25.399386254426869</v>
      </c>
      <c r="R56" s="6">
        <v>1068.0449853643511</v>
      </c>
      <c r="S56" s="80">
        <v>836275910</v>
      </c>
      <c r="T56" s="6">
        <v>25.477655331621119</v>
      </c>
      <c r="U56" s="6">
        <v>1072.00590592702</v>
      </c>
      <c r="V56">
        <v>1298325010</v>
      </c>
      <c r="W56" s="8">
        <v>0</v>
      </c>
      <c r="X56" s="8">
        <v>0.43632990166824132</v>
      </c>
      <c r="Y56" s="8">
        <v>0</v>
      </c>
      <c r="Z56" s="8">
        <v>0.41939412217629818</v>
      </c>
      <c r="AB56" s="6">
        <v>18.41769550623588</v>
      </c>
      <c r="AC56" s="6">
        <v>0.87294669391260227</v>
      </c>
      <c r="AD56" s="6">
        <v>22.708279920213105</v>
      </c>
      <c r="AE56" s="6">
        <v>1.211782798369428</v>
      </c>
      <c r="AF56" s="1"/>
      <c r="AG56" s="8">
        <v>3.5749453529881181E-2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24">
        <f t="shared" si="13"/>
        <v>0</v>
      </c>
      <c r="BB56" s="1"/>
      <c r="BC56" s="8">
        <v>1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1"/>
      <c r="BP56" s="6">
        <v>8.5714285714285712</v>
      </c>
      <c r="BQ56" s="6">
        <v>3.714285714285714</v>
      </c>
      <c r="BR56" s="6">
        <v>3.5714285714285721</v>
      </c>
      <c r="BS56" s="6">
        <v>5.7142857142857144</v>
      </c>
      <c r="BU56" s="1">
        <v>31308352</v>
      </c>
      <c r="BV56" s="1">
        <v>58496</v>
      </c>
      <c r="BW56" s="1">
        <f t="shared" si="10"/>
        <v>1025321</v>
      </c>
      <c r="BX56" s="1">
        <f t="shared" si="11"/>
        <v>0</v>
      </c>
      <c r="BZ56" s="1">
        <v>0</v>
      </c>
      <c r="CA56" s="1">
        <v>0</v>
      </c>
      <c r="CB56" s="1">
        <v>0</v>
      </c>
      <c r="CC56" s="1">
        <v>0</v>
      </c>
      <c r="CE56" s="1">
        <v>4037895.7699999991</v>
      </c>
      <c r="CF56" s="1">
        <v>1949142.5</v>
      </c>
      <c r="CG56" s="1">
        <v>0</v>
      </c>
      <c r="CH56" s="1">
        <v>3536510.384615385</v>
      </c>
      <c r="CI56" s="24">
        <f t="shared" si="6"/>
        <v>9523548.6546153836</v>
      </c>
      <c r="CJ56" s="24">
        <f t="shared" si="7"/>
        <v>5987038.2699999996</v>
      </c>
      <c r="CL56" s="1">
        <v>7736184.7272727285</v>
      </c>
      <c r="CN56" s="1">
        <v>8014576.5</v>
      </c>
      <c r="CP56" s="1">
        <v>1015683</v>
      </c>
      <c r="CQ56" s="1">
        <v>511937.22660043789</v>
      </c>
      <c r="CR56" s="1">
        <v>2807846</v>
      </c>
      <c r="CS56" s="1">
        <v>1415245.5972593159</v>
      </c>
      <c r="CT56" s="1">
        <v>1058100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6058185.7142857146</v>
      </c>
      <c r="DF56" s="1">
        <v>411590.61538461538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225000</v>
      </c>
      <c r="DN56" s="24">
        <f t="shared" si="8"/>
        <v>6694776.3296703296</v>
      </c>
      <c r="DP56" s="1">
        <v>35904</v>
      </c>
      <c r="DQ56" s="1">
        <v>912230</v>
      </c>
      <c r="DR56" s="1">
        <v>3897844.711538461</v>
      </c>
      <c r="DS56" s="1">
        <v>4078153.615384615</v>
      </c>
      <c r="DT56" s="24">
        <f t="shared" si="9"/>
        <v>7975998.3269230761</v>
      </c>
      <c r="DV56" s="1">
        <v>338548</v>
      </c>
      <c r="DW56" s="1">
        <v>9094</v>
      </c>
      <c r="DX56" s="1">
        <v>57692.307692307702</v>
      </c>
      <c r="DY56" s="1">
        <v>3760931.1346153822</v>
      </c>
      <c r="EA56" s="1">
        <v>547601</v>
      </c>
      <c r="EB56" s="1">
        <v>3570358.52</v>
      </c>
      <c r="EC56" s="1">
        <v>113581386</v>
      </c>
      <c r="ED56" s="1">
        <v>4981112.9706999986</v>
      </c>
      <c r="EE56" s="1">
        <v>0</v>
      </c>
      <c r="EF56" s="1">
        <v>0</v>
      </c>
      <c r="EG56" s="1">
        <v>144487</v>
      </c>
      <c r="EH56" s="1">
        <v>561265</v>
      </c>
      <c r="EI56" s="1">
        <v>1987171</v>
      </c>
      <c r="EJ56" s="1">
        <v>1109292.33</v>
      </c>
      <c r="EK56" s="1">
        <v>6</v>
      </c>
      <c r="EL56" s="1">
        <v>0</v>
      </c>
      <c r="EM56" s="1">
        <v>6560841</v>
      </c>
      <c r="EN56" s="1">
        <v>3280833</v>
      </c>
      <c r="EO56" s="1">
        <v>0</v>
      </c>
      <c r="EP56" s="1">
        <v>0</v>
      </c>
      <c r="EQ56" s="1">
        <v>0</v>
      </c>
      <c r="ER56" s="1">
        <v>0</v>
      </c>
      <c r="ET56"/>
      <c r="EU56">
        <v>25.399386254426869</v>
      </c>
      <c r="EV56">
        <v>1068.0449853643511</v>
      </c>
      <c r="EW56">
        <v>25.477655331621119</v>
      </c>
      <c r="EX56">
        <v>1072.00590592702</v>
      </c>
      <c r="EY56"/>
      <c r="EZ56">
        <v>0.93964829481413503</v>
      </c>
      <c r="FA56" s="37">
        <v>1927182.8238597538</v>
      </c>
      <c r="FB56"/>
      <c r="FC56">
        <v>0.8860693585382764</v>
      </c>
      <c r="FD56">
        <v>0.89868939601001485</v>
      </c>
      <c r="FE56">
        <v>0.28256813608495729</v>
      </c>
      <c r="FF56">
        <v>0.62985151621149227</v>
      </c>
      <c r="FG56"/>
      <c r="FH56" s="41">
        <v>9.8480541825549839</v>
      </c>
      <c r="FI56" s="41">
        <v>35.262786655566835</v>
      </c>
      <c r="FJ56"/>
      <c r="FK56" s="37">
        <v>0</v>
      </c>
      <c r="FL56">
        <v>0</v>
      </c>
      <c r="FM56"/>
      <c r="FN56"/>
      <c r="FO56"/>
      <c r="FP56" s="48">
        <v>0.87294669391260227</v>
      </c>
      <c r="FQ56" s="41">
        <v>0.89720486075465977</v>
      </c>
      <c r="FR56" s="48">
        <v>0.37212781314253085</v>
      </c>
      <c r="FS56" s="41">
        <v>0.68812927488986886</v>
      </c>
      <c r="FT56" s="48">
        <v>0.78920395812182231</v>
      </c>
      <c r="FU56" s="41">
        <v>0.88759053157581769</v>
      </c>
      <c r="FV56" s="41">
        <v>32.291022159869755</v>
      </c>
      <c r="FW56" s="41">
        <v>10.135132865124676</v>
      </c>
      <c r="FX56" s="41">
        <v>18.41769550623588</v>
      </c>
      <c r="FY56"/>
      <c r="FZ56">
        <v>0</v>
      </c>
      <c r="GA56"/>
      <c r="GB56"/>
      <c r="GC56" s="45">
        <v>53422796.754617795</v>
      </c>
      <c r="GD56" s="45">
        <v>71718459.380837366</v>
      </c>
      <c r="GE56"/>
      <c r="GF56">
        <v>0</v>
      </c>
      <c r="GH56">
        <v>1.98</v>
      </c>
      <c r="GJ56">
        <v>0</v>
      </c>
      <c r="GK56">
        <v>0</v>
      </c>
      <c r="GL56">
        <v>0</v>
      </c>
      <c r="GM56">
        <v>547601</v>
      </c>
      <c r="GN56">
        <v>113581386</v>
      </c>
      <c r="GO56">
        <v>0</v>
      </c>
      <c r="GP56">
        <v>2208</v>
      </c>
      <c r="GQ56">
        <v>203343.75</v>
      </c>
      <c r="GR56">
        <v>144487</v>
      </c>
      <c r="GS56">
        <v>0</v>
      </c>
      <c r="GT56">
        <v>1987171</v>
      </c>
      <c r="GU56">
        <v>6</v>
      </c>
      <c r="GV56">
        <v>6560841</v>
      </c>
      <c r="GW56">
        <v>0</v>
      </c>
      <c r="GX56">
        <v>0</v>
      </c>
      <c r="GZ56">
        <v>5116.7142288293071</v>
      </c>
      <c r="HA56">
        <v>1980</v>
      </c>
      <c r="HC56">
        <v>1980.294985250737</v>
      </c>
      <c r="HD56">
        <v>5108.3438155136264</v>
      </c>
      <c r="HF56">
        <v>25.477655331621119</v>
      </c>
      <c r="HG56">
        <v>25.399386254426869</v>
      </c>
    </row>
    <row r="57" spans="1:215" ht="14.45">
      <c r="A57" s="4">
        <v>44949</v>
      </c>
      <c r="B57" s="73">
        <f t="shared" si="2"/>
        <v>2023</v>
      </c>
      <c r="C57" s="73" t="str">
        <f t="shared" si="3"/>
        <v>2023_Q1</v>
      </c>
      <c r="D57" s="73" t="str">
        <f t="shared" si="4"/>
        <v>2023_H1</v>
      </c>
      <c r="E57" s="73" t="str">
        <f t="shared" si="14"/>
        <v>2023_W04</v>
      </c>
      <c r="F57" s="73" t="str">
        <f t="shared" si="12"/>
        <v>2023_01</v>
      </c>
      <c r="G57" s="73">
        <v>1</v>
      </c>
      <c r="H57" s="4" t="s">
        <v>73</v>
      </c>
      <c r="J57" s="1">
        <v>32757632</v>
      </c>
      <c r="K57" s="1">
        <v>6969</v>
      </c>
      <c r="L57" s="80">
        <v>12073620</v>
      </c>
      <c r="M57" s="1">
        <v>50792568</v>
      </c>
      <c r="N57" s="1">
        <v>12582</v>
      </c>
      <c r="O57">
        <v>20385360</v>
      </c>
      <c r="P57" s="1"/>
      <c r="Q57" s="6">
        <v>25.37349891469567</v>
      </c>
      <c r="R57" s="6">
        <v>1732.4752475247519</v>
      </c>
      <c r="S57" s="80">
        <v>831175740</v>
      </c>
      <c r="T57" s="6">
        <v>25.45875117005307</v>
      </c>
      <c r="U57" s="6">
        <v>1620.200286123033</v>
      </c>
      <c r="V57">
        <v>1293115350</v>
      </c>
      <c r="W57" s="8">
        <v>0</v>
      </c>
      <c r="X57" s="8">
        <v>0</v>
      </c>
      <c r="Y57" s="8">
        <v>0</v>
      </c>
      <c r="Z57" s="8">
        <v>0</v>
      </c>
      <c r="AB57" s="6">
        <v>18.312136664704411</v>
      </c>
      <c r="AC57" s="6">
        <v>0.52023459442559628</v>
      </c>
      <c r="AD57" s="6">
        <v>22.56698878341447</v>
      </c>
      <c r="AE57" s="6">
        <v>0.72892035099156594</v>
      </c>
      <c r="AF57" s="1"/>
      <c r="AG57" s="8">
        <v>1.007832044225444E-2</v>
      </c>
      <c r="AH57" s="8">
        <v>0</v>
      </c>
      <c r="AI57" s="8">
        <v>0</v>
      </c>
      <c r="AJ57" s="8">
        <v>0.31705262233972092</v>
      </c>
      <c r="AK57" s="8">
        <v>0</v>
      </c>
      <c r="AL57" s="8">
        <v>8.0762051073940827E-2</v>
      </c>
      <c r="AM57" s="8">
        <v>0</v>
      </c>
      <c r="AN57" s="8">
        <v>0.30489752803477588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24">
        <f t="shared" si="13"/>
        <v>0</v>
      </c>
      <c r="BB57" s="1"/>
      <c r="BC57" s="8">
        <v>1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1"/>
      <c r="BP57" s="6">
        <v>7.1428571428571432</v>
      </c>
      <c r="BQ57" s="6">
        <v>-0.14285714285714279</v>
      </c>
      <c r="BR57" s="6">
        <v>-0.14285714285714279</v>
      </c>
      <c r="BS57" s="6">
        <v>8.2857142857142865</v>
      </c>
      <c r="BU57" s="1">
        <v>31980878</v>
      </c>
      <c r="BV57" s="1">
        <v>58496</v>
      </c>
      <c r="BW57" s="1">
        <f t="shared" si="10"/>
        <v>672526</v>
      </c>
      <c r="BX57" s="1">
        <f t="shared" si="11"/>
        <v>0</v>
      </c>
      <c r="BZ57" s="1">
        <v>0</v>
      </c>
      <c r="CA57" s="1">
        <v>0</v>
      </c>
      <c r="CB57" s="1">
        <v>0</v>
      </c>
      <c r="CC57" s="1">
        <v>0</v>
      </c>
      <c r="CE57" s="1">
        <v>1162428.89375</v>
      </c>
      <c r="CF57" s="1">
        <v>2100357.5</v>
      </c>
      <c r="CG57" s="1">
        <v>0</v>
      </c>
      <c r="CH57" s="1">
        <v>3536510.384615385</v>
      </c>
      <c r="CI57" s="24">
        <f t="shared" si="6"/>
        <v>6799296.7783653848</v>
      </c>
      <c r="CJ57" s="24">
        <f t="shared" si="7"/>
        <v>3262786.3937499998</v>
      </c>
      <c r="CL57" s="1">
        <v>7736184.7272727285</v>
      </c>
      <c r="CN57" s="1">
        <v>8014576.5</v>
      </c>
      <c r="CP57" s="1">
        <v>0</v>
      </c>
      <c r="CQ57" s="1">
        <v>0</v>
      </c>
      <c r="CR57" s="1">
        <v>1824571</v>
      </c>
      <c r="CS57" s="1">
        <v>919643.05543716683</v>
      </c>
      <c r="CT57" s="1">
        <v>1058100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6058185.7142857146</v>
      </c>
      <c r="DF57" s="1">
        <v>411590.61538461538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225000</v>
      </c>
      <c r="DN57" s="24">
        <f t="shared" si="8"/>
        <v>6694776.3296703296</v>
      </c>
      <c r="DP57" s="1">
        <v>35904</v>
      </c>
      <c r="DQ57" s="1">
        <v>912230</v>
      </c>
      <c r="DR57" s="1">
        <v>3897844.711538461</v>
      </c>
      <c r="DS57" s="1">
        <v>4078153.615384615</v>
      </c>
      <c r="DT57" s="24">
        <f t="shared" si="9"/>
        <v>7975998.3269230761</v>
      </c>
      <c r="DV57" s="1">
        <v>315678</v>
      </c>
      <c r="DW57" s="1">
        <v>3071</v>
      </c>
      <c r="DX57" s="1">
        <v>57692.307692307702</v>
      </c>
      <c r="DY57" s="1">
        <v>3760931.1346153822</v>
      </c>
      <c r="EA57" s="1">
        <v>272116</v>
      </c>
      <c r="EB57" s="1">
        <v>1774196.32</v>
      </c>
      <c r="EC57" s="1">
        <v>81100013</v>
      </c>
      <c r="ED57" s="1">
        <v>4242709.5126</v>
      </c>
      <c r="EE57" s="1">
        <v>0</v>
      </c>
      <c r="EF57" s="1">
        <v>0</v>
      </c>
      <c r="EG57" s="1">
        <v>154277</v>
      </c>
      <c r="EH57" s="1">
        <v>325245</v>
      </c>
      <c r="EI57" s="1">
        <v>2127488</v>
      </c>
      <c r="EJ57" s="1">
        <v>1188912.08</v>
      </c>
      <c r="EK57" s="1">
        <v>0</v>
      </c>
      <c r="EL57" s="1">
        <v>0</v>
      </c>
      <c r="EM57" s="1">
        <v>8495454</v>
      </c>
      <c r="EN57" s="1">
        <v>3640896</v>
      </c>
      <c r="EO57" s="1">
        <v>0</v>
      </c>
      <c r="EP57" s="1">
        <v>0</v>
      </c>
      <c r="EQ57" s="1">
        <v>0</v>
      </c>
      <c r="ER57" s="1">
        <v>0</v>
      </c>
      <c r="ET57"/>
      <c r="EU57">
        <v>25.37349891469567</v>
      </c>
      <c r="EV57">
        <v>1732.4752475247519</v>
      </c>
      <c r="EW57">
        <v>25.45875117005307</v>
      </c>
      <c r="EX57">
        <v>1620.200286123033</v>
      </c>
      <c r="EY57"/>
      <c r="EZ57">
        <v>0.92390620207945506</v>
      </c>
      <c r="FA57" s="37">
        <v>919643.05543716683</v>
      </c>
      <c r="FB57"/>
      <c r="FC57">
        <v>2.208984219885112</v>
      </c>
      <c r="FD57">
        <v>0.94718619970968687</v>
      </c>
      <c r="FE57">
        <v>0.27022508789884309</v>
      </c>
      <c r="FF57">
        <v>0.57247553248504068</v>
      </c>
      <c r="FG57"/>
      <c r="FH57" s="41">
        <v>9.8567710488709519</v>
      </c>
      <c r="FI57" s="41">
        <v>35.612568178123112</v>
      </c>
      <c r="FJ57"/>
      <c r="FK57" s="37">
        <v>0</v>
      </c>
      <c r="FL57">
        <v>0</v>
      </c>
      <c r="FM57"/>
      <c r="FN57"/>
      <c r="FO57"/>
      <c r="FP57" s="48">
        <v>0.52023459442559628</v>
      </c>
      <c r="FQ57" s="41">
        <v>0.86275211680759711</v>
      </c>
      <c r="FR57" s="48">
        <v>0.28842220028070542</v>
      </c>
      <c r="FS57" s="41">
        <v>0.64311334614162807</v>
      </c>
      <c r="FT57" s="48">
        <v>2.0232578965606471</v>
      </c>
      <c r="FU57" s="41">
        <v>0.93956396024965438</v>
      </c>
      <c r="FV57" s="41">
        <v>32.327732742820857</v>
      </c>
      <c r="FW57" s="41">
        <v>10.085418974438044</v>
      </c>
      <c r="FX57" s="41">
        <v>18.312136664704411</v>
      </c>
      <c r="FY57"/>
      <c r="FZ57">
        <v>0</v>
      </c>
      <c r="GA57"/>
      <c r="GB57"/>
      <c r="GC57" s="45">
        <v>19285646.972009093</v>
      </c>
      <c r="GD57" s="45">
        <v>155701.87359098229</v>
      </c>
      <c r="GE57"/>
      <c r="GF57">
        <v>0</v>
      </c>
      <c r="GH57">
        <v>1.98</v>
      </c>
      <c r="GJ57">
        <v>0</v>
      </c>
      <c r="GK57">
        <v>0</v>
      </c>
      <c r="GL57">
        <v>0</v>
      </c>
      <c r="GM57">
        <v>272116</v>
      </c>
      <c r="GN57">
        <v>81100013</v>
      </c>
      <c r="GO57">
        <v>0</v>
      </c>
      <c r="GP57">
        <v>3886</v>
      </c>
      <c r="GQ57">
        <v>203343.75</v>
      </c>
      <c r="GR57">
        <v>154277</v>
      </c>
      <c r="GS57">
        <v>0</v>
      </c>
      <c r="GT57">
        <v>2127488</v>
      </c>
      <c r="GU57">
        <v>0</v>
      </c>
      <c r="GV57">
        <v>8495454</v>
      </c>
      <c r="GW57">
        <v>0</v>
      </c>
      <c r="GX57">
        <v>0</v>
      </c>
      <c r="GZ57">
        <v>3346.2038460163708</v>
      </c>
      <c r="HA57">
        <v>1980</v>
      </c>
      <c r="HC57">
        <v>1983.499222395023</v>
      </c>
      <c r="HD57">
        <v>3328.0974584725091</v>
      </c>
      <c r="HF57">
        <v>25.45875117005307</v>
      </c>
      <c r="HG57">
        <v>25.37349891469567</v>
      </c>
    </row>
    <row r="58" spans="1:215" ht="14.45">
      <c r="A58" s="4">
        <v>44956</v>
      </c>
      <c r="B58" s="73">
        <f t="shared" si="2"/>
        <v>2023</v>
      </c>
      <c r="C58" s="73" t="str">
        <f t="shared" si="3"/>
        <v>2023_Q1</v>
      </c>
      <c r="D58" s="73" t="str">
        <f t="shared" si="4"/>
        <v>2023_H1</v>
      </c>
      <c r="E58" s="73" t="str">
        <f t="shared" si="14"/>
        <v>2023_W05</v>
      </c>
      <c r="F58" s="73" t="str">
        <f t="shared" si="12"/>
        <v>2023_01</v>
      </c>
      <c r="G58" s="73">
        <v>1</v>
      </c>
      <c r="H58" s="4" t="s">
        <v>73</v>
      </c>
      <c r="J58" s="1">
        <v>33309888</v>
      </c>
      <c r="K58" s="1">
        <v>6657</v>
      </c>
      <c r="L58" s="80">
        <v>11545860</v>
      </c>
      <c r="M58" s="1">
        <v>51148904</v>
      </c>
      <c r="N58" s="1">
        <v>12304</v>
      </c>
      <c r="O58">
        <v>19808920</v>
      </c>
      <c r="P58" s="1"/>
      <c r="Q58" s="6">
        <v>25.35459891068982</v>
      </c>
      <c r="R58" s="6">
        <v>1734.3938711131141</v>
      </c>
      <c r="S58" s="80">
        <v>844558850</v>
      </c>
      <c r="T58" s="6">
        <v>25.44691123782437</v>
      </c>
      <c r="U58" s="6">
        <v>1609.957737321196</v>
      </c>
      <c r="V58">
        <v>1301581620</v>
      </c>
      <c r="W58" s="8">
        <v>0</v>
      </c>
      <c r="X58" s="8">
        <v>0</v>
      </c>
      <c r="Y58" s="8">
        <v>0</v>
      </c>
      <c r="Z58" s="8">
        <v>0</v>
      </c>
      <c r="AB58" s="6">
        <v>18.344935741029396</v>
      </c>
      <c r="AC58" s="6">
        <v>0.49602517840078847</v>
      </c>
      <c r="AD58" s="6">
        <v>22.523271637947797</v>
      </c>
      <c r="AE58" s="6">
        <v>0.71048756634030574</v>
      </c>
      <c r="AF58" s="1"/>
      <c r="AG58" s="8">
        <v>1.4910230274789179E-2</v>
      </c>
      <c r="AH58" s="8">
        <v>0</v>
      </c>
      <c r="AI58" s="8">
        <v>0</v>
      </c>
      <c r="AJ58" s="8">
        <v>0.31824543331873212</v>
      </c>
      <c r="AK58" s="8">
        <v>0</v>
      </c>
      <c r="AL58" s="8">
        <v>0</v>
      </c>
      <c r="AM58" s="8">
        <v>0</v>
      </c>
      <c r="AN58" s="8">
        <v>0.31062023127351429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24">
        <f t="shared" si="13"/>
        <v>0</v>
      </c>
      <c r="BB58" s="1"/>
      <c r="BC58" s="8">
        <v>0.2857142857142857</v>
      </c>
      <c r="BD58" s="8">
        <v>0.7142857142857143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1"/>
      <c r="BP58" s="6">
        <v>8.7142857142857135</v>
      </c>
      <c r="BQ58" s="6">
        <v>2.1428571428571428</v>
      </c>
      <c r="BR58" s="6">
        <v>2.285714285714286</v>
      </c>
      <c r="BS58" s="6">
        <v>8.7142857142857135</v>
      </c>
      <c r="BU58" s="1">
        <v>32419632</v>
      </c>
      <c r="BV58" s="1">
        <v>58496</v>
      </c>
      <c r="BW58" s="1">
        <f t="shared" si="10"/>
        <v>438754</v>
      </c>
      <c r="BX58" s="1">
        <f t="shared" si="11"/>
        <v>0</v>
      </c>
      <c r="BZ58" s="1">
        <v>0</v>
      </c>
      <c r="CA58" s="1">
        <v>0</v>
      </c>
      <c r="CB58" s="1">
        <v>0</v>
      </c>
      <c r="CC58" s="1">
        <v>0</v>
      </c>
      <c r="CE58" s="1">
        <v>720221.79625000001</v>
      </c>
      <c r="CF58" s="1">
        <v>745450</v>
      </c>
      <c r="CG58" s="1">
        <v>0</v>
      </c>
      <c r="CH58" s="1">
        <v>3536510.384615385</v>
      </c>
      <c r="CI58" s="24">
        <f t="shared" si="6"/>
        <v>5002182.1808653846</v>
      </c>
      <c r="CJ58" s="24">
        <f t="shared" si="7"/>
        <v>1465671.7962500001</v>
      </c>
      <c r="CL58" s="1">
        <v>7736184.7272727285</v>
      </c>
      <c r="CN58" s="1">
        <v>13008927.75</v>
      </c>
      <c r="CP58" s="1">
        <v>0</v>
      </c>
      <c r="CQ58" s="1">
        <v>0</v>
      </c>
      <c r="CR58" s="1">
        <v>4391918</v>
      </c>
      <c r="CS58" s="1">
        <v>2213669.3440537481</v>
      </c>
      <c r="CT58" s="1">
        <v>1058100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6058185.7142857146</v>
      </c>
      <c r="DF58" s="1">
        <v>0</v>
      </c>
      <c r="DG58" s="1">
        <v>2091200.75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24">
        <f t="shared" si="8"/>
        <v>8149386.4642857146</v>
      </c>
      <c r="DP58" s="1">
        <v>23064.5</v>
      </c>
      <c r="DQ58" s="1">
        <v>295650.75</v>
      </c>
      <c r="DR58" s="1">
        <v>3897844.711538461</v>
      </c>
      <c r="DS58" s="1">
        <v>4078153.615384615</v>
      </c>
      <c r="DT58" s="24">
        <f t="shared" si="9"/>
        <v>7975998.3269230761</v>
      </c>
      <c r="DV58" s="1">
        <v>286002</v>
      </c>
      <c r="DW58" s="1">
        <v>2932</v>
      </c>
      <c r="DX58" s="1">
        <v>57692.307692307702</v>
      </c>
      <c r="DY58" s="1">
        <v>3760931.1346153822</v>
      </c>
      <c r="EA58" s="1">
        <v>51113</v>
      </c>
      <c r="EB58" s="1">
        <v>333256.76</v>
      </c>
      <c r="EC58" s="1">
        <v>60426145</v>
      </c>
      <c r="ED58" s="1">
        <v>3716898.8764999998</v>
      </c>
      <c r="EE58" s="1">
        <v>0</v>
      </c>
      <c r="EF58" s="1">
        <v>0</v>
      </c>
      <c r="EG58" s="1">
        <v>149876</v>
      </c>
      <c r="EH58" s="1">
        <v>347879</v>
      </c>
      <c r="EI58" s="1">
        <v>1115126</v>
      </c>
      <c r="EJ58" s="1">
        <v>478751.01700000011</v>
      </c>
      <c r="EK58" s="1">
        <v>44</v>
      </c>
      <c r="EL58" s="1">
        <v>0</v>
      </c>
      <c r="EM58" s="1">
        <v>5821749</v>
      </c>
      <c r="EN58" s="1">
        <v>2430153.0970000001</v>
      </c>
      <c r="EO58" s="1">
        <v>0</v>
      </c>
      <c r="EP58" s="1">
        <v>0</v>
      </c>
      <c r="EQ58" s="1">
        <v>0</v>
      </c>
      <c r="ER58" s="1">
        <v>0</v>
      </c>
      <c r="ET58"/>
      <c r="EU58">
        <v>25.35459891068982</v>
      </c>
      <c r="EV58">
        <v>1734.3938711131141</v>
      </c>
      <c r="EW58">
        <v>25.44691123782437</v>
      </c>
      <c r="EX58">
        <v>1609.957737321196</v>
      </c>
      <c r="EY58"/>
      <c r="EZ58">
        <v>0.9039075185325991</v>
      </c>
      <c r="FA58" s="37">
        <v>2213669.3440537481</v>
      </c>
      <c r="FB58"/>
      <c r="FC58">
        <v>2.2715855131913196</v>
      </c>
      <c r="FD58">
        <v>0.95930273030363322</v>
      </c>
      <c r="FE58">
        <v>0.27147540467602976</v>
      </c>
      <c r="FF58">
        <v>0.53993538491743354</v>
      </c>
      <c r="FG58"/>
      <c r="FH58" s="41">
        <v>9.8803724570162856</v>
      </c>
      <c r="FI58" s="41">
        <v>34.961009642214151</v>
      </c>
      <c r="FJ58"/>
      <c r="FK58" s="37">
        <v>0</v>
      </c>
      <c r="FL58">
        <v>0</v>
      </c>
      <c r="FM58"/>
      <c r="FN58"/>
      <c r="FO58"/>
      <c r="FP58" s="48">
        <v>0.49602517840078847</v>
      </c>
      <c r="FQ58" s="41">
        <v>0.81403160890581172</v>
      </c>
      <c r="FR58" s="48">
        <v>0.28777681827826562</v>
      </c>
      <c r="FS58" s="41">
        <v>0.5950115359268543</v>
      </c>
      <c r="FT58" s="48">
        <v>2.1012551465995744</v>
      </c>
      <c r="FU58" s="41">
        <v>0.95736186857579686</v>
      </c>
      <c r="FV58" s="41">
        <v>32.202425714944162</v>
      </c>
      <c r="FW58" s="41">
        <v>10.140938446517437</v>
      </c>
      <c r="FX58" s="41">
        <v>18.344935741029396</v>
      </c>
      <c r="FY58"/>
      <c r="FZ58">
        <v>25100000</v>
      </c>
      <c r="GA58"/>
      <c r="GB58"/>
      <c r="GC58" s="45">
        <v>19285646.972009093</v>
      </c>
      <c r="GD58" s="45">
        <v>155701.87359098229</v>
      </c>
      <c r="GE58"/>
      <c r="GF58">
        <v>0</v>
      </c>
      <c r="GH58">
        <v>1.98</v>
      </c>
      <c r="GJ58">
        <v>0</v>
      </c>
      <c r="GK58">
        <v>0</v>
      </c>
      <c r="GL58">
        <v>0</v>
      </c>
      <c r="GM58">
        <v>51113</v>
      </c>
      <c r="GN58">
        <v>60426145</v>
      </c>
      <c r="GO58">
        <v>0</v>
      </c>
      <c r="GP58">
        <v>3255</v>
      </c>
      <c r="GQ58">
        <v>203343.75</v>
      </c>
      <c r="GR58">
        <v>149876</v>
      </c>
      <c r="GS58">
        <v>0</v>
      </c>
      <c r="GT58">
        <v>1115126</v>
      </c>
      <c r="GU58">
        <v>44</v>
      </c>
      <c r="GV58">
        <v>5821749</v>
      </c>
      <c r="GW58">
        <v>0</v>
      </c>
      <c r="GX58">
        <v>0</v>
      </c>
      <c r="GZ58">
        <v>3341.559179064825</v>
      </c>
      <c r="HA58">
        <v>1980</v>
      </c>
      <c r="HC58">
        <v>1983.012837306786</v>
      </c>
      <c r="HD58">
        <v>3316.2906011334421</v>
      </c>
      <c r="HF58">
        <v>25.44691123782437</v>
      </c>
      <c r="HG58">
        <v>25.35459891068982</v>
      </c>
    </row>
    <row r="59" spans="1:215" ht="14.45">
      <c r="A59" s="4">
        <v>44963</v>
      </c>
      <c r="B59" s="73">
        <f t="shared" si="2"/>
        <v>2023</v>
      </c>
      <c r="C59" s="73" t="str">
        <f t="shared" si="3"/>
        <v>2023_Q1</v>
      </c>
      <c r="D59" s="73" t="str">
        <f t="shared" si="4"/>
        <v>2023_H1</v>
      </c>
      <c r="E59" s="73" t="str">
        <f t="shared" si="14"/>
        <v>2023_W06</v>
      </c>
      <c r="F59" s="73" t="str">
        <f t="shared" si="12"/>
        <v>2023_02</v>
      </c>
      <c r="G59" s="73">
        <v>1</v>
      </c>
      <c r="H59" s="4" t="s">
        <v>73</v>
      </c>
      <c r="J59" s="1">
        <v>33132724</v>
      </c>
      <c r="K59" s="1">
        <v>61510</v>
      </c>
      <c r="L59" s="80">
        <v>10137384.1</v>
      </c>
      <c r="M59" s="1">
        <v>51793364</v>
      </c>
      <c r="N59" s="1">
        <v>84873</v>
      </c>
      <c r="O59">
        <v>9326426.9058585241</v>
      </c>
      <c r="P59" s="1"/>
      <c r="Q59" s="6">
        <v>25.190933610472872</v>
      </c>
      <c r="R59" s="6">
        <v>164.80871559010561</v>
      </c>
      <c r="S59" s="80">
        <v>834644250.60000002</v>
      </c>
      <c r="T59" s="6">
        <v>25.197854245780359</v>
      </c>
      <c r="U59" s="6">
        <v>109.8868533674846</v>
      </c>
      <c r="V59">
        <v>1305081636.9706471</v>
      </c>
      <c r="W59" s="8">
        <v>4.472205948631118E-3</v>
      </c>
      <c r="X59" s="8">
        <v>0.91549982915601891</v>
      </c>
      <c r="Y59" s="8">
        <v>6.8957401782274476E-3</v>
      </c>
      <c r="Z59" s="8">
        <v>0.94289635283308615</v>
      </c>
      <c r="AB59" s="6">
        <v>18.419529941529682</v>
      </c>
      <c r="AC59" s="6">
        <v>1.9082336442179275</v>
      </c>
      <c r="AD59" s="6">
        <v>22.62197370432963</v>
      </c>
      <c r="AE59" s="6">
        <v>2.1462057783940183</v>
      </c>
      <c r="AF59" s="1"/>
      <c r="AG59" s="8">
        <v>0.1367610040083454</v>
      </c>
      <c r="AH59" s="8">
        <v>0</v>
      </c>
      <c r="AI59" s="8">
        <v>0.36769137649697392</v>
      </c>
      <c r="AJ59" s="8">
        <v>0.14066688526977369</v>
      </c>
      <c r="AK59" s="8">
        <v>0</v>
      </c>
      <c r="AL59" s="8">
        <v>1.578987127407197E-2</v>
      </c>
      <c r="AM59" s="8">
        <v>0</v>
      </c>
      <c r="AN59" s="8">
        <v>0.215579983166134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24">
        <f t="shared" si="13"/>
        <v>1</v>
      </c>
      <c r="BB59" s="1"/>
      <c r="BC59" s="8">
        <v>0</v>
      </c>
      <c r="BD59" s="8">
        <v>1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1"/>
      <c r="BP59" s="6">
        <v>10.71428571428571</v>
      </c>
      <c r="BQ59" s="6">
        <v>4.7142857142857144</v>
      </c>
      <c r="BR59" s="6">
        <v>5</v>
      </c>
      <c r="BS59" s="6">
        <v>7.4285714285714288</v>
      </c>
      <c r="BU59" s="1">
        <v>32712246</v>
      </c>
      <c r="BV59" s="1">
        <v>69477</v>
      </c>
      <c r="BW59" s="1">
        <f t="shared" si="10"/>
        <v>292614</v>
      </c>
      <c r="BX59" s="1">
        <f t="shared" si="11"/>
        <v>10981</v>
      </c>
      <c r="BZ59" s="1">
        <v>0</v>
      </c>
      <c r="CA59" s="1">
        <v>0</v>
      </c>
      <c r="CB59" s="1">
        <v>0</v>
      </c>
      <c r="CC59" s="1">
        <v>0</v>
      </c>
      <c r="CE59" s="1">
        <v>329556.63750000013</v>
      </c>
      <c r="CF59" s="1">
        <v>1381562.5</v>
      </c>
      <c r="CG59" s="1">
        <v>0</v>
      </c>
      <c r="CH59" s="1">
        <v>3536510.384615385</v>
      </c>
      <c r="CI59" s="24">
        <f t="shared" si="6"/>
        <v>5247629.5221153852</v>
      </c>
      <c r="CJ59" s="24">
        <f t="shared" si="7"/>
        <v>1711119.1375000002</v>
      </c>
      <c r="CL59" s="1">
        <v>7736184.7272727285</v>
      </c>
      <c r="CN59" s="1">
        <v>13008927.75</v>
      </c>
      <c r="CP59" s="1">
        <v>1967476</v>
      </c>
      <c r="CQ59" s="1">
        <v>991671.81772553385</v>
      </c>
      <c r="CR59" s="1">
        <v>402421</v>
      </c>
      <c r="CS59" s="1">
        <v>202833.25670093409</v>
      </c>
      <c r="CT59" s="1">
        <v>1058100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6058185.7142857146</v>
      </c>
      <c r="DF59" s="1">
        <v>0</v>
      </c>
      <c r="DG59" s="1">
        <v>2091200.75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24">
        <f t="shared" si="8"/>
        <v>8149386.4642857146</v>
      </c>
      <c r="DP59" s="1">
        <v>23064.5</v>
      </c>
      <c r="DQ59" s="1">
        <v>295650.75</v>
      </c>
      <c r="DR59" s="1">
        <v>3897844.711538461</v>
      </c>
      <c r="DS59" s="1">
        <v>4078153.615384615</v>
      </c>
      <c r="DT59" s="24">
        <f t="shared" si="9"/>
        <v>7975998.3269230761</v>
      </c>
      <c r="DV59" s="1">
        <v>372092</v>
      </c>
      <c r="DW59" s="1">
        <v>3453</v>
      </c>
      <c r="DX59" s="1">
        <v>1238882.6031468529</v>
      </c>
      <c r="DY59" s="1">
        <v>3760931.1346153822</v>
      </c>
      <c r="EA59" s="1">
        <v>0</v>
      </c>
      <c r="EB59" s="1">
        <v>0</v>
      </c>
      <c r="EC59" s="1">
        <v>56799292</v>
      </c>
      <c r="ED59" s="1">
        <v>3952287.1656999998</v>
      </c>
      <c r="EE59" s="1">
        <v>0</v>
      </c>
      <c r="EF59" s="1">
        <v>0</v>
      </c>
      <c r="EG59" s="1">
        <v>181631</v>
      </c>
      <c r="EH59" s="1">
        <v>438963</v>
      </c>
      <c r="EI59" s="1">
        <v>1360535</v>
      </c>
      <c r="EJ59" s="1">
        <v>518806.47600000008</v>
      </c>
      <c r="EK59" s="1">
        <v>0</v>
      </c>
      <c r="EL59" s="1">
        <v>0</v>
      </c>
      <c r="EM59" s="1">
        <v>3324174</v>
      </c>
      <c r="EN59" s="1">
        <v>1507777.0956999999</v>
      </c>
      <c r="EO59" s="1">
        <v>0</v>
      </c>
      <c r="EP59" s="1">
        <v>0</v>
      </c>
      <c r="EQ59" s="1">
        <v>0</v>
      </c>
      <c r="ER59" s="1">
        <v>0</v>
      </c>
      <c r="ET59"/>
      <c r="EU59">
        <v>25.190933610472872</v>
      </c>
      <c r="EV59">
        <v>164.80871559010561</v>
      </c>
      <c r="EW59">
        <v>25.197854245780359</v>
      </c>
      <c r="EX59">
        <v>109.8868533674846</v>
      </c>
      <c r="EY59"/>
      <c r="EZ59">
        <v>0.95682594849621994</v>
      </c>
      <c r="FA59" s="37">
        <v>1194505.074426468</v>
      </c>
      <c r="FB59"/>
      <c r="FC59">
        <v>1.5601563651569714</v>
      </c>
      <c r="FD59">
        <v>0.96065685449414318</v>
      </c>
      <c r="FE59">
        <v>0.25731771387581759</v>
      </c>
      <c r="FF59">
        <v>0.5321897657381347</v>
      </c>
      <c r="FG59"/>
      <c r="FH59" s="41">
        <v>9.801688367791904</v>
      </c>
      <c r="FI59" s="41">
        <v>35.279199107877744</v>
      </c>
      <c r="FJ59"/>
      <c r="FK59" s="37">
        <v>402755.24574900174</v>
      </c>
      <c r="FL59">
        <v>166643.0836390669</v>
      </c>
      <c r="FM59"/>
      <c r="FN59"/>
      <c r="FO59"/>
      <c r="FP59" s="48">
        <v>1.9082336442179275</v>
      </c>
      <c r="FQ59" s="41">
        <v>0.94142271632674823</v>
      </c>
      <c r="FR59" s="48">
        <v>0.95863782618757432</v>
      </c>
      <c r="FS59" s="41">
        <v>0.78286632197896955</v>
      </c>
      <c r="FT59" s="48">
        <v>1.0593784549285179</v>
      </c>
      <c r="FU59" s="41">
        <v>0.95984511932705718</v>
      </c>
      <c r="FV59" s="41">
        <v>32.568199669209726</v>
      </c>
      <c r="FW59" s="41">
        <v>10.292743375030241</v>
      </c>
      <c r="FX59" s="41">
        <v>18.419529941529682</v>
      </c>
      <c r="FY59"/>
      <c r="FZ59">
        <v>25100000</v>
      </c>
      <c r="GA59"/>
      <c r="GB59"/>
      <c r="GC59" s="45">
        <v>23092146.972009093</v>
      </c>
      <c r="GD59" s="45">
        <v>155701.87359098229</v>
      </c>
      <c r="GE59"/>
      <c r="GF59">
        <v>0</v>
      </c>
      <c r="GH59">
        <v>1.98</v>
      </c>
      <c r="GJ59">
        <v>130943.2</v>
      </c>
      <c r="GK59">
        <v>2512752.5</v>
      </c>
      <c r="GL59">
        <v>0</v>
      </c>
      <c r="GM59">
        <v>0</v>
      </c>
      <c r="GN59">
        <v>56799292</v>
      </c>
      <c r="GO59">
        <v>0</v>
      </c>
      <c r="GP59">
        <v>4704</v>
      </c>
      <c r="GQ59">
        <v>203343.75</v>
      </c>
      <c r="GR59">
        <v>181631</v>
      </c>
      <c r="GS59">
        <v>0</v>
      </c>
      <c r="GT59">
        <v>1360535</v>
      </c>
      <c r="GU59">
        <v>0</v>
      </c>
      <c r="GV59">
        <v>3324174</v>
      </c>
      <c r="GW59">
        <v>0</v>
      </c>
      <c r="GX59">
        <v>0</v>
      </c>
      <c r="GZ59">
        <v>3807.9419584227549</v>
      </c>
      <c r="HA59">
        <v>1980</v>
      </c>
      <c r="HC59">
        <v>1252.111125174029</v>
      </c>
      <c r="HD59">
        <v>4263.522796352584</v>
      </c>
      <c r="HF59">
        <v>25.372818610507711</v>
      </c>
      <c r="HG59">
        <v>25.304098751433781</v>
      </c>
    </row>
    <row r="60" spans="1:215" ht="14.45">
      <c r="A60" s="4">
        <v>44970</v>
      </c>
      <c r="B60" s="73">
        <f t="shared" si="2"/>
        <v>2023</v>
      </c>
      <c r="C60" s="73" t="str">
        <f t="shared" si="3"/>
        <v>2023_Q1</v>
      </c>
      <c r="D60" s="73" t="str">
        <f t="shared" si="4"/>
        <v>2023_H1</v>
      </c>
      <c r="E60" s="73" t="str">
        <f t="shared" si="14"/>
        <v>2023_W07</v>
      </c>
      <c r="F60" s="73" t="str">
        <f t="shared" si="12"/>
        <v>2023_02</v>
      </c>
      <c r="G60" s="73">
        <v>1</v>
      </c>
      <c r="H60" s="4" t="s">
        <v>73</v>
      </c>
      <c r="J60" s="1">
        <v>32816136</v>
      </c>
      <c r="K60" s="1">
        <v>22760</v>
      </c>
      <c r="L60" s="80">
        <v>10151857.4</v>
      </c>
      <c r="M60" s="1">
        <v>51272356</v>
      </c>
      <c r="N60" s="1">
        <v>40364</v>
      </c>
      <c r="O60">
        <v>15369813.09414148</v>
      </c>
      <c r="P60" s="1"/>
      <c r="Q60" s="6">
        <v>25.19407310421553</v>
      </c>
      <c r="R60" s="6">
        <v>446.03942871222432</v>
      </c>
      <c r="S60" s="80">
        <v>826772129.39999998</v>
      </c>
      <c r="T60" s="6">
        <v>25.214060699271879</v>
      </c>
      <c r="U60" s="6">
        <v>380.78022728524121</v>
      </c>
      <c r="V60">
        <v>1292784296.3786769</v>
      </c>
      <c r="W60" s="8">
        <v>4.4518572765968817E-3</v>
      </c>
      <c r="X60" s="8">
        <v>0.76572889066986449</v>
      </c>
      <c r="Y60" s="8">
        <v>6.7130308312040093E-3</v>
      </c>
      <c r="Z60" s="8">
        <v>0.7967109751201169</v>
      </c>
      <c r="AB60" s="6">
        <v>18.235920293111572</v>
      </c>
      <c r="AC60" s="6">
        <v>1.2578691063921199</v>
      </c>
      <c r="AD60" s="6">
        <v>22.440691443414064</v>
      </c>
      <c r="AE60" s="6">
        <v>1.6253125021507224</v>
      </c>
      <c r="AF60" s="1"/>
      <c r="AG60" s="8">
        <v>6.2794537779454526E-2</v>
      </c>
      <c r="AH60" s="8">
        <v>1.1928772415532351E-2</v>
      </c>
      <c r="AI60" s="8">
        <v>0.23451039520533029</v>
      </c>
      <c r="AJ60" s="8">
        <v>0.23677900872878249</v>
      </c>
      <c r="AK60" s="8">
        <v>0</v>
      </c>
      <c r="AL60" s="8">
        <v>6.3084830023138819E-3</v>
      </c>
      <c r="AM60" s="8">
        <v>0</v>
      </c>
      <c r="AN60" s="8">
        <v>0.19888953961831901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24">
        <f t="shared" si="13"/>
        <v>0</v>
      </c>
      <c r="BB60" s="1"/>
      <c r="BC60" s="8">
        <v>0</v>
      </c>
      <c r="BD60" s="8">
        <v>1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1"/>
      <c r="BP60" s="6">
        <v>10.71428571428571</v>
      </c>
      <c r="BQ60" s="6">
        <v>3.4285714285714279</v>
      </c>
      <c r="BR60" s="6">
        <v>4.1428571428571432</v>
      </c>
      <c r="BS60" s="6">
        <v>8.4285714285714288</v>
      </c>
      <c r="BU60" s="1">
        <v>32935611</v>
      </c>
      <c r="BV60" s="1">
        <v>70695</v>
      </c>
      <c r="BW60" s="1">
        <f t="shared" si="10"/>
        <v>223365</v>
      </c>
      <c r="BX60" s="1">
        <f t="shared" si="11"/>
        <v>1218</v>
      </c>
      <c r="BZ60" s="1">
        <v>0</v>
      </c>
      <c r="CA60" s="1">
        <v>0</v>
      </c>
      <c r="CB60" s="1">
        <v>0</v>
      </c>
      <c r="CC60" s="1">
        <v>0</v>
      </c>
      <c r="CE60" s="1">
        <v>179241.22500000001</v>
      </c>
      <c r="CF60" s="1">
        <v>2299607.5</v>
      </c>
      <c r="CG60" s="1">
        <v>0</v>
      </c>
      <c r="CH60" s="1">
        <v>3536510.384615385</v>
      </c>
      <c r="CI60" s="24">
        <f t="shared" si="6"/>
        <v>6015359.1096153855</v>
      </c>
      <c r="CJ60" s="24">
        <f t="shared" si="7"/>
        <v>2478848.7250000001</v>
      </c>
      <c r="CL60" s="1">
        <v>7736184.7272727285</v>
      </c>
      <c r="CN60" s="1">
        <v>13008927.75</v>
      </c>
      <c r="CP60" s="1">
        <v>570777</v>
      </c>
      <c r="CQ60" s="1">
        <v>287690.1497684989</v>
      </c>
      <c r="CR60" s="1">
        <v>1474384</v>
      </c>
      <c r="CS60" s="1">
        <v>743137.43156482908</v>
      </c>
      <c r="CT60" s="1">
        <v>1058100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6058185.7142857146</v>
      </c>
      <c r="DF60" s="1">
        <v>0</v>
      </c>
      <c r="DG60" s="1">
        <v>2091200.75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24">
        <f t="shared" si="8"/>
        <v>8149386.4642857146</v>
      </c>
      <c r="DP60" s="1">
        <v>23064.5</v>
      </c>
      <c r="DQ60" s="1">
        <v>295650.75</v>
      </c>
      <c r="DR60" s="1">
        <v>3897844.711538461</v>
      </c>
      <c r="DS60" s="1">
        <v>4078153.615384615</v>
      </c>
      <c r="DT60" s="24">
        <f t="shared" si="9"/>
        <v>7975998.3269230761</v>
      </c>
      <c r="DV60" s="1">
        <v>297052</v>
      </c>
      <c r="DW60" s="1">
        <v>3085</v>
      </c>
      <c r="DX60" s="1">
        <v>1238882.6031468529</v>
      </c>
      <c r="DY60" s="1">
        <v>3760931.1346153822</v>
      </c>
      <c r="EA60" s="1">
        <v>0</v>
      </c>
      <c r="EB60" s="1">
        <v>0</v>
      </c>
      <c r="EC60" s="1">
        <v>52785273</v>
      </c>
      <c r="ED60" s="1">
        <v>3624331.977</v>
      </c>
      <c r="EE60" s="1">
        <v>0</v>
      </c>
      <c r="EF60" s="1">
        <v>0</v>
      </c>
      <c r="EG60" s="1">
        <v>162384</v>
      </c>
      <c r="EH60" s="1">
        <v>372511</v>
      </c>
      <c r="EI60" s="1">
        <v>1831580</v>
      </c>
      <c r="EJ60" s="1">
        <v>694853.73300000001</v>
      </c>
      <c r="EK60" s="1">
        <v>4</v>
      </c>
      <c r="EL60" s="1">
        <v>0</v>
      </c>
      <c r="EM60" s="1">
        <v>4922299</v>
      </c>
      <c r="EN60" s="1">
        <v>2364575.7960000001</v>
      </c>
      <c r="EO60" s="1">
        <v>0</v>
      </c>
      <c r="EP60" s="1">
        <v>0</v>
      </c>
      <c r="EQ60" s="1">
        <v>0</v>
      </c>
      <c r="ER60" s="1">
        <v>0</v>
      </c>
      <c r="ET60"/>
      <c r="EU60">
        <v>25.19407310421553</v>
      </c>
      <c r="EV60">
        <v>446.03942871222432</v>
      </c>
      <c r="EW60">
        <v>25.214060699271879</v>
      </c>
      <c r="EX60">
        <v>380.78022728524121</v>
      </c>
      <c r="EY60"/>
      <c r="EZ60">
        <v>0.95788074653903077</v>
      </c>
      <c r="FA60" s="37">
        <v>1030827.581333328</v>
      </c>
      <c r="FB60"/>
      <c r="FC60">
        <v>1.4618567702217893</v>
      </c>
      <c r="FD60">
        <v>0.95642812666209309</v>
      </c>
      <c r="FE60">
        <v>0.25620751312911488</v>
      </c>
      <c r="FF60">
        <v>0.52571462085720055</v>
      </c>
      <c r="FG60"/>
      <c r="FH60" s="41">
        <v>9.8204521448698117</v>
      </c>
      <c r="FI60" s="41">
        <v>34.865806081541095</v>
      </c>
      <c r="FJ60"/>
      <c r="FK60" s="37">
        <v>388317.93872548611</v>
      </c>
      <c r="FL60">
        <v>164316.9163609331</v>
      </c>
      <c r="FM60"/>
      <c r="FN60"/>
      <c r="FO60"/>
      <c r="FP60" s="48">
        <v>1.2578691063921199</v>
      </c>
      <c r="FQ60" s="41">
        <v>0.94693965570735661</v>
      </c>
      <c r="FR60" s="48">
        <v>0.56388004386463375</v>
      </c>
      <c r="FS60" s="41">
        <v>0.81829910901125902</v>
      </c>
      <c r="FT60" s="48">
        <v>1.484729498607799</v>
      </c>
      <c r="FU60" s="41">
        <v>0.95570449253806911</v>
      </c>
      <c r="FV60" s="41">
        <v>32.390804191896805</v>
      </c>
      <c r="FW60" s="41">
        <v>10.255779867409089</v>
      </c>
      <c r="FX60" s="41">
        <v>18.235920293111572</v>
      </c>
      <c r="FY60"/>
      <c r="FZ60">
        <v>0</v>
      </c>
      <c r="GA60"/>
      <c r="GB60"/>
      <c r="GC60" s="45">
        <v>23092146.972009093</v>
      </c>
      <c r="GD60" s="45">
        <v>155701.87359098229</v>
      </c>
      <c r="GE60"/>
      <c r="GF60">
        <v>0</v>
      </c>
      <c r="GH60">
        <v>1.98</v>
      </c>
      <c r="GJ60">
        <v>55197.2</v>
      </c>
      <c r="GK60">
        <v>1013577.6</v>
      </c>
      <c r="GL60">
        <v>0</v>
      </c>
      <c r="GM60">
        <v>0</v>
      </c>
      <c r="GN60">
        <v>52785273</v>
      </c>
      <c r="GO60">
        <v>0</v>
      </c>
      <c r="GP60">
        <v>4160</v>
      </c>
      <c r="GQ60">
        <v>203343.75</v>
      </c>
      <c r="GR60">
        <v>162384</v>
      </c>
      <c r="GS60">
        <v>0</v>
      </c>
      <c r="GT60">
        <v>1831580</v>
      </c>
      <c r="GU60">
        <v>4</v>
      </c>
      <c r="GV60">
        <v>4922299</v>
      </c>
      <c r="GW60">
        <v>0</v>
      </c>
      <c r="GX60">
        <v>0</v>
      </c>
      <c r="GZ60">
        <v>3904.588756577125</v>
      </c>
      <c r="HA60">
        <v>1980</v>
      </c>
      <c r="HC60">
        <v>1515.6217293795171</v>
      </c>
      <c r="HD60">
        <v>3708.4732608747918</v>
      </c>
      <c r="HF60">
        <v>25.38446741163991</v>
      </c>
      <c r="HG60">
        <v>25.306735076914599</v>
      </c>
    </row>
    <row r="61" spans="1:215" ht="14.45">
      <c r="A61" s="4">
        <v>44977</v>
      </c>
      <c r="B61" s="73">
        <f t="shared" si="2"/>
        <v>2023</v>
      </c>
      <c r="C61" s="73" t="str">
        <f t="shared" si="3"/>
        <v>2023_Q1</v>
      </c>
      <c r="D61" s="73" t="str">
        <f t="shared" si="4"/>
        <v>2023_H1</v>
      </c>
      <c r="E61" s="73" t="str">
        <f t="shared" si="14"/>
        <v>2023_W08</v>
      </c>
      <c r="F61" s="73" t="str">
        <f t="shared" si="12"/>
        <v>2023_02</v>
      </c>
      <c r="G61" s="73">
        <v>1</v>
      </c>
      <c r="H61" s="4" t="s">
        <v>73</v>
      </c>
      <c r="J61" s="1">
        <v>32420168</v>
      </c>
      <c r="K61" s="1">
        <v>10259</v>
      </c>
      <c r="L61" s="80">
        <v>9914702.1879999992</v>
      </c>
      <c r="M61" s="1">
        <v>51142552</v>
      </c>
      <c r="N61" s="1">
        <v>18342</v>
      </c>
      <c r="O61">
        <v>22052467.028250381</v>
      </c>
      <c r="P61" s="1"/>
      <c r="Q61" s="6">
        <v>25.301343287301901</v>
      </c>
      <c r="R61" s="6">
        <v>966.43943738939356</v>
      </c>
      <c r="S61" s="80">
        <v>820273800</v>
      </c>
      <c r="T61" s="6">
        <v>25.198501370261621</v>
      </c>
      <c r="U61" s="6">
        <v>1202.293480986282</v>
      </c>
      <c r="V61">
        <v>1288715666.650676</v>
      </c>
      <c r="W61" s="8">
        <v>0</v>
      </c>
      <c r="X61" s="8">
        <v>0.47106975750219049</v>
      </c>
      <c r="Y61" s="8">
        <v>6.7690279043827991E-3</v>
      </c>
      <c r="Z61" s="8">
        <v>0.31051911232777779</v>
      </c>
      <c r="AB61" s="6">
        <v>18.087261798239147</v>
      </c>
      <c r="AC61" s="6">
        <v>0.71613909125126896</v>
      </c>
      <c r="AD61" s="6">
        <v>22.362980426678675</v>
      </c>
      <c r="AE61" s="6">
        <v>0.99524118264353845</v>
      </c>
      <c r="AF61" s="1"/>
      <c r="AG61" s="8">
        <v>3.4609406544001957E-2</v>
      </c>
      <c r="AH61" s="8">
        <v>1.4917672183572489E-3</v>
      </c>
      <c r="AI61" s="8">
        <v>0.24113891556883141</v>
      </c>
      <c r="AJ61" s="8">
        <v>0.19586590917081731</v>
      </c>
      <c r="AK61" s="8">
        <v>0.3022730636379416</v>
      </c>
      <c r="AL61" s="8">
        <v>1.1683509214027311E-3</v>
      </c>
      <c r="AM61" s="8">
        <v>0</v>
      </c>
      <c r="AN61" s="8">
        <v>0.17271599220338829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24">
        <f t="shared" si="13"/>
        <v>1</v>
      </c>
      <c r="BB61" s="1"/>
      <c r="BC61" s="8">
        <v>0</v>
      </c>
      <c r="BD61" s="8">
        <v>1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1"/>
      <c r="BP61" s="6">
        <v>10.857142857142859</v>
      </c>
      <c r="BQ61" s="6">
        <v>3.5714285714285721</v>
      </c>
      <c r="BR61" s="6">
        <v>4.1428571428571432</v>
      </c>
      <c r="BS61" s="6">
        <v>8</v>
      </c>
      <c r="BU61" s="1">
        <v>33076693</v>
      </c>
      <c r="BV61" s="1">
        <v>71686</v>
      </c>
      <c r="BW61" s="1">
        <f t="shared" si="10"/>
        <v>141082</v>
      </c>
      <c r="BX61" s="1">
        <f t="shared" si="11"/>
        <v>991</v>
      </c>
      <c r="BZ61" s="1">
        <v>0</v>
      </c>
      <c r="CA61" s="1">
        <v>0</v>
      </c>
      <c r="CB61" s="1">
        <v>0</v>
      </c>
      <c r="CC61" s="1">
        <v>0</v>
      </c>
      <c r="CE61" s="1">
        <v>162210.38375000001</v>
      </c>
      <c r="CF61" s="1">
        <v>1917272.5</v>
      </c>
      <c r="CG61" s="1">
        <v>0</v>
      </c>
      <c r="CH61" s="1">
        <v>3536510.384615385</v>
      </c>
      <c r="CI61" s="24">
        <f t="shared" si="6"/>
        <v>5615993.268365385</v>
      </c>
      <c r="CJ61" s="24">
        <f t="shared" si="7"/>
        <v>2079482.88375</v>
      </c>
      <c r="CL61" s="1">
        <v>7736184.7272727285</v>
      </c>
      <c r="CN61" s="1">
        <v>13008927.75</v>
      </c>
      <c r="CP61" s="1">
        <v>2543163</v>
      </c>
      <c r="CQ61" s="1">
        <v>1281836.766996051</v>
      </c>
      <c r="CR61" s="1">
        <v>1098142</v>
      </c>
      <c r="CS61" s="1">
        <v>553499.24129227153</v>
      </c>
      <c r="CT61" s="1">
        <v>1058100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6058185.7142857146</v>
      </c>
      <c r="DF61" s="1">
        <v>0</v>
      </c>
      <c r="DG61" s="1">
        <v>2091200.75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24">
        <f t="shared" si="8"/>
        <v>8149386.4642857146</v>
      </c>
      <c r="DP61" s="1">
        <v>23064.5</v>
      </c>
      <c r="DQ61" s="1">
        <v>295650.75</v>
      </c>
      <c r="DR61" s="1">
        <v>3897844.711538461</v>
      </c>
      <c r="DS61" s="1">
        <v>4078153.615384615</v>
      </c>
      <c r="DT61" s="24">
        <f t="shared" si="9"/>
        <v>7975998.3269230761</v>
      </c>
      <c r="DV61" s="1">
        <v>348477</v>
      </c>
      <c r="DW61" s="1">
        <v>3080</v>
      </c>
      <c r="DX61" s="1">
        <v>1238882.6031468529</v>
      </c>
      <c r="DY61" s="1">
        <v>3760931.1346153822</v>
      </c>
      <c r="EA61" s="1">
        <v>0</v>
      </c>
      <c r="EB61" s="1">
        <v>0</v>
      </c>
      <c r="EC61" s="1">
        <v>54353028</v>
      </c>
      <c r="ED61" s="1">
        <v>4004506.1686999998</v>
      </c>
      <c r="EE61" s="1">
        <v>0</v>
      </c>
      <c r="EF61" s="1">
        <v>0</v>
      </c>
      <c r="EG61" s="1">
        <v>164036</v>
      </c>
      <c r="EH61" s="1">
        <v>447053</v>
      </c>
      <c r="EI61" s="1">
        <v>1821378</v>
      </c>
      <c r="EJ61" s="1">
        <v>689936.4439999999</v>
      </c>
      <c r="EK61" s="1">
        <v>0</v>
      </c>
      <c r="EL61" s="1">
        <v>0</v>
      </c>
      <c r="EM61" s="1">
        <v>4539359</v>
      </c>
      <c r="EN61" s="1">
        <v>2492437.9963000002</v>
      </c>
      <c r="EO61" s="1">
        <v>0</v>
      </c>
      <c r="EP61" s="1">
        <v>0</v>
      </c>
      <c r="EQ61" s="1">
        <v>0</v>
      </c>
      <c r="ER61" s="1">
        <v>0</v>
      </c>
      <c r="ET61"/>
      <c r="EU61">
        <v>25.301343287301901</v>
      </c>
      <c r="EV61">
        <v>966.43943738939356</v>
      </c>
      <c r="EW61">
        <v>25.198501370261621</v>
      </c>
      <c r="EX61">
        <v>1202.293480986282</v>
      </c>
      <c r="EY61"/>
      <c r="EZ61">
        <v>0.95833659983157871</v>
      </c>
      <c r="FA61" s="37">
        <v>1835336.0082883225</v>
      </c>
      <c r="FB61"/>
      <c r="FC61">
        <v>1.3445726117037762</v>
      </c>
      <c r="FD61">
        <v>0.94673652229017313</v>
      </c>
      <c r="FE61">
        <v>0.32380158092193634</v>
      </c>
      <c r="FF61">
        <v>0.54875533779751051</v>
      </c>
      <c r="FG61"/>
      <c r="FH61" s="41">
        <v>10.24394554833483</v>
      </c>
      <c r="FI61" s="41">
        <v>34.615929194435985</v>
      </c>
      <c r="FJ61"/>
      <c r="FK61" s="37">
        <v>390346.81552551215</v>
      </c>
      <c r="FL61">
        <v>0</v>
      </c>
      <c r="FM61"/>
      <c r="FN61"/>
      <c r="FO61"/>
      <c r="FP61" s="48">
        <v>0.71613909125126896</v>
      </c>
      <c r="FQ61" s="41">
        <v>0.94711878554094275</v>
      </c>
      <c r="FR61" s="48">
        <v>0.57432946942302787</v>
      </c>
      <c r="FS61" s="41">
        <v>0.84447644568296842</v>
      </c>
      <c r="FT61" s="48">
        <v>1.2740757155310567</v>
      </c>
      <c r="FU61" s="41">
        <v>0.94207926342408033</v>
      </c>
      <c r="FV61" s="41">
        <v>32.14748460873755</v>
      </c>
      <c r="FW61" s="41">
        <v>10.307489125277773</v>
      </c>
      <c r="FX61" s="41">
        <v>18.087261798239147</v>
      </c>
      <c r="FY61"/>
      <c r="FZ61">
        <v>0</v>
      </c>
      <c r="GA61"/>
      <c r="GB61"/>
      <c r="GC61" s="45">
        <v>23092146.972009093</v>
      </c>
      <c r="GD61" s="45">
        <v>155701.87359098229</v>
      </c>
      <c r="GE61"/>
      <c r="GF61">
        <v>0</v>
      </c>
      <c r="GH61">
        <v>1.98</v>
      </c>
      <c r="GJ61">
        <v>283129.8</v>
      </c>
      <c r="GK61">
        <v>594642.9</v>
      </c>
      <c r="GL61">
        <v>0</v>
      </c>
      <c r="GM61">
        <v>0</v>
      </c>
      <c r="GN61">
        <v>54353028</v>
      </c>
      <c r="GO61">
        <v>0</v>
      </c>
      <c r="GP61">
        <v>3589</v>
      </c>
      <c r="GQ61">
        <v>203343.75</v>
      </c>
      <c r="GR61">
        <v>164036</v>
      </c>
      <c r="GS61">
        <v>0</v>
      </c>
      <c r="GT61">
        <v>1821378</v>
      </c>
      <c r="GU61">
        <v>0</v>
      </c>
      <c r="GV61">
        <v>4539359</v>
      </c>
      <c r="GW61">
        <v>0</v>
      </c>
      <c r="GX61">
        <v>0</v>
      </c>
      <c r="GZ61">
        <v>4059.0472136222911</v>
      </c>
      <c r="HA61">
        <v>1980</v>
      </c>
      <c r="HC61">
        <v>1502.9141328144001</v>
      </c>
      <c r="HD61">
        <v>3974.759788035386</v>
      </c>
      <c r="HF61">
        <v>25.3702331866427</v>
      </c>
      <c r="HG61">
        <v>25.301343287301901</v>
      </c>
    </row>
    <row r="62" spans="1:215" ht="14.45">
      <c r="A62" s="4">
        <v>44984</v>
      </c>
      <c r="B62" s="73">
        <f t="shared" si="2"/>
        <v>2023</v>
      </c>
      <c r="C62" s="73" t="str">
        <f t="shared" si="3"/>
        <v>2023_Q1</v>
      </c>
      <c r="D62" s="73" t="str">
        <f t="shared" si="4"/>
        <v>2023_H1</v>
      </c>
      <c r="E62" s="73" t="str">
        <f t="shared" si="14"/>
        <v>2023_W09</v>
      </c>
      <c r="F62" s="73" t="str">
        <f t="shared" si="12"/>
        <v>2023_02</v>
      </c>
      <c r="G62" s="73">
        <v>1</v>
      </c>
      <c r="H62" s="4" t="s">
        <v>73</v>
      </c>
      <c r="J62" s="1">
        <v>33195220</v>
      </c>
      <c r="K62" s="1">
        <v>6194</v>
      </c>
      <c r="L62" s="80">
        <v>10092636.32</v>
      </c>
      <c r="M62" s="1">
        <v>52471044</v>
      </c>
      <c r="N62" s="1">
        <v>12439</v>
      </c>
      <c r="O62">
        <v>20080220</v>
      </c>
      <c r="P62" s="1"/>
      <c r="Q62" s="6">
        <v>25.265056535248149</v>
      </c>
      <c r="R62" s="6">
        <v>1629.4214269268</v>
      </c>
      <c r="S62" s="80">
        <v>838679110</v>
      </c>
      <c r="T62" s="6">
        <v>25.328547684318991</v>
      </c>
      <c r="U62" s="6">
        <v>1614.295361363454</v>
      </c>
      <c r="V62">
        <v>1329015340</v>
      </c>
      <c r="W62" s="8">
        <v>0</v>
      </c>
      <c r="X62" s="8">
        <v>5.7918111774665347E-2</v>
      </c>
      <c r="Y62" s="8">
        <v>0</v>
      </c>
      <c r="Z62" s="8">
        <v>0</v>
      </c>
      <c r="AB62" s="6">
        <v>19.032086731137866</v>
      </c>
      <c r="AC62" s="6">
        <v>0.46683041522091828</v>
      </c>
      <c r="AD62" s="6">
        <v>23.418800240625341</v>
      </c>
      <c r="AE62" s="6">
        <v>0.71710097767942427</v>
      </c>
      <c r="AF62" s="1"/>
      <c r="AG62" s="8">
        <v>0</v>
      </c>
      <c r="AH62" s="8">
        <v>1.4521500424617429E-2</v>
      </c>
      <c r="AI62" s="8">
        <v>0</v>
      </c>
      <c r="AJ62" s="8">
        <v>0.24670621061179679</v>
      </c>
      <c r="AK62" s="8">
        <v>0</v>
      </c>
      <c r="AL62" s="8">
        <v>0</v>
      </c>
      <c r="AM62" s="8">
        <v>0</v>
      </c>
      <c r="AN62" s="8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24">
        <f t="shared" si="13"/>
        <v>0</v>
      </c>
      <c r="BB62" s="1"/>
      <c r="BC62" s="8">
        <v>0</v>
      </c>
      <c r="BD62" s="8">
        <v>0.2857142857142857</v>
      </c>
      <c r="BE62" s="8">
        <v>0.7142857142857143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1"/>
      <c r="BP62" s="6">
        <v>14.428571428571431</v>
      </c>
      <c r="BQ62" s="6">
        <v>7.4285714285714288</v>
      </c>
      <c r="BR62" s="6">
        <v>9.2857142857142865</v>
      </c>
      <c r="BS62" s="6">
        <v>8.7142857142857135</v>
      </c>
      <c r="BU62" s="1">
        <v>33172567</v>
      </c>
      <c r="BV62" s="1">
        <v>72268</v>
      </c>
      <c r="BW62" s="1">
        <f t="shared" si="10"/>
        <v>95874</v>
      </c>
      <c r="BX62" s="1">
        <f t="shared" si="11"/>
        <v>582</v>
      </c>
      <c r="BZ62" s="1">
        <v>0</v>
      </c>
      <c r="CA62" s="1">
        <v>0</v>
      </c>
      <c r="CB62" s="1">
        <v>0</v>
      </c>
      <c r="CC62" s="1">
        <v>0</v>
      </c>
      <c r="CE62" s="1">
        <v>448172.05750000011</v>
      </c>
      <c r="CF62" s="1">
        <v>2355816.25</v>
      </c>
      <c r="CG62" s="1">
        <v>0</v>
      </c>
      <c r="CH62" s="1">
        <v>3536510.384615385</v>
      </c>
      <c r="CI62" s="24">
        <f t="shared" si="6"/>
        <v>6340498.6921153851</v>
      </c>
      <c r="CJ62" s="24">
        <f t="shared" si="7"/>
        <v>2803988.3075000001</v>
      </c>
      <c r="CL62" s="1">
        <v>7736184.7272727285</v>
      </c>
      <c r="CN62" s="1">
        <v>6015826.5999999996</v>
      </c>
      <c r="CP62" s="1">
        <v>326317</v>
      </c>
      <c r="CQ62" s="1">
        <v>164474.36845214019</v>
      </c>
      <c r="CR62" s="1">
        <v>17093</v>
      </c>
      <c r="CS62" s="1">
        <v>8615.4272684304924</v>
      </c>
      <c r="CT62" s="1">
        <v>846480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1163591.4285714291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24">
        <f t="shared" si="8"/>
        <v>1163591.4285714291</v>
      </c>
      <c r="DP62" s="1">
        <v>20481.400000000001</v>
      </c>
      <c r="DQ62" s="1">
        <v>456941</v>
      </c>
      <c r="DR62" s="1">
        <v>3897844.711538461</v>
      </c>
      <c r="DS62" s="1">
        <v>4078153.615384615</v>
      </c>
      <c r="DT62" s="24">
        <f t="shared" si="9"/>
        <v>7975998.3269230761</v>
      </c>
      <c r="DV62" s="1">
        <v>276255</v>
      </c>
      <c r="DW62" s="1">
        <v>3182</v>
      </c>
      <c r="DX62" s="1">
        <v>1238882.6031468529</v>
      </c>
      <c r="DY62" s="1">
        <v>3760931.1346153822</v>
      </c>
      <c r="EA62" s="1">
        <v>0</v>
      </c>
      <c r="EB62" s="1">
        <v>0</v>
      </c>
      <c r="EC62" s="1">
        <v>80316294</v>
      </c>
      <c r="ED62" s="1">
        <v>5702286.5626999997</v>
      </c>
      <c r="EE62" s="1">
        <v>0</v>
      </c>
      <c r="EF62" s="1">
        <v>0</v>
      </c>
      <c r="EG62" s="1">
        <v>147243</v>
      </c>
      <c r="EH62" s="1">
        <v>362398</v>
      </c>
      <c r="EI62" s="1">
        <v>2237596</v>
      </c>
      <c r="EJ62" s="1">
        <v>852000.25100000005</v>
      </c>
      <c r="EK62" s="1">
        <v>4</v>
      </c>
      <c r="EL62" s="1">
        <v>0</v>
      </c>
      <c r="EM62" s="1">
        <v>8001663</v>
      </c>
      <c r="EN62" s="1">
        <v>3226956.2949999999</v>
      </c>
      <c r="EO62" s="1">
        <v>0</v>
      </c>
      <c r="EP62" s="1">
        <v>0</v>
      </c>
      <c r="EQ62" s="1">
        <v>0</v>
      </c>
      <c r="ER62" s="1">
        <v>0</v>
      </c>
      <c r="ET62"/>
      <c r="EU62">
        <v>25.265056535248149</v>
      </c>
      <c r="EV62">
        <v>1629.4214269268</v>
      </c>
      <c r="EW62">
        <v>25.328547684318991</v>
      </c>
      <c r="EX62">
        <v>1614.295361363454</v>
      </c>
      <c r="EY62"/>
      <c r="EZ62">
        <v>0.93816418002707125</v>
      </c>
      <c r="FA62" s="37">
        <v>173089.79572057069</v>
      </c>
      <c r="FB62"/>
      <c r="FC62">
        <v>0.90834515974520968</v>
      </c>
      <c r="FD62">
        <v>0.93828560521685278</v>
      </c>
      <c r="FE62">
        <v>0.29015137541959829</v>
      </c>
      <c r="FF62">
        <v>0.56148922949856039</v>
      </c>
      <c r="FG62"/>
      <c r="FH62" s="41">
        <v>10.019288680852572</v>
      </c>
      <c r="FI62" s="41">
        <v>34.564593751865807</v>
      </c>
      <c r="FJ62"/>
      <c r="FK62" s="37">
        <v>0</v>
      </c>
      <c r="FL62">
        <v>0</v>
      </c>
      <c r="FM62"/>
      <c r="FN62"/>
      <c r="FO62"/>
      <c r="FP62" s="48">
        <v>0.46683041522091828</v>
      </c>
      <c r="FQ62" s="41">
        <v>0.88817175388575154</v>
      </c>
      <c r="FR62" s="48">
        <v>0.29278425797556029</v>
      </c>
      <c r="FS62" s="41">
        <v>0.74491677218419627</v>
      </c>
      <c r="FT62" s="48">
        <v>1.5664707834968024</v>
      </c>
      <c r="FU62" s="41">
        <v>0.94825940295807154</v>
      </c>
      <c r="FV62" s="41">
        <v>32.111572050280856</v>
      </c>
      <c r="FW62" s="41">
        <v>10.28725779147261</v>
      </c>
      <c r="FX62" s="41">
        <v>19.032086731137866</v>
      </c>
      <c r="FY62"/>
      <c r="FZ62">
        <v>0</v>
      </c>
      <c r="GA62"/>
      <c r="GB62"/>
      <c r="GC62" s="45">
        <v>23092146.972009093</v>
      </c>
      <c r="GD62" s="45">
        <v>155701.87359098229</v>
      </c>
      <c r="GE62"/>
      <c r="GF62">
        <v>0</v>
      </c>
      <c r="GH62">
        <v>1.98</v>
      </c>
      <c r="GJ62">
        <v>87927.400000000009</v>
      </c>
      <c r="GK62">
        <v>35000</v>
      </c>
      <c r="GL62">
        <v>0</v>
      </c>
      <c r="GM62">
        <v>0</v>
      </c>
      <c r="GN62">
        <v>80316294</v>
      </c>
      <c r="GO62">
        <v>0</v>
      </c>
      <c r="GP62">
        <v>3775</v>
      </c>
      <c r="GQ62">
        <v>162675</v>
      </c>
      <c r="GR62">
        <v>147243</v>
      </c>
      <c r="GS62">
        <v>0</v>
      </c>
      <c r="GT62">
        <v>2237596</v>
      </c>
      <c r="GU62">
        <v>4</v>
      </c>
      <c r="GV62">
        <v>8001663</v>
      </c>
      <c r="GW62">
        <v>0</v>
      </c>
      <c r="GX62">
        <v>0</v>
      </c>
      <c r="GZ62">
        <v>5012.3395654370897</v>
      </c>
      <c r="HA62">
        <v>1980</v>
      </c>
      <c r="HC62">
        <v>1982.566076469079</v>
      </c>
      <c r="HD62">
        <v>3683.9745597637848</v>
      </c>
      <c r="HF62">
        <v>25.328547684318991</v>
      </c>
      <c r="HG62">
        <v>25.265056535248149</v>
      </c>
    </row>
    <row r="63" spans="1:215" ht="14.45">
      <c r="A63" s="4">
        <v>44991</v>
      </c>
      <c r="B63" s="73">
        <f t="shared" si="2"/>
        <v>2023</v>
      </c>
      <c r="C63" s="73" t="str">
        <f t="shared" si="3"/>
        <v>2023_Q1</v>
      </c>
      <c r="D63" s="73" t="str">
        <f t="shared" si="4"/>
        <v>2023_H1</v>
      </c>
      <c r="E63" s="73" t="str">
        <f t="shared" si="14"/>
        <v>2023_W10</v>
      </c>
      <c r="F63" s="73" t="str">
        <f t="shared" si="12"/>
        <v>2023_03</v>
      </c>
      <c r="G63" s="73">
        <v>1</v>
      </c>
      <c r="H63" s="4" t="s">
        <v>73</v>
      </c>
      <c r="J63" s="1">
        <v>32924360</v>
      </c>
      <c r="K63" s="1">
        <v>6984</v>
      </c>
      <c r="L63" s="80">
        <v>10585215.050000001</v>
      </c>
      <c r="M63" s="1">
        <v>67681036</v>
      </c>
      <c r="N63" s="1">
        <v>51947</v>
      </c>
      <c r="O63">
        <v>54748060</v>
      </c>
      <c r="P63" s="1"/>
      <c r="Q63" s="6">
        <v>25.211741701281358</v>
      </c>
      <c r="R63" s="6">
        <v>1515.637893509446</v>
      </c>
      <c r="S63" s="80">
        <v>830080460</v>
      </c>
      <c r="T63" s="6">
        <v>19.165963564742121</v>
      </c>
      <c r="U63" s="6">
        <v>1053.921496910312</v>
      </c>
      <c r="V63">
        <v>1297172270</v>
      </c>
      <c r="W63" s="8">
        <v>0</v>
      </c>
      <c r="X63" s="8">
        <v>0.13964563644041039</v>
      </c>
      <c r="Y63" s="8">
        <v>0.22203762046687411</v>
      </c>
      <c r="Z63" s="8">
        <v>0.44397925496876728</v>
      </c>
      <c r="AB63" s="6">
        <v>19.280464388094103</v>
      </c>
      <c r="AC63" s="6">
        <v>0.5218963958160201</v>
      </c>
      <c r="AD63" s="6">
        <v>23.999014995637957</v>
      </c>
      <c r="AE63" s="6">
        <v>1.8036143979384938</v>
      </c>
      <c r="AF63" s="1"/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24">
        <f t="shared" si="13"/>
        <v>0</v>
      </c>
      <c r="BB63" s="1"/>
      <c r="BC63" s="8">
        <v>0</v>
      </c>
      <c r="BD63" s="8">
        <v>0</v>
      </c>
      <c r="BE63" s="8">
        <v>1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1"/>
      <c r="BP63" s="6">
        <v>18.714285714285719</v>
      </c>
      <c r="BQ63" s="6">
        <v>11.71428571428571</v>
      </c>
      <c r="BR63" s="6">
        <v>14.28571428571429</v>
      </c>
      <c r="BS63" s="6">
        <v>8.2857142857142865</v>
      </c>
      <c r="BU63" s="1">
        <v>33251497</v>
      </c>
      <c r="BV63" s="1">
        <v>72771</v>
      </c>
      <c r="BW63" s="1">
        <f t="shared" si="10"/>
        <v>78930</v>
      </c>
      <c r="BX63" s="1">
        <f t="shared" si="11"/>
        <v>503</v>
      </c>
      <c r="BZ63" s="1">
        <v>336568090.90909088</v>
      </c>
      <c r="CA63" s="1">
        <v>822722</v>
      </c>
      <c r="CB63" s="1">
        <v>43195454.545454547</v>
      </c>
      <c r="CC63" s="1">
        <v>47515</v>
      </c>
      <c r="CE63" s="1">
        <v>236285.82</v>
      </c>
      <c r="CF63" s="1">
        <v>1441231.25</v>
      </c>
      <c r="CG63" s="1">
        <v>0</v>
      </c>
      <c r="CH63" s="1">
        <v>3536510.384615385</v>
      </c>
      <c r="CI63" s="24">
        <f t="shared" si="6"/>
        <v>5214027.4546153853</v>
      </c>
      <c r="CJ63" s="24">
        <f t="shared" si="7"/>
        <v>1677517.07</v>
      </c>
      <c r="CL63" s="1">
        <v>7736184.7272727285</v>
      </c>
      <c r="CN63" s="1">
        <v>6015826.5999999996</v>
      </c>
      <c r="CP63" s="1">
        <v>3068698</v>
      </c>
      <c r="CQ63" s="1">
        <v>1546723.479072025</v>
      </c>
      <c r="CR63" s="1">
        <v>0</v>
      </c>
      <c r="CS63" s="1">
        <v>0</v>
      </c>
      <c r="CT63" s="1">
        <v>846480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1163591.4285714291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24">
        <f t="shared" si="8"/>
        <v>1163591.4285714291</v>
      </c>
      <c r="DP63" s="1">
        <v>20481.400000000001</v>
      </c>
      <c r="DQ63" s="1">
        <v>456941</v>
      </c>
      <c r="DR63" s="1">
        <v>3897844.711538461</v>
      </c>
      <c r="DS63" s="1">
        <v>4078153.615384615</v>
      </c>
      <c r="DT63" s="24">
        <f t="shared" si="9"/>
        <v>7975998.3269230761</v>
      </c>
      <c r="DV63" s="1">
        <v>380792</v>
      </c>
      <c r="DW63" s="1">
        <v>3022</v>
      </c>
      <c r="DX63" s="1">
        <v>5607915.3531468529</v>
      </c>
      <c r="DY63" s="1">
        <v>3760931.1346153822</v>
      </c>
      <c r="EA63" s="1">
        <v>0</v>
      </c>
      <c r="EB63" s="1">
        <v>0</v>
      </c>
      <c r="EC63" s="1">
        <v>67450255</v>
      </c>
      <c r="ED63" s="1">
        <v>4591380.8563000001</v>
      </c>
      <c r="EE63" s="1">
        <v>0</v>
      </c>
      <c r="EF63" s="1">
        <v>0</v>
      </c>
      <c r="EG63" s="1">
        <v>155519</v>
      </c>
      <c r="EH63" s="1">
        <v>386904</v>
      </c>
      <c r="EI63" s="1">
        <v>25</v>
      </c>
      <c r="EJ63" s="1">
        <v>0</v>
      </c>
      <c r="EK63" s="1">
        <v>0</v>
      </c>
      <c r="EL63" s="1">
        <v>0</v>
      </c>
      <c r="EM63" s="1">
        <v>21750741</v>
      </c>
      <c r="EN63" s="1">
        <v>3289964.5260000001</v>
      </c>
      <c r="EO63" s="1">
        <v>0</v>
      </c>
      <c r="EP63" s="1">
        <v>0</v>
      </c>
      <c r="EQ63" s="1">
        <v>629</v>
      </c>
      <c r="ER63" s="1">
        <v>1243</v>
      </c>
      <c r="ET63"/>
      <c r="EU63">
        <v>25.211741701281358</v>
      </c>
      <c r="EV63">
        <v>1515.637893509446</v>
      </c>
      <c r="EW63">
        <v>19.165963564742121</v>
      </c>
      <c r="EX63">
        <v>1053.921496910312</v>
      </c>
      <c r="EY63"/>
      <c r="EZ63">
        <v>0.95000988730151381</v>
      </c>
      <c r="FA63" s="37">
        <v>1546723.479072025</v>
      </c>
      <c r="FB63"/>
      <c r="FC63">
        <v>0.84317783001730717</v>
      </c>
      <c r="FD63">
        <v>0.91672318699859467</v>
      </c>
      <c r="FE63">
        <v>0.25861498512882236</v>
      </c>
      <c r="FF63">
        <v>0.56302675450825368</v>
      </c>
      <c r="FG63"/>
      <c r="FH63" s="41">
        <v>10.089025317669535</v>
      </c>
      <c r="FI63" s="41">
        <v>34.482683435903418</v>
      </c>
      <c r="FJ63"/>
      <c r="FK63" s="37">
        <v>16454440</v>
      </c>
      <c r="FL63">
        <v>0</v>
      </c>
      <c r="FM63"/>
      <c r="FN63"/>
      <c r="FO63"/>
      <c r="FP63" s="48">
        <v>0.5218963958160201</v>
      </c>
      <c r="FQ63" s="41">
        <v>0.78702966182475231</v>
      </c>
      <c r="FR63" s="48">
        <v>0.25792066686597104</v>
      </c>
      <c r="FS63" s="41">
        <v>0.66603626915376524</v>
      </c>
      <c r="FT63" s="48">
        <v>0.71095050001665283</v>
      </c>
      <c r="FU63" s="41">
        <v>0.93498892362494035</v>
      </c>
      <c r="FV63" s="41">
        <v>32.024242068337607</v>
      </c>
      <c r="FW63" s="41">
        <v>10.112100524858572</v>
      </c>
      <c r="FX63" s="41">
        <v>19.280464388094103</v>
      </c>
      <c r="FY63"/>
      <c r="FZ63">
        <v>0</v>
      </c>
      <c r="GA63"/>
      <c r="GB63"/>
      <c r="GC63" s="45">
        <v>86101648.276356921</v>
      </c>
      <c r="GD63" s="45">
        <v>118089502.8301127</v>
      </c>
      <c r="GE63"/>
      <c r="GF63">
        <v>0</v>
      </c>
      <c r="GH63">
        <v>1.98</v>
      </c>
      <c r="GJ63">
        <v>65945.55</v>
      </c>
      <c r="GK63">
        <v>648654.42118752666</v>
      </c>
      <c r="GL63">
        <v>0</v>
      </c>
      <c r="GM63">
        <v>0</v>
      </c>
      <c r="GN63">
        <v>67450255</v>
      </c>
      <c r="GO63">
        <v>0</v>
      </c>
      <c r="GP63">
        <v>3816</v>
      </c>
      <c r="GQ63">
        <v>162675</v>
      </c>
      <c r="GR63">
        <v>155519</v>
      </c>
      <c r="GS63">
        <v>0</v>
      </c>
      <c r="GT63">
        <v>25</v>
      </c>
      <c r="GU63">
        <v>0</v>
      </c>
      <c r="GV63">
        <v>21750741</v>
      </c>
      <c r="GW63">
        <v>0</v>
      </c>
      <c r="GX63">
        <v>629</v>
      </c>
      <c r="GZ63">
        <v>4977.6619447118692</v>
      </c>
      <c r="HA63">
        <v>1980</v>
      </c>
      <c r="HC63">
        <v>1980</v>
      </c>
      <c r="HD63">
        <v>5029.4799150055651</v>
      </c>
      <c r="HF63">
        <v>24.636105895305739</v>
      </c>
      <c r="HG63">
        <v>25.211741701281358</v>
      </c>
    </row>
    <row r="64" spans="1:215" ht="14.45">
      <c r="A64" s="4">
        <v>44998</v>
      </c>
      <c r="B64" s="73">
        <f t="shared" si="2"/>
        <v>2023</v>
      </c>
      <c r="C64" s="73" t="str">
        <f t="shared" si="3"/>
        <v>2023_Q1</v>
      </c>
      <c r="D64" s="73" t="str">
        <f t="shared" si="4"/>
        <v>2023_H1</v>
      </c>
      <c r="E64" s="73" t="str">
        <f t="shared" si="14"/>
        <v>2023_W11</v>
      </c>
      <c r="F64" s="73" t="str">
        <f t="shared" si="12"/>
        <v>2023_03</v>
      </c>
      <c r="G64" s="73">
        <v>1</v>
      </c>
      <c r="H64" s="4" t="s">
        <v>73</v>
      </c>
      <c r="J64" s="1">
        <v>33021044</v>
      </c>
      <c r="K64" s="1">
        <v>7096</v>
      </c>
      <c r="L64" s="80">
        <v>10603303.4</v>
      </c>
      <c r="M64" s="1">
        <v>52271060</v>
      </c>
      <c r="N64" s="1">
        <v>13385</v>
      </c>
      <c r="O64">
        <v>22130300</v>
      </c>
      <c r="P64" s="1"/>
      <c r="Q64" s="6">
        <v>25.159871989510691</v>
      </c>
      <c r="R64" s="6">
        <v>1494.2648527522949</v>
      </c>
      <c r="S64" s="80">
        <v>830805240</v>
      </c>
      <c r="T64" s="6">
        <v>25.21709718532588</v>
      </c>
      <c r="U64" s="6">
        <v>1653.365707881957</v>
      </c>
      <c r="V64">
        <v>1318124400</v>
      </c>
      <c r="W64" s="8">
        <v>0</v>
      </c>
      <c r="X64" s="8">
        <v>0.15827291760231049</v>
      </c>
      <c r="Y64" s="8">
        <v>0</v>
      </c>
      <c r="Z64" s="8">
        <v>0</v>
      </c>
      <c r="AB64" s="6">
        <v>19.257793940324483</v>
      </c>
      <c r="AC64" s="6">
        <v>0.52106742250487026</v>
      </c>
      <c r="AD64" s="6">
        <v>23.455287901225901</v>
      </c>
      <c r="AE64" s="6">
        <v>0.7567738758067073</v>
      </c>
      <c r="AF64" s="1"/>
      <c r="AG64" s="8">
        <v>0</v>
      </c>
      <c r="AH64" s="8">
        <v>0</v>
      </c>
      <c r="AI64" s="8">
        <v>0</v>
      </c>
      <c r="AJ64" s="8">
        <v>0</v>
      </c>
      <c r="AK64" s="8">
        <v>0.27958273609038281</v>
      </c>
      <c r="AL64" s="8">
        <v>0</v>
      </c>
      <c r="AM64" s="8">
        <v>0</v>
      </c>
      <c r="AN64" s="8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24">
        <f t="shared" si="13"/>
        <v>0</v>
      </c>
      <c r="BB64" s="1"/>
      <c r="BC64" s="8">
        <v>0</v>
      </c>
      <c r="BD64" s="8">
        <v>0</v>
      </c>
      <c r="BE64" s="8">
        <v>1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1"/>
      <c r="BP64" s="6">
        <v>15.28571428571429</v>
      </c>
      <c r="BQ64" s="6">
        <v>8.5714285714285712</v>
      </c>
      <c r="BR64" s="6">
        <v>10.28571428571429</v>
      </c>
      <c r="BS64" s="6">
        <v>6.5714285714285712</v>
      </c>
      <c r="BU64" s="1">
        <v>33316509</v>
      </c>
      <c r="BV64" s="1">
        <v>73199</v>
      </c>
      <c r="BW64" s="1">
        <f t="shared" si="10"/>
        <v>65012</v>
      </c>
      <c r="BX64" s="1">
        <f t="shared" si="11"/>
        <v>428</v>
      </c>
      <c r="BZ64" s="1">
        <v>0</v>
      </c>
      <c r="CA64" s="1">
        <v>0</v>
      </c>
      <c r="CB64" s="1">
        <v>0</v>
      </c>
      <c r="CC64" s="1">
        <v>0</v>
      </c>
      <c r="CE64" s="1">
        <v>1416149.367499999</v>
      </c>
      <c r="CF64" s="1">
        <v>977010</v>
      </c>
      <c r="CG64" s="1">
        <v>0</v>
      </c>
      <c r="CH64" s="1">
        <v>3536510.384615385</v>
      </c>
      <c r="CI64" s="24">
        <f t="shared" si="6"/>
        <v>5929669.7521153837</v>
      </c>
      <c r="CJ64" s="24">
        <f t="shared" si="7"/>
        <v>2393159.3674999988</v>
      </c>
      <c r="CL64" s="1">
        <v>7736184.7272727285</v>
      </c>
      <c r="CN64" s="1">
        <v>6015826.5999999996</v>
      </c>
      <c r="CP64" s="1">
        <v>0</v>
      </c>
      <c r="CQ64" s="1">
        <v>0</v>
      </c>
      <c r="CR64" s="1">
        <v>21</v>
      </c>
      <c r="CS64" s="1">
        <v>10.584682187857039</v>
      </c>
      <c r="CT64" s="1">
        <v>846480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1163591.4285714291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24">
        <f t="shared" si="8"/>
        <v>1163591.4285714291</v>
      </c>
      <c r="DP64" s="1">
        <v>20481.400000000001</v>
      </c>
      <c r="DQ64" s="1">
        <v>456941</v>
      </c>
      <c r="DR64" s="1">
        <v>3897844.711538461</v>
      </c>
      <c r="DS64" s="1">
        <v>4078153.615384615</v>
      </c>
      <c r="DT64" s="24">
        <f t="shared" si="9"/>
        <v>7975998.3269230761</v>
      </c>
      <c r="DV64" s="1">
        <v>296539</v>
      </c>
      <c r="DW64" s="1">
        <v>3148</v>
      </c>
      <c r="DX64" s="1">
        <v>5607915.3531468529</v>
      </c>
      <c r="DY64" s="1">
        <v>3760931.1346153822</v>
      </c>
      <c r="EA64" s="1">
        <v>0</v>
      </c>
      <c r="EB64" s="1">
        <v>0</v>
      </c>
      <c r="EC64" s="1">
        <v>78074496</v>
      </c>
      <c r="ED64" s="1">
        <v>9715514.0055999998</v>
      </c>
      <c r="EE64" s="1">
        <v>0</v>
      </c>
      <c r="EF64" s="1">
        <v>0</v>
      </c>
      <c r="EG64" s="1">
        <v>141083</v>
      </c>
      <c r="EH64" s="1">
        <v>570673</v>
      </c>
      <c r="EI64" s="1">
        <v>3</v>
      </c>
      <c r="EJ64" s="1">
        <v>0</v>
      </c>
      <c r="EK64" s="1">
        <v>1</v>
      </c>
      <c r="EL64" s="1">
        <v>0</v>
      </c>
      <c r="EM64" s="1">
        <v>26207522</v>
      </c>
      <c r="EN64" s="1">
        <v>3558472.3494000002</v>
      </c>
      <c r="EO64" s="1">
        <v>0</v>
      </c>
      <c r="EP64" s="1">
        <v>0</v>
      </c>
      <c r="EQ64" s="1">
        <v>0</v>
      </c>
      <c r="ER64" s="1">
        <v>0</v>
      </c>
      <c r="ET64"/>
      <c r="EU64">
        <v>25.159871989510691</v>
      </c>
      <c r="EV64">
        <v>1494.2648527522949</v>
      </c>
      <c r="EW64">
        <v>25.21709718532588</v>
      </c>
      <c r="EX64">
        <v>1653.365707881957</v>
      </c>
      <c r="EY64"/>
      <c r="EZ64">
        <v>0.94371385236836891</v>
      </c>
      <c r="FA64" s="37">
        <v>10.584682187857039</v>
      </c>
      <c r="FB64"/>
      <c r="FC64">
        <v>0.83171847220461148</v>
      </c>
      <c r="FD64">
        <v>0.87318680161128381</v>
      </c>
      <c r="FE64">
        <v>0.28856949484317251</v>
      </c>
      <c r="FF64">
        <v>0.54607574242795609</v>
      </c>
      <c r="FG64"/>
      <c r="FH64" s="41">
        <v>10.466818511474317</v>
      </c>
      <c r="FI64" s="41">
        <v>34.235326819989496</v>
      </c>
      <c r="FJ64"/>
      <c r="FK64" s="37">
        <v>0</v>
      </c>
      <c r="FL64">
        <v>0</v>
      </c>
      <c r="FM64"/>
      <c r="FN64"/>
      <c r="FO64"/>
      <c r="FP64" s="48">
        <v>0.52106742250487026</v>
      </c>
      <c r="FQ64" s="41">
        <v>0.74768762684548529</v>
      </c>
      <c r="FR64" s="48">
        <v>0.25434289940375493</v>
      </c>
      <c r="FS64" s="41">
        <v>0.53247979897961406</v>
      </c>
      <c r="FT64" s="48">
        <v>0.71713925815839441</v>
      </c>
      <c r="FU64" s="41">
        <v>0.91364945287947052</v>
      </c>
      <c r="FV64" s="41">
        <v>31.924269398324633</v>
      </c>
      <c r="FW64" s="41">
        <v>9.9647680884837229</v>
      </c>
      <c r="FX64" s="41">
        <v>19.257793940324483</v>
      </c>
      <c r="FY64"/>
      <c r="FZ64">
        <v>0</v>
      </c>
      <c r="GA64"/>
      <c r="GB64"/>
      <c r="GC64" s="45">
        <v>86101648.276356921</v>
      </c>
      <c r="GD64" s="45">
        <v>118089502.8301127</v>
      </c>
      <c r="GE64"/>
      <c r="GF64">
        <v>0</v>
      </c>
      <c r="GH64">
        <v>1.98</v>
      </c>
      <c r="GJ64">
        <v>21981.85</v>
      </c>
      <c r="GK64">
        <v>342879.11149081588</v>
      </c>
      <c r="GL64">
        <v>0</v>
      </c>
      <c r="GM64">
        <v>0</v>
      </c>
      <c r="GN64">
        <v>78074496</v>
      </c>
      <c r="GO64">
        <v>0</v>
      </c>
      <c r="GP64">
        <v>4062</v>
      </c>
      <c r="GQ64">
        <v>162675</v>
      </c>
      <c r="GR64">
        <v>141083</v>
      </c>
      <c r="GS64">
        <v>0</v>
      </c>
      <c r="GT64">
        <v>3</v>
      </c>
      <c r="GU64">
        <v>1</v>
      </c>
      <c r="GV64">
        <v>26207522</v>
      </c>
      <c r="GW64">
        <v>0</v>
      </c>
      <c r="GX64">
        <v>0</v>
      </c>
      <c r="GZ64">
        <v>4991.978707011277</v>
      </c>
      <c r="HA64">
        <v>1980</v>
      </c>
      <c r="HC64">
        <v>1981.8105009052499</v>
      </c>
      <c r="HD64">
        <v>5082.7607361963192</v>
      </c>
      <c r="HF64">
        <v>25.21709718532588</v>
      </c>
      <c r="HG64">
        <v>25.159871989510691</v>
      </c>
    </row>
    <row r="65" spans="1:215" ht="14.45">
      <c r="A65" s="4">
        <v>45005</v>
      </c>
      <c r="B65" s="73">
        <f t="shared" si="2"/>
        <v>2023</v>
      </c>
      <c r="C65" s="73" t="str">
        <f t="shared" si="3"/>
        <v>2023_Q1</v>
      </c>
      <c r="D65" s="73" t="str">
        <f t="shared" si="4"/>
        <v>2023_H1</v>
      </c>
      <c r="E65" s="73" t="str">
        <f t="shared" si="14"/>
        <v>2023_W12</v>
      </c>
      <c r="F65" s="73" t="str">
        <f t="shared" si="12"/>
        <v>2023_03</v>
      </c>
      <c r="G65" s="73">
        <v>1</v>
      </c>
      <c r="H65" s="4" t="s">
        <v>73</v>
      </c>
      <c r="J65" s="1">
        <v>33350384</v>
      </c>
      <c r="K65" s="1">
        <v>12333</v>
      </c>
      <c r="L65" s="80">
        <v>13242010.029999999</v>
      </c>
      <c r="M65" s="1">
        <v>51853012</v>
      </c>
      <c r="N65" s="1">
        <v>12525</v>
      </c>
      <c r="O65">
        <v>20393500</v>
      </c>
      <c r="P65" s="1"/>
      <c r="Q65" s="6">
        <v>25.136829309071821</v>
      </c>
      <c r="R65" s="6">
        <v>1073.705508255825</v>
      </c>
      <c r="S65" s="80">
        <v>838322910</v>
      </c>
      <c r="T65" s="6">
        <v>25.199646068776101</v>
      </c>
      <c r="U65" s="6">
        <v>1628.223552894211</v>
      </c>
      <c r="V65">
        <v>1306677550</v>
      </c>
      <c r="W65" s="8">
        <v>0</v>
      </c>
      <c r="X65" s="8">
        <v>0.42218381219988471</v>
      </c>
      <c r="Y65" s="8">
        <v>0</v>
      </c>
      <c r="Z65" s="8">
        <v>0</v>
      </c>
      <c r="AB65" s="6">
        <v>19.186872006841799</v>
      </c>
      <c r="AC65" s="6">
        <v>0.84136759211900769</v>
      </c>
      <c r="AD65" s="6">
        <v>23.286219556960958</v>
      </c>
      <c r="AE65" s="6">
        <v>0.71543721657179116</v>
      </c>
      <c r="AF65" s="1"/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24">
        <f t="shared" si="13"/>
        <v>1</v>
      </c>
      <c r="BB65" s="1"/>
      <c r="BC65" s="8">
        <v>0</v>
      </c>
      <c r="BD65" s="8">
        <v>0</v>
      </c>
      <c r="BE65" s="8">
        <v>1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1"/>
      <c r="BP65" s="6">
        <v>16.571428571428569</v>
      </c>
      <c r="BQ65" s="6">
        <v>12</v>
      </c>
      <c r="BR65" s="6">
        <v>13</v>
      </c>
      <c r="BS65" s="6">
        <v>6.1428571428571432</v>
      </c>
      <c r="BU65" s="1">
        <v>33368365</v>
      </c>
      <c r="BV65" s="1">
        <v>73511</v>
      </c>
      <c r="BW65" s="1">
        <f t="shared" si="10"/>
        <v>51856</v>
      </c>
      <c r="BX65" s="1">
        <f t="shared" si="11"/>
        <v>312</v>
      </c>
      <c r="BZ65" s="1">
        <v>0</v>
      </c>
      <c r="CA65" s="1">
        <v>0</v>
      </c>
      <c r="CB65" s="1">
        <v>0</v>
      </c>
      <c r="CC65" s="1">
        <v>0</v>
      </c>
      <c r="CE65" s="1">
        <v>1277088.91625</v>
      </c>
      <c r="CF65" s="1">
        <v>1661173.75</v>
      </c>
      <c r="CG65" s="1">
        <v>0</v>
      </c>
      <c r="CH65" s="1">
        <v>3536510.384615385</v>
      </c>
      <c r="CI65" s="24">
        <f t="shared" si="6"/>
        <v>6474773.0508653848</v>
      </c>
      <c r="CJ65" s="24">
        <f t="shared" si="7"/>
        <v>2938262.6662499998</v>
      </c>
      <c r="CL65" s="1">
        <v>7736184.7272727285</v>
      </c>
      <c r="CN65" s="1">
        <v>6015826.5999999996</v>
      </c>
      <c r="CP65" s="1">
        <v>171107</v>
      </c>
      <c r="CQ65" s="1">
        <v>86243.486434174018</v>
      </c>
      <c r="CR65" s="1">
        <v>977165</v>
      </c>
      <c r="CS65" s="1">
        <v>492522.90333796758</v>
      </c>
      <c r="CT65" s="1">
        <v>846480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1163591.4285714291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24">
        <f t="shared" si="8"/>
        <v>1163591.4285714291</v>
      </c>
      <c r="DP65" s="1">
        <v>20481.400000000001</v>
      </c>
      <c r="DQ65" s="1">
        <v>456941</v>
      </c>
      <c r="DR65" s="1">
        <v>3897844.711538461</v>
      </c>
      <c r="DS65" s="1">
        <v>4078153.615384615</v>
      </c>
      <c r="DT65" s="24">
        <f t="shared" si="9"/>
        <v>7975998.3269230761</v>
      </c>
      <c r="DV65" s="1">
        <v>341712</v>
      </c>
      <c r="DW65" s="1">
        <v>3992</v>
      </c>
      <c r="DX65" s="1">
        <v>5607915.3531468529</v>
      </c>
      <c r="DY65" s="1">
        <v>3760931.1346153822</v>
      </c>
      <c r="EA65" s="1">
        <v>0</v>
      </c>
      <c r="EB65" s="1">
        <v>0</v>
      </c>
      <c r="EC65" s="1">
        <v>76637513</v>
      </c>
      <c r="ED65" s="1">
        <v>11102821.237400001</v>
      </c>
      <c r="EE65" s="1">
        <v>0</v>
      </c>
      <c r="EF65" s="1">
        <v>0</v>
      </c>
      <c r="EG65" s="1">
        <v>153243</v>
      </c>
      <c r="EH65" s="1">
        <v>1164987</v>
      </c>
      <c r="EI65" s="1">
        <v>0</v>
      </c>
      <c r="EJ65" s="1">
        <v>0</v>
      </c>
      <c r="EK65" s="1">
        <v>1</v>
      </c>
      <c r="EL65" s="1">
        <v>0</v>
      </c>
      <c r="EM65" s="1">
        <v>33004562</v>
      </c>
      <c r="EN65" s="1">
        <v>4186775.6883999999</v>
      </c>
      <c r="EO65" s="1">
        <v>0</v>
      </c>
      <c r="EP65" s="1">
        <v>0</v>
      </c>
      <c r="EQ65" s="1">
        <v>0</v>
      </c>
      <c r="ER65" s="1">
        <v>0</v>
      </c>
      <c r="ET65"/>
      <c r="EU65">
        <v>25.136829309071821</v>
      </c>
      <c r="EV65">
        <v>1073.705508255825</v>
      </c>
      <c r="EW65">
        <v>25.199646068776101</v>
      </c>
      <c r="EX65">
        <v>1628.223552894211</v>
      </c>
      <c r="EY65"/>
      <c r="EZ65">
        <v>0.94461085005471768</v>
      </c>
      <c r="FA65" s="37">
        <v>578766.38977214159</v>
      </c>
      <c r="FB65"/>
      <c r="FC65">
        <v>1.7628883102355162</v>
      </c>
      <c r="FD65">
        <v>0.95709356900057474</v>
      </c>
      <c r="FE65">
        <v>0.28453333506476819</v>
      </c>
      <c r="FF65">
        <v>0.54415660739633698</v>
      </c>
      <c r="FG65"/>
      <c r="FH65" s="41">
        <v>12.428091939607553</v>
      </c>
      <c r="FI65" s="41">
        <v>34.102141350486228</v>
      </c>
      <c r="FJ65"/>
      <c r="FK65" s="37">
        <v>0</v>
      </c>
      <c r="FL65">
        <v>0</v>
      </c>
      <c r="FM65"/>
      <c r="FN65"/>
      <c r="FO65"/>
      <c r="FP65" s="48">
        <v>0.84136759211900769</v>
      </c>
      <c r="FQ65" s="41">
        <v>0.82525509890030213</v>
      </c>
      <c r="FR65" s="48">
        <v>0.27342634663805548</v>
      </c>
      <c r="FS65" s="41">
        <v>0.52258043847590763</v>
      </c>
      <c r="FT65" s="48">
        <v>1.6188466095848038</v>
      </c>
      <c r="FU65" s="41">
        <v>0.95935112643939302</v>
      </c>
      <c r="FV65" s="41">
        <v>32.042386045962076</v>
      </c>
      <c r="FW65" s="41">
        <v>11.977619199525284</v>
      </c>
      <c r="FX65" s="41">
        <v>19.186872006841799</v>
      </c>
      <c r="FY65"/>
      <c r="FZ65">
        <v>0</v>
      </c>
      <c r="GA65"/>
      <c r="GB65"/>
      <c r="GC65" s="45">
        <v>23054646.972009093</v>
      </c>
      <c r="GD65" s="45">
        <v>155701.87359098229</v>
      </c>
      <c r="GE65"/>
      <c r="GF65">
        <v>0</v>
      </c>
      <c r="GH65">
        <v>1.98</v>
      </c>
      <c r="GJ65">
        <v>0</v>
      </c>
      <c r="GK65">
        <v>499248.18453652278</v>
      </c>
      <c r="GL65">
        <v>0</v>
      </c>
      <c r="GM65">
        <v>0</v>
      </c>
      <c r="GN65">
        <v>76637513</v>
      </c>
      <c r="GO65">
        <v>0</v>
      </c>
      <c r="GP65">
        <v>2316</v>
      </c>
      <c r="GQ65">
        <v>162675</v>
      </c>
      <c r="GR65">
        <v>153243</v>
      </c>
      <c r="GS65">
        <v>0</v>
      </c>
      <c r="GT65">
        <v>0</v>
      </c>
      <c r="GU65">
        <v>1</v>
      </c>
      <c r="GV65">
        <v>33004562</v>
      </c>
      <c r="GW65">
        <v>0</v>
      </c>
      <c r="GX65">
        <v>0</v>
      </c>
      <c r="GZ65">
        <v>4250.002184041934</v>
      </c>
      <c r="HA65">
        <v>1980</v>
      </c>
      <c r="HC65">
        <v>1980.2788622420519</v>
      </c>
      <c r="HD65">
        <v>4224.0797130709489</v>
      </c>
      <c r="HF65">
        <v>25.199646068776101</v>
      </c>
      <c r="HG65">
        <v>25.136829309071821</v>
      </c>
    </row>
    <row r="66" spans="1:215" ht="14.45">
      <c r="A66" s="4">
        <v>45012</v>
      </c>
      <c r="B66" s="73">
        <f t="shared" si="2"/>
        <v>2023</v>
      </c>
      <c r="C66" s="73" t="str">
        <f t="shared" si="3"/>
        <v>2023_Q1</v>
      </c>
      <c r="D66" s="73" t="str">
        <f t="shared" si="4"/>
        <v>2023_H1</v>
      </c>
      <c r="E66" s="73" t="str">
        <f t="shared" si="14"/>
        <v>2023_W13</v>
      </c>
      <c r="F66" s="73" t="str">
        <f t="shared" ref="F66:F97" si="15">_xlfn.CONCAT(B66,"_",TEXT(MONTH(A66),"00"))</f>
        <v>2023_03</v>
      </c>
      <c r="G66" s="73">
        <v>1</v>
      </c>
      <c r="H66" s="4" t="s">
        <v>73</v>
      </c>
      <c r="J66" s="1">
        <v>33673700</v>
      </c>
      <c r="K66" s="1">
        <v>7727</v>
      </c>
      <c r="L66" s="80">
        <v>11102992.359999999</v>
      </c>
      <c r="M66" s="1">
        <v>52744656</v>
      </c>
      <c r="N66" s="1">
        <v>12848</v>
      </c>
      <c r="O66">
        <v>20766040</v>
      </c>
      <c r="P66" s="1"/>
      <c r="Q66" s="6">
        <v>25.119665495624179</v>
      </c>
      <c r="R66" s="6">
        <v>1436.9085497537251</v>
      </c>
      <c r="S66" s="80">
        <v>845872080</v>
      </c>
      <c r="T66" s="6">
        <v>25.186800725366371</v>
      </c>
      <c r="U66" s="6">
        <v>1616.2858032378581</v>
      </c>
      <c r="V66">
        <v>1328469140</v>
      </c>
      <c r="W66" s="8">
        <v>0</v>
      </c>
      <c r="X66" s="8">
        <v>0.19230170065987681</v>
      </c>
      <c r="Y66" s="8">
        <v>0</v>
      </c>
      <c r="Z66" s="8">
        <v>0</v>
      </c>
      <c r="AB66" s="6">
        <v>19.154939431151448</v>
      </c>
      <c r="AC66" s="6">
        <v>0.5688516258973485</v>
      </c>
      <c r="AD66" s="6">
        <v>23.266424639841219</v>
      </c>
      <c r="AE66" s="6">
        <v>0.73835056650185438</v>
      </c>
      <c r="AF66" s="1"/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24">
        <f t="shared" ref="BA66:BA97" si="16">SUM(AP66:AZ66)</f>
        <v>0</v>
      </c>
      <c r="BB66" s="1"/>
      <c r="BC66" s="8">
        <v>0</v>
      </c>
      <c r="BD66" s="8">
        <v>0</v>
      </c>
      <c r="BE66" s="8">
        <v>0.7142857142857143</v>
      </c>
      <c r="BF66" s="8">
        <v>0.2857142857142857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1"/>
      <c r="BP66" s="6">
        <v>16.285714285714281</v>
      </c>
      <c r="BQ66" s="6">
        <v>10.571428571428569</v>
      </c>
      <c r="BR66" s="6">
        <v>12</v>
      </c>
      <c r="BS66" s="6">
        <v>8.1428571428571423</v>
      </c>
      <c r="BU66" s="1">
        <v>33415461</v>
      </c>
      <c r="BV66" s="1">
        <v>73747</v>
      </c>
      <c r="BW66" s="1">
        <f t="shared" si="10"/>
        <v>47096</v>
      </c>
      <c r="BX66" s="1">
        <f t="shared" si="11"/>
        <v>236</v>
      </c>
      <c r="BZ66" s="1">
        <v>0</v>
      </c>
      <c r="CA66" s="1">
        <v>0</v>
      </c>
      <c r="CB66" s="1">
        <v>0</v>
      </c>
      <c r="CC66" s="1">
        <v>0</v>
      </c>
      <c r="CE66" s="1">
        <v>453598.49249999999</v>
      </c>
      <c r="CF66" s="1">
        <v>1824240</v>
      </c>
      <c r="CG66" s="1">
        <v>0</v>
      </c>
      <c r="CH66" s="1">
        <v>3536510.384615385</v>
      </c>
      <c r="CI66" s="24">
        <f t="shared" si="6"/>
        <v>5814348.8771153856</v>
      </c>
      <c r="CJ66" s="24">
        <f t="shared" si="7"/>
        <v>2277838.4925000002</v>
      </c>
      <c r="CL66" s="1">
        <v>7736184.7272727285</v>
      </c>
      <c r="CN66" s="1">
        <v>6015826.5999999996</v>
      </c>
      <c r="CP66" s="1">
        <v>210341</v>
      </c>
      <c r="CQ66" s="1">
        <v>106018.6969560018</v>
      </c>
      <c r="CR66" s="1">
        <v>1495968</v>
      </c>
      <c r="CS66" s="1">
        <v>754016.46872400551</v>
      </c>
      <c r="CT66" s="1">
        <v>846480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1163591.4285714291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24">
        <f t="shared" si="8"/>
        <v>1163591.4285714291</v>
      </c>
      <c r="DP66" s="1">
        <v>20481.400000000001</v>
      </c>
      <c r="DQ66" s="1">
        <v>456941</v>
      </c>
      <c r="DR66" s="1">
        <v>3897844.711538461</v>
      </c>
      <c r="DS66" s="1">
        <v>4078153.615384615</v>
      </c>
      <c r="DT66" s="24">
        <f t="shared" si="9"/>
        <v>7975998.3269230761</v>
      </c>
      <c r="DV66" s="1">
        <v>288237</v>
      </c>
      <c r="DW66" s="1">
        <v>3695</v>
      </c>
      <c r="DX66" s="1">
        <v>5607915.3531468529</v>
      </c>
      <c r="DY66" s="1">
        <v>3760931.1346153822</v>
      </c>
      <c r="EA66" s="1">
        <v>272972</v>
      </c>
      <c r="EB66" s="1">
        <v>1690788.568</v>
      </c>
      <c r="EC66" s="1">
        <v>78419334</v>
      </c>
      <c r="ED66" s="1">
        <v>5699760.5071999999</v>
      </c>
      <c r="EE66" s="1">
        <v>0</v>
      </c>
      <c r="EF66" s="1">
        <v>0</v>
      </c>
      <c r="EG66" s="1">
        <v>142043</v>
      </c>
      <c r="EH66" s="1">
        <v>710224</v>
      </c>
      <c r="EI66" s="1">
        <v>6</v>
      </c>
      <c r="EJ66" s="1">
        <v>0</v>
      </c>
      <c r="EK66" s="1">
        <v>0</v>
      </c>
      <c r="EL66" s="1">
        <v>0</v>
      </c>
      <c r="EM66" s="1">
        <v>18688127</v>
      </c>
      <c r="EN66" s="1">
        <v>2455953.3934999998</v>
      </c>
      <c r="EO66" s="1">
        <v>0</v>
      </c>
      <c r="EP66" s="1">
        <v>0</v>
      </c>
      <c r="EQ66" s="1">
        <v>0</v>
      </c>
      <c r="ER66" s="1">
        <v>0</v>
      </c>
      <c r="ET66"/>
      <c r="EU66">
        <v>25.119665495624179</v>
      </c>
      <c r="EV66">
        <v>1436.9085497537251</v>
      </c>
      <c r="EW66">
        <v>25.186800725366371</v>
      </c>
      <c r="EX66">
        <v>1616.2858032378581</v>
      </c>
      <c r="EY66"/>
      <c r="EZ66">
        <v>0.86366960792921976</v>
      </c>
      <c r="FA66" s="37">
        <v>860035.16568000731</v>
      </c>
      <c r="FB66"/>
      <c r="FC66">
        <v>1.0861416297067812</v>
      </c>
      <c r="FD66">
        <v>0.9603312805119415</v>
      </c>
      <c r="FE66">
        <v>0.28761428769263941</v>
      </c>
      <c r="FF66">
        <v>0.55819625982725174</v>
      </c>
      <c r="FG66"/>
      <c r="FH66" s="41">
        <v>11.723544975680804</v>
      </c>
      <c r="FI66" s="41">
        <v>34.110549988163257</v>
      </c>
      <c r="FJ66"/>
      <c r="FK66" s="37">
        <v>0</v>
      </c>
      <c r="FL66">
        <v>0</v>
      </c>
      <c r="FM66"/>
      <c r="FN66"/>
      <c r="FO66"/>
      <c r="FP66" s="48">
        <v>0.5688516258973485</v>
      </c>
      <c r="FQ66" s="41">
        <v>0.82766531812943755</v>
      </c>
      <c r="FR66" s="48">
        <v>0.2788839326830912</v>
      </c>
      <c r="FS66" s="41">
        <v>0.53502634984018094</v>
      </c>
      <c r="FT66" s="48">
        <v>0.97754146634557504</v>
      </c>
      <c r="FU66" s="41">
        <v>0.96703859234515499</v>
      </c>
      <c r="FV66" s="41">
        <v>32.092261175145524</v>
      </c>
      <c r="FW66" s="41">
        <v>11.379152580979376</v>
      </c>
      <c r="FX66" s="41">
        <v>19.154939431151448</v>
      </c>
      <c r="FY66"/>
      <c r="FZ66">
        <v>0</v>
      </c>
      <c r="GA66"/>
      <c r="GB66"/>
      <c r="GC66" s="45">
        <v>23054646.972009093</v>
      </c>
      <c r="GD66" s="45">
        <v>155701.87359098229</v>
      </c>
      <c r="GE66"/>
      <c r="GF66">
        <v>0</v>
      </c>
      <c r="GH66">
        <v>1.98</v>
      </c>
      <c r="GJ66">
        <v>155410</v>
      </c>
      <c r="GK66">
        <v>136403.24647586499</v>
      </c>
      <c r="GL66">
        <v>0</v>
      </c>
      <c r="GM66">
        <v>272972</v>
      </c>
      <c r="GN66">
        <v>78419334</v>
      </c>
      <c r="GO66">
        <v>0</v>
      </c>
      <c r="GP66">
        <v>3465</v>
      </c>
      <c r="GQ66">
        <v>162675</v>
      </c>
      <c r="GR66">
        <v>142043</v>
      </c>
      <c r="GS66">
        <v>0</v>
      </c>
      <c r="GT66">
        <v>6</v>
      </c>
      <c r="GU66">
        <v>0</v>
      </c>
      <c r="GV66">
        <v>18688127</v>
      </c>
      <c r="GW66">
        <v>0</v>
      </c>
      <c r="GX66">
        <v>0</v>
      </c>
      <c r="GZ66">
        <v>4790.2082000295322</v>
      </c>
      <c r="HA66">
        <v>1980</v>
      </c>
      <c r="HC66">
        <v>1981.087251970644</v>
      </c>
      <c r="HD66">
        <v>4726.2030375699442</v>
      </c>
      <c r="HF66">
        <v>25.186800725366371</v>
      </c>
      <c r="HG66">
        <v>25.119665495624179</v>
      </c>
    </row>
    <row r="67" spans="1:215" ht="14.45">
      <c r="A67" s="4">
        <v>45019</v>
      </c>
      <c r="B67" s="73">
        <f t="shared" ref="B67:B105" si="17">YEAR(A67)</f>
        <v>2023</v>
      </c>
      <c r="C67" s="73" t="str">
        <f t="shared" ref="C67:C105" si="18">_xlfn.CONCAT(B67,"_Q",ROUNDUP(MONTH(A67)/3,0))</f>
        <v>2023_Q2</v>
      </c>
      <c r="D67" s="73" t="str">
        <f t="shared" ref="D67:D105" si="19">_xlfn.CONCAT(B67,"_",IF(MONTH(A67) &lt;= 6, "H1", "H2"))</f>
        <v>2023_H1</v>
      </c>
      <c r="E67" s="73" t="str">
        <f t="shared" si="14"/>
        <v>2023_W14</v>
      </c>
      <c r="F67" s="73" t="str">
        <f t="shared" si="15"/>
        <v>2023_04</v>
      </c>
      <c r="G67" s="73">
        <v>1</v>
      </c>
      <c r="H67" s="4" t="s">
        <v>73</v>
      </c>
      <c r="J67" s="1">
        <v>33545540</v>
      </c>
      <c r="K67" s="1">
        <v>6849</v>
      </c>
      <c r="L67" s="80">
        <v>10578879.16</v>
      </c>
      <c r="M67" s="1">
        <v>52721540</v>
      </c>
      <c r="N67" s="1">
        <v>12160</v>
      </c>
      <c r="O67">
        <v>19516800</v>
      </c>
      <c r="P67" s="1"/>
      <c r="Q67" s="6">
        <v>24.869440023399921</v>
      </c>
      <c r="R67" s="6">
        <v>1544.5874082834889</v>
      </c>
      <c r="S67" s="80">
        <v>834258795.10000002</v>
      </c>
      <c r="T67" s="6">
        <v>24.860274972869639</v>
      </c>
      <c r="U67" s="6">
        <v>1605</v>
      </c>
      <c r="V67">
        <v>1310671981.393146</v>
      </c>
      <c r="W67" s="8">
        <v>8.2547344622610902E-3</v>
      </c>
      <c r="X67" s="8">
        <v>0.1176929513600796</v>
      </c>
      <c r="Y67" s="8">
        <v>1.0617738595991071E-2</v>
      </c>
      <c r="Z67" s="8">
        <v>0</v>
      </c>
      <c r="AB67" s="6">
        <v>19.097410858050722</v>
      </c>
      <c r="AC67" s="6">
        <v>0.50855501364910616</v>
      </c>
      <c r="AD67" s="6">
        <v>23.106918984452697</v>
      </c>
      <c r="AE67" s="6">
        <v>0.70049425920057606</v>
      </c>
      <c r="AF67" s="1"/>
      <c r="AG67" s="8">
        <v>0.1685802801605728</v>
      </c>
      <c r="AH67" s="8">
        <v>0</v>
      </c>
      <c r="AI67" s="8">
        <v>0.45428245232928771</v>
      </c>
      <c r="AJ67" s="8">
        <v>0</v>
      </c>
      <c r="AK67" s="8">
        <v>5.8541122001449883E-2</v>
      </c>
      <c r="AL67" s="8">
        <v>0</v>
      </c>
      <c r="AM67" s="8">
        <v>0.44344922726273073</v>
      </c>
      <c r="AN67" s="8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24">
        <f t="shared" si="16"/>
        <v>0</v>
      </c>
      <c r="BB67" s="1"/>
      <c r="BC67" s="8">
        <v>0</v>
      </c>
      <c r="BD67" s="8">
        <v>0</v>
      </c>
      <c r="BE67" s="8">
        <v>0</v>
      </c>
      <c r="BF67" s="8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1"/>
      <c r="BP67" s="6">
        <v>18.428571428571431</v>
      </c>
      <c r="BQ67" s="6">
        <v>10.71428571428571</v>
      </c>
      <c r="BR67" s="6">
        <v>13.71428571428571</v>
      </c>
      <c r="BS67" s="6">
        <v>10.142857142857141</v>
      </c>
      <c r="BU67" s="1">
        <v>33462859</v>
      </c>
      <c r="BV67" s="1">
        <v>73953</v>
      </c>
      <c r="BW67" s="1">
        <f t="shared" si="10"/>
        <v>47398</v>
      </c>
      <c r="BX67" s="1">
        <f t="shared" si="11"/>
        <v>206</v>
      </c>
      <c r="BZ67" s="1">
        <v>0</v>
      </c>
      <c r="CA67" s="1">
        <v>0</v>
      </c>
      <c r="CB67" s="1">
        <v>0</v>
      </c>
      <c r="CC67" s="1">
        <v>0</v>
      </c>
      <c r="CE67" s="1">
        <v>930571.08750000072</v>
      </c>
      <c r="CF67" s="1">
        <v>1571958.75</v>
      </c>
      <c r="CG67" s="1">
        <v>0</v>
      </c>
      <c r="CH67" s="1">
        <v>3536510.384615385</v>
      </c>
      <c r="CI67" s="24">
        <f t="shared" ref="CI67:CI105" si="20">SUM(CE67:CH67)</f>
        <v>6039040.2221153863</v>
      </c>
      <c r="CJ67" s="24">
        <f t="shared" ref="CJ67:CJ105" si="21">SUM(CE67:CG67)</f>
        <v>2502529.8375000008</v>
      </c>
      <c r="CL67" s="1">
        <v>0</v>
      </c>
      <c r="CN67" s="1">
        <v>9061010</v>
      </c>
      <c r="CP67" s="1">
        <v>120386</v>
      </c>
      <c r="CQ67" s="1">
        <v>60678.454755588442</v>
      </c>
      <c r="CR67" s="1">
        <v>80294</v>
      </c>
      <c r="CS67" s="1">
        <v>40470.78436151395</v>
      </c>
      <c r="CT67" s="1">
        <v>2678100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1163591.4285714291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24">
        <f t="shared" ref="DN67:DN105" si="22">SUM(CV67:DM67)</f>
        <v>1163591.4285714291</v>
      </c>
      <c r="DP67" s="1">
        <v>25281.75</v>
      </c>
      <c r="DQ67" s="1">
        <v>549673.75</v>
      </c>
      <c r="DR67" s="1">
        <v>3897844.711538461</v>
      </c>
      <c r="DS67" s="1">
        <v>4078153.615384615</v>
      </c>
      <c r="DT67" s="24">
        <f t="shared" ref="DT67:DT105" si="23">SUM(DR67:DS67)</f>
        <v>7975998.3269230761</v>
      </c>
      <c r="DV67" s="1">
        <v>336404</v>
      </c>
      <c r="DW67" s="1">
        <v>3561</v>
      </c>
      <c r="DX67" s="1">
        <v>587665.60314685316</v>
      </c>
      <c r="DY67" s="1">
        <v>3760931.1346153822</v>
      </c>
      <c r="EA67" s="1">
        <v>848748</v>
      </c>
      <c r="EB67" s="1">
        <v>5257145.1119999997</v>
      </c>
      <c r="EC67" s="1">
        <v>77060458</v>
      </c>
      <c r="ED67" s="1">
        <v>5781291.8376000002</v>
      </c>
      <c r="EE67" s="1">
        <v>0</v>
      </c>
      <c r="EF67" s="1">
        <v>0</v>
      </c>
      <c r="EG67" s="1">
        <v>149373</v>
      </c>
      <c r="EH67" s="1">
        <v>948957</v>
      </c>
      <c r="EI67" s="1">
        <v>2</v>
      </c>
      <c r="EJ67" s="1">
        <v>0</v>
      </c>
      <c r="EK67" s="1">
        <v>0</v>
      </c>
      <c r="EL67" s="1">
        <v>0</v>
      </c>
      <c r="EM67" s="1">
        <v>16621894</v>
      </c>
      <c r="EN67" s="1">
        <v>2150730.8580999998</v>
      </c>
      <c r="EO67" s="1">
        <v>0</v>
      </c>
      <c r="EP67" s="1">
        <v>0</v>
      </c>
      <c r="EQ67" s="1">
        <v>0</v>
      </c>
      <c r="ER67" s="1">
        <v>0</v>
      </c>
      <c r="ET67"/>
      <c r="EU67">
        <v>24.869440023399921</v>
      </c>
      <c r="EV67">
        <v>1544.5874082834889</v>
      </c>
      <c r="EW67">
        <v>24.860274972869639</v>
      </c>
      <c r="EX67">
        <v>1605</v>
      </c>
      <c r="EY67"/>
      <c r="EZ67">
        <v>0.85385132784179474</v>
      </c>
      <c r="FA67" s="37">
        <v>101149.23911710239</v>
      </c>
      <c r="FB67"/>
      <c r="FC67">
        <v>0.90968569625020279</v>
      </c>
      <c r="FD67">
        <v>0.96165914762611449</v>
      </c>
      <c r="FE67">
        <v>1.7973616269687454</v>
      </c>
      <c r="FF67">
        <v>0.91774385652721191</v>
      </c>
      <c r="FG67"/>
      <c r="FH67" s="41">
        <v>12.705280407847651</v>
      </c>
      <c r="FI67" s="41">
        <v>33.718605721598344</v>
      </c>
      <c r="FJ67"/>
      <c r="FK67" s="37">
        <v>625143.04919352499</v>
      </c>
      <c r="FL67">
        <v>308617.99633053498</v>
      </c>
      <c r="FM67"/>
      <c r="FN67"/>
      <c r="FO67"/>
      <c r="FP67" s="48">
        <v>0.50855501364910616</v>
      </c>
      <c r="FQ67" s="41">
        <v>0.82645877382459387</v>
      </c>
      <c r="FR67" s="48">
        <v>1.9851782831918565</v>
      </c>
      <c r="FS67" s="41">
        <v>0.93256676473312461</v>
      </c>
      <c r="FT67" s="48">
        <v>0.78637195923221026</v>
      </c>
      <c r="FU67" s="41">
        <v>0.96746750435118656</v>
      </c>
      <c r="FV67" s="41">
        <v>31.852137446946045</v>
      </c>
      <c r="FW67" s="41">
        <v>12.301660024228422</v>
      </c>
      <c r="FX67" s="41">
        <v>19.097410858050722</v>
      </c>
      <c r="FY67"/>
      <c r="FZ67">
        <v>0</v>
      </c>
      <c r="GA67"/>
      <c r="GB67"/>
      <c r="GC67" s="45">
        <v>23099646.972009093</v>
      </c>
      <c r="GD67" s="45">
        <v>155701.87359098229</v>
      </c>
      <c r="GE67"/>
      <c r="GF67">
        <v>0</v>
      </c>
      <c r="GH67">
        <v>1.95</v>
      </c>
      <c r="GJ67">
        <v>583687.30000000005</v>
      </c>
      <c r="GK67">
        <v>72815.036309269548</v>
      </c>
      <c r="GL67">
        <v>0</v>
      </c>
      <c r="GM67">
        <v>848748</v>
      </c>
      <c r="GN67">
        <v>77060458</v>
      </c>
      <c r="GO67">
        <v>0</v>
      </c>
      <c r="GP67">
        <v>0</v>
      </c>
      <c r="GQ67">
        <v>869006.25</v>
      </c>
      <c r="GR67">
        <v>149373</v>
      </c>
      <c r="GS67">
        <v>0</v>
      </c>
      <c r="GT67">
        <v>2</v>
      </c>
      <c r="GU67">
        <v>0</v>
      </c>
      <c r="GV67">
        <v>16621894</v>
      </c>
      <c r="GW67">
        <v>0</v>
      </c>
      <c r="GX67">
        <v>0</v>
      </c>
      <c r="GZ67">
        <v>4859.1470680464099</v>
      </c>
      <c r="HA67">
        <v>1101.9705300197929</v>
      </c>
      <c r="HC67">
        <v>1080.7982497634821</v>
      </c>
      <c r="HD67">
        <v>4937.2410052431751</v>
      </c>
      <c r="HF67">
        <v>25.12706760841963</v>
      </c>
      <c r="HG67">
        <v>25.076439371672059</v>
      </c>
    </row>
    <row r="68" spans="1:215" ht="14.45">
      <c r="A68" s="4">
        <v>45026</v>
      </c>
      <c r="B68" s="73">
        <f t="shared" si="17"/>
        <v>2023</v>
      </c>
      <c r="C68" s="73" t="str">
        <f t="shared" si="18"/>
        <v>2023_Q2</v>
      </c>
      <c r="D68" s="73" t="str">
        <f t="shared" si="19"/>
        <v>2023_H1</v>
      </c>
      <c r="E68" s="73" t="str">
        <f t="shared" si="14"/>
        <v>2023_W15</v>
      </c>
      <c r="F68" s="73" t="str">
        <f t="shared" si="15"/>
        <v>2023_04</v>
      </c>
      <c r="G68" s="73">
        <v>1</v>
      </c>
      <c r="H68" s="4" t="s">
        <v>73</v>
      </c>
      <c r="J68" s="1">
        <v>33240676</v>
      </c>
      <c r="K68" s="1">
        <v>5645</v>
      </c>
      <c r="L68" s="80">
        <v>9750100</v>
      </c>
      <c r="M68" s="1">
        <v>52779020</v>
      </c>
      <c r="N68" s="1">
        <v>11811</v>
      </c>
      <c r="O68">
        <v>18922780</v>
      </c>
      <c r="P68" s="1"/>
      <c r="Q68" s="6">
        <v>24.931704316633351</v>
      </c>
      <c r="R68" s="6">
        <v>1727.209920283437</v>
      </c>
      <c r="S68" s="80">
        <v>828746705.29999995</v>
      </c>
      <c r="T68" s="6">
        <v>24.859461744588181</v>
      </c>
      <c r="U68" s="6">
        <v>1602.1319109304891</v>
      </c>
      <c r="V68">
        <v>1312058028.606854</v>
      </c>
      <c r="W68" s="8">
        <v>6.1063684519664556E-3</v>
      </c>
      <c r="X68" s="8">
        <v>0</v>
      </c>
      <c r="Y68" s="8">
        <v>1.06233252029413E-2</v>
      </c>
      <c r="Z68" s="8">
        <v>0</v>
      </c>
      <c r="AB68" s="6">
        <v>18.973531702509764</v>
      </c>
      <c r="AC68" s="6">
        <v>0.43159686062386782</v>
      </c>
      <c r="AD68" s="6">
        <v>23.007640119845242</v>
      </c>
      <c r="AE68" s="6">
        <v>0.68043605012186059</v>
      </c>
      <c r="AF68" s="1"/>
      <c r="AG68" s="8">
        <v>0.12615489875581681</v>
      </c>
      <c r="AH68" s="8">
        <v>0</v>
      </c>
      <c r="AI68" s="8">
        <v>0.44412532607015631</v>
      </c>
      <c r="AJ68" s="8">
        <v>0</v>
      </c>
      <c r="AK68" s="8">
        <v>8.1578296752327237E-2</v>
      </c>
      <c r="AL68" s="8">
        <v>0</v>
      </c>
      <c r="AM68" s="8">
        <v>0.43713899817669971</v>
      </c>
      <c r="AN68" s="8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24">
        <f t="shared" si="16"/>
        <v>0</v>
      </c>
      <c r="BB68" s="1"/>
      <c r="BC68" s="8">
        <v>0</v>
      </c>
      <c r="BD68" s="8">
        <v>0</v>
      </c>
      <c r="BE68" s="8">
        <v>0</v>
      </c>
      <c r="BF68" s="8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1"/>
      <c r="BP68" s="6">
        <v>20.142857142857139</v>
      </c>
      <c r="BQ68" s="6">
        <v>12.857142857142859</v>
      </c>
      <c r="BR68" s="6">
        <v>16.142857142857139</v>
      </c>
      <c r="BS68" s="6">
        <v>10.71428571428571</v>
      </c>
      <c r="BU68" s="1">
        <v>33516848</v>
      </c>
      <c r="BV68" s="1">
        <v>74096</v>
      </c>
      <c r="BW68" s="1">
        <f t="shared" ref="BW68:BW105" si="24">BU68-BU67</f>
        <v>53989</v>
      </c>
      <c r="BX68" s="1">
        <f t="shared" ref="BX68:BX105" si="25">BV68-BV67</f>
        <v>143</v>
      </c>
      <c r="BZ68" s="1">
        <v>0</v>
      </c>
      <c r="CA68" s="1">
        <v>0</v>
      </c>
      <c r="CB68" s="1">
        <v>0</v>
      </c>
      <c r="CC68" s="1">
        <v>0</v>
      </c>
      <c r="CE68" s="1">
        <v>989251.97000000009</v>
      </c>
      <c r="CF68" s="1">
        <v>3408853.75</v>
      </c>
      <c r="CG68" s="1">
        <v>0</v>
      </c>
      <c r="CH68" s="1">
        <v>3536510.384615385</v>
      </c>
      <c r="CI68" s="24">
        <f t="shared" si="20"/>
        <v>7934616.1046153847</v>
      </c>
      <c r="CJ68" s="24">
        <f t="shared" si="21"/>
        <v>4398105.72</v>
      </c>
      <c r="CL68" s="1">
        <v>0</v>
      </c>
      <c r="CN68" s="1">
        <v>9061010</v>
      </c>
      <c r="CP68" s="1">
        <v>136951</v>
      </c>
      <c r="CQ68" s="1">
        <v>69027.752871867109</v>
      </c>
      <c r="CR68" s="1">
        <v>6793878</v>
      </c>
      <c r="CS68" s="1">
        <v>3424335.2120511332</v>
      </c>
      <c r="CT68" s="1">
        <v>2678100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1163591.4285714291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24">
        <f t="shared" si="22"/>
        <v>1163591.4285714291</v>
      </c>
      <c r="DP68" s="1">
        <v>25281.75</v>
      </c>
      <c r="DQ68" s="1">
        <v>549673.75</v>
      </c>
      <c r="DR68" s="1">
        <v>3897844.711538461</v>
      </c>
      <c r="DS68" s="1">
        <v>4078153.615384615</v>
      </c>
      <c r="DT68" s="24">
        <f t="shared" si="23"/>
        <v>7975998.3269230761</v>
      </c>
      <c r="DV68" s="1">
        <v>323881</v>
      </c>
      <c r="DW68" s="1">
        <v>3962</v>
      </c>
      <c r="DX68" s="1">
        <v>587665.60314685316</v>
      </c>
      <c r="DY68" s="1">
        <v>3760931.1346153822</v>
      </c>
      <c r="EA68" s="1">
        <v>809837</v>
      </c>
      <c r="EB68" s="1">
        <v>5016130.3779999996</v>
      </c>
      <c r="EC68" s="1">
        <v>70891475</v>
      </c>
      <c r="ED68" s="1">
        <v>5600864.1895000003</v>
      </c>
      <c r="EE68" s="1">
        <v>0</v>
      </c>
      <c r="EF68" s="1">
        <v>0</v>
      </c>
      <c r="EG68" s="1">
        <v>126142</v>
      </c>
      <c r="EH68" s="1">
        <v>775451</v>
      </c>
      <c r="EI68" s="1">
        <v>2</v>
      </c>
      <c r="EJ68" s="1">
        <v>0</v>
      </c>
      <c r="EK68" s="1">
        <v>0</v>
      </c>
      <c r="EL68" s="1">
        <v>0</v>
      </c>
      <c r="EM68" s="1">
        <v>18854895</v>
      </c>
      <c r="EN68" s="1">
        <v>2169210.0547000002</v>
      </c>
      <c r="EO68" s="1">
        <v>0</v>
      </c>
      <c r="EP68" s="1">
        <v>0</v>
      </c>
      <c r="EQ68" s="1">
        <v>0</v>
      </c>
      <c r="ER68" s="1">
        <v>0</v>
      </c>
      <c r="ET68"/>
      <c r="EU68">
        <v>24.931704316633351</v>
      </c>
      <c r="EV68">
        <v>1727.209920283437</v>
      </c>
      <c r="EW68">
        <v>24.859461744588181</v>
      </c>
      <c r="EX68">
        <v>1602.1319109304891</v>
      </c>
      <c r="EY68"/>
      <c r="EZ68">
        <v>0.84816662143964494</v>
      </c>
      <c r="FA68" s="37">
        <v>3493362.9649230004</v>
      </c>
      <c r="FB68"/>
      <c r="FC68">
        <v>0.89974939710849799</v>
      </c>
      <c r="FD68">
        <v>0.90172222085094145</v>
      </c>
      <c r="FE68">
        <v>1.5137234459621745</v>
      </c>
      <c r="FF68">
        <v>0.95110789508988447</v>
      </c>
      <c r="FG68"/>
      <c r="FH68" s="41">
        <v>13.10710540721311</v>
      </c>
      <c r="FI68" s="41">
        <v>33.586922775313418</v>
      </c>
      <c r="FJ68"/>
      <c r="FK68" s="37">
        <v>626136.95080647501</v>
      </c>
      <c r="FL68">
        <v>226298.87479952368</v>
      </c>
      <c r="FM68"/>
      <c r="FN68"/>
      <c r="FO68"/>
      <c r="FP68" s="48">
        <v>0.43159686062386782</v>
      </c>
      <c r="FQ68" s="41">
        <v>0.74952782438668808</v>
      </c>
      <c r="FR68" s="48">
        <v>1.6137666255668717</v>
      </c>
      <c r="FS68" s="41">
        <v>0.96444376717228486</v>
      </c>
      <c r="FT68" s="48">
        <v>0.7515732482856905</v>
      </c>
      <c r="FU68" s="41">
        <v>0.8790997977392534</v>
      </c>
      <c r="FV68" s="41">
        <v>31.737902912302793</v>
      </c>
      <c r="FW68" s="41">
        <v>12.760902133257051</v>
      </c>
      <c r="FX68" s="41">
        <v>18.973531702509764</v>
      </c>
      <c r="FY68"/>
      <c r="FZ68">
        <v>0</v>
      </c>
      <c r="GA68"/>
      <c r="GB68"/>
      <c r="GC68" s="45">
        <v>23099646.972009093</v>
      </c>
      <c r="GD68" s="45">
        <v>155701.87359098229</v>
      </c>
      <c r="GE68"/>
      <c r="GF68">
        <v>0</v>
      </c>
      <c r="GH68">
        <v>1.95</v>
      </c>
      <c r="GJ68">
        <v>198208.1</v>
      </c>
      <c r="GK68">
        <v>0</v>
      </c>
      <c r="GL68">
        <v>0</v>
      </c>
      <c r="GM68">
        <v>809837</v>
      </c>
      <c r="GN68">
        <v>70891475</v>
      </c>
      <c r="GO68">
        <v>0</v>
      </c>
      <c r="GP68">
        <v>0</v>
      </c>
      <c r="GQ68">
        <v>869006.25</v>
      </c>
      <c r="GR68">
        <v>126142</v>
      </c>
      <c r="GS68">
        <v>0</v>
      </c>
      <c r="GT68">
        <v>2</v>
      </c>
      <c r="GU68">
        <v>0</v>
      </c>
      <c r="GV68">
        <v>18854895</v>
      </c>
      <c r="GW68">
        <v>0</v>
      </c>
      <c r="GX68">
        <v>0</v>
      </c>
      <c r="GZ68">
        <v>4906.9591681460824</v>
      </c>
      <c r="HA68">
        <v>1114.4647836101351</v>
      </c>
      <c r="HC68">
        <v>1100.576418965124</v>
      </c>
      <c r="HD68">
        <v>4972.3881591471536</v>
      </c>
      <c r="HF68">
        <v>25.126387530499809</v>
      </c>
      <c r="HG68">
        <v>25.084881847769879</v>
      </c>
    </row>
    <row r="69" spans="1:215" ht="14.45">
      <c r="A69" s="4">
        <v>45033</v>
      </c>
      <c r="B69" s="73">
        <f t="shared" si="17"/>
        <v>2023</v>
      </c>
      <c r="C69" s="73" t="str">
        <f t="shared" si="18"/>
        <v>2023_Q2</v>
      </c>
      <c r="D69" s="73" t="str">
        <f t="shared" si="19"/>
        <v>2023_H1</v>
      </c>
      <c r="E69" s="73" t="str">
        <f t="shared" si="14"/>
        <v>2023_W16</v>
      </c>
      <c r="F69" s="73" t="str">
        <f t="shared" si="15"/>
        <v>2023_04</v>
      </c>
      <c r="G69" s="73">
        <v>1</v>
      </c>
      <c r="H69" s="4" t="s">
        <v>73</v>
      </c>
      <c r="J69" s="1">
        <v>32999984</v>
      </c>
      <c r="K69" s="1">
        <v>5331</v>
      </c>
      <c r="L69" s="80">
        <v>9236380</v>
      </c>
      <c r="M69" s="1">
        <v>52378936</v>
      </c>
      <c r="N69" s="1">
        <v>11849</v>
      </c>
      <c r="O69">
        <v>18759020</v>
      </c>
      <c r="P69" s="1"/>
      <c r="Q69" s="6">
        <v>25.080250341939561</v>
      </c>
      <c r="R69" s="6">
        <v>1732.5792534233731</v>
      </c>
      <c r="S69" s="80">
        <v>827647860</v>
      </c>
      <c r="T69" s="6">
        <v>25.134186956374979</v>
      </c>
      <c r="U69" s="6">
        <v>1583.173263566546</v>
      </c>
      <c r="V69">
        <v>1316501970</v>
      </c>
      <c r="W69" s="8">
        <v>0</v>
      </c>
      <c r="X69" s="8">
        <v>0</v>
      </c>
      <c r="Y69" s="8">
        <v>0</v>
      </c>
      <c r="Z69" s="8">
        <v>0</v>
      </c>
      <c r="AB69" s="6">
        <v>18.922602885809134</v>
      </c>
      <c r="AC69" s="6">
        <v>0.41336838981744006</v>
      </c>
      <c r="AD69" s="6">
        <v>22.94628780663108</v>
      </c>
      <c r="AE69" s="6">
        <v>0.68169391618900954</v>
      </c>
      <c r="AF69" s="1"/>
      <c r="AG69" s="8">
        <v>8.7105660953354785E-2</v>
      </c>
      <c r="AH69" s="8">
        <v>1.3541448119191481E-2</v>
      </c>
      <c r="AI69" s="8">
        <v>0.40573649112415239</v>
      </c>
      <c r="AJ69" s="8">
        <v>0.15598105617688041</v>
      </c>
      <c r="AK69" s="8">
        <v>1.217298178825852E-2</v>
      </c>
      <c r="AL69" s="8">
        <v>0</v>
      </c>
      <c r="AM69" s="8">
        <v>0.35604475438500333</v>
      </c>
      <c r="AN69" s="8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24">
        <f t="shared" si="16"/>
        <v>0</v>
      </c>
      <c r="BB69" s="1"/>
      <c r="BC69" s="8">
        <v>0</v>
      </c>
      <c r="BD69" s="8">
        <v>0</v>
      </c>
      <c r="BE69" s="8">
        <v>0</v>
      </c>
      <c r="BF69" s="8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1"/>
      <c r="BP69" s="6">
        <v>19.857142857142861</v>
      </c>
      <c r="BQ69" s="6">
        <v>12.71428571428571</v>
      </c>
      <c r="BR69" s="6">
        <v>15.71428571428571</v>
      </c>
      <c r="BS69" s="6">
        <v>10.857142857142859</v>
      </c>
      <c r="BU69" s="1">
        <v>33573695</v>
      </c>
      <c r="BV69" s="1">
        <v>74235</v>
      </c>
      <c r="BW69" s="1">
        <f t="shared" si="24"/>
        <v>56847</v>
      </c>
      <c r="BX69" s="1">
        <f t="shared" si="25"/>
        <v>139</v>
      </c>
      <c r="BZ69" s="1">
        <v>0</v>
      </c>
      <c r="CA69" s="1">
        <v>0</v>
      </c>
      <c r="CB69" s="1">
        <v>0</v>
      </c>
      <c r="CC69" s="1">
        <v>0</v>
      </c>
      <c r="CE69" s="1">
        <v>1181856.8912500001</v>
      </c>
      <c r="CF69" s="1">
        <v>2151378.75</v>
      </c>
      <c r="CG69" s="1">
        <v>0</v>
      </c>
      <c r="CH69" s="1">
        <v>3536510.384615385</v>
      </c>
      <c r="CI69" s="24">
        <f t="shared" si="20"/>
        <v>6869746.0258653853</v>
      </c>
      <c r="CJ69" s="24">
        <f t="shared" si="21"/>
        <v>3333235.6412500003</v>
      </c>
      <c r="CL69" s="1">
        <v>2841370.753936545</v>
      </c>
      <c r="CN69" s="1">
        <v>9061010</v>
      </c>
      <c r="CP69" s="1">
        <v>141824</v>
      </c>
      <c r="CQ69" s="1">
        <v>71483.903171935061</v>
      </c>
      <c r="CR69" s="1">
        <v>2947711</v>
      </c>
      <c r="CS69" s="1">
        <v>1485742.100792869</v>
      </c>
      <c r="CT69" s="1">
        <v>2678100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1163591.4285714291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24">
        <f t="shared" si="22"/>
        <v>1163591.4285714291</v>
      </c>
      <c r="DP69" s="1">
        <v>25281.75</v>
      </c>
      <c r="DQ69" s="1">
        <v>549673.75</v>
      </c>
      <c r="DR69" s="1">
        <v>3897844.711538461</v>
      </c>
      <c r="DS69" s="1">
        <v>4078153.615384615</v>
      </c>
      <c r="DT69" s="24">
        <f t="shared" si="23"/>
        <v>7975998.3269230761</v>
      </c>
      <c r="DV69" s="1">
        <v>284859</v>
      </c>
      <c r="DW69" s="1">
        <v>3150</v>
      </c>
      <c r="DX69" s="1">
        <v>587665.60314685316</v>
      </c>
      <c r="DY69" s="1">
        <v>3760931.1346153822</v>
      </c>
      <c r="EA69" s="1">
        <v>806855</v>
      </c>
      <c r="EB69" s="1">
        <v>4997659.870000001</v>
      </c>
      <c r="EC69" s="1">
        <v>69319078</v>
      </c>
      <c r="ED69" s="1">
        <v>5557155.8199999994</v>
      </c>
      <c r="EE69" s="1">
        <v>0</v>
      </c>
      <c r="EF69" s="1">
        <v>0</v>
      </c>
      <c r="EG69" s="1">
        <v>137444</v>
      </c>
      <c r="EH69" s="1">
        <v>316696</v>
      </c>
      <c r="EI69" s="1">
        <v>2</v>
      </c>
      <c r="EJ69" s="1">
        <v>0</v>
      </c>
      <c r="EK69" s="1">
        <v>0</v>
      </c>
      <c r="EL69" s="1">
        <v>0</v>
      </c>
      <c r="EM69" s="1">
        <v>19057192</v>
      </c>
      <c r="EN69" s="1">
        <v>2641976.6603999999</v>
      </c>
      <c r="EO69" s="1">
        <v>0</v>
      </c>
      <c r="EP69" s="1">
        <v>0</v>
      </c>
      <c r="EQ69" s="1">
        <v>0</v>
      </c>
      <c r="ER69" s="1">
        <v>0</v>
      </c>
      <c r="ET69"/>
      <c r="EU69">
        <v>25.080250341939561</v>
      </c>
      <c r="EV69">
        <v>1732.5792534233731</v>
      </c>
      <c r="EW69">
        <v>25.134186956374979</v>
      </c>
      <c r="EX69">
        <v>1583.173263566546</v>
      </c>
      <c r="EY69"/>
      <c r="EZ69">
        <v>0.84405965809878014</v>
      </c>
      <c r="FA69" s="37">
        <v>1557226.0039648041</v>
      </c>
      <c r="FB69"/>
      <c r="FC69">
        <v>0.91621339560425696</v>
      </c>
      <c r="FD69">
        <v>0.88200521001043675</v>
      </c>
      <c r="FE69">
        <v>0.87140033583942356</v>
      </c>
      <c r="FF69">
        <v>0.95498662422676284</v>
      </c>
      <c r="FG69"/>
      <c r="FH69" s="41">
        <v>12.717348209214924</v>
      </c>
      <c r="FI69" s="41">
        <v>33.495281946552211</v>
      </c>
      <c r="FJ69"/>
      <c r="FK69" s="37">
        <v>0</v>
      </c>
      <c r="FL69">
        <v>0</v>
      </c>
      <c r="FM69"/>
      <c r="FN69"/>
      <c r="FO69"/>
      <c r="FP69" s="48">
        <v>0.41336838981744006</v>
      </c>
      <c r="FQ69" s="41">
        <v>0.70718602930143892</v>
      </c>
      <c r="FR69" s="48">
        <v>1.1503951148561529</v>
      </c>
      <c r="FS69" s="41">
        <v>0.96964251833426285</v>
      </c>
      <c r="FT69" s="48">
        <v>1.1153130479856097</v>
      </c>
      <c r="FU69" s="41">
        <v>0.88572929964331482</v>
      </c>
      <c r="FV69" s="41">
        <v>31.779426428312775</v>
      </c>
      <c r="FW69" s="41">
        <v>12.599517858590971</v>
      </c>
      <c r="FX69" s="41">
        <v>18.922602885809134</v>
      </c>
      <c r="FY69"/>
      <c r="FZ69">
        <v>15001688.4</v>
      </c>
      <c r="GA69"/>
      <c r="GB69"/>
      <c r="GC69" s="45">
        <v>23099646.972009093</v>
      </c>
      <c r="GD69" s="45">
        <v>155701.87359098229</v>
      </c>
      <c r="GE69"/>
      <c r="GF69">
        <v>0</v>
      </c>
      <c r="GH69">
        <v>1.95</v>
      </c>
      <c r="GJ69">
        <v>70444.95</v>
      </c>
      <c r="GK69">
        <v>0</v>
      </c>
      <c r="GL69">
        <v>0</v>
      </c>
      <c r="GM69">
        <v>806855</v>
      </c>
      <c r="GN69">
        <v>69319078</v>
      </c>
      <c r="GO69">
        <v>0</v>
      </c>
      <c r="GP69">
        <v>916</v>
      </c>
      <c r="GQ69">
        <v>869006.25</v>
      </c>
      <c r="GR69">
        <v>137444</v>
      </c>
      <c r="GS69">
        <v>0</v>
      </c>
      <c r="GT69">
        <v>2</v>
      </c>
      <c r="GU69">
        <v>0</v>
      </c>
      <c r="GV69">
        <v>19057192</v>
      </c>
      <c r="GW69">
        <v>0</v>
      </c>
      <c r="GX69">
        <v>0</v>
      </c>
      <c r="GZ69">
        <v>4957.0166167950592</v>
      </c>
      <c r="HA69">
        <v>1275.031386317693</v>
      </c>
      <c r="HC69">
        <v>1176.9721540101</v>
      </c>
      <c r="HD69">
        <v>4083.769423558897</v>
      </c>
      <c r="HF69">
        <v>25.134186956374979</v>
      </c>
      <c r="HG69">
        <v>25.080250341939561</v>
      </c>
    </row>
    <row r="70" spans="1:215" ht="14.45">
      <c r="A70" s="4">
        <v>45040</v>
      </c>
      <c r="B70" s="73">
        <f t="shared" si="17"/>
        <v>2023</v>
      </c>
      <c r="C70" s="73" t="str">
        <f t="shared" si="18"/>
        <v>2023_Q2</v>
      </c>
      <c r="D70" s="73" t="str">
        <f t="shared" si="19"/>
        <v>2023_H1</v>
      </c>
      <c r="E70" s="73" t="str">
        <f t="shared" si="14"/>
        <v>2023_W17</v>
      </c>
      <c r="F70" s="73" t="str">
        <f t="shared" si="15"/>
        <v>2023_04</v>
      </c>
      <c r="G70" s="73">
        <v>1</v>
      </c>
      <c r="H70" s="4" t="s">
        <v>73</v>
      </c>
      <c r="J70" s="1">
        <v>33219396</v>
      </c>
      <c r="K70" s="1">
        <v>5448</v>
      </c>
      <c r="L70" s="80">
        <v>9732040</v>
      </c>
      <c r="M70" s="1">
        <v>52619720</v>
      </c>
      <c r="N70" s="1">
        <v>12411</v>
      </c>
      <c r="O70">
        <v>19684780</v>
      </c>
      <c r="P70" s="1"/>
      <c r="Q70" s="6">
        <v>25.0734829736218</v>
      </c>
      <c r="R70" s="6">
        <v>1786.350954478708</v>
      </c>
      <c r="S70" s="80">
        <v>832925960</v>
      </c>
      <c r="T70" s="6">
        <v>25.129068341678749</v>
      </c>
      <c r="U70" s="6">
        <v>1586.075255821449</v>
      </c>
      <c r="V70">
        <v>1322284540</v>
      </c>
      <c r="W70" s="8">
        <v>0</v>
      </c>
      <c r="X70" s="8">
        <v>0</v>
      </c>
      <c r="Y70" s="8">
        <v>0</v>
      </c>
      <c r="Z70" s="8">
        <v>0</v>
      </c>
      <c r="AB70" s="6">
        <v>18.898507071517191</v>
      </c>
      <c r="AC70" s="6">
        <v>0.41805494271452837</v>
      </c>
      <c r="AD70" s="6">
        <v>22.894131470551546</v>
      </c>
      <c r="AE70" s="6">
        <v>0.71141560392539549</v>
      </c>
      <c r="AF70" s="1"/>
      <c r="AG70" s="8">
        <v>8.5624488566726428E-2</v>
      </c>
      <c r="AH70" s="8">
        <v>1.331217120083111E-2</v>
      </c>
      <c r="AI70" s="8">
        <v>0.41004590296405202</v>
      </c>
      <c r="AJ70" s="8">
        <v>0.22313838234633371</v>
      </c>
      <c r="AK70" s="8">
        <v>0.29946258713512902</v>
      </c>
      <c r="AL70" s="8">
        <v>6.5474729833259826E-3</v>
      </c>
      <c r="AM70" s="8">
        <v>0.14161335687221249</v>
      </c>
      <c r="AN70" s="8">
        <v>0.1788697879099945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24">
        <f t="shared" si="16"/>
        <v>0</v>
      </c>
      <c r="BB70" s="1"/>
      <c r="BC70" s="8">
        <v>0</v>
      </c>
      <c r="BD70" s="8">
        <v>0</v>
      </c>
      <c r="BE70" s="8">
        <v>0</v>
      </c>
      <c r="BF70" s="8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1"/>
      <c r="BP70" s="6">
        <v>19.714285714285719</v>
      </c>
      <c r="BQ70" s="6">
        <v>13.28571428571429</v>
      </c>
      <c r="BR70" s="6">
        <v>16</v>
      </c>
      <c r="BS70" s="6">
        <v>7.8571428571428568</v>
      </c>
      <c r="BU70" s="1">
        <v>33639205</v>
      </c>
      <c r="BV70" s="1">
        <v>74376</v>
      </c>
      <c r="BW70" s="1">
        <f t="shared" si="24"/>
        <v>65510</v>
      </c>
      <c r="BX70" s="1">
        <f t="shared" si="25"/>
        <v>141</v>
      </c>
      <c r="BZ70" s="1">
        <v>0</v>
      </c>
      <c r="CA70" s="1">
        <v>0</v>
      </c>
      <c r="CB70" s="1">
        <v>0</v>
      </c>
      <c r="CC70" s="1">
        <v>0</v>
      </c>
      <c r="CE70" s="1">
        <v>735008.54999999981</v>
      </c>
      <c r="CF70" s="1">
        <v>2566198.75</v>
      </c>
      <c r="CG70" s="1">
        <v>0</v>
      </c>
      <c r="CH70" s="1">
        <v>3536510.384615385</v>
      </c>
      <c r="CI70" s="24">
        <f t="shared" si="20"/>
        <v>6837717.6846153848</v>
      </c>
      <c r="CJ70" s="24">
        <f t="shared" si="21"/>
        <v>3301207.3</v>
      </c>
      <c r="CL70" s="1">
        <v>2459832.9780258518</v>
      </c>
      <c r="CN70" s="1">
        <v>9061010</v>
      </c>
      <c r="CP70" s="1">
        <v>4224</v>
      </c>
      <c r="CQ70" s="1">
        <v>2129.0332172146732</v>
      </c>
      <c r="CR70" s="1">
        <v>0</v>
      </c>
      <c r="CS70" s="1">
        <v>0</v>
      </c>
      <c r="CT70" s="1">
        <v>2678100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1163591.4285714291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24">
        <f t="shared" si="22"/>
        <v>1163591.4285714291</v>
      </c>
      <c r="DP70" s="1">
        <v>25281.75</v>
      </c>
      <c r="DQ70" s="1">
        <v>549673.75</v>
      </c>
      <c r="DR70" s="1">
        <v>3897844.711538461</v>
      </c>
      <c r="DS70" s="1">
        <v>4078153.615384615</v>
      </c>
      <c r="DT70" s="24">
        <f t="shared" si="23"/>
        <v>7975998.3269230761</v>
      </c>
      <c r="DV70" s="1">
        <v>278013</v>
      </c>
      <c r="DW70" s="1">
        <v>3064</v>
      </c>
      <c r="DX70" s="1">
        <v>587665.60314685316</v>
      </c>
      <c r="DY70" s="1">
        <v>3760931.1346153822</v>
      </c>
      <c r="EA70" s="1">
        <v>269943</v>
      </c>
      <c r="EB70" s="1">
        <v>1672026.942</v>
      </c>
      <c r="EC70" s="1">
        <v>80114665</v>
      </c>
      <c r="ED70" s="1">
        <v>4737938.8389999997</v>
      </c>
      <c r="EE70" s="1">
        <v>0</v>
      </c>
      <c r="EF70" s="1">
        <v>0</v>
      </c>
      <c r="EG70" s="1">
        <v>134970</v>
      </c>
      <c r="EH70" s="1">
        <v>322547</v>
      </c>
      <c r="EI70" s="1">
        <v>2</v>
      </c>
      <c r="EJ70" s="1">
        <v>0</v>
      </c>
      <c r="EK70" s="1">
        <v>0</v>
      </c>
      <c r="EL70" s="1">
        <v>0</v>
      </c>
      <c r="EM70" s="1">
        <v>18074534</v>
      </c>
      <c r="EN70" s="1">
        <v>2412132.6576</v>
      </c>
      <c r="EO70" s="1">
        <v>0</v>
      </c>
      <c r="EP70" s="1">
        <v>0</v>
      </c>
      <c r="EQ70" s="1">
        <v>0</v>
      </c>
      <c r="ER70" s="1">
        <v>0</v>
      </c>
      <c r="ET70"/>
      <c r="EU70">
        <v>25.0734829736218</v>
      </c>
      <c r="EV70">
        <v>1786.350954478708</v>
      </c>
      <c r="EW70">
        <v>25.129068341678749</v>
      </c>
      <c r="EX70">
        <v>1586.075255821449</v>
      </c>
      <c r="EY70"/>
      <c r="EZ70">
        <v>0.84285550410337362</v>
      </c>
      <c r="FA70" s="37">
        <v>2129.0332172146732</v>
      </c>
      <c r="FB70"/>
      <c r="FC70">
        <v>1.4297482550390666</v>
      </c>
      <c r="FD70">
        <v>0.92107909794640297</v>
      </c>
      <c r="FE70">
        <v>0.44726892491267306</v>
      </c>
      <c r="FF70">
        <v>0.92075855407148599</v>
      </c>
      <c r="FG70"/>
      <c r="FH70" s="41">
        <v>13.579690993415046</v>
      </c>
      <c r="FI70" s="41">
        <v>33.551297997380594</v>
      </c>
      <c r="FJ70"/>
      <c r="FK70" s="37">
        <v>0</v>
      </c>
      <c r="FL70">
        <v>0</v>
      </c>
      <c r="FM70"/>
      <c r="FN70"/>
      <c r="FO70"/>
      <c r="FP70" s="48">
        <v>0.41805494271452837</v>
      </c>
      <c r="FQ70" s="41">
        <v>0.68636888150916964</v>
      </c>
      <c r="FR70" s="48">
        <v>1.1808956165828506</v>
      </c>
      <c r="FS70" s="41">
        <v>0.95125206951026109</v>
      </c>
      <c r="FT70" s="48">
        <v>1.406157350045903</v>
      </c>
      <c r="FU70" s="41">
        <v>0.92292119871831257</v>
      </c>
      <c r="FV70" s="41">
        <v>31.831756994726884</v>
      </c>
      <c r="FW70" s="41">
        <v>12.598766674035449</v>
      </c>
      <c r="FX70" s="41">
        <v>18.898507071517191</v>
      </c>
      <c r="FY70"/>
      <c r="FZ70">
        <v>36716346.799999997</v>
      </c>
      <c r="GA70"/>
      <c r="GB70"/>
      <c r="GC70" s="45">
        <v>23099646.972009093</v>
      </c>
      <c r="GD70" s="45">
        <v>155701.87359098229</v>
      </c>
      <c r="GE70"/>
      <c r="GF70">
        <v>0</v>
      </c>
      <c r="GH70">
        <v>1.95</v>
      </c>
      <c r="GJ70">
        <v>23481.65</v>
      </c>
      <c r="GK70">
        <v>0</v>
      </c>
      <c r="GL70">
        <v>0</v>
      </c>
      <c r="GM70">
        <v>269943</v>
      </c>
      <c r="GN70">
        <v>80114665</v>
      </c>
      <c r="GO70">
        <v>0</v>
      </c>
      <c r="GP70">
        <v>793</v>
      </c>
      <c r="GQ70">
        <v>869006.25</v>
      </c>
      <c r="GR70">
        <v>134970</v>
      </c>
      <c r="GS70">
        <v>0</v>
      </c>
      <c r="GT70">
        <v>2</v>
      </c>
      <c r="GU70">
        <v>0</v>
      </c>
      <c r="GV70">
        <v>18074534</v>
      </c>
      <c r="GW70">
        <v>0</v>
      </c>
      <c r="GX70">
        <v>0</v>
      </c>
      <c r="GZ70">
        <v>3954.568989186449</v>
      </c>
      <c r="HA70">
        <v>1699.6055533930189</v>
      </c>
      <c r="HC70">
        <v>1168.122222222222</v>
      </c>
      <c r="HD70">
        <v>3736.6186047424881</v>
      </c>
      <c r="HF70">
        <v>25.129068341678749</v>
      </c>
      <c r="HG70">
        <v>25.0734829736218</v>
      </c>
    </row>
    <row r="71" spans="1:215" ht="14.45">
      <c r="A71" s="4">
        <v>45047</v>
      </c>
      <c r="B71" s="73">
        <f t="shared" si="17"/>
        <v>2023</v>
      </c>
      <c r="C71" s="73" t="str">
        <f t="shared" si="18"/>
        <v>2023_Q2</v>
      </c>
      <c r="D71" s="73" t="str">
        <f t="shared" si="19"/>
        <v>2023_H1</v>
      </c>
      <c r="E71" s="73" t="str">
        <f t="shared" si="14"/>
        <v>2023_W18</v>
      </c>
      <c r="F71" s="73" t="str">
        <f t="shared" si="15"/>
        <v>2023_05</v>
      </c>
      <c r="G71" s="73">
        <v>1</v>
      </c>
      <c r="H71" s="4" t="s">
        <v>73</v>
      </c>
      <c r="J71" s="1">
        <v>32101560</v>
      </c>
      <c r="K71" s="1">
        <v>9652</v>
      </c>
      <c r="L71" s="80">
        <v>15656036.92</v>
      </c>
      <c r="M71" s="1">
        <v>62339296</v>
      </c>
      <c r="N71" s="1">
        <v>42798</v>
      </c>
      <c r="O71">
        <v>45742042.192181222</v>
      </c>
      <c r="P71" s="1"/>
      <c r="Q71" s="6">
        <v>24.953094235343599</v>
      </c>
      <c r="R71" s="6">
        <v>1622.0510695272401</v>
      </c>
      <c r="S71" s="80">
        <v>801033251.79999995</v>
      </c>
      <c r="T71" s="6">
        <v>19.075470088627021</v>
      </c>
      <c r="U71" s="6">
        <v>1068.7892469783919</v>
      </c>
      <c r="V71">
        <v>1189151376.194066</v>
      </c>
      <c r="W71" s="8">
        <v>3.224885614803252E-3</v>
      </c>
      <c r="X71" s="8">
        <v>0.14302527767990489</v>
      </c>
      <c r="Y71" s="8">
        <v>0.2225483888329782</v>
      </c>
      <c r="Z71" s="8">
        <v>0.4265905423481558</v>
      </c>
      <c r="AB71" s="6">
        <v>18.76309835415875</v>
      </c>
      <c r="AC71" s="6">
        <v>0.7085587539431244</v>
      </c>
      <c r="AD71" s="6">
        <v>22.81548091305719</v>
      </c>
      <c r="AE71" s="6">
        <v>1.9406525239926</v>
      </c>
      <c r="AF71" s="1"/>
      <c r="AG71" s="8">
        <v>0.1618531109399714</v>
      </c>
      <c r="AH71" s="8">
        <v>1.3597186759504909E-2</v>
      </c>
      <c r="AI71" s="8">
        <v>0</v>
      </c>
      <c r="AJ71" s="8">
        <v>0.19067774959631981</v>
      </c>
      <c r="AK71" s="8">
        <v>0</v>
      </c>
      <c r="AL71" s="8">
        <v>6.7438403554058741E-3</v>
      </c>
      <c r="AM71" s="8">
        <v>0</v>
      </c>
      <c r="AN71" s="8">
        <v>0.19287088689954759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24">
        <f t="shared" si="16"/>
        <v>1</v>
      </c>
      <c r="BB71" s="1"/>
      <c r="BC71" s="8">
        <v>0</v>
      </c>
      <c r="BD71" s="8">
        <v>0</v>
      </c>
      <c r="BE71" s="8">
        <v>0</v>
      </c>
      <c r="BF71" s="8">
        <v>0</v>
      </c>
      <c r="BG71" s="8">
        <v>1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1"/>
      <c r="BP71" s="6">
        <v>22.571428571428569</v>
      </c>
      <c r="BQ71" s="6">
        <v>14.28571428571429</v>
      </c>
      <c r="BR71" s="6">
        <v>18.285714285714281</v>
      </c>
      <c r="BS71" s="6">
        <v>10.142857142857141</v>
      </c>
      <c r="BU71" s="1">
        <v>33714017</v>
      </c>
      <c r="BV71" s="1">
        <v>74542</v>
      </c>
      <c r="BW71" s="1">
        <f t="shared" si="24"/>
        <v>74812</v>
      </c>
      <c r="BX71" s="1">
        <f t="shared" si="25"/>
        <v>166</v>
      </c>
      <c r="BZ71" s="1">
        <v>293555454.54545462</v>
      </c>
      <c r="CA71" s="1">
        <v>717580</v>
      </c>
      <c r="CB71" s="1">
        <v>28942727.27272727</v>
      </c>
      <c r="CC71" s="1">
        <v>31837</v>
      </c>
      <c r="CE71" s="1">
        <v>264635.42</v>
      </c>
      <c r="CF71" s="1">
        <v>1253657.5</v>
      </c>
      <c r="CG71" s="1">
        <v>0</v>
      </c>
      <c r="CH71" s="1">
        <v>3536510.384615385</v>
      </c>
      <c r="CI71" s="24">
        <f t="shared" si="20"/>
        <v>5054803.3046153849</v>
      </c>
      <c r="CJ71" s="24">
        <f t="shared" si="21"/>
        <v>1518292.92</v>
      </c>
      <c r="CL71" s="1">
        <v>21570843.038072851</v>
      </c>
      <c r="CN71" s="1">
        <v>4689845.7</v>
      </c>
      <c r="CP71" s="1">
        <v>1810685</v>
      </c>
      <c r="CQ71" s="1">
        <v>912644.06034856755</v>
      </c>
      <c r="CR71" s="1">
        <v>0</v>
      </c>
      <c r="CS71" s="1">
        <v>0</v>
      </c>
      <c r="CT71" s="1">
        <v>2142480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1163591.4285714291</v>
      </c>
      <c r="DI71" s="1">
        <v>0</v>
      </c>
      <c r="DJ71" s="1">
        <v>0</v>
      </c>
      <c r="DK71" s="1">
        <v>0</v>
      </c>
      <c r="DL71" s="1">
        <v>109720</v>
      </c>
      <c r="DM71" s="1">
        <v>0</v>
      </c>
      <c r="DN71" s="24">
        <f t="shared" si="22"/>
        <v>1273311.4285714291</v>
      </c>
      <c r="DP71" s="1">
        <v>18700</v>
      </c>
      <c r="DQ71" s="1">
        <v>402119</v>
      </c>
      <c r="DR71" s="1">
        <v>3897844.711538461</v>
      </c>
      <c r="DS71" s="1">
        <v>4078153.615384615</v>
      </c>
      <c r="DT71" s="24">
        <f t="shared" si="23"/>
        <v>7975998.3269230761</v>
      </c>
      <c r="DV71" s="1">
        <v>339995</v>
      </c>
      <c r="DW71" s="1">
        <v>3137</v>
      </c>
      <c r="DX71" s="1">
        <v>523891.54405594408</v>
      </c>
      <c r="DY71" s="1">
        <v>3760931.1346153822</v>
      </c>
      <c r="EA71" s="1">
        <v>1031168</v>
      </c>
      <c r="EB71" s="1">
        <v>6387054.5919999983</v>
      </c>
      <c r="EC71" s="1">
        <v>77095534</v>
      </c>
      <c r="ED71" s="1">
        <v>3638324.8147999998</v>
      </c>
      <c r="EE71" s="1">
        <v>0</v>
      </c>
      <c r="EF71" s="1">
        <v>0</v>
      </c>
      <c r="EG71" s="1">
        <v>140917</v>
      </c>
      <c r="EH71" s="1">
        <v>511452</v>
      </c>
      <c r="EI71" s="1">
        <v>2</v>
      </c>
      <c r="EJ71" s="1">
        <v>0</v>
      </c>
      <c r="EK71" s="1">
        <v>0</v>
      </c>
      <c r="EL71" s="1">
        <v>0</v>
      </c>
      <c r="EM71" s="1">
        <v>16523674</v>
      </c>
      <c r="EN71" s="1">
        <v>2165166.6694999998</v>
      </c>
      <c r="EO71" s="1">
        <v>0</v>
      </c>
      <c r="EP71" s="1">
        <v>0</v>
      </c>
      <c r="EQ71" s="1">
        <v>0</v>
      </c>
      <c r="ER71" s="1">
        <v>0</v>
      </c>
      <c r="ET71"/>
      <c r="EU71">
        <v>24.953094235343599</v>
      </c>
      <c r="EV71">
        <v>1622.0510695272401</v>
      </c>
      <c r="EW71">
        <v>19.075470088627021</v>
      </c>
      <c r="EX71">
        <v>1068.7892469783919</v>
      </c>
      <c r="EY71"/>
      <c r="EZ71">
        <v>0.93078340701378104</v>
      </c>
      <c r="FA71" s="37">
        <v>912644.06034856755</v>
      </c>
      <c r="FB71"/>
      <c r="FC71">
        <v>1.460345360557215</v>
      </c>
      <c r="FD71">
        <v>0.94010437234932898</v>
      </c>
      <c r="FE71">
        <v>0.39854182314255021</v>
      </c>
      <c r="FF71">
        <v>0.81303578676274801</v>
      </c>
      <c r="FG71"/>
      <c r="FH71" s="41">
        <v>12.416172840585968</v>
      </c>
      <c r="FI71" s="41">
        <v>33.204956160969289</v>
      </c>
      <c r="FJ71"/>
      <c r="FK71" s="37">
        <v>15128842.835819293</v>
      </c>
      <c r="FL71">
        <v>115182.14304282001</v>
      </c>
      <c r="FM71"/>
      <c r="FN71"/>
      <c r="FO71"/>
      <c r="FP71" s="48">
        <v>0.7085587539431244</v>
      </c>
      <c r="FQ71" s="41">
        <v>0.75596429007134958</v>
      </c>
      <c r="FR71" s="48">
        <v>0.36497320021378665</v>
      </c>
      <c r="FS71" s="41">
        <v>0.91725178772152427</v>
      </c>
      <c r="FT71" s="48">
        <v>1.2393870916493321</v>
      </c>
      <c r="FU71" s="41">
        <v>0.93553814372975663</v>
      </c>
      <c r="FV71" s="41">
        <v>31.61372759199001</v>
      </c>
      <c r="FW71" s="41">
        <v>12.559646032668187</v>
      </c>
      <c r="FX71" s="41">
        <v>18.76309835415875</v>
      </c>
      <c r="FY71"/>
      <c r="FZ71">
        <v>21714658.399999999</v>
      </c>
      <c r="GA71"/>
      <c r="GB71"/>
      <c r="GC71" s="45">
        <v>15157569.710288066</v>
      </c>
      <c r="GD71" s="45">
        <v>159161.9152263375</v>
      </c>
      <c r="GE71"/>
      <c r="GF71">
        <v>0</v>
      </c>
      <c r="GH71">
        <v>1.95</v>
      </c>
      <c r="GJ71">
        <v>250782</v>
      </c>
      <c r="GK71">
        <v>0</v>
      </c>
      <c r="GL71">
        <v>2296000</v>
      </c>
      <c r="GM71">
        <v>1031168</v>
      </c>
      <c r="GN71">
        <v>77095534</v>
      </c>
      <c r="GO71">
        <v>0</v>
      </c>
      <c r="GP71">
        <v>6954</v>
      </c>
      <c r="GQ71">
        <v>695205</v>
      </c>
      <c r="GR71">
        <v>140917</v>
      </c>
      <c r="GS71">
        <v>0</v>
      </c>
      <c r="GT71">
        <v>2</v>
      </c>
      <c r="GU71">
        <v>0</v>
      </c>
      <c r="GV71">
        <v>16523674</v>
      </c>
      <c r="GW71">
        <v>0</v>
      </c>
      <c r="GX71">
        <v>0</v>
      </c>
      <c r="GZ71">
        <v>3892.0881029289899</v>
      </c>
      <c r="HA71">
        <v>1980</v>
      </c>
      <c r="HC71">
        <v>1980</v>
      </c>
      <c r="HD71">
        <v>3906.7622503983712</v>
      </c>
      <c r="HF71">
        <v>24.535893700179098</v>
      </c>
      <c r="HG71">
        <v>25.033825458949661</v>
      </c>
    </row>
    <row r="72" spans="1:215" ht="14.45">
      <c r="A72" s="4">
        <v>45054</v>
      </c>
      <c r="B72" s="73">
        <f t="shared" si="17"/>
        <v>2023</v>
      </c>
      <c r="C72" s="73" t="str">
        <f t="shared" si="18"/>
        <v>2023_Q2</v>
      </c>
      <c r="D72" s="73" t="str">
        <f t="shared" si="19"/>
        <v>2023_H1</v>
      </c>
      <c r="E72" s="73" t="str">
        <f t="shared" si="14"/>
        <v>2023_W19</v>
      </c>
      <c r="F72" s="73" t="str">
        <f t="shared" si="15"/>
        <v>2023_05</v>
      </c>
      <c r="G72" s="73">
        <v>1</v>
      </c>
      <c r="H72" s="4" t="s">
        <v>73</v>
      </c>
      <c r="J72" s="1">
        <v>33975052</v>
      </c>
      <c r="K72" s="1">
        <v>7612</v>
      </c>
      <c r="L72" s="80">
        <v>12919630.77</v>
      </c>
      <c r="M72" s="1">
        <v>51917040</v>
      </c>
      <c r="N72" s="1">
        <v>16775</v>
      </c>
      <c r="O72">
        <v>22864497.807818782</v>
      </c>
      <c r="P72" s="1"/>
      <c r="Q72" s="6">
        <v>24.940849188318651</v>
      </c>
      <c r="R72" s="6">
        <v>1697.2715146125549</v>
      </c>
      <c r="S72" s="80">
        <v>847366648.10000002</v>
      </c>
      <c r="T72" s="6">
        <v>24.911164885477561</v>
      </c>
      <c r="U72" s="6">
        <v>1363.0103015093159</v>
      </c>
      <c r="V72">
        <v>1293313943.805934</v>
      </c>
      <c r="W72" s="8">
        <v>3.257164671310066E-3</v>
      </c>
      <c r="X72" s="8">
        <v>0.1083613000332117</v>
      </c>
      <c r="Y72" s="8">
        <v>6.9587661860720743E-3</v>
      </c>
      <c r="Z72" s="8">
        <v>0.1965105403750011</v>
      </c>
      <c r="AB72" s="6">
        <v>18.878050675532364</v>
      </c>
      <c r="AC72" s="6">
        <v>0.57140913047611219</v>
      </c>
      <c r="AD72" s="6">
        <v>22.691214697808835</v>
      </c>
      <c r="AE72" s="6">
        <v>0.95444436093433449</v>
      </c>
      <c r="AF72" s="1"/>
      <c r="AG72" s="8">
        <v>0.1405624544202333</v>
      </c>
      <c r="AH72" s="8">
        <v>1.3177578663182881E-2</v>
      </c>
      <c r="AI72" s="8">
        <v>0</v>
      </c>
      <c r="AJ72" s="8">
        <v>0.2208428835774863</v>
      </c>
      <c r="AK72" s="8">
        <v>0</v>
      </c>
      <c r="AL72" s="8">
        <v>0</v>
      </c>
      <c r="AM72" s="8">
        <v>0</v>
      </c>
      <c r="AN72" s="8">
        <v>0.14514453898456531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24">
        <f t="shared" si="16"/>
        <v>0</v>
      </c>
      <c r="BB72" s="1"/>
      <c r="BC72" s="8">
        <v>0</v>
      </c>
      <c r="BD72" s="8">
        <v>0</v>
      </c>
      <c r="BE72" s="8">
        <v>0</v>
      </c>
      <c r="BF72" s="8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1"/>
      <c r="BP72" s="6">
        <v>19.428571428571431</v>
      </c>
      <c r="BQ72" s="6">
        <v>13.28571428571429</v>
      </c>
      <c r="BR72" s="6">
        <v>15.71428571428571</v>
      </c>
      <c r="BS72" s="6">
        <v>8.5714285714285712</v>
      </c>
      <c r="BU72" s="1">
        <v>33778993</v>
      </c>
      <c r="BV72" s="1">
        <v>74654</v>
      </c>
      <c r="BW72" s="1">
        <f t="shared" si="24"/>
        <v>64976</v>
      </c>
      <c r="BX72" s="1">
        <f t="shared" si="25"/>
        <v>112</v>
      </c>
      <c r="BZ72" s="1">
        <v>0</v>
      </c>
      <c r="CA72" s="1">
        <v>0</v>
      </c>
      <c r="CB72" s="1">
        <v>0</v>
      </c>
      <c r="CC72" s="1">
        <v>0</v>
      </c>
      <c r="CE72" s="1">
        <v>198622.2087499999</v>
      </c>
      <c r="CF72" s="1">
        <v>1921777.5</v>
      </c>
      <c r="CG72" s="1">
        <v>0</v>
      </c>
      <c r="CH72" s="1">
        <v>3536510.384615385</v>
      </c>
      <c r="CI72" s="24">
        <f t="shared" si="20"/>
        <v>5656910.0933653843</v>
      </c>
      <c r="CJ72" s="24">
        <f t="shared" si="21"/>
        <v>2120399.7087499998</v>
      </c>
      <c r="CL72" s="1">
        <v>5049947.1478260867</v>
      </c>
      <c r="CN72" s="1">
        <v>4689845.7</v>
      </c>
      <c r="CP72" s="1">
        <v>1761212</v>
      </c>
      <c r="CQ72" s="1">
        <v>887708.06121143175</v>
      </c>
      <c r="CR72" s="1">
        <v>0</v>
      </c>
      <c r="CS72" s="1">
        <v>0</v>
      </c>
      <c r="CT72" s="1">
        <v>2142480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1163591.4285714291</v>
      </c>
      <c r="DI72" s="1">
        <v>0</v>
      </c>
      <c r="DJ72" s="1">
        <v>0</v>
      </c>
      <c r="DK72" s="1">
        <v>0</v>
      </c>
      <c r="DL72" s="1">
        <v>109720</v>
      </c>
      <c r="DM72" s="1">
        <v>0</v>
      </c>
      <c r="DN72" s="24">
        <f t="shared" si="22"/>
        <v>1273311.4285714291</v>
      </c>
      <c r="DP72" s="1">
        <v>18700</v>
      </c>
      <c r="DQ72" s="1">
        <v>402119</v>
      </c>
      <c r="DR72" s="1">
        <v>3897844.711538461</v>
      </c>
      <c r="DS72" s="1">
        <v>4078153.615384615</v>
      </c>
      <c r="DT72" s="24">
        <f t="shared" si="23"/>
        <v>7975998.3269230761</v>
      </c>
      <c r="DV72" s="1">
        <v>277614</v>
      </c>
      <c r="DW72" s="1">
        <v>2884</v>
      </c>
      <c r="DX72" s="1">
        <v>523891.54405594408</v>
      </c>
      <c r="DY72" s="1">
        <v>3760931.1346153822</v>
      </c>
      <c r="EA72" s="1">
        <v>748311</v>
      </c>
      <c r="EB72" s="1">
        <v>4635038.3339999998</v>
      </c>
      <c r="EC72" s="1">
        <v>69132354</v>
      </c>
      <c r="ED72" s="1">
        <v>2873081.0731000002</v>
      </c>
      <c r="EE72" s="1">
        <v>0</v>
      </c>
      <c r="EF72" s="1">
        <v>0</v>
      </c>
      <c r="EG72" s="1">
        <v>131208</v>
      </c>
      <c r="EH72" s="1">
        <v>449989</v>
      </c>
      <c r="EI72" s="1">
        <v>5</v>
      </c>
      <c r="EJ72" s="1">
        <v>0</v>
      </c>
      <c r="EK72" s="1">
        <v>1</v>
      </c>
      <c r="EL72" s="1">
        <v>0</v>
      </c>
      <c r="EM72" s="1">
        <v>13881139</v>
      </c>
      <c r="EN72" s="1">
        <v>2234498.2349999999</v>
      </c>
      <c r="EO72" s="1">
        <v>0</v>
      </c>
      <c r="EP72" s="1">
        <v>0</v>
      </c>
      <c r="EQ72" s="1">
        <v>0</v>
      </c>
      <c r="ER72" s="1">
        <v>0</v>
      </c>
      <c r="ET72"/>
      <c r="EU72">
        <v>24.940849188318651</v>
      </c>
      <c r="EV72">
        <v>1697.2715146125549</v>
      </c>
      <c r="EW72">
        <v>24.911164885477561</v>
      </c>
      <c r="EX72">
        <v>1363.0103015093159</v>
      </c>
      <c r="EY72"/>
      <c r="EZ72">
        <v>0.93718258676091792</v>
      </c>
      <c r="FA72" s="37">
        <v>887708.06121143175</v>
      </c>
      <c r="FB72"/>
      <c r="FC72">
        <v>1.2438014007031208</v>
      </c>
      <c r="FD72">
        <v>0.94426222291979389</v>
      </c>
      <c r="FE72">
        <v>0.36945846491879919</v>
      </c>
      <c r="FF72">
        <v>0.69205619711683053</v>
      </c>
      <c r="FG72"/>
      <c r="FH72" s="41">
        <v>12.564055079781124</v>
      </c>
      <c r="FI72" s="41">
        <v>33.154894549339993</v>
      </c>
      <c r="FJ72"/>
      <c r="FK72" s="37">
        <v>402797.16418070742</v>
      </c>
      <c r="FL72">
        <v>123068.08456516334</v>
      </c>
      <c r="FM72"/>
      <c r="FN72"/>
      <c r="FO72"/>
      <c r="FP72" s="48">
        <v>0.57140913047611219</v>
      </c>
      <c r="FQ72" s="41">
        <v>0.78266792022514675</v>
      </c>
      <c r="FR72" s="48">
        <v>0.31956004434033602</v>
      </c>
      <c r="FS72" s="41">
        <v>0.8536270375321664</v>
      </c>
      <c r="FT72" s="48">
        <v>1.3335277444710492</v>
      </c>
      <c r="FU72" s="41">
        <v>0.93942226713581078</v>
      </c>
      <c r="FV72" s="41">
        <v>31.576552967846858</v>
      </c>
      <c r="FW72" s="41">
        <v>12.492728525390087</v>
      </c>
      <c r="FX72" s="41">
        <v>18.878050675532364</v>
      </c>
      <c r="FY72"/>
      <c r="FZ72">
        <v>9957952</v>
      </c>
      <c r="GA72"/>
      <c r="GB72"/>
      <c r="GC72" s="45">
        <v>16879088.359176956</v>
      </c>
      <c r="GD72" s="45">
        <v>1511783.710781893</v>
      </c>
      <c r="GE72"/>
      <c r="GF72">
        <v>0</v>
      </c>
      <c r="GH72">
        <v>1.95</v>
      </c>
      <c r="GJ72">
        <v>84594</v>
      </c>
      <c r="GK72">
        <v>0</v>
      </c>
      <c r="GL72">
        <v>979000</v>
      </c>
      <c r="GM72">
        <v>748311</v>
      </c>
      <c r="GN72">
        <v>69132354</v>
      </c>
      <c r="GO72">
        <v>0</v>
      </c>
      <c r="GP72">
        <v>1628</v>
      </c>
      <c r="GQ72">
        <v>695205</v>
      </c>
      <c r="GR72">
        <v>131208</v>
      </c>
      <c r="GS72">
        <v>0</v>
      </c>
      <c r="GT72">
        <v>5</v>
      </c>
      <c r="GU72">
        <v>1</v>
      </c>
      <c r="GV72">
        <v>13881139</v>
      </c>
      <c r="GW72">
        <v>0</v>
      </c>
      <c r="GX72">
        <v>0</v>
      </c>
      <c r="GZ72">
        <v>4082.182413385468</v>
      </c>
      <c r="HA72">
        <v>1980</v>
      </c>
      <c r="HC72">
        <v>1981.379944802208</v>
      </c>
      <c r="HD72">
        <v>3687.607535025887</v>
      </c>
      <c r="HF72">
        <v>25.08573061946521</v>
      </c>
      <c r="HG72">
        <v>25.022351106335321</v>
      </c>
    </row>
    <row r="73" spans="1:215" ht="14.45">
      <c r="A73" s="4">
        <v>45061</v>
      </c>
      <c r="B73" s="73">
        <f t="shared" si="17"/>
        <v>2023</v>
      </c>
      <c r="C73" s="73" t="str">
        <f t="shared" si="18"/>
        <v>2023_Q2</v>
      </c>
      <c r="D73" s="73" t="str">
        <f t="shared" si="19"/>
        <v>2023_H1</v>
      </c>
      <c r="E73" s="73" t="str">
        <f t="shared" si="14"/>
        <v>2023_W20</v>
      </c>
      <c r="F73" s="73" t="str">
        <f t="shared" si="15"/>
        <v>2023_05</v>
      </c>
      <c r="G73" s="73">
        <v>1</v>
      </c>
      <c r="H73" s="4" t="s">
        <v>73</v>
      </c>
      <c r="J73" s="1">
        <v>33888916</v>
      </c>
      <c r="K73" s="1">
        <v>5897</v>
      </c>
      <c r="L73" s="80">
        <v>10563112.310000001</v>
      </c>
      <c r="M73" s="1">
        <v>51735220</v>
      </c>
      <c r="N73" s="1">
        <v>12695</v>
      </c>
      <c r="O73">
        <v>20226100</v>
      </c>
      <c r="P73" s="1"/>
      <c r="Q73" s="6">
        <v>24.932898712994529</v>
      </c>
      <c r="R73" s="6">
        <v>1791.268832913737</v>
      </c>
      <c r="S73" s="80">
        <v>844948910.10000002</v>
      </c>
      <c r="T73" s="6">
        <v>25.09150304183494</v>
      </c>
      <c r="U73" s="6">
        <v>1593.2335565183139</v>
      </c>
      <c r="V73">
        <v>1298114430</v>
      </c>
      <c r="W73" s="8">
        <v>3.2834299414402678E-3</v>
      </c>
      <c r="X73" s="8">
        <v>5.7290875042854933E-2</v>
      </c>
      <c r="Y73" s="8">
        <v>0</v>
      </c>
      <c r="Z73" s="8">
        <v>0</v>
      </c>
      <c r="AB73" s="6">
        <v>18.824525045811502</v>
      </c>
      <c r="AC73" s="6">
        <v>0.45386789087798818</v>
      </c>
      <c r="AD73" s="6">
        <v>22.602230533057153</v>
      </c>
      <c r="AE73" s="6">
        <v>0.72388573008928003</v>
      </c>
      <c r="AF73" s="1"/>
      <c r="AG73" s="8">
        <v>0.1037081038643011</v>
      </c>
      <c r="AH73" s="8">
        <v>0</v>
      </c>
      <c r="AI73" s="8">
        <v>0</v>
      </c>
      <c r="AJ73" s="8">
        <v>0.14660049252282359</v>
      </c>
      <c r="AK73" s="8">
        <v>0</v>
      </c>
      <c r="AL73" s="8">
        <v>0</v>
      </c>
      <c r="AM73" s="8">
        <v>0</v>
      </c>
      <c r="AN73" s="8">
        <v>0.14029291159426821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24">
        <f t="shared" si="16"/>
        <v>0</v>
      </c>
      <c r="BB73" s="1"/>
      <c r="BC73" s="8">
        <v>0</v>
      </c>
      <c r="BD73" s="8">
        <v>0</v>
      </c>
      <c r="BE73" s="8">
        <v>0</v>
      </c>
      <c r="BF73" s="8">
        <v>0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1"/>
      <c r="BP73" s="6">
        <v>23.857142857142861</v>
      </c>
      <c r="BQ73" s="6">
        <v>16.142857142857139</v>
      </c>
      <c r="BR73" s="6">
        <v>19.857142857142861</v>
      </c>
      <c r="BS73" s="6">
        <v>9.5714285714285712</v>
      </c>
      <c r="BU73" s="1">
        <v>33803572</v>
      </c>
      <c r="BV73" s="1">
        <v>74694</v>
      </c>
      <c r="BW73" s="1">
        <f t="shared" si="24"/>
        <v>24579</v>
      </c>
      <c r="BX73" s="1">
        <f t="shared" si="25"/>
        <v>40</v>
      </c>
      <c r="BZ73" s="1">
        <v>0</v>
      </c>
      <c r="CA73" s="1">
        <v>0</v>
      </c>
      <c r="CB73" s="1">
        <v>0</v>
      </c>
      <c r="CC73" s="1">
        <v>0</v>
      </c>
      <c r="CE73" s="1">
        <v>148829.16500000001</v>
      </c>
      <c r="CF73" s="1">
        <v>1632445</v>
      </c>
      <c r="CG73" s="1">
        <v>0</v>
      </c>
      <c r="CH73" s="1">
        <v>3536510.384615385</v>
      </c>
      <c r="CI73" s="24">
        <f t="shared" si="20"/>
        <v>5317784.549615385</v>
      </c>
      <c r="CJ73" s="24">
        <f t="shared" si="21"/>
        <v>1781274.165</v>
      </c>
      <c r="CL73" s="1">
        <v>4646695.839952996</v>
      </c>
      <c r="CN73" s="1">
        <v>4689845.7</v>
      </c>
      <c r="CP73" s="1">
        <v>2425843</v>
      </c>
      <c r="CQ73" s="1">
        <v>1222703.67583989</v>
      </c>
      <c r="CR73" s="1">
        <v>0</v>
      </c>
      <c r="CS73" s="1">
        <v>0</v>
      </c>
      <c r="CT73" s="1">
        <v>2142480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1163591.4285714291</v>
      </c>
      <c r="DI73" s="1">
        <v>0</v>
      </c>
      <c r="DJ73" s="1">
        <v>0</v>
      </c>
      <c r="DK73" s="1">
        <v>0</v>
      </c>
      <c r="DL73" s="1">
        <v>109720</v>
      </c>
      <c r="DM73" s="1">
        <v>0</v>
      </c>
      <c r="DN73" s="24">
        <f t="shared" si="22"/>
        <v>1273311.4285714291</v>
      </c>
      <c r="DP73" s="1">
        <v>18700</v>
      </c>
      <c r="DQ73" s="1">
        <v>402119</v>
      </c>
      <c r="DR73" s="1">
        <v>3897844.711538461</v>
      </c>
      <c r="DS73" s="1">
        <v>4078153.615384615</v>
      </c>
      <c r="DT73" s="24">
        <f t="shared" si="23"/>
        <v>7975998.3269230761</v>
      </c>
      <c r="DV73" s="1">
        <v>261117</v>
      </c>
      <c r="DW73" s="1">
        <v>2968</v>
      </c>
      <c r="DX73" s="1">
        <v>523891.54405594408</v>
      </c>
      <c r="DY73" s="1">
        <v>3760931.1346153822</v>
      </c>
      <c r="EA73" s="1">
        <v>836190</v>
      </c>
      <c r="EB73" s="1">
        <v>5179360</v>
      </c>
      <c r="EC73" s="1">
        <v>35177218</v>
      </c>
      <c r="ED73" s="1">
        <v>1635411.7405000001</v>
      </c>
      <c r="EE73" s="1">
        <v>0</v>
      </c>
      <c r="EF73" s="1">
        <v>0</v>
      </c>
      <c r="EG73" s="1">
        <v>132336</v>
      </c>
      <c r="EH73" s="1">
        <v>469458</v>
      </c>
      <c r="EI73" s="1">
        <v>7</v>
      </c>
      <c r="EJ73" s="1">
        <v>0</v>
      </c>
      <c r="EK73" s="1">
        <v>0</v>
      </c>
      <c r="EL73" s="1">
        <v>0</v>
      </c>
      <c r="EM73" s="1">
        <v>8484306</v>
      </c>
      <c r="EN73" s="1">
        <v>1244021.1396999999</v>
      </c>
      <c r="EO73" s="1">
        <v>0</v>
      </c>
      <c r="EP73" s="1">
        <v>0</v>
      </c>
      <c r="EQ73" s="1">
        <v>0</v>
      </c>
      <c r="ER73" s="1">
        <v>0</v>
      </c>
      <c r="ET73"/>
      <c r="EU73">
        <v>24.932898712994529</v>
      </c>
      <c r="EV73">
        <v>1791.268832913737</v>
      </c>
      <c r="EW73">
        <v>25.09150304183494</v>
      </c>
      <c r="EX73">
        <v>1593.2335565183139</v>
      </c>
      <c r="EY73"/>
      <c r="EZ73">
        <v>0.93627001291212308</v>
      </c>
      <c r="FA73" s="37">
        <v>1222703.67583989</v>
      </c>
      <c r="FB73"/>
      <c r="FC73">
        <v>1.4444104683766388</v>
      </c>
      <c r="FD73">
        <v>0.94142802220809785</v>
      </c>
      <c r="FE73">
        <v>0.29481708839052156</v>
      </c>
      <c r="FF73">
        <v>0.64355006546900051</v>
      </c>
      <c r="FG73"/>
      <c r="FH73" s="41">
        <v>12.523592177929228</v>
      </c>
      <c r="FI73" s="41">
        <v>33.052268444031704</v>
      </c>
      <c r="FJ73"/>
      <c r="FK73" s="37">
        <v>0</v>
      </c>
      <c r="FL73">
        <v>123709.77239201665</v>
      </c>
      <c r="FM73"/>
      <c r="FN73"/>
      <c r="FO73"/>
      <c r="FP73" s="48">
        <v>0.45386789087798818</v>
      </c>
      <c r="FQ73" s="41">
        <v>0.78871822922375068</v>
      </c>
      <c r="FR73" s="48">
        <v>0.29324231951350038</v>
      </c>
      <c r="FS73" s="41">
        <v>0.61388441300768237</v>
      </c>
      <c r="FT73" s="48">
        <v>1.2942297145594259</v>
      </c>
      <c r="FU73" s="41">
        <v>0.93606692833430838</v>
      </c>
      <c r="FV73" s="41">
        <v>31.41486868635376</v>
      </c>
      <c r="FW73" s="41">
        <v>12.36514611432043</v>
      </c>
      <c r="FX73" s="41">
        <v>18.824525045811502</v>
      </c>
      <c r="FY73"/>
      <c r="FZ73">
        <v>22585470</v>
      </c>
      <c r="GA73"/>
      <c r="GB73"/>
      <c r="GC73" s="45">
        <v>16879088.359176956</v>
      </c>
      <c r="GD73" s="45">
        <v>1511783.710781893</v>
      </c>
      <c r="GE73"/>
      <c r="GF73">
        <v>0</v>
      </c>
      <c r="GH73">
        <v>1.95</v>
      </c>
      <c r="GJ73">
        <v>62695.5</v>
      </c>
      <c r="GK73">
        <v>700000</v>
      </c>
      <c r="GL73">
        <v>105000</v>
      </c>
      <c r="GM73">
        <v>836190</v>
      </c>
      <c r="GN73">
        <v>35177218</v>
      </c>
      <c r="GO73">
        <v>0</v>
      </c>
      <c r="GP73">
        <v>1498</v>
      </c>
      <c r="GQ73">
        <v>695205</v>
      </c>
      <c r="GR73">
        <v>132336</v>
      </c>
      <c r="GS73">
        <v>0</v>
      </c>
      <c r="GT73">
        <v>7</v>
      </c>
      <c r="GU73">
        <v>0</v>
      </c>
      <c r="GV73">
        <v>8484306</v>
      </c>
      <c r="GW73">
        <v>0</v>
      </c>
      <c r="GX73">
        <v>0</v>
      </c>
      <c r="GZ73">
        <v>4367.6199157802503</v>
      </c>
      <c r="HA73">
        <v>1980</v>
      </c>
      <c r="HC73">
        <v>1982.883650952858</v>
      </c>
      <c r="HD73">
        <v>4505.438626492014</v>
      </c>
      <c r="HF73">
        <v>25.09150304183494</v>
      </c>
      <c r="HG73">
        <v>25.015033824038511</v>
      </c>
    </row>
    <row r="74" spans="1:215" ht="14.45">
      <c r="A74" s="4">
        <v>45068</v>
      </c>
      <c r="B74" s="73">
        <f t="shared" si="17"/>
        <v>2023</v>
      </c>
      <c r="C74" s="73" t="str">
        <f t="shared" si="18"/>
        <v>2023_Q2</v>
      </c>
      <c r="D74" s="73" t="str">
        <f t="shared" si="19"/>
        <v>2023_H1</v>
      </c>
      <c r="E74" s="73" t="str">
        <f t="shared" si="14"/>
        <v>2023_W21</v>
      </c>
      <c r="F74" s="73" t="str">
        <f t="shared" si="15"/>
        <v>2023_05</v>
      </c>
      <c r="G74" s="73">
        <v>1</v>
      </c>
      <c r="H74" s="4" t="s">
        <v>73</v>
      </c>
      <c r="J74" s="1">
        <v>33967048</v>
      </c>
      <c r="K74" s="1">
        <v>5449</v>
      </c>
      <c r="L74" s="80">
        <v>10485020</v>
      </c>
      <c r="M74" s="1">
        <v>52164300</v>
      </c>
      <c r="N74" s="1">
        <v>12520</v>
      </c>
      <c r="O74">
        <v>19773600</v>
      </c>
      <c r="P74" s="1"/>
      <c r="Q74" s="6">
        <v>25.00367827077584</v>
      </c>
      <c r="R74" s="6">
        <v>1924.209946779225</v>
      </c>
      <c r="S74" s="80">
        <v>849301140</v>
      </c>
      <c r="T74" s="6">
        <v>25.074455414175539</v>
      </c>
      <c r="U74" s="6">
        <v>1579.361022364217</v>
      </c>
      <c r="V74">
        <v>1307991414.561677</v>
      </c>
      <c r="W74" s="8">
        <v>0</v>
      </c>
      <c r="X74" s="8">
        <v>0</v>
      </c>
      <c r="Y74" s="8">
        <v>2.6862640243744562E-4</v>
      </c>
      <c r="Z74" s="8">
        <v>0</v>
      </c>
      <c r="AB74" s="6">
        <v>18.807507329483556</v>
      </c>
      <c r="AC74" s="6">
        <v>0.41604439598951365</v>
      </c>
      <c r="AD74" s="6">
        <v>22.625648381235319</v>
      </c>
      <c r="AE74" s="6">
        <v>0.71699312352045952</v>
      </c>
      <c r="AF74" s="1"/>
      <c r="AG74" s="8">
        <v>8.3428164719314954E-2</v>
      </c>
      <c r="AH74" s="8">
        <v>0</v>
      </c>
      <c r="AI74" s="8">
        <v>0</v>
      </c>
      <c r="AJ74" s="8">
        <v>0.14274025865303569</v>
      </c>
      <c r="AK74" s="8">
        <v>0</v>
      </c>
      <c r="AL74" s="8">
        <v>0</v>
      </c>
      <c r="AM74" s="8">
        <v>0</v>
      </c>
      <c r="AN74" s="8">
        <v>0.13654160564194109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24">
        <f t="shared" si="16"/>
        <v>0</v>
      </c>
      <c r="BB74" s="1"/>
      <c r="BC74" s="8">
        <v>0</v>
      </c>
      <c r="BD74" s="8">
        <v>0</v>
      </c>
      <c r="BE74" s="8">
        <v>0</v>
      </c>
      <c r="BF74" s="8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1"/>
      <c r="BP74" s="6">
        <v>22.714285714285719</v>
      </c>
      <c r="BQ74" s="6">
        <v>15.571428571428569</v>
      </c>
      <c r="BR74" s="6">
        <v>18.571428571428569</v>
      </c>
      <c r="BS74" s="6">
        <v>10.857142857142859</v>
      </c>
      <c r="BU74" s="1">
        <v>33803572</v>
      </c>
      <c r="BV74" s="1">
        <v>74694</v>
      </c>
      <c r="BW74" s="1">
        <f t="shared" si="24"/>
        <v>0</v>
      </c>
      <c r="BX74" s="1">
        <f t="shared" si="25"/>
        <v>0</v>
      </c>
      <c r="BZ74" s="1">
        <v>0</v>
      </c>
      <c r="CA74" s="1">
        <v>0</v>
      </c>
      <c r="CB74" s="1">
        <v>0</v>
      </c>
      <c r="CC74" s="1">
        <v>0</v>
      </c>
      <c r="CE74" s="1">
        <v>173367.66</v>
      </c>
      <c r="CF74" s="1">
        <v>1569092.5</v>
      </c>
      <c r="CG74" s="1">
        <v>6209553</v>
      </c>
      <c r="CH74" s="1">
        <v>3536510.384615385</v>
      </c>
      <c r="CI74" s="24">
        <f t="shared" si="20"/>
        <v>11488523.544615384</v>
      </c>
      <c r="CJ74" s="24">
        <f t="shared" si="21"/>
        <v>7952013.1600000001</v>
      </c>
      <c r="CL74" s="1">
        <v>4029411.1455934201</v>
      </c>
      <c r="CN74" s="1">
        <v>4689845.7</v>
      </c>
      <c r="CP74" s="1">
        <v>3363434</v>
      </c>
      <c r="CQ74" s="1">
        <v>1695279.9976110831</v>
      </c>
      <c r="CR74" s="1">
        <v>1454009</v>
      </c>
      <c r="CS74" s="1">
        <v>732867.76968018198</v>
      </c>
      <c r="CT74" s="1">
        <v>2142480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1163591.4285714291</v>
      </c>
      <c r="DI74" s="1">
        <v>0</v>
      </c>
      <c r="DJ74" s="1">
        <v>0</v>
      </c>
      <c r="DK74" s="1">
        <v>0</v>
      </c>
      <c r="DL74" s="1">
        <v>109720</v>
      </c>
      <c r="DM74" s="1">
        <v>0</v>
      </c>
      <c r="DN74" s="24">
        <f t="shared" si="22"/>
        <v>1273311.4285714291</v>
      </c>
      <c r="DP74" s="1">
        <v>18700</v>
      </c>
      <c r="DQ74" s="1">
        <v>402119</v>
      </c>
      <c r="DR74" s="1">
        <v>3897844.711538461</v>
      </c>
      <c r="DS74" s="1">
        <v>4078153.615384615</v>
      </c>
      <c r="DT74" s="24">
        <f t="shared" si="23"/>
        <v>7975998.3269230761</v>
      </c>
      <c r="DV74" s="1">
        <v>291128</v>
      </c>
      <c r="DW74" s="1">
        <v>2726</v>
      </c>
      <c r="DX74" s="1">
        <v>523891.54405594408</v>
      </c>
      <c r="DY74" s="1">
        <v>3760931.1346153822</v>
      </c>
      <c r="EA74" s="1">
        <v>331072</v>
      </c>
      <c r="EB74" s="1">
        <v>2050659.9680000001</v>
      </c>
      <c r="EC74" s="1">
        <v>21741164</v>
      </c>
      <c r="ED74" s="1">
        <v>766202.47600000002</v>
      </c>
      <c r="EE74" s="1">
        <v>0</v>
      </c>
      <c r="EF74" s="1">
        <v>0</v>
      </c>
      <c r="EG74" s="1">
        <v>127404</v>
      </c>
      <c r="EH74" s="1">
        <v>424564</v>
      </c>
      <c r="EI74" s="1">
        <v>3</v>
      </c>
      <c r="EJ74" s="1">
        <v>0</v>
      </c>
      <c r="EK74" s="1">
        <v>0</v>
      </c>
      <c r="EL74" s="1">
        <v>0</v>
      </c>
      <c r="EM74" s="1">
        <v>7648204</v>
      </c>
      <c r="EN74" s="1">
        <v>992629.8964000002</v>
      </c>
      <c r="EO74" s="1">
        <v>0</v>
      </c>
      <c r="EP74" s="1">
        <v>0</v>
      </c>
      <c r="EQ74" s="1">
        <v>0</v>
      </c>
      <c r="ER74" s="1">
        <v>0</v>
      </c>
      <c r="ET74"/>
      <c r="EU74">
        <v>25.00367827077584</v>
      </c>
      <c r="EV74">
        <v>1924.209946779225</v>
      </c>
      <c r="EW74">
        <v>25.074455414175539</v>
      </c>
      <c r="EX74">
        <v>1579.361022364217</v>
      </c>
      <c r="EY74"/>
      <c r="EZ74">
        <v>0.87380143648814035</v>
      </c>
      <c r="FA74" s="37">
        <v>2428147.7672912651</v>
      </c>
      <c r="FB74"/>
      <c r="FC74">
        <v>1.4223742668622499</v>
      </c>
      <c r="FD74">
        <v>0.93776272411529193</v>
      </c>
      <c r="FE74">
        <v>0.2848056320480824</v>
      </c>
      <c r="FF74">
        <v>0.60089004026728143</v>
      </c>
      <c r="FG74"/>
      <c r="FH74" s="41">
        <v>12.946425918139582</v>
      </c>
      <c r="FI74" s="41">
        <v>32.9709202767961</v>
      </c>
      <c r="FJ74"/>
      <c r="FK74" s="37">
        <v>14058.217532910658</v>
      </c>
      <c r="FL74">
        <v>0</v>
      </c>
      <c r="FM74"/>
      <c r="FN74"/>
      <c r="FO74"/>
      <c r="FP74" s="48">
        <v>0.41604439598951365</v>
      </c>
      <c r="FQ74" s="41">
        <v>0.73074018876554603</v>
      </c>
      <c r="FR74" s="48">
        <v>0.27264927196122146</v>
      </c>
      <c r="FS74" s="41">
        <v>0.57645727329394358</v>
      </c>
      <c r="FT74" s="48">
        <v>1.2780366974009916</v>
      </c>
      <c r="FU74" s="41">
        <v>0.93293141555434189</v>
      </c>
      <c r="FV74" s="41">
        <v>31.336690633500105</v>
      </c>
      <c r="FW74" s="41">
        <v>12.755809750143703</v>
      </c>
      <c r="FX74" s="41">
        <v>18.807507329483556</v>
      </c>
      <c r="FY74"/>
      <c r="FZ74">
        <v>6983718</v>
      </c>
      <c r="GA74"/>
      <c r="GB74"/>
      <c r="GC74" s="45">
        <v>16879088.359176956</v>
      </c>
      <c r="GD74" s="45">
        <v>1511783.710781893</v>
      </c>
      <c r="GE74"/>
      <c r="GF74">
        <v>0</v>
      </c>
      <c r="GH74">
        <v>1.95</v>
      </c>
      <c r="GJ74">
        <v>73341.100000000006</v>
      </c>
      <c r="GK74">
        <v>300000</v>
      </c>
      <c r="GL74">
        <v>0</v>
      </c>
      <c r="GM74">
        <v>331072</v>
      </c>
      <c r="GN74">
        <v>21741164</v>
      </c>
      <c r="GO74">
        <v>0</v>
      </c>
      <c r="GP74">
        <v>1299</v>
      </c>
      <c r="GQ74">
        <v>695205</v>
      </c>
      <c r="GR74">
        <v>127404</v>
      </c>
      <c r="GS74">
        <v>0</v>
      </c>
      <c r="GT74">
        <v>3</v>
      </c>
      <c r="GU74">
        <v>0</v>
      </c>
      <c r="GV74">
        <v>7648204</v>
      </c>
      <c r="GW74">
        <v>0</v>
      </c>
      <c r="GX74">
        <v>0</v>
      </c>
      <c r="GZ74">
        <v>4383.55023314964</v>
      </c>
      <c r="HA74">
        <v>1980</v>
      </c>
      <c r="HC74">
        <v>1982.457673402512</v>
      </c>
      <c r="HD74">
        <v>4417.4240646215649</v>
      </c>
      <c r="HF74">
        <v>25.081192884789019</v>
      </c>
      <c r="HG74">
        <v>25.00367827077584</v>
      </c>
    </row>
    <row r="75" spans="1:215" ht="14.45">
      <c r="A75" s="4">
        <v>45075</v>
      </c>
      <c r="B75" s="73">
        <f t="shared" si="17"/>
        <v>2023</v>
      </c>
      <c r="C75" s="73" t="str">
        <f t="shared" si="18"/>
        <v>2023_Q2</v>
      </c>
      <c r="D75" s="73" t="str">
        <f t="shared" si="19"/>
        <v>2023_H1</v>
      </c>
      <c r="E75" s="73" t="str">
        <f t="shared" si="14"/>
        <v>2023_W22</v>
      </c>
      <c r="F75" s="73" t="str">
        <f t="shared" si="15"/>
        <v>2023_05</v>
      </c>
      <c r="G75" s="73">
        <v>1</v>
      </c>
      <c r="H75" s="4" t="s">
        <v>73</v>
      </c>
      <c r="J75" s="1">
        <v>33430276</v>
      </c>
      <c r="K75" s="1">
        <v>5522</v>
      </c>
      <c r="L75" s="80">
        <v>10721560</v>
      </c>
      <c r="M75" s="1">
        <v>52085980</v>
      </c>
      <c r="N75" s="1">
        <v>12908</v>
      </c>
      <c r="O75">
        <v>20493840</v>
      </c>
      <c r="P75" s="1"/>
      <c r="Q75" s="6">
        <v>24.99544006157771</v>
      </c>
      <c r="R75" s="6">
        <v>1941.608113002535</v>
      </c>
      <c r="S75" s="80">
        <v>835604460</v>
      </c>
      <c r="T75" s="6">
        <v>25.06557360422752</v>
      </c>
      <c r="U75" s="6">
        <v>1587.685156492098</v>
      </c>
      <c r="V75">
        <v>1305564965.438323</v>
      </c>
      <c r="W75" s="8">
        <v>0</v>
      </c>
      <c r="X75" s="8">
        <v>0</v>
      </c>
      <c r="Y75" s="8">
        <v>2.6766266780910299E-4</v>
      </c>
      <c r="Z75" s="8">
        <v>0</v>
      </c>
      <c r="AB75" s="6">
        <v>18.673229119698512</v>
      </c>
      <c r="AC75" s="6">
        <v>0.42715423635675381</v>
      </c>
      <c r="AD75" s="6">
        <v>22.520877442154699</v>
      </c>
      <c r="AE75" s="6">
        <v>0.74167991100730402</v>
      </c>
      <c r="AF75" s="1"/>
      <c r="AG75" s="8">
        <v>0.1027315430048593</v>
      </c>
      <c r="AH75" s="8">
        <v>0</v>
      </c>
      <c r="AI75" s="8">
        <v>0.3335811138525126</v>
      </c>
      <c r="AJ75" s="8">
        <v>0</v>
      </c>
      <c r="AK75" s="8">
        <v>0.29985205938416831</v>
      </c>
      <c r="AL75" s="8">
        <v>0</v>
      </c>
      <c r="AM75" s="8">
        <v>0.33356709002601009</v>
      </c>
      <c r="AN75" s="8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24">
        <f t="shared" si="16"/>
        <v>0</v>
      </c>
      <c r="BB75" s="1"/>
      <c r="BC75" s="8">
        <v>0</v>
      </c>
      <c r="BD75" s="8">
        <v>0</v>
      </c>
      <c r="BE75" s="8">
        <v>0</v>
      </c>
      <c r="BF75" s="8">
        <v>0</v>
      </c>
      <c r="BG75" s="8">
        <v>0.42857142857142849</v>
      </c>
      <c r="BH75" s="8">
        <v>0.5714285714285714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1"/>
      <c r="BP75" s="6">
        <v>21.714285714285719</v>
      </c>
      <c r="BQ75" s="6">
        <v>18</v>
      </c>
      <c r="BR75" s="6">
        <v>19.714285714285719</v>
      </c>
      <c r="BS75" s="6">
        <v>5.5714285714285712</v>
      </c>
      <c r="BU75" s="1">
        <v>33803572</v>
      </c>
      <c r="BV75" s="1">
        <v>74694</v>
      </c>
      <c r="BW75" s="1">
        <f t="shared" si="24"/>
        <v>0</v>
      </c>
      <c r="BX75" s="1">
        <f t="shared" si="25"/>
        <v>0</v>
      </c>
      <c r="BZ75" s="1">
        <v>0</v>
      </c>
      <c r="CA75" s="1">
        <v>0</v>
      </c>
      <c r="CB75" s="1">
        <v>0</v>
      </c>
      <c r="CC75" s="1">
        <v>0</v>
      </c>
      <c r="CE75" s="1">
        <v>307126.27749999991</v>
      </c>
      <c r="CF75" s="1">
        <v>778510</v>
      </c>
      <c r="CG75" s="1">
        <v>7790447</v>
      </c>
      <c r="CH75" s="1">
        <v>3536510.384615385</v>
      </c>
      <c r="CI75" s="24">
        <f t="shared" si="20"/>
        <v>12412593.662115384</v>
      </c>
      <c r="CJ75" s="24">
        <f t="shared" si="21"/>
        <v>8876083.2774999999</v>
      </c>
      <c r="CL75" s="1">
        <v>3787460.360869566</v>
      </c>
      <c r="CN75" s="1">
        <v>4689845.7</v>
      </c>
      <c r="CP75" s="1">
        <v>834899</v>
      </c>
      <c r="CQ75" s="1">
        <v>420816.21780760249</v>
      </c>
      <c r="CR75" s="1">
        <v>0</v>
      </c>
      <c r="CS75" s="1">
        <v>0</v>
      </c>
      <c r="CT75" s="1">
        <v>2142480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1163591.4285714291</v>
      </c>
      <c r="DI75" s="1">
        <v>0</v>
      </c>
      <c r="DJ75" s="1">
        <v>0</v>
      </c>
      <c r="DK75" s="1">
        <v>0</v>
      </c>
      <c r="DL75" s="1">
        <v>109720</v>
      </c>
      <c r="DM75" s="1">
        <v>0</v>
      </c>
      <c r="DN75" s="24">
        <f t="shared" si="22"/>
        <v>1273311.4285714291</v>
      </c>
      <c r="DP75" s="1">
        <v>18700</v>
      </c>
      <c r="DQ75" s="1">
        <v>402119</v>
      </c>
      <c r="DR75" s="1">
        <v>3897844.711538461</v>
      </c>
      <c r="DS75" s="1">
        <v>4078153.615384615</v>
      </c>
      <c r="DT75" s="24">
        <f t="shared" si="23"/>
        <v>7975998.3269230761</v>
      </c>
      <c r="DV75" s="1">
        <v>214686</v>
      </c>
      <c r="DW75" s="1">
        <v>3030</v>
      </c>
      <c r="DX75" s="1">
        <v>523891.54405594408</v>
      </c>
      <c r="DY75" s="1">
        <v>3760931.1346153822</v>
      </c>
      <c r="EA75" s="1">
        <v>757932</v>
      </c>
      <c r="EB75" s="1">
        <v>4694630.8079999993</v>
      </c>
      <c r="EC75" s="1">
        <v>0</v>
      </c>
      <c r="ED75" s="1">
        <v>0</v>
      </c>
      <c r="EE75" s="1">
        <v>0</v>
      </c>
      <c r="EF75" s="1">
        <v>0</v>
      </c>
      <c r="EG75" s="1">
        <v>138718</v>
      </c>
      <c r="EH75" s="1">
        <v>419697</v>
      </c>
      <c r="EI75" s="1">
        <v>8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T75"/>
      <c r="EU75">
        <v>24.99544006157771</v>
      </c>
      <c r="EV75">
        <v>1941.608113002535</v>
      </c>
      <c r="EW75">
        <v>25.06557360422752</v>
      </c>
      <c r="EX75">
        <v>1587.685156492098</v>
      </c>
      <c r="EY75"/>
      <c r="EZ75">
        <v>0.85349616402819528</v>
      </c>
      <c r="FA75" s="37">
        <v>420816.21780760249</v>
      </c>
      <c r="FB75"/>
      <c r="FC75">
        <v>0.9680447507862493</v>
      </c>
      <c r="FD75">
        <v>0.93119324364806255</v>
      </c>
      <c r="FE75">
        <v>0.80591013136842216</v>
      </c>
      <c r="FF75">
        <v>0.75116012540878663</v>
      </c>
      <c r="FG75"/>
      <c r="FH75" s="41">
        <v>13.710037013232752</v>
      </c>
      <c r="FI75" s="41">
        <v>32.781223376983135</v>
      </c>
      <c r="FJ75"/>
      <c r="FK75" s="37">
        <v>13981.782467089341</v>
      </c>
      <c r="FL75">
        <v>0</v>
      </c>
      <c r="FM75"/>
      <c r="FN75"/>
      <c r="FO75"/>
      <c r="FP75" s="48">
        <v>0.42715423635675381</v>
      </c>
      <c r="FQ75" s="41">
        <v>0.69864517053587005</v>
      </c>
      <c r="FR75" s="48">
        <v>0.77730263272549249</v>
      </c>
      <c r="FS75" s="41">
        <v>0.73744464831794276</v>
      </c>
      <c r="FT75" s="48">
        <v>0.77375502019316145</v>
      </c>
      <c r="FU75" s="41">
        <v>0.91243065717596938</v>
      </c>
      <c r="FV75" s="41">
        <v>31.139087301422474</v>
      </c>
      <c r="FW75" s="41">
        <v>12.878642989156022</v>
      </c>
      <c r="FX75" s="41">
        <v>18.673229119698512</v>
      </c>
      <c r="FY75"/>
      <c r="FZ75">
        <v>6541414.4000000004</v>
      </c>
      <c r="GA75"/>
      <c r="GB75"/>
      <c r="GC75" s="45">
        <v>16879088.359176956</v>
      </c>
      <c r="GD75" s="45">
        <v>1511783.710781893</v>
      </c>
      <c r="GE75"/>
      <c r="GF75">
        <v>0</v>
      </c>
      <c r="GH75">
        <v>1.95</v>
      </c>
      <c r="GJ75">
        <v>267918</v>
      </c>
      <c r="GK75">
        <v>0</v>
      </c>
      <c r="GL75">
        <v>0</v>
      </c>
      <c r="GM75">
        <v>757932</v>
      </c>
      <c r="GN75">
        <v>0</v>
      </c>
      <c r="GO75">
        <v>0</v>
      </c>
      <c r="GP75">
        <v>1221</v>
      </c>
      <c r="GQ75">
        <v>695205</v>
      </c>
      <c r="GR75">
        <v>138718</v>
      </c>
      <c r="GS75">
        <v>0</v>
      </c>
      <c r="GT75">
        <v>8</v>
      </c>
      <c r="GU75">
        <v>0</v>
      </c>
      <c r="GV75">
        <v>0</v>
      </c>
      <c r="GW75">
        <v>0</v>
      </c>
      <c r="GX75">
        <v>0</v>
      </c>
      <c r="GZ75">
        <v>4901.3225938247824</v>
      </c>
      <c r="HA75">
        <v>1319.5371617485</v>
      </c>
      <c r="HC75">
        <v>1319.509394572025</v>
      </c>
      <c r="HD75">
        <v>4940.2714634604536</v>
      </c>
      <c r="HF75">
        <v>25.072284518789889</v>
      </c>
      <c r="HG75">
        <v>24.99544006157771</v>
      </c>
    </row>
    <row r="76" spans="1:215" ht="14.45">
      <c r="A76" s="4">
        <v>45082</v>
      </c>
      <c r="B76" s="73">
        <f t="shared" si="17"/>
        <v>2023</v>
      </c>
      <c r="C76" s="73" t="str">
        <f t="shared" si="18"/>
        <v>2023_Q2</v>
      </c>
      <c r="D76" s="73" t="str">
        <f t="shared" si="19"/>
        <v>2023_H1</v>
      </c>
      <c r="E76" s="73" t="str">
        <f t="shared" si="14"/>
        <v>2023_W23</v>
      </c>
      <c r="F76" s="73" t="str">
        <f t="shared" si="15"/>
        <v>2023_06</v>
      </c>
      <c r="G76" s="73">
        <v>1</v>
      </c>
      <c r="H76" s="4" t="s">
        <v>73</v>
      </c>
      <c r="J76" s="1">
        <v>33108896</v>
      </c>
      <c r="K76" s="1">
        <v>5188</v>
      </c>
      <c r="L76" s="80">
        <v>10208240</v>
      </c>
      <c r="M76" s="1">
        <v>51550308</v>
      </c>
      <c r="N76" s="1">
        <v>12423</v>
      </c>
      <c r="O76">
        <v>19453540</v>
      </c>
      <c r="P76" s="1"/>
      <c r="Q76" s="6">
        <v>25.001476944444171</v>
      </c>
      <c r="R76" s="6">
        <v>1967.6638396299149</v>
      </c>
      <c r="S76" s="80">
        <v>827771300</v>
      </c>
      <c r="T76" s="6">
        <v>25.068353456349939</v>
      </c>
      <c r="U76" s="6">
        <v>1565.929324639781</v>
      </c>
      <c r="V76">
        <v>1292281341.727704</v>
      </c>
      <c r="W76" s="8">
        <v>0</v>
      </c>
      <c r="X76" s="8">
        <v>0</v>
      </c>
      <c r="Y76" s="8">
        <v>2.5207060571693398E-4</v>
      </c>
      <c r="Z76" s="8">
        <v>0</v>
      </c>
      <c r="AB76" s="6">
        <v>19.110005453226847</v>
      </c>
      <c r="AC76" s="6">
        <v>0.39975320056838937</v>
      </c>
      <c r="AD76" s="6">
        <v>22.890335921137162</v>
      </c>
      <c r="AE76" s="6">
        <v>0.70521353816129562</v>
      </c>
      <c r="AF76" s="1"/>
      <c r="AG76" s="8">
        <v>0.11988709205212369</v>
      </c>
      <c r="AH76" s="8">
        <v>0</v>
      </c>
      <c r="AI76" s="8">
        <v>0.32079217825097972</v>
      </c>
      <c r="AJ76" s="8">
        <v>0</v>
      </c>
      <c r="AK76" s="8">
        <v>0</v>
      </c>
      <c r="AL76" s="8">
        <v>0</v>
      </c>
      <c r="AM76" s="8">
        <v>0.28678430844720881</v>
      </c>
      <c r="AN76" s="8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24">
        <f t="shared" si="16"/>
        <v>0</v>
      </c>
      <c r="BB76" s="1"/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1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1"/>
      <c r="BP76" s="6">
        <v>25</v>
      </c>
      <c r="BQ76" s="6">
        <v>18.857142857142861</v>
      </c>
      <c r="BR76" s="6">
        <v>22.142857142857139</v>
      </c>
      <c r="BS76" s="6">
        <v>9.1428571428571423</v>
      </c>
      <c r="BU76" s="1">
        <v>33803572</v>
      </c>
      <c r="BV76" s="1">
        <v>74694</v>
      </c>
      <c r="BW76" s="1">
        <f t="shared" si="24"/>
        <v>0</v>
      </c>
      <c r="BX76" s="1">
        <f t="shared" si="25"/>
        <v>0</v>
      </c>
      <c r="BZ76" s="1">
        <v>0</v>
      </c>
      <c r="CA76" s="1">
        <v>0</v>
      </c>
      <c r="CB76" s="1">
        <v>0</v>
      </c>
      <c r="CC76" s="1">
        <v>0</v>
      </c>
      <c r="CE76" s="1">
        <v>199081.69000000009</v>
      </c>
      <c r="CF76" s="1">
        <v>2391612.5</v>
      </c>
      <c r="CG76" s="1">
        <v>0</v>
      </c>
      <c r="CH76" s="1">
        <v>3536510.384615385</v>
      </c>
      <c r="CI76" s="24">
        <f t="shared" si="20"/>
        <v>6127204.5746153854</v>
      </c>
      <c r="CJ76" s="24">
        <f t="shared" si="21"/>
        <v>2590694.19</v>
      </c>
      <c r="CL76" s="1">
        <v>8409340.7357226796</v>
      </c>
      <c r="CN76" s="1">
        <v>1503518.125</v>
      </c>
      <c r="CP76" s="1">
        <v>1038579</v>
      </c>
      <c r="CQ76" s="1">
        <v>523477.55438011303</v>
      </c>
      <c r="CR76" s="1">
        <v>1454723</v>
      </c>
      <c r="CS76" s="1">
        <v>733227.6488745691</v>
      </c>
      <c r="CT76" s="1">
        <v>2678100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950076.92307692312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733489.4</v>
      </c>
      <c r="DJ76" s="1">
        <v>0</v>
      </c>
      <c r="DK76" s="1">
        <v>0</v>
      </c>
      <c r="DL76" s="1">
        <v>0</v>
      </c>
      <c r="DM76" s="1">
        <v>30300</v>
      </c>
      <c r="DN76" s="24">
        <f t="shared" si="22"/>
        <v>1713866.3230769231</v>
      </c>
      <c r="DP76" s="1">
        <v>24798.5</v>
      </c>
      <c r="DQ76" s="1">
        <v>470759.5</v>
      </c>
      <c r="DR76" s="1">
        <v>3897844.711538461</v>
      </c>
      <c r="DS76" s="1">
        <v>4078153.615384615</v>
      </c>
      <c r="DT76" s="24">
        <f t="shared" si="23"/>
        <v>7975998.3269230761</v>
      </c>
      <c r="DV76" s="1">
        <v>482543</v>
      </c>
      <c r="DW76" s="1">
        <v>2606</v>
      </c>
      <c r="DX76" s="1">
        <v>411585.60314685322</v>
      </c>
      <c r="DY76" s="1">
        <v>3760931.1346153822</v>
      </c>
      <c r="EA76" s="1">
        <v>1216970</v>
      </c>
      <c r="EB76" s="1">
        <v>7537912.1799999997</v>
      </c>
      <c r="EC76" s="1">
        <v>154582246</v>
      </c>
      <c r="ED76" s="1">
        <v>7771570.932</v>
      </c>
      <c r="EE76" s="1">
        <v>0</v>
      </c>
      <c r="EF76" s="1">
        <v>0</v>
      </c>
      <c r="EG76" s="1">
        <v>153909</v>
      </c>
      <c r="EH76" s="1">
        <v>606082</v>
      </c>
      <c r="EI76" s="1">
        <v>2</v>
      </c>
      <c r="EJ76" s="1">
        <v>0</v>
      </c>
      <c r="EK76" s="1">
        <v>6</v>
      </c>
      <c r="EL76" s="1">
        <v>0</v>
      </c>
      <c r="EM76" s="1">
        <v>24800949</v>
      </c>
      <c r="EN76" s="1">
        <v>1373482.1170999999</v>
      </c>
      <c r="EO76" s="1">
        <v>0</v>
      </c>
      <c r="EP76" s="1">
        <v>0</v>
      </c>
      <c r="EQ76" s="1">
        <v>0</v>
      </c>
      <c r="ER76" s="1">
        <v>0</v>
      </c>
      <c r="ET76"/>
      <c r="EU76">
        <v>25.001476944444171</v>
      </c>
      <c r="EV76">
        <v>1967.6638396299149</v>
      </c>
      <c r="EW76">
        <v>25.068353456349939</v>
      </c>
      <c r="EX76">
        <v>1565.929324639781</v>
      </c>
      <c r="EY76"/>
      <c r="EZ76">
        <v>0.84900754185133886</v>
      </c>
      <c r="FA76" s="37">
        <v>1256705.203254682</v>
      </c>
      <c r="FB76"/>
      <c r="FC76">
        <v>0.91271358949874914</v>
      </c>
      <c r="FD76">
        <v>0.91632510139115764</v>
      </c>
      <c r="FE76">
        <v>0.65925769296526626</v>
      </c>
      <c r="FF76">
        <v>0.81417005065470849</v>
      </c>
      <c r="FG76"/>
      <c r="FH76" s="41">
        <v>12.576931295521252</v>
      </c>
      <c r="FI76" s="41">
        <v>32.515746391760224</v>
      </c>
      <c r="FJ76"/>
      <c r="FK76" s="37">
        <v>14481.25654648499</v>
      </c>
      <c r="FL76">
        <v>0</v>
      </c>
      <c r="FM76"/>
      <c r="FN76"/>
      <c r="FO76"/>
      <c r="FP76" s="48">
        <v>0.39975320056838937</v>
      </c>
      <c r="FQ76" s="41">
        <v>0.68590721944277777</v>
      </c>
      <c r="FR76" s="48">
        <v>0.72978190059979453</v>
      </c>
      <c r="FS76" s="41">
        <v>0.8194534032898747</v>
      </c>
      <c r="FT76" s="48">
        <v>0.74870397191459825</v>
      </c>
      <c r="FU76" s="41">
        <v>0.88876014804354431</v>
      </c>
      <c r="FV76" s="41">
        <v>30.96171549941327</v>
      </c>
      <c r="FW76" s="41">
        <v>12.785643224410395</v>
      </c>
      <c r="FX76" s="41">
        <v>19.110005453226847</v>
      </c>
      <c r="FY76"/>
      <c r="FZ76">
        <v>1223529.4117647058</v>
      </c>
      <c r="GA76"/>
      <c r="GB76"/>
      <c r="GC76" s="45">
        <v>19081588.359176956</v>
      </c>
      <c r="GD76" s="45">
        <v>1511783.710781893</v>
      </c>
      <c r="GE76"/>
      <c r="GF76">
        <v>0</v>
      </c>
      <c r="GH76">
        <v>1.95</v>
      </c>
      <c r="GJ76">
        <v>134256.79999999999</v>
      </c>
      <c r="GK76">
        <v>0</v>
      </c>
      <c r="GL76">
        <v>0</v>
      </c>
      <c r="GM76">
        <v>1216970</v>
      </c>
      <c r="GN76">
        <v>154582246</v>
      </c>
      <c r="GO76">
        <v>0</v>
      </c>
      <c r="GP76">
        <v>2711</v>
      </c>
      <c r="GQ76">
        <v>869006.25</v>
      </c>
      <c r="GR76">
        <v>153909</v>
      </c>
      <c r="GS76">
        <v>0</v>
      </c>
      <c r="GT76">
        <v>2</v>
      </c>
      <c r="GU76">
        <v>6</v>
      </c>
      <c r="GV76">
        <v>24800949</v>
      </c>
      <c r="GW76">
        <v>0</v>
      </c>
      <c r="GX76">
        <v>0</v>
      </c>
      <c r="GZ76">
        <v>4874.8659575791507</v>
      </c>
      <c r="HA76">
        <v>1412.167069274527</v>
      </c>
      <c r="HC76">
        <v>1345.094745908699</v>
      </c>
      <c r="HD76">
        <v>4918.6522446635399</v>
      </c>
      <c r="HF76">
        <v>25.07467404462453</v>
      </c>
      <c r="HG76">
        <v>25.001476944444171</v>
      </c>
    </row>
    <row r="77" spans="1:215" ht="14.45">
      <c r="A77" s="4">
        <v>45089</v>
      </c>
      <c r="B77" s="73">
        <f t="shared" si="17"/>
        <v>2023</v>
      </c>
      <c r="C77" s="73" t="str">
        <f t="shared" si="18"/>
        <v>2023_Q2</v>
      </c>
      <c r="D77" s="73" t="str">
        <f t="shared" si="19"/>
        <v>2023_H1</v>
      </c>
      <c r="E77" s="73" t="str">
        <f t="shared" si="14"/>
        <v>2023_W24</v>
      </c>
      <c r="F77" s="73" t="str">
        <f t="shared" si="15"/>
        <v>2023_06</v>
      </c>
      <c r="G77" s="73">
        <v>1</v>
      </c>
      <c r="H77" s="4" t="s">
        <v>73</v>
      </c>
      <c r="J77" s="1">
        <v>33183808</v>
      </c>
      <c r="K77" s="1">
        <v>5724</v>
      </c>
      <c r="L77" s="80">
        <v>11362520</v>
      </c>
      <c r="M77" s="1">
        <v>51873468</v>
      </c>
      <c r="N77" s="1">
        <v>13718</v>
      </c>
      <c r="O77">
        <v>21829640</v>
      </c>
      <c r="P77" s="1"/>
      <c r="Q77" s="6">
        <v>24.99471308416442</v>
      </c>
      <c r="R77" s="6">
        <v>1985.066387141859</v>
      </c>
      <c r="S77" s="80">
        <v>829419760</v>
      </c>
      <c r="T77" s="6">
        <v>25.06008135550713</v>
      </c>
      <c r="U77" s="6">
        <v>1591.3136025659719</v>
      </c>
      <c r="V77">
        <v>1299953328.272296</v>
      </c>
      <c r="W77" s="8">
        <v>0</v>
      </c>
      <c r="X77" s="8">
        <v>0</v>
      </c>
      <c r="Y77" s="8">
        <v>2.5157782515614091E-4</v>
      </c>
      <c r="Z77" s="8">
        <v>0</v>
      </c>
      <c r="AB77" s="6">
        <v>19.177232316357863</v>
      </c>
      <c r="AC77" s="6">
        <v>0.43377653637814645</v>
      </c>
      <c r="AD77" s="6">
        <v>22.944243715253073</v>
      </c>
      <c r="AE77" s="6">
        <v>0.77176901386249386</v>
      </c>
      <c r="AF77" s="1"/>
      <c r="AG77" s="8">
        <v>8.0959686476288151E-2</v>
      </c>
      <c r="AH77" s="8">
        <v>0</v>
      </c>
      <c r="AI77" s="8">
        <v>0.24950687120948739</v>
      </c>
      <c r="AJ77" s="8">
        <v>0</v>
      </c>
      <c r="AK77" s="8">
        <v>0</v>
      </c>
      <c r="AL77" s="8">
        <v>0</v>
      </c>
      <c r="AM77" s="8">
        <v>0.21776741776741779</v>
      </c>
      <c r="AN77" s="8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24">
        <f t="shared" si="16"/>
        <v>0</v>
      </c>
      <c r="BB77" s="1"/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1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1"/>
      <c r="BP77" s="6">
        <v>26.285714285714281</v>
      </c>
      <c r="BQ77" s="6">
        <v>20.714285714285719</v>
      </c>
      <c r="BR77" s="6">
        <v>24.142857142857139</v>
      </c>
      <c r="BS77" s="6">
        <v>7.1428571428571432</v>
      </c>
      <c r="BU77" s="1">
        <v>33803572</v>
      </c>
      <c r="BV77" s="1">
        <v>74694</v>
      </c>
      <c r="BW77" s="1">
        <f t="shared" si="24"/>
        <v>0</v>
      </c>
      <c r="BX77" s="1">
        <f t="shared" si="25"/>
        <v>0</v>
      </c>
      <c r="BZ77" s="1">
        <v>0</v>
      </c>
      <c r="CA77" s="1">
        <v>0</v>
      </c>
      <c r="CB77" s="1">
        <v>0</v>
      </c>
      <c r="CC77" s="1">
        <v>0</v>
      </c>
      <c r="CE77" s="1">
        <v>163585.47875000001</v>
      </c>
      <c r="CF77" s="1">
        <v>145246.25</v>
      </c>
      <c r="CG77" s="1">
        <v>0</v>
      </c>
      <c r="CH77" s="1">
        <v>3536510.384615385</v>
      </c>
      <c r="CI77" s="24">
        <f t="shared" si="20"/>
        <v>3845342.1133653848</v>
      </c>
      <c r="CJ77" s="24">
        <f t="shared" si="21"/>
        <v>308831.72875000001</v>
      </c>
      <c r="CL77" s="1">
        <v>0</v>
      </c>
      <c r="CN77" s="1">
        <v>1503518.125</v>
      </c>
      <c r="CP77" s="1">
        <v>0</v>
      </c>
      <c r="CQ77" s="1">
        <v>0</v>
      </c>
      <c r="CR77" s="1">
        <v>259353</v>
      </c>
      <c r="CS77" s="1">
        <v>130722.33711748981</v>
      </c>
      <c r="CT77" s="1">
        <v>2678100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950076.92307692312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733489.4</v>
      </c>
      <c r="DJ77" s="1">
        <v>0</v>
      </c>
      <c r="DK77" s="1">
        <v>0</v>
      </c>
      <c r="DL77" s="1">
        <v>0</v>
      </c>
      <c r="DM77" s="1">
        <v>30300</v>
      </c>
      <c r="DN77" s="24">
        <f t="shared" si="22"/>
        <v>1713866.3230769231</v>
      </c>
      <c r="DP77" s="1">
        <v>24798.5</v>
      </c>
      <c r="DQ77" s="1">
        <v>470759.5</v>
      </c>
      <c r="DR77" s="1">
        <v>3897844.711538461</v>
      </c>
      <c r="DS77" s="1">
        <v>4078153.615384615</v>
      </c>
      <c r="DT77" s="24">
        <f t="shared" si="23"/>
        <v>7975998.3269230761</v>
      </c>
      <c r="DV77" s="1">
        <v>352866</v>
      </c>
      <c r="DW77" s="1">
        <v>7416</v>
      </c>
      <c r="DX77" s="1">
        <v>3729415.6031468529</v>
      </c>
      <c r="DY77" s="1">
        <v>3760931.1346153822</v>
      </c>
      <c r="EA77" s="1">
        <v>759641</v>
      </c>
      <c r="EB77" s="1">
        <v>4705216.3540000003</v>
      </c>
      <c r="EC77" s="1">
        <v>64354369</v>
      </c>
      <c r="ED77" s="1">
        <v>3348867.9393000002</v>
      </c>
      <c r="EE77" s="1">
        <v>0</v>
      </c>
      <c r="EF77" s="1">
        <v>0</v>
      </c>
      <c r="EG77" s="1">
        <v>137774</v>
      </c>
      <c r="EH77" s="1">
        <v>669342</v>
      </c>
      <c r="EI77" s="1">
        <v>0</v>
      </c>
      <c r="EJ77" s="1">
        <v>0</v>
      </c>
      <c r="EK77" s="1">
        <v>31</v>
      </c>
      <c r="EL77" s="1">
        <v>0</v>
      </c>
      <c r="EM77" s="1">
        <v>12653165</v>
      </c>
      <c r="EN77" s="1">
        <v>820901.17650000006</v>
      </c>
      <c r="EO77" s="1">
        <v>0</v>
      </c>
      <c r="EP77" s="1">
        <v>0</v>
      </c>
      <c r="EQ77" s="1">
        <v>0</v>
      </c>
      <c r="ER77" s="1">
        <v>0</v>
      </c>
      <c r="ET77"/>
      <c r="EU77">
        <v>24.99471308416442</v>
      </c>
      <c r="EV77">
        <v>1985.066387141859</v>
      </c>
      <c r="EW77">
        <v>25.06008135550713</v>
      </c>
      <c r="EX77">
        <v>1591.3136025659719</v>
      </c>
      <c r="EY77"/>
      <c r="EZ77">
        <v>0.85661420882004113</v>
      </c>
      <c r="FA77" s="37">
        <v>130722.33711748981</v>
      </c>
      <c r="FB77"/>
      <c r="FC77">
        <v>0.92931582376204347</v>
      </c>
      <c r="FD77">
        <v>0.89019410327901793</v>
      </c>
      <c r="FE77">
        <v>0.51154317418948703</v>
      </c>
      <c r="FF77">
        <v>0.8376741271967646</v>
      </c>
      <c r="FG77"/>
      <c r="FH77" s="41">
        <v>12.484015519995872</v>
      </c>
      <c r="FI77" s="41">
        <v>33.275446687858995</v>
      </c>
      <c r="FJ77"/>
      <c r="FK77" s="37">
        <v>14538.74345351501</v>
      </c>
      <c r="FL77">
        <v>0</v>
      </c>
      <c r="FM77"/>
      <c r="FN77"/>
      <c r="FO77"/>
      <c r="FP77" s="48">
        <v>0.43377653637814645</v>
      </c>
      <c r="FQ77" s="41">
        <v>0.6885603343848048</v>
      </c>
      <c r="FR77" s="48">
        <v>0.56108579750195586</v>
      </c>
      <c r="FS77" s="41">
        <v>0.85291632509415938</v>
      </c>
      <c r="FT77" s="48">
        <v>0.77900507175134981</v>
      </c>
      <c r="FU77" s="41">
        <v>0.84906946388332605</v>
      </c>
      <c r="FV77" s="41">
        <v>31.573743276256053</v>
      </c>
      <c r="FW77" s="41">
        <v>12.566855605554203</v>
      </c>
      <c r="FX77" s="41">
        <v>19.177232316357863</v>
      </c>
      <c r="FY77"/>
      <c r="FZ77">
        <v>1223529.4117647058</v>
      </c>
      <c r="GA77"/>
      <c r="GB77"/>
      <c r="GC77" s="45">
        <v>90973199.463640466</v>
      </c>
      <c r="GD77" s="45">
        <v>51995156.285004511</v>
      </c>
      <c r="GE77"/>
      <c r="GF77">
        <v>0</v>
      </c>
      <c r="GH77">
        <v>1.95</v>
      </c>
      <c r="GJ77">
        <v>63382.500000000007</v>
      </c>
      <c r="GK77">
        <v>0</v>
      </c>
      <c r="GL77">
        <v>0</v>
      </c>
      <c r="GM77">
        <v>759641</v>
      </c>
      <c r="GN77">
        <v>64354369</v>
      </c>
      <c r="GO77">
        <v>0</v>
      </c>
      <c r="GP77">
        <v>0</v>
      </c>
      <c r="GQ77">
        <v>869006.25</v>
      </c>
      <c r="GR77">
        <v>137774</v>
      </c>
      <c r="GS77">
        <v>0</v>
      </c>
      <c r="GT77">
        <v>0</v>
      </c>
      <c r="GU77">
        <v>31</v>
      </c>
      <c r="GV77">
        <v>12653165</v>
      </c>
      <c r="GW77">
        <v>0</v>
      </c>
      <c r="GX77">
        <v>0</v>
      </c>
      <c r="GZ77">
        <v>4878.305022383026</v>
      </c>
      <c r="HA77">
        <v>1548.8205128205129</v>
      </c>
      <c r="HC77">
        <v>1486.2455175711209</v>
      </c>
      <c r="HD77">
        <v>4901.2308114035086</v>
      </c>
      <c r="HF77">
        <v>25.0663875027596</v>
      </c>
      <c r="HG77">
        <v>24.99471308416442</v>
      </c>
    </row>
    <row r="78" spans="1:215" ht="14.45">
      <c r="A78" s="4">
        <v>45096</v>
      </c>
      <c r="B78" s="73">
        <f t="shared" si="17"/>
        <v>2023</v>
      </c>
      <c r="C78" s="73" t="str">
        <f t="shared" si="18"/>
        <v>2023_Q2</v>
      </c>
      <c r="D78" s="73" t="str">
        <f t="shared" si="19"/>
        <v>2023_H1</v>
      </c>
      <c r="E78" s="73" t="str">
        <f t="shared" si="14"/>
        <v>2023_W25</v>
      </c>
      <c r="F78" s="73" t="str">
        <f t="shared" si="15"/>
        <v>2023_06</v>
      </c>
      <c r="G78" s="73">
        <v>1</v>
      </c>
      <c r="H78" s="4" t="s">
        <v>73</v>
      </c>
      <c r="J78" s="1">
        <v>33069488</v>
      </c>
      <c r="K78" s="1">
        <v>5608</v>
      </c>
      <c r="L78" s="80">
        <v>11220840</v>
      </c>
      <c r="M78" s="1">
        <v>62641232</v>
      </c>
      <c r="N78" s="1">
        <v>34731</v>
      </c>
      <c r="O78">
        <v>37060380</v>
      </c>
      <c r="P78" s="1"/>
      <c r="Q78" s="6">
        <v>24.99593431866862</v>
      </c>
      <c r="R78" s="6">
        <v>2000.86305278174</v>
      </c>
      <c r="S78" s="80">
        <v>826602750</v>
      </c>
      <c r="T78" s="6">
        <v>21.136593386285892</v>
      </c>
      <c r="U78" s="6">
        <v>1067.069188909044</v>
      </c>
      <c r="V78">
        <v>1324022250</v>
      </c>
      <c r="W78" s="8">
        <v>0</v>
      </c>
      <c r="X78" s="8">
        <v>0</v>
      </c>
      <c r="Y78" s="8">
        <v>0.16826799085725791</v>
      </c>
      <c r="Z78" s="8">
        <v>0.4185456007134275</v>
      </c>
      <c r="AB78" s="6">
        <v>19.10069738164897</v>
      </c>
      <c r="AC78" s="6">
        <v>0.42264408062485526</v>
      </c>
      <c r="AD78" s="6">
        <v>23.578681245157288</v>
      </c>
      <c r="AE78" s="6">
        <v>1.6071481041477171</v>
      </c>
      <c r="AF78" s="1"/>
      <c r="AG78" s="8">
        <v>8.1590108581640716E-2</v>
      </c>
      <c r="AH78" s="8">
        <v>0</v>
      </c>
      <c r="AI78" s="8">
        <v>0.2251777083493163</v>
      </c>
      <c r="AJ78" s="8">
        <v>0</v>
      </c>
      <c r="AK78" s="8">
        <v>3.2449484819658231E-2</v>
      </c>
      <c r="AL78" s="8">
        <v>0</v>
      </c>
      <c r="AM78" s="8">
        <v>0.2061485627807258</v>
      </c>
      <c r="AN78" s="8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24">
        <f t="shared" si="16"/>
        <v>0</v>
      </c>
      <c r="BB78" s="1"/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1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1"/>
      <c r="BP78" s="6">
        <v>25.714285714285719</v>
      </c>
      <c r="BQ78" s="6">
        <v>19.714285714285719</v>
      </c>
      <c r="BR78" s="6">
        <v>23.428571428571431</v>
      </c>
      <c r="BS78" s="6">
        <v>10.571428571428569</v>
      </c>
      <c r="BU78" s="1">
        <v>33803572</v>
      </c>
      <c r="BV78" s="1">
        <v>74694</v>
      </c>
      <c r="BW78" s="1">
        <f t="shared" si="24"/>
        <v>0</v>
      </c>
      <c r="BX78" s="1">
        <f t="shared" si="25"/>
        <v>0</v>
      </c>
      <c r="BZ78" s="1">
        <v>292214618.18181819</v>
      </c>
      <c r="CA78" s="1">
        <v>595252</v>
      </c>
      <c r="CB78" s="1">
        <v>24251818.18181818</v>
      </c>
      <c r="CC78" s="1">
        <v>26677</v>
      </c>
      <c r="CE78" s="1">
        <v>1942378.5887499989</v>
      </c>
      <c r="CF78" s="1">
        <v>4560827.5</v>
      </c>
      <c r="CG78" s="1">
        <v>3938686</v>
      </c>
      <c r="CH78" s="1">
        <v>3536510.384615385</v>
      </c>
      <c r="CI78" s="24">
        <f t="shared" si="20"/>
        <v>13978402.473365385</v>
      </c>
      <c r="CJ78" s="24">
        <f t="shared" si="21"/>
        <v>10441892.088749999</v>
      </c>
      <c r="CL78" s="1">
        <v>0</v>
      </c>
      <c r="CN78" s="1">
        <v>1503518.125</v>
      </c>
      <c r="CP78" s="1">
        <v>117826</v>
      </c>
      <c r="CQ78" s="1">
        <v>59388.131593640159</v>
      </c>
      <c r="CR78" s="1">
        <v>2413586</v>
      </c>
      <c r="CS78" s="1">
        <v>1216525.749669577</v>
      </c>
      <c r="CT78" s="1">
        <v>2678100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950076.92307692312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733489.4</v>
      </c>
      <c r="DJ78" s="1">
        <v>0</v>
      </c>
      <c r="DK78" s="1">
        <v>0</v>
      </c>
      <c r="DL78" s="1">
        <v>0</v>
      </c>
      <c r="DM78" s="1">
        <v>30300</v>
      </c>
      <c r="DN78" s="24">
        <f t="shared" si="22"/>
        <v>1713866.3230769231</v>
      </c>
      <c r="DP78" s="1">
        <v>24798.5</v>
      </c>
      <c r="DQ78" s="1">
        <v>470759.5</v>
      </c>
      <c r="DR78" s="1">
        <v>3897844.711538461</v>
      </c>
      <c r="DS78" s="1">
        <v>4078153.615384615</v>
      </c>
      <c r="DT78" s="24">
        <f t="shared" si="23"/>
        <v>7975998.3269230761</v>
      </c>
      <c r="DV78" s="1">
        <v>552597</v>
      </c>
      <c r="DW78" s="1">
        <v>15505</v>
      </c>
      <c r="DX78" s="1">
        <v>3729415.6031468529</v>
      </c>
      <c r="DY78" s="1">
        <v>3760931.1346153822</v>
      </c>
      <c r="EA78" s="1">
        <v>232653</v>
      </c>
      <c r="EB78" s="1">
        <v>1441052.682</v>
      </c>
      <c r="EC78" s="1">
        <v>192006353</v>
      </c>
      <c r="ED78" s="1">
        <v>10605964.5528</v>
      </c>
      <c r="EE78" s="1">
        <v>111084450</v>
      </c>
      <c r="EF78" s="1">
        <v>5655752.2155999998</v>
      </c>
      <c r="EG78" s="1">
        <v>148590</v>
      </c>
      <c r="EH78" s="1">
        <v>837204</v>
      </c>
      <c r="EI78" s="1">
        <v>13</v>
      </c>
      <c r="EJ78" s="1">
        <v>0</v>
      </c>
      <c r="EK78" s="1">
        <v>527281</v>
      </c>
      <c r="EL78" s="1">
        <v>890002.27999999991</v>
      </c>
      <c r="EM78" s="1">
        <v>48701847</v>
      </c>
      <c r="EN78" s="1">
        <v>8237718.8092</v>
      </c>
      <c r="EO78" s="1">
        <v>0</v>
      </c>
      <c r="EP78" s="1">
        <v>0</v>
      </c>
      <c r="EQ78" s="1">
        <v>0</v>
      </c>
      <c r="ER78" s="1">
        <v>0</v>
      </c>
      <c r="ET78"/>
      <c r="EU78">
        <v>24.99593431866862</v>
      </c>
      <c r="EV78">
        <v>2000.86305278174</v>
      </c>
      <c r="EW78">
        <v>21.136593386285892</v>
      </c>
      <c r="EX78">
        <v>1067.069188909044</v>
      </c>
      <c r="EY78"/>
      <c r="EZ78">
        <v>0.92102647120130832</v>
      </c>
      <c r="FA78" s="37">
        <v>1275913.8812632172</v>
      </c>
      <c r="FB78"/>
      <c r="FC78">
        <v>0.91813405458246977</v>
      </c>
      <c r="FD78">
        <v>0.88571632473884243</v>
      </c>
      <c r="FE78">
        <v>0.50095737664686746</v>
      </c>
      <c r="FF78">
        <v>0.78607038245730043</v>
      </c>
      <c r="FG78"/>
      <c r="FH78" s="41">
        <v>12.707118227513243</v>
      </c>
      <c r="FI78" s="41">
        <v>33.145899504312943</v>
      </c>
      <c r="FJ78"/>
      <c r="FK78" s="37">
        <v>11905040</v>
      </c>
      <c r="FL78">
        <v>0</v>
      </c>
      <c r="FM78"/>
      <c r="FN78"/>
      <c r="FO78"/>
      <c r="FP78" s="48">
        <v>0.42264408062485526</v>
      </c>
      <c r="FQ78" s="41">
        <v>0.68077193014407289</v>
      </c>
      <c r="FR78" s="48">
        <v>0.50462563126050486</v>
      </c>
      <c r="FS78" s="41">
        <v>0.81591830025584555</v>
      </c>
      <c r="FT78" s="48">
        <v>0.77132755695036548</v>
      </c>
      <c r="FU78" s="41">
        <v>0.85079318842913343</v>
      </c>
      <c r="FV78" s="41">
        <v>31.407320582119326</v>
      </c>
      <c r="FW78" s="41">
        <v>12.41536737348633</v>
      </c>
      <c r="FX78" s="41">
        <v>19.10069738164897</v>
      </c>
      <c r="FY78"/>
      <c r="FZ78">
        <v>1223529.4117647058</v>
      </c>
      <c r="GA78"/>
      <c r="GB78"/>
      <c r="GC78" s="45">
        <v>90973199.463640466</v>
      </c>
      <c r="GD78" s="45">
        <v>51995156.285004511</v>
      </c>
      <c r="GE78"/>
      <c r="GF78">
        <v>0</v>
      </c>
      <c r="GH78">
        <v>1.95</v>
      </c>
      <c r="GJ78">
        <v>28634.97</v>
      </c>
      <c r="GK78">
        <v>0</v>
      </c>
      <c r="GL78">
        <v>0</v>
      </c>
      <c r="GM78">
        <v>232653</v>
      </c>
      <c r="GN78">
        <v>192006353</v>
      </c>
      <c r="GO78">
        <v>111084450</v>
      </c>
      <c r="GP78">
        <v>0</v>
      </c>
      <c r="GQ78">
        <v>869006.25</v>
      </c>
      <c r="GR78">
        <v>148590</v>
      </c>
      <c r="GS78">
        <v>0</v>
      </c>
      <c r="GT78">
        <v>13</v>
      </c>
      <c r="GU78">
        <v>527281</v>
      </c>
      <c r="GV78">
        <v>48701847</v>
      </c>
      <c r="GW78">
        <v>0</v>
      </c>
      <c r="GX78">
        <v>0</v>
      </c>
      <c r="GZ78">
        <v>4872.0481781130238</v>
      </c>
      <c r="HA78">
        <v>1571.825845694163</v>
      </c>
      <c r="HC78">
        <v>1534.249607124149</v>
      </c>
      <c r="HD78">
        <v>4905.3315068493148</v>
      </c>
      <c r="HF78">
        <v>25.41274491536182</v>
      </c>
      <c r="HG78">
        <v>24.99593431866862</v>
      </c>
    </row>
    <row r="79" spans="1:215" ht="14.45">
      <c r="A79" s="4">
        <v>45103</v>
      </c>
      <c r="B79" s="73">
        <f t="shared" si="17"/>
        <v>2023</v>
      </c>
      <c r="C79" s="73" t="str">
        <f t="shared" si="18"/>
        <v>2023_Q2</v>
      </c>
      <c r="D79" s="73" t="str">
        <f t="shared" si="19"/>
        <v>2023_H1</v>
      </c>
      <c r="E79" s="73" t="str">
        <f t="shared" si="14"/>
        <v>2023_W26</v>
      </c>
      <c r="F79" s="73" t="str">
        <f t="shared" si="15"/>
        <v>2023_06</v>
      </c>
      <c r="G79" s="73">
        <v>1</v>
      </c>
      <c r="H79" s="4" t="s">
        <v>73</v>
      </c>
      <c r="J79" s="1">
        <v>32962464</v>
      </c>
      <c r="K79" s="1">
        <v>5697</v>
      </c>
      <c r="L79" s="80">
        <v>11378060</v>
      </c>
      <c r="M79" s="1">
        <v>77995768</v>
      </c>
      <c r="N79" s="1">
        <v>17217</v>
      </c>
      <c r="O79">
        <v>26830660</v>
      </c>
      <c r="P79" s="1"/>
      <c r="Q79" s="6">
        <v>24.986933925813311</v>
      </c>
      <c r="R79" s="6">
        <v>1997.202036159382</v>
      </c>
      <c r="S79" s="80">
        <v>823630910</v>
      </c>
      <c r="T79" s="6">
        <v>16.334197516972971</v>
      </c>
      <c r="U79" s="6">
        <v>1558.3818319103209</v>
      </c>
      <c r="V79">
        <v>1273998280</v>
      </c>
      <c r="W79" s="8">
        <v>0</v>
      </c>
      <c r="X79" s="8">
        <v>0</v>
      </c>
      <c r="Y79" s="8">
        <v>0.32471732252622337</v>
      </c>
      <c r="Z79" s="8">
        <v>0</v>
      </c>
      <c r="AB79" s="6">
        <v>18.97420311180656</v>
      </c>
      <c r="AC79" s="6">
        <v>0.43308725583177798</v>
      </c>
      <c r="AD79" s="6">
        <v>23.199551944734385</v>
      </c>
      <c r="AE79" s="6">
        <v>0.93148098350080188</v>
      </c>
      <c r="AF79" s="1"/>
      <c r="AG79" s="8">
        <v>8.1499706211528078E-2</v>
      </c>
      <c r="AH79" s="8">
        <v>0</v>
      </c>
      <c r="AI79" s="8">
        <v>0.21183619803693951</v>
      </c>
      <c r="AJ79" s="8">
        <v>0</v>
      </c>
      <c r="AK79" s="8">
        <v>1.243082874353507E-2</v>
      </c>
      <c r="AL79" s="8">
        <v>0</v>
      </c>
      <c r="AM79" s="8">
        <v>0.19341164200977279</v>
      </c>
      <c r="AN79" s="8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24">
        <f t="shared" si="16"/>
        <v>0</v>
      </c>
      <c r="BB79" s="1"/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0.7142857142857143</v>
      </c>
      <c r="BI79" s="8">
        <v>0.2857142857142857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1"/>
      <c r="BP79" s="6">
        <v>28.571428571428569</v>
      </c>
      <c r="BQ79" s="6">
        <v>22.857142857142861</v>
      </c>
      <c r="BR79" s="6">
        <v>27.571428571428569</v>
      </c>
      <c r="BS79" s="6">
        <v>12.428571428571431</v>
      </c>
      <c r="BU79" s="1">
        <v>33803572</v>
      </c>
      <c r="BV79" s="1">
        <v>74694</v>
      </c>
      <c r="BW79" s="1">
        <f t="shared" si="24"/>
        <v>0</v>
      </c>
      <c r="BX79" s="1">
        <f t="shared" si="25"/>
        <v>0</v>
      </c>
      <c r="BZ79" s="1">
        <v>556924090.90909088</v>
      </c>
      <c r="CA79" s="1">
        <v>1361370</v>
      </c>
      <c r="CB79" s="1">
        <v>0</v>
      </c>
      <c r="CC79" s="1">
        <v>0</v>
      </c>
      <c r="CE79" s="1">
        <v>2816085.7674999991</v>
      </c>
      <c r="CF79" s="1">
        <v>3125518.75</v>
      </c>
      <c r="CG79" s="1">
        <v>1965641</v>
      </c>
      <c r="CH79" s="1">
        <v>3536510.384615385</v>
      </c>
      <c r="CI79" s="24">
        <f t="shared" si="20"/>
        <v>11443755.902115384</v>
      </c>
      <c r="CJ79" s="24">
        <f t="shared" si="21"/>
        <v>7907245.5174999991</v>
      </c>
      <c r="CL79" s="1">
        <v>0</v>
      </c>
      <c r="CN79" s="1">
        <v>1503518.125</v>
      </c>
      <c r="CP79" s="1">
        <v>0</v>
      </c>
      <c r="CQ79" s="1">
        <v>0</v>
      </c>
      <c r="CR79" s="1">
        <v>0</v>
      </c>
      <c r="CS79" s="1">
        <v>0</v>
      </c>
      <c r="CT79" s="1">
        <v>2678100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950076.92307692312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733489.4</v>
      </c>
      <c r="DJ79" s="1">
        <v>0</v>
      </c>
      <c r="DK79" s="1">
        <v>0</v>
      </c>
      <c r="DL79" s="1">
        <v>0</v>
      </c>
      <c r="DM79" s="1">
        <v>30300</v>
      </c>
      <c r="DN79" s="24">
        <f t="shared" si="22"/>
        <v>1713866.3230769231</v>
      </c>
      <c r="DP79" s="1">
        <v>24798.5</v>
      </c>
      <c r="DQ79" s="1">
        <v>470759.5</v>
      </c>
      <c r="DR79" s="1">
        <v>3897844.711538461</v>
      </c>
      <c r="DS79" s="1">
        <v>4078153.615384615</v>
      </c>
      <c r="DT79" s="24">
        <f t="shared" si="23"/>
        <v>7975998.3269230761</v>
      </c>
      <c r="DV79" s="1">
        <v>402807</v>
      </c>
      <c r="DW79" s="1">
        <v>5132</v>
      </c>
      <c r="DX79" s="1">
        <v>3729415.6031468529</v>
      </c>
      <c r="DY79" s="1">
        <v>3760931.1346153822</v>
      </c>
      <c r="EA79" s="1">
        <v>347333</v>
      </c>
      <c r="EB79" s="1">
        <v>2151380.602</v>
      </c>
      <c r="EC79" s="1">
        <v>152849526</v>
      </c>
      <c r="ED79" s="1">
        <v>9877290.6423000004</v>
      </c>
      <c r="EE79" s="1">
        <v>80332237</v>
      </c>
      <c r="EF79" s="1">
        <v>5250830.2664000001</v>
      </c>
      <c r="EG79" s="1">
        <v>159009</v>
      </c>
      <c r="EH79" s="1">
        <v>651806</v>
      </c>
      <c r="EI79" s="1">
        <v>0</v>
      </c>
      <c r="EJ79" s="1">
        <v>0</v>
      </c>
      <c r="EK79" s="1">
        <v>849460</v>
      </c>
      <c r="EL79" s="1">
        <v>892407.08</v>
      </c>
      <c r="EM79" s="1">
        <v>45063405</v>
      </c>
      <c r="EN79" s="1">
        <v>5383360.1941</v>
      </c>
      <c r="EO79" s="1">
        <v>0</v>
      </c>
      <c r="EP79" s="1">
        <v>0</v>
      </c>
      <c r="EQ79" s="1">
        <v>0</v>
      </c>
      <c r="ER79" s="1">
        <v>0</v>
      </c>
      <c r="ET79"/>
      <c r="EU79">
        <v>24.986933925813311</v>
      </c>
      <c r="EV79">
        <v>1997.202036159382</v>
      </c>
      <c r="EW79">
        <v>16.334197516972971</v>
      </c>
      <c r="EX79">
        <v>1558.3818319103209</v>
      </c>
      <c r="EY79"/>
      <c r="EZ79">
        <v>0.92871778376933778</v>
      </c>
      <c r="FA79" s="37">
        <v>0</v>
      </c>
      <c r="FB79"/>
      <c r="FC79">
        <v>1.8609951726068619</v>
      </c>
      <c r="FD79">
        <v>0.93152276092832809</v>
      </c>
      <c r="FE79">
        <v>0.49097936726452412</v>
      </c>
      <c r="FF79">
        <v>0.7503827796300836</v>
      </c>
      <c r="FG79"/>
      <c r="FH79" s="41">
        <v>12.549937026903031</v>
      </c>
      <c r="FI79" s="41">
        <v>33.115128866065334</v>
      </c>
      <c r="FJ79"/>
      <c r="FK79" s="37">
        <v>27227400</v>
      </c>
      <c r="FL79">
        <v>0</v>
      </c>
      <c r="FM79"/>
      <c r="FN79"/>
      <c r="FO79"/>
      <c r="FP79" s="48">
        <v>0.43308725583177798</v>
      </c>
      <c r="FQ79" s="41">
        <v>0.69609400228418106</v>
      </c>
      <c r="FR79" s="48">
        <v>0.49553000194189639</v>
      </c>
      <c r="FS79" s="41">
        <v>0.76833764918379832</v>
      </c>
      <c r="FT79" s="48">
        <v>1.7366331345451793</v>
      </c>
      <c r="FU79" s="41">
        <v>0.93380759390783796</v>
      </c>
      <c r="FV79" s="41">
        <v>31.262794248982086</v>
      </c>
      <c r="FW79" s="41">
        <v>12.209747393257247</v>
      </c>
      <c r="FX79" s="41">
        <v>18.97420311180656</v>
      </c>
      <c r="FY79"/>
      <c r="FZ79">
        <v>1223529.4117647058</v>
      </c>
      <c r="GA79"/>
      <c r="GB79"/>
      <c r="GC79" s="45">
        <v>17316309.006323397</v>
      </c>
      <c r="GD79" s="45">
        <v>174689.90695573631</v>
      </c>
      <c r="GE79"/>
      <c r="GF79">
        <v>0</v>
      </c>
      <c r="GH79">
        <v>1.95</v>
      </c>
      <c r="GJ79">
        <v>12272.13</v>
      </c>
      <c r="GK79">
        <v>0</v>
      </c>
      <c r="GL79">
        <v>0</v>
      </c>
      <c r="GM79">
        <v>347333</v>
      </c>
      <c r="GN79">
        <v>152849526</v>
      </c>
      <c r="GO79">
        <v>80332237</v>
      </c>
      <c r="GP79">
        <v>0</v>
      </c>
      <c r="GQ79">
        <v>869006.25</v>
      </c>
      <c r="GR79">
        <v>159009</v>
      </c>
      <c r="GS79">
        <v>0</v>
      </c>
      <c r="GT79">
        <v>0</v>
      </c>
      <c r="GU79">
        <v>849460</v>
      </c>
      <c r="GV79">
        <v>45063405</v>
      </c>
      <c r="GW79">
        <v>0</v>
      </c>
      <c r="GX79">
        <v>0</v>
      </c>
      <c r="GZ79">
        <v>5093.0974615622736</v>
      </c>
      <c r="HA79">
        <v>1597.04494882065</v>
      </c>
      <c r="HC79">
        <v>1560.5643278868599</v>
      </c>
      <c r="HD79">
        <v>5148.0332013706366</v>
      </c>
      <c r="HF79">
        <v>24.188681365378699</v>
      </c>
      <c r="HG79">
        <v>24.986933925813311</v>
      </c>
    </row>
    <row r="80" spans="1:215" ht="14.45">
      <c r="A80" s="4">
        <v>45110</v>
      </c>
      <c r="B80" s="73">
        <f t="shared" si="17"/>
        <v>2023</v>
      </c>
      <c r="C80" s="73" t="str">
        <f t="shared" si="18"/>
        <v>2023_Q3</v>
      </c>
      <c r="D80" s="73" t="str">
        <f t="shared" si="19"/>
        <v>2023_H2</v>
      </c>
      <c r="E80" s="73" t="str">
        <f t="shared" si="14"/>
        <v>2023_W27</v>
      </c>
      <c r="F80" s="73" t="str">
        <f t="shared" si="15"/>
        <v>2023_07</v>
      </c>
      <c r="G80" s="73">
        <v>1</v>
      </c>
      <c r="H80" s="4" t="s">
        <v>73</v>
      </c>
      <c r="J80" s="1">
        <v>33375804</v>
      </c>
      <c r="K80" s="1">
        <v>5448</v>
      </c>
      <c r="L80" s="80">
        <v>11004040</v>
      </c>
      <c r="M80" s="1">
        <v>50668600</v>
      </c>
      <c r="N80" s="1">
        <v>13695</v>
      </c>
      <c r="O80">
        <v>22344100</v>
      </c>
      <c r="P80" s="1"/>
      <c r="Q80" s="6">
        <v>24.96194189059835</v>
      </c>
      <c r="R80" s="6">
        <v>2019.831130690161</v>
      </c>
      <c r="S80" s="80">
        <v>833124880</v>
      </c>
      <c r="T80" s="6">
        <v>25.04689353958862</v>
      </c>
      <c r="U80" s="6">
        <v>1631.5516611902151</v>
      </c>
      <c r="V80">
        <v>1269091030</v>
      </c>
      <c r="W80" s="8">
        <v>0</v>
      </c>
      <c r="X80" s="8">
        <v>0</v>
      </c>
      <c r="Y80" s="8">
        <v>0</v>
      </c>
      <c r="Z80" s="8">
        <v>0</v>
      </c>
      <c r="AB80" s="6">
        <v>18.89603262355773</v>
      </c>
      <c r="AC80" s="6">
        <v>0.41321975430324914</v>
      </c>
      <c r="AD80" s="6">
        <v>22.521948601624882</v>
      </c>
      <c r="AE80" s="6">
        <v>0.78335424116189767</v>
      </c>
      <c r="AF80" s="1"/>
      <c r="AG80" s="8">
        <v>0.1828940668138424</v>
      </c>
      <c r="AH80" s="8">
        <v>0</v>
      </c>
      <c r="AI80" s="8">
        <v>0.26181104746218398</v>
      </c>
      <c r="AJ80" s="8">
        <v>0</v>
      </c>
      <c r="AK80" s="8">
        <v>0</v>
      </c>
      <c r="AL80" s="8">
        <v>0</v>
      </c>
      <c r="AM80" s="8">
        <v>0.19430559300511391</v>
      </c>
      <c r="AN80" s="8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24">
        <f t="shared" si="16"/>
        <v>0</v>
      </c>
      <c r="BB80" s="1"/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1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1"/>
      <c r="BP80" s="6">
        <v>29.428571428571431</v>
      </c>
      <c r="BQ80" s="6">
        <v>23.428571428571431</v>
      </c>
      <c r="BR80" s="6">
        <v>28.428571428571431</v>
      </c>
      <c r="BS80" s="6">
        <v>10</v>
      </c>
      <c r="BU80" s="1">
        <v>33803572</v>
      </c>
      <c r="BV80" s="1">
        <v>74694</v>
      </c>
      <c r="BW80" s="1">
        <f t="shared" si="24"/>
        <v>0</v>
      </c>
      <c r="BX80" s="1">
        <f t="shared" si="25"/>
        <v>0</v>
      </c>
      <c r="BZ80" s="1">
        <v>0</v>
      </c>
      <c r="CA80" s="1">
        <v>0</v>
      </c>
      <c r="CB80" s="1">
        <v>0</v>
      </c>
      <c r="CC80" s="1">
        <v>0</v>
      </c>
      <c r="CE80" s="1">
        <v>1180245.1125</v>
      </c>
      <c r="CF80" s="1">
        <v>2668872.5</v>
      </c>
      <c r="CG80" s="1">
        <v>1707158</v>
      </c>
      <c r="CH80" s="1">
        <v>3536510.384615385</v>
      </c>
      <c r="CI80" s="24">
        <f t="shared" si="20"/>
        <v>9092785.9971153848</v>
      </c>
      <c r="CJ80" s="24">
        <f t="shared" si="21"/>
        <v>5556275.6124999998</v>
      </c>
      <c r="CL80" s="1">
        <v>0</v>
      </c>
      <c r="CN80" s="1">
        <v>850829.125</v>
      </c>
      <c r="CP80" s="1">
        <v>2405221</v>
      </c>
      <c r="CQ80" s="1">
        <v>1212309.5179314141</v>
      </c>
      <c r="CR80" s="1">
        <v>1460855</v>
      </c>
      <c r="CS80" s="1">
        <v>736318.37607342342</v>
      </c>
      <c r="CT80" s="1">
        <v>4052300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950076.92307692312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733489.4</v>
      </c>
      <c r="DJ80" s="1">
        <v>0</v>
      </c>
      <c r="DK80" s="1">
        <v>0</v>
      </c>
      <c r="DL80" s="1">
        <v>0</v>
      </c>
      <c r="DM80" s="1">
        <v>0</v>
      </c>
      <c r="DN80" s="24">
        <f t="shared" si="22"/>
        <v>1683566.3230769231</v>
      </c>
      <c r="DP80" s="1">
        <v>25449.25</v>
      </c>
      <c r="DQ80" s="1">
        <v>452807</v>
      </c>
      <c r="DR80" s="1">
        <v>3897844.711538461</v>
      </c>
      <c r="DS80" s="1">
        <v>4078153.615384615</v>
      </c>
      <c r="DT80" s="24">
        <f t="shared" si="23"/>
        <v>7975998.3269230761</v>
      </c>
      <c r="DV80" s="1">
        <v>436379</v>
      </c>
      <c r="DW80" s="1">
        <v>6028</v>
      </c>
      <c r="DX80" s="1">
        <v>326874.85314685322</v>
      </c>
      <c r="DY80" s="1">
        <v>3760931.1346153822</v>
      </c>
      <c r="EA80" s="1">
        <v>1139218</v>
      </c>
      <c r="EB80" s="1">
        <v>7056316.2919999994</v>
      </c>
      <c r="EC80" s="1">
        <v>134540687</v>
      </c>
      <c r="ED80" s="1">
        <v>6848088.5654999996</v>
      </c>
      <c r="EE80" s="1">
        <v>10160540</v>
      </c>
      <c r="EF80" s="1">
        <v>990477.00880000007</v>
      </c>
      <c r="EG80" s="1">
        <v>294310</v>
      </c>
      <c r="EH80" s="1">
        <v>752168</v>
      </c>
      <c r="EI80" s="1">
        <v>1</v>
      </c>
      <c r="EJ80" s="1">
        <v>0</v>
      </c>
      <c r="EK80" s="1">
        <v>418819</v>
      </c>
      <c r="EL80" s="1">
        <v>917577.27999999991</v>
      </c>
      <c r="EM80" s="1">
        <v>43415327</v>
      </c>
      <c r="EN80" s="1">
        <v>4953466.7987000002</v>
      </c>
      <c r="EO80" s="1">
        <v>0</v>
      </c>
      <c r="EP80" s="1">
        <v>0</v>
      </c>
      <c r="EQ80" s="1">
        <v>0</v>
      </c>
      <c r="ER80" s="1">
        <v>0</v>
      </c>
      <c r="ET80"/>
      <c r="EU80">
        <v>24.96194189059835</v>
      </c>
      <c r="EV80">
        <v>2019.831130690161</v>
      </c>
      <c r="EW80">
        <v>25.04689353958862</v>
      </c>
      <c r="EX80">
        <v>1631.5516611902151</v>
      </c>
      <c r="EY80"/>
      <c r="EZ80">
        <v>0.92773839319114371</v>
      </c>
      <c r="FA80" s="37">
        <v>1948627.8940048376</v>
      </c>
      <c r="FB80"/>
      <c r="FC80">
        <v>1.309935180723194</v>
      </c>
      <c r="FD80">
        <v>0.94041861284992478</v>
      </c>
      <c r="FE80">
        <v>0.47560793495960757</v>
      </c>
      <c r="FF80">
        <v>0.74347194558700713</v>
      </c>
      <c r="FG80"/>
      <c r="FH80" s="41">
        <v>12.250879833594579</v>
      </c>
      <c r="FI80" s="41">
        <v>32.866959070359073</v>
      </c>
      <c r="FJ80"/>
      <c r="FK80" s="37">
        <v>0</v>
      </c>
      <c r="FL80">
        <v>0</v>
      </c>
      <c r="FM80"/>
      <c r="FN80"/>
      <c r="FO80"/>
      <c r="FP80" s="48">
        <v>0.41321975430324914</v>
      </c>
      <c r="FQ80" s="41">
        <v>0.69340808644922236</v>
      </c>
      <c r="FR80" s="48">
        <v>0.5563173369706671</v>
      </c>
      <c r="FS80" s="41">
        <v>0.76731914014888414</v>
      </c>
      <c r="FT80" s="48">
        <v>1.1880062444543551</v>
      </c>
      <c r="FU80" s="41">
        <v>0.94617941154704377</v>
      </c>
      <c r="FV80" s="41">
        <v>31.030246202368787</v>
      </c>
      <c r="FW80" s="41">
        <v>12.223501761337845</v>
      </c>
      <c r="FX80" s="41">
        <v>18.89603262355773</v>
      </c>
      <c r="FY80"/>
      <c r="FZ80">
        <v>21223529.411764707</v>
      </c>
      <c r="GA80"/>
      <c r="GB80"/>
      <c r="GC80" s="45">
        <v>15030059.006323397</v>
      </c>
      <c r="GD80" s="45">
        <v>174689.90695573631</v>
      </c>
      <c r="GE80"/>
      <c r="GF80">
        <v>0</v>
      </c>
      <c r="GH80">
        <v>1.98</v>
      </c>
      <c r="GJ80">
        <v>253629</v>
      </c>
      <c r="GK80">
        <v>0</v>
      </c>
      <c r="GL80">
        <v>0</v>
      </c>
      <c r="GM80">
        <v>1139218</v>
      </c>
      <c r="GN80">
        <v>134540687</v>
      </c>
      <c r="GO80">
        <v>10160540</v>
      </c>
      <c r="GP80">
        <v>0</v>
      </c>
      <c r="GQ80">
        <v>3038952</v>
      </c>
      <c r="GR80">
        <v>294310</v>
      </c>
      <c r="GS80">
        <v>0</v>
      </c>
      <c r="GT80">
        <v>1</v>
      </c>
      <c r="GU80">
        <v>418819</v>
      </c>
      <c r="GV80">
        <v>43415327</v>
      </c>
      <c r="GW80">
        <v>0</v>
      </c>
      <c r="GX80">
        <v>0</v>
      </c>
      <c r="GZ80">
        <v>5025.4940660474713</v>
      </c>
      <c r="HA80">
        <v>1595.274925849875</v>
      </c>
      <c r="HC80">
        <v>1461.702637889688</v>
      </c>
      <c r="HD80">
        <v>5097.141030112778</v>
      </c>
      <c r="HF80">
        <v>25.04689353958862</v>
      </c>
      <c r="HG80">
        <v>24.96194189059835</v>
      </c>
    </row>
    <row r="81" spans="1:215" ht="14.45">
      <c r="A81" s="4">
        <v>45117</v>
      </c>
      <c r="B81" s="73">
        <f t="shared" si="17"/>
        <v>2023</v>
      </c>
      <c r="C81" s="73" t="str">
        <f t="shared" si="18"/>
        <v>2023_Q3</v>
      </c>
      <c r="D81" s="73" t="str">
        <f t="shared" si="19"/>
        <v>2023_H2</v>
      </c>
      <c r="E81" s="73" t="str">
        <f t="shared" si="14"/>
        <v>2023_W28</v>
      </c>
      <c r="F81" s="73" t="str">
        <f t="shared" si="15"/>
        <v>2023_07</v>
      </c>
      <c r="G81" s="73">
        <v>1</v>
      </c>
      <c r="H81" s="4" t="s">
        <v>73</v>
      </c>
      <c r="J81" s="1">
        <v>33262356</v>
      </c>
      <c r="K81" s="1">
        <v>5379</v>
      </c>
      <c r="L81" s="80">
        <v>10904420</v>
      </c>
      <c r="M81" s="1">
        <v>51238368</v>
      </c>
      <c r="N81" s="1">
        <v>12575</v>
      </c>
      <c r="O81">
        <v>21485500</v>
      </c>
      <c r="P81" s="1"/>
      <c r="Q81" s="6">
        <v>24.964175718641219</v>
      </c>
      <c r="R81" s="6">
        <v>2027.220672987544</v>
      </c>
      <c r="S81" s="80">
        <v>830367300</v>
      </c>
      <c r="T81" s="6">
        <v>25.030927019377351</v>
      </c>
      <c r="U81" s="6">
        <v>1708.588469184891</v>
      </c>
      <c r="V81">
        <v>1282543850</v>
      </c>
      <c r="W81" s="8">
        <v>0</v>
      </c>
      <c r="X81" s="8">
        <v>0</v>
      </c>
      <c r="Y81" s="8">
        <v>0</v>
      </c>
      <c r="Z81" s="8">
        <v>0</v>
      </c>
      <c r="AB81" s="6">
        <v>18.93359199144502</v>
      </c>
      <c r="AC81" s="6">
        <v>0.40851433359238432</v>
      </c>
      <c r="AD81" s="6">
        <v>22.508255956624705</v>
      </c>
      <c r="AE81" s="6">
        <v>0.72514966258231417</v>
      </c>
      <c r="AF81" s="1"/>
      <c r="AG81" s="8">
        <v>0.11687922525486549</v>
      </c>
      <c r="AH81" s="8">
        <v>0</v>
      </c>
      <c r="AI81" s="8">
        <v>0.25766511539697767</v>
      </c>
      <c r="AJ81" s="8">
        <v>0.17633294852845269</v>
      </c>
      <c r="AK81" s="8">
        <v>0.27183519262950412</v>
      </c>
      <c r="AL81" s="8">
        <v>0</v>
      </c>
      <c r="AM81" s="8">
        <v>0.25032917542736127</v>
      </c>
      <c r="AN81" s="8">
        <v>0.14744636262817959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24">
        <f t="shared" si="16"/>
        <v>0</v>
      </c>
      <c r="BB81" s="1"/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1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1"/>
      <c r="BP81" s="6">
        <v>31.714285714285719</v>
      </c>
      <c r="BQ81" s="6">
        <v>25.571428571428569</v>
      </c>
      <c r="BR81" s="6">
        <v>31.285714285714281</v>
      </c>
      <c r="BS81" s="6">
        <v>11.571428571428569</v>
      </c>
      <c r="BU81" s="1">
        <v>33803572</v>
      </c>
      <c r="BV81" s="1">
        <v>74694</v>
      </c>
      <c r="BW81" s="1">
        <f t="shared" si="24"/>
        <v>0</v>
      </c>
      <c r="BX81" s="1">
        <f t="shared" si="25"/>
        <v>0</v>
      </c>
      <c r="BZ81" s="1">
        <v>0</v>
      </c>
      <c r="CA81" s="1">
        <v>0</v>
      </c>
      <c r="CB81" s="1">
        <v>0</v>
      </c>
      <c r="CC81" s="1">
        <v>0</v>
      </c>
      <c r="CE81" s="1">
        <v>1443351.5775000011</v>
      </c>
      <c r="CF81" s="1">
        <v>1697077.5</v>
      </c>
      <c r="CG81" s="1">
        <v>2888515</v>
      </c>
      <c r="CH81" s="1">
        <v>3536510.384615385</v>
      </c>
      <c r="CI81" s="24">
        <f t="shared" si="20"/>
        <v>9565454.4621153846</v>
      </c>
      <c r="CJ81" s="24">
        <f t="shared" si="21"/>
        <v>6028944.0775000006</v>
      </c>
      <c r="CL81" s="1">
        <v>0</v>
      </c>
      <c r="CN81" s="1">
        <v>850829.125</v>
      </c>
      <c r="CP81" s="1">
        <v>0</v>
      </c>
      <c r="CQ81" s="1">
        <v>0</v>
      </c>
      <c r="CR81" s="1">
        <v>0</v>
      </c>
      <c r="CS81" s="1">
        <v>0</v>
      </c>
      <c r="CT81" s="1">
        <v>4052300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950076.92307692312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733489.4</v>
      </c>
      <c r="DJ81" s="1">
        <v>0</v>
      </c>
      <c r="DK81" s="1">
        <v>0</v>
      </c>
      <c r="DL81" s="1">
        <v>0</v>
      </c>
      <c r="DM81" s="1">
        <v>0</v>
      </c>
      <c r="DN81" s="24">
        <f t="shared" si="22"/>
        <v>1683566.3230769231</v>
      </c>
      <c r="DP81" s="1">
        <v>25449.25</v>
      </c>
      <c r="DQ81" s="1">
        <v>452807</v>
      </c>
      <c r="DR81" s="1">
        <v>3897844.711538461</v>
      </c>
      <c r="DS81" s="1">
        <v>4078153.615384615</v>
      </c>
      <c r="DT81" s="24">
        <f t="shared" si="23"/>
        <v>7975998.3269230761</v>
      </c>
      <c r="DV81" s="1">
        <v>352033</v>
      </c>
      <c r="DW81" s="1">
        <v>3936</v>
      </c>
      <c r="DX81" s="1">
        <v>326874.85314685322</v>
      </c>
      <c r="DY81" s="1">
        <v>3760931.1346153822</v>
      </c>
      <c r="EA81" s="1">
        <v>990053</v>
      </c>
      <c r="EB81" s="1">
        <v>6132388.2820000006</v>
      </c>
      <c r="EC81" s="1">
        <v>114018831</v>
      </c>
      <c r="ED81" s="1">
        <v>7027006.4878999991</v>
      </c>
      <c r="EE81" s="1">
        <v>9746621</v>
      </c>
      <c r="EF81" s="1">
        <v>996799.70819999999</v>
      </c>
      <c r="EG81" s="1">
        <v>340274</v>
      </c>
      <c r="EH81" s="1">
        <v>846733</v>
      </c>
      <c r="EI81" s="1">
        <v>2</v>
      </c>
      <c r="EJ81" s="1">
        <v>0</v>
      </c>
      <c r="EK81" s="1">
        <v>981509</v>
      </c>
      <c r="EL81" s="1">
        <v>1223969.98</v>
      </c>
      <c r="EM81" s="1">
        <v>39260448</v>
      </c>
      <c r="EN81" s="1">
        <v>4595147.8752999986</v>
      </c>
      <c r="EO81" s="1">
        <v>0</v>
      </c>
      <c r="EP81" s="1">
        <v>0</v>
      </c>
      <c r="EQ81" s="1">
        <v>0</v>
      </c>
      <c r="ER81" s="1">
        <v>0</v>
      </c>
      <c r="ET81"/>
      <c r="EU81">
        <v>24.964175718641219</v>
      </c>
      <c r="EV81">
        <v>2027.220672987544</v>
      </c>
      <c r="EW81">
        <v>25.030927019377351</v>
      </c>
      <c r="EX81">
        <v>1708.588469184891</v>
      </c>
      <c r="EY81"/>
      <c r="EZ81">
        <v>0.88766776757403554</v>
      </c>
      <c r="FA81" s="37">
        <v>0</v>
      </c>
      <c r="FB81"/>
      <c r="FC81">
        <v>1.6439082767324011</v>
      </c>
      <c r="FD81">
        <v>0.9496614412622022</v>
      </c>
      <c r="FE81">
        <v>0.56538514190713074</v>
      </c>
      <c r="FF81">
        <v>0.75427626211519061</v>
      </c>
      <c r="FG81"/>
      <c r="FH81" s="41">
        <v>13.008019396546498</v>
      </c>
      <c r="FI81" s="41">
        <v>32.822487037338931</v>
      </c>
      <c r="FJ81"/>
      <c r="FK81" s="37">
        <v>0</v>
      </c>
      <c r="FL81">
        <v>0</v>
      </c>
      <c r="FM81"/>
      <c r="FN81"/>
      <c r="FO81"/>
      <c r="FP81" s="48">
        <v>0.40851433359238432</v>
      </c>
      <c r="FQ81" s="41">
        <v>0.68698079501629317</v>
      </c>
      <c r="FR81" s="48">
        <v>0.54965784202511403</v>
      </c>
      <c r="FS81" s="41">
        <v>0.77465816492812567</v>
      </c>
      <c r="FT81" s="48">
        <v>1.6648007516274921</v>
      </c>
      <c r="FU81" s="41">
        <v>0.96001904530337145</v>
      </c>
      <c r="FV81" s="41">
        <v>30.933801122270488</v>
      </c>
      <c r="FW81" s="41">
        <v>12.108219815377229</v>
      </c>
      <c r="FX81" s="41">
        <v>18.93359199144502</v>
      </c>
      <c r="FY81"/>
      <c r="FZ81">
        <v>7763529.4117647056</v>
      </c>
      <c r="GA81"/>
      <c r="GB81"/>
      <c r="GC81" s="45">
        <v>16498747.777777778</v>
      </c>
      <c r="GD81" s="45">
        <v>1790247.555555556</v>
      </c>
      <c r="GE81"/>
      <c r="GF81">
        <v>0</v>
      </c>
      <c r="GH81">
        <v>1.98</v>
      </c>
      <c r="GJ81">
        <v>84543</v>
      </c>
      <c r="GK81">
        <v>0</v>
      </c>
      <c r="GL81">
        <v>0</v>
      </c>
      <c r="GM81">
        <v>990053</v>
      </c>
      <c r="GN81">
        <v>114018831</v>
      </c>
      <c r="GO81">
        <v>9746621</v>
      </c>
      <c r="GP81">
        <v>0</v>
      </c>
      <c r="GQ81">
        <v>3038952</v>
      </c>
      <c r="GR81">
        <v>340274</v>
      </c>
      <c r="GS81">
        <v>0</v>
      </c>
      <c r="GT81">
        <v>2</v>
      </c>
      <c r="GU81">
        <v>981509</v>
      </c>
      <c r="GV81">
        <v>39260448</v>
      </c>
      <c r="GW81">
        <v>0</v>
      </c>
      <c r="GX81">
        <v>0</v>
      </c>
      <c r="GZ81">
        <v>4371.5496115222804</v>
      </c>
      <c r="HA81">
        <v>1484.3482326538251</v>
      </c>
      <c r="HC81">
        <v>1469.868324798829</v>
      </c>
      <c r="HD81">
        <v>4263.2048156357041</v>
      </c>
      <c r="HF81">
        <v>25.030927019377351</v>
      </c>
      <c r="HG81">
        <v>24.964175718641219</v>
      </c>
    </row>
    <row r="82" spans="1:215" ht="14.45">
      <c r="A82" s="4">
        <v>45124</v>
      </c>
      <c r="B82" s="73">
        <f t="shared" si="17"/>
        <v>2023</v>
      </c>
      <c r="C82" s="73" t="str">
        <f t="shared" si="18"/>
        <v>2023_Q3</v>
      </c>
      <c r="D82" s="73" t="str">
        <f t="shared" si="19"/>
        <v>2023_H2</v>
      </c>
      <c r="E82" s="73" t="str">
        <f t="shared" si="14"/>
        <v>2023_W29</v>
      </c>
      <c r="F82" s="73" t="str">
        <f t="shared" si="15"/>
        <v>2023_07</v>
      </c>
      <c r="G82" s="73">
        <v>1</v>
      </c>
      <c r="H82" s="4" t="s">
        <v>73</v>
      </c>
      <c r="J82" s="1">
        <v>32529924</v>
      </c>
      <c r="K82" s="1">
        <v>8644</v>
      </c>
      <c r="L82" s="80">
        <v>17411120</v>
      </c>
      <c r="M82" s="1">
        <v>49990312</v>
      </c>
      <c r="N82" s="1">
        <v>17842</v>
      </c>
      <c r="O82">
        <v>33543160</v>
      </c>
      <c r="P82" s="1"/>
      <c r="Q82" s="6">
        <v>24.952220300299501</v>
      </c>
      <c r="R82" s="6">
        <v>2014.2434058306339</v>
      </c>
      <c r="S82" s="80">
        <v>811693830</v>
      </c>
      <c r="T82" s="6">
        <v>25.02515287362079</v>
      </c>
      <c r="U82" s="6">
        <v>1880.0112095056611</v>
      </c>
      <c r="V82">
        <v>1251015200</v>
      </c>
      <c r="W82" s="8">
        <v>0</v>
      </c>
      <c r="X82" s="8">
        <v>0</v>
      </c>
      <c r="Y82" s="8">
        <v>0</v>
      </c>
      <c r="Z82" s="8">
        <v>0</v>
      </c>
      <c r="AB82" s="6">
        <v>18.839809353249439</v>
      </c>
      <c r="AC82" s="6">
        <v>0.63516865017952784</v>
      </c>
      <c r="AD82" s="6">
        <v>22.381214126536143</v>
      </c>
      <c r="AE82" s="6">
        <v>1.0260013703026101</v>
      </c>
      <c r="AF82" s="1"/>
      <c r="AG82" s="8">
        <v>7.3444830294156549E-2</v>
      </c>
      <c r="AH82" s="8">
        <v>0</v>
      </c>
      <c r="AI82" s="8">
        <v>0.24935414314628909</v>
      </c>
      <c r="AJ82" s="8">
        <v>0.15546841910880849</v>
      </c>
      <c r="AK82" s="8">
        <v>0</v>
      </c>
      <c r="AL82" s="8">
        <v>0</v>
      </c>
      <c r="AM82" s="8">
        <v>0.21195927425753119</v>
      </c>
      <c r="AN82" s="8">
        <v>0.12602478678284459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24">
        <f t="shared" si="16"/>
        <v>1</v>
      </c>
      <c r="BB82" s="1"/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1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1"/>
      <c r="BP82" s="6">
        <v>32</v>
      </c>
      <c r="BQ82" s="6">
        <v>25.142857142857139</v>
      </c>
      <c r="BR82" s="6">
        <v>30.714285714285719</v>
      </c>
      <c r="BS82" s="6">
        <v>12.28571428571429</v>
      </c>
      <c r="BU82" s="1">
        <v>33803572</v>
      </c>
      <c r="BV82" s="1">
        <v>74694</v>
      </c>
      <c r="BW82" s="1">
        <f t="shared" si="24"/>
        <v>0</v>
      </c>
      <c r="BX82" s="1">
        <f t="shared" si="25"/>
        <v>0</v>
      </c>
      <c r="BZ82" s="1">
        <v>0</v>
      </c>
      <c r="CA82" s="1">
        <v>0</v>
      </c>
      <c r="CB82" s="1">
        <v>0</v>
      </c>
      <c r="CC82" s="1">
        <v>0</v>
      </c>
      <c r="CE82" s="1">
        <v>727658.29125000117</v>
      </c>
      <c r="CF82" s="1">
        <v>3337196.25</v>
      </c>
      <c r="CG82" s="1">
        <v>0</v>
      </c>
      <c r="CH82" s="1">
        <v>3536510.384615385</v>
      </c>
      <c r="CI82" s="24">
        <f t="shared" si="20"/>
        <v>7601364.9258653857</v>
      </c>
      <c r="CJ82" s="24">
        <f t="shared" si="21"/>
        <v>4064854.5412500012</v>
      </c>
      <c r="CL82" s="1">
        <v>0</v>
      </c>
      <c r="CN82" s="1">
        <v>850829.125</v>
      </c>
      <c r="CP82" s="1">
        <v>0</v>
      </c>
      <c r="CQ82" s="1">
        <v>0</v>
      </c>
      <c r="CR82" s="1">
        <v>0</v>
      </c>
      <c r="CS82" s="1">
        <v>0</v>
      </c>
      <c r="CT82" s="1">
        <v>4052300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950076.92307692312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733489.4</v>
      </c>
      <c r="DJ82" s="1">
        <v>0</v>
      </c>
      <c r="DK82" s="1">
        <v>0</v>
      </c>
      <c r="DL82" s="1">
        <v>0</v>
      </c>
      <c r="DM82" s="1">
        <v>0</v>
      </c>
      <c r="DN82" s="24">
        <f t="shared" si="22"/>
        <v>1683566.3230769231</v>
      </c>
      <c r="DP82" s="1">
        <v>25449.25</v>
      </c>
      <c r="DQ82" s="1">
        <v>452807</v>
      </c>
      <c r="DR82" s="1">
        <v>3897844.711538461</v>
      </c>
      <c r="DS82" s="1">
        <v>4078153.615384615</v>
      </c>
      <c r="DT82" s="24">
        <f t="shared" si="23"/>
        <v>7975998.3269230761</v>
      </c>
      <c r="DV82" s="1">
        <v>326839</v>
      </c>
      <c r="DW82" s="1">
        <v>3619</v>
      </c>
      <c r="DX82" s="1">
        <v>326874.85314685322</v>
      </c>
      <c r="DY82" s="1">
        <v>3760931.1346153822</v>
      </c>
      <c r="EA82" s="1">
        <v>444549</v>
      </c>
      <c r="EB82" s="1">
        <v>2753536.506000001</v>
      </c>
      <c r="EC82" s="1">
        <v>103027262</v>
      </c>
      <c r="ED82" s="1">
        <v>6855457.0981000001</v>
      </c>
      <c r="EE82" s="1">
        <v>8448189</v>
      </c>
      <c r="EF82" s="1">
        <v>927770.19050000003</v>
      </c>
      <c r="EG82" s="1">
        <v>288806</v>
      </c>
      <c r="EH82" s="1">
        <v>475686</v>
      </c>
      <c r="EI82" s="1">
        <v>86</v>
      </c>
      <c r="EJ82" s="1">
        <v>0</v>
      </c>
      <c r="EK82" s="1">
        <v>638017</v>
      </c>
      <c r="EL82" s="1">
        <v>990206.37999999989</v>
      </c>
      <c r="EM82" s="1">
        <v>37778740</v>
      </c>
      <c r="EN82" s="1">
        <v>4653472.5703999996</v>
      </c>
      <c r="EO82" s="1">
        <v>0</v>
      </c>
      <c r="EP82" s="1">
        <v>0</v>
      </c>
      <c r="EQ82" s="1">
        <v>0</v>
      </c>
      <c r="ER82" s="1">
        <v>0</v>
      </c>
      <c r="ET82"/>
      <c r="EU82">
        <v>24.952220300299501</v>
      </c>
      <c r="EV82">
        <v>2014.2434058306339</v>
      </c>
      <c r="EW82">
        <v>25.02515287362079</v>
      </c>
      <c r="EX82">
        <v>1880.0112095056611</v>
      </c>
      <c r="EY82"/>
      <c r="EZ82">
        <v>0.88529233589123102</v>
      </c>
      <c r="FA82" s="37">
        <v>0</v>
      </c>
      <c r="FB82"/>
      <c r="FC82">
        <v>1.4380395208396102</v>
      </c>
      <c r="FD82">
        <v>0.94129119113008408</v>
      </c>
      <c r="FE82">
        <v>0.49869549043020545</v>
      </c>
      <c r="FF82">
        <v>0.75508790905164702</v>
      </c>
      <c r="FG82"/>
      <c r="FH82" s="41">
        <v>12.154928972027168</v>
      </c>
      <c r="FI82" s="41">
        <v>32.648916003592298</v>
      </c>
      <c r="FJ82"/>
      <c r="FK82" s="37">
        <v>0</v>
      </c>
      <c r="FL82">
        <v>0</v>
      </c>
      <c r="FM82"/>
      <c r="FN82"/>
      <c r="FO82"/>
      <c r="FP82" s="48">
        <v>0.63516865017952784</v>
      </c>
      <c r="FQ82" s="41">
        <v>0.72917762689976695</v>
      </c>
      <c r="FR82" s="48">
        <v>0.53516108553627206</v>
      </c>
      <c r="FS82" s="41">
        <v>0.78521964106740716</v>
      </c>
      <c r="FT82" s="48">
        <v>1.4347646828128218</v>
      </c>
      <c r="FU82" s="41">
        <v>0.95399172919995701</v>
      </c>
      <c r="FV82" s="41">
        <v>30.816444918820583</v>
      </c>
      <c r="FW82" s="41">
        <v>12.004989186636926</v>
      </c>
      <c r="FX82" s="41">
        <v>18.839809353249439</v>
      </c>
      <c r="FY82"/>
      <c r="FZ82">
        <v>17603529.411764704</v>
      </c>
      <c r="GA82"/>
      <c r="GB82"/>
      <c r="GC82" s="45">
        <v>16100439.111111112</v>
      </c>
      <c r="GD82" s="45">
        <v>1931582.888888889</v>
      </c>
      <c r="GE82"/>
      <c r="GF82">
        <v>0</v>
      </c>
      <c r="GH82">
        <v>1.98</v>
      </c>
      <c r="GJ82">
        <v>42271.5</v>
      </c>
      <c r="GK82">
        <v>0</v>
      </c>
      <c r="GL82">
        <v>0</v>
      </c>
      <c r="GM82">
        <v>444549</v>
      </c>
      <c r="GN82">
        <v>103027262</v>
      </c>
      <c r="GO82">
        <v>8448189</v>
      </c>
      <c r="GP82">
        <v>0</v>
      </c>
      <c r="GQ82">
        <v>3038952</v>
      </c>
      <c r="GR82">
        <v>288806</v>
      </c>
      <c r="GS82">
        <v>0</v>
      </c>
      <c r="GT82">
        <v>86</v>
      </c>
      <c r="GU82">
        <v>638017</v>
      </c>
      <c r="GV82">
        <v>37778740</v>
      </c>
      <c r="GW82">
        <v>0</v>
      </c>
      <c r="GX82">
        <v>0</v>
      </c>
      <c r="GZ82">
        <v>4398.2222381071506</v>
      </c>
      <c r="HA82">
        <v>1560.3206369700879</v>
      </c>
      <c r="HC82">
        <v>1485.7121288374431</v>
      </c>
      <c r="HD82">
        <v>4336.4308309683483</v>
      </c>
      <c r="HF82">
        <v>25.02515287362079</v>
      </c>
      <c r="HG82">
        <v>24.952220300299501</v>
      </c>
    </row>
    <row r="83" spans="1:215" ht="14.45">
      <c r="A83" s="4">
        <v>45131</v>
      </c>
      <c r="B83" s="73">
        <f t="shared" si="17"/>
        <v>2023</v>
      </c>
      <c r="C83" s="73" t="str">
        <f t="shared" si="18"/>
        <v>2023_Q3</v>
      </c>
      <c r="D83" s="73" t="str">
        <f t="shared" si="19"/>
        <v>2023_H2</v>
      </c>
      <c r="E83" s="73" t="str">
        <f t="shared" si="14"/>
        <v>2023_W30</v>
      </c>
      <c r="F83" s="73" t="str">
        <f t="shared" si="15"/>
        <v>2023_07</v>
      </c>
      <c r="G83" s="73">
        <v>1</v>
      </c>
      <c r="H83" s="4" t="s">
        <v>73</v>
      </c>
      <c r="J83" s="1">
        <v>32893276</v>
      </c>
      <c r="K83" s="1">
        <v>9241</v>
      </c>
      <c r="L83" s="80">
        <v>18583180</v>
      </c>
      <c r="M83" s="1">
        <v>50942216</v>
      </c>
      <c r="N83" s="1">
        <v>17231</v>
      </c>
      <c r="O83">
        <v>33089380</v>
      </c>
      <c r="P83" s="1"/>
      <c r="Q83" s="6">
        <v>24.94600902628245</v>
      </c>
      <c r="R83" s="6">
        <v>2010.9490314900979</v>
      </c>
      <c r="S83" s="80">
        <v>820555960</v>
      </c>
      <c r="T83" s="6">
        <v>25.014481898471001</v>
      </c>
      <c r="U83" s="6">
        <v>1920.3400847310079</v>
      </c>
      <c r="V83">
        <v>1274293140</v>
      </c>
      <c r="W83" s="8">
        <v>0</v>
      </c>
      <c r="X83" s="8">
        <v>0</v>
      </c>
      <c r="Y83" s="8">
        <v>0</v>
      </c>
      <c r="Z83" s="8">
        <v>0</v>
      </c>
      <c r="AB83" s="6">
        <v>18.81551028026383</v>
      </c>
      <c r="AC83" s="6">
        <v>0.66978192014162463</v>
      </c>
      <c r="AD83" s="6">
        <v>22.426157753937161</v>
      </c>
      <c r="AE83" s="6">
        <v>0.99079968155877707</v>
      </c>
      <c r="AF83" s="1"/>
      <c r="AG83" s="8">
        <v>6.0642752099740398E-2</v>
      </c>
      <c r="AH83" s="8">
        <v>9.2372350530055929E-3</v>
      </c>
      <c r="AI83" s="8">
        <v>0</v>
      </c>
      <c r="AJ83" s="8">
        <v>5.1809234598863073E-2</v>
      </c>
      <c r="AK83" s="8">
        <v>0</v>
      </c>
      <c r="AL83" s="8">
        <v>1.199903190739282E-3</v>
      </c>
      <c r="AM83" s="8">
        <v>0</v>
      </c>
      <c r="AN83" s="8">
        <v>6.1005762186532843E-2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24">
        <f t="shared" si="16"/>
        <v>0</v>
      </c>
      <c r="BB83" s="1"/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1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1"/>
      <c r="BP83" s="6">
        <v>34.571428571428569</v>
      </c>
      <c r="BQ83" s="6">
        <v>25.714285714285719</v>
      </c>
      <c r="BR83" s="6">
        <v>32.428571428571431</v>
      </c>
      <c r="BS83" s="6">
        <v>13.71428571428571</v>
      </c>
      <c r="BU83" s="1">
        <v>33803572</v>
      </c>
      <c r="BV83" s="1">
        <v>74694</v>
      </c>
      <c r="BW83" s="1">
        <f t="shared" si="24"/>
        <v>0</v>
      </c>
      <c r="BX83" s="1">
        <f t="shared" si="25"/>
        <v>0</v>
      </c>
      <c r="BZ83" s="1">
        <v>0</v>
      </c>
      <c r="CA83" s="1">
        <v>0</v>
      </c>
      <c r="CB83" s="1">
        <v>0</v>
      </c>
      <c r="CC83" s="1">
        <v>0</v>
      </c>
      <c r="CE83" s="1">
        <v>962535.26125000033</v>
      </c>
      <c r="CF83" s="1">
        <v>3484287.5</v>
      </c>
      <c r="CG83" s="1">
        <v>3839873</v>
      </c>
      <c r="CH83" s="1">
        <v>3536510.384615385</v>
      </c>
      <c r="CI83" s="24">
        <f t="shared" si="20"/>
        <v>11823206.145865384</v>
      </c>
      <c r="CJ83" s="24">
        <f t="shared" si="21"/>
        <v>8286695.7612500004</v>
      </c>
      <c r="CL83" s="1">
        <v>0</v>
      </c>
      <c r="CN83" s="1">
        <v>850829.125</v>
      </c>
      <c r="CP83" s="1">
        <v>1436854</v>
      </c>
      <c r="CQ83" s="1">
        <v>724221.09239767306</v>
      </c>
      <c r="CR83" s="1">
        <v>1456680</v>
      </c>
      <c r="CS83" s="1">
        <v>734214.0404479804</v>
      </c>
      <c r="CT83" s="1">
        <v>4052300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950076.92307692312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733489.4</v>
      </c>
      <c r="DJ83" s="1">
        <v>0</v>
      </c>
      <c r="DK83" s="1">
        <v>0</v>
      </c>
      <c r="DL83" s="1">
        <v>0</v>
      </c>
      <c r="DM83" s="1">
        <v>0</v>
      </c>
      <c r="DN83" s="24">
        <f t="shared" si="22"/>
        <v>1683566.3230769231</v>
      </c>
      <c r="DP83" s="1">
        <v>25449.25</v>
      </c>
      <c r="DQ83" s="1">
        <v>452807</v>
      </c>
      <c r="DR83" s="1">
        <v>3897844.711538461</v>
      </c>
      <c r="DS83" s="1">
        <v>4078153.615384615</v>
      </c>
      <c r="DT83" s="24">
        <f t="shared" si="23"/>
        <v>7975998.3269230761</v>
      </c>
      <c r="DV83" s="1">
        <v>373604</v>
      </c>
      <c r="DW83" s="1">
        <v>3796</v>
      </c>
      <c r="DX83" s="1">
        <v>326874.85314685322</v>
      </c>
      <c r="DY83" s="1">
        <v>3760931.1346153822</v>
      </c>
      <c r="EA83" s="1">
        <v>159504</v>
      </c>
      <c r="EB83" s="1">
        <v>987967.77600000007</v>
      </c>
      <c r="EC83" s="1">
        <v>96545084</v>
      </c>
      <c r="ED83" s="1">
        <v>4812759.9011999993</v>
      </c>
      <c r="EE83" s="1">
        <v>3286678</v>
      </c>
      <c r="EF83" s="1">
        <v>1029568.002</v>
      </c>
      <c r="EG83" s="1">
        <v>350221</v>
      </c>
      <c r="EH83" s="1">
        <v>885628</v>
      </c>
      <c r="EI83" s="1">
        <v>1601983</v>
      </c>
      <c r="EJ83" s="1">
        <v>448945.4</v>
      </c>
      <c r="EK83" s="1">
        <v>623825</v>
      </c>
      <c r="EL83" s="1">
        <v>694266.61999999988</v>
      </c>
      <c r="EM83" s="1">
        <v>21270739</v>
      </c>
      <c r="EN83" s="1">
        <v>3143623.4835999999</v>
      </c>
      <c r="EO83" s="1">
        <v>2784192</v>
      </c>
      <c r="EP83" s="1">
        <v>1830553.0818</v>
      </c>
      <c r="EQ83" s="1">
        <v>0</v>
      </c>
      <c r="ER83" s="1">
        <v>0</v>
      </c>
      <c r="ET83"/>
      <c r="EU83">
        <v>24.94600902628245</v>
      </c>
      <c r="EV83">
        <v>2010.9490314900979</v>
      </c>
      <c r="EW83">
        <v>25.014481898471001</v>
      </c>
      <c r="EX83">
        <v>1920.3400847310079</v>
      </c>
      <c r="EY83"/>
      <c r="EZ83">
        <v>0.8956407374684523</v>
      </c>
      <c r="FA83" s="37">
        <v>1458435.1328456535</v>
      </c>
      <c r="FB83"/>
      <c r="FC83">
        <v>1.1263359511090203</v>
      </c>
      <c r="FD83">
        <v>0.93966989245417509</v>
      </c>
      <c r="FE83">
        <v>0.32083935151514653</v>
      </c>
      <c r="FF83">
        <v>0.72194629641492158</v>
      </c>
      <c r="FG83"/>
      <c r="FH83" s="41">
        <v>12.165238691304552</v>
      </c>
      <c r="FI83" s="41">
        <v>32.647098990122103</v>
      </c>
      <c r="FJ83"/>
      <c r="FK83" s="37">
        <v>0</v>
      </c>
      <c r="FL83">
        <v>0</v>
      </c>
      <c r="FM83"/>
      <c r="FN83"/>
      <c r="FO83"/>
      <c r="FP83" s="48">
        <v>0.66978192014162463</v>
      </c>
      <c r="FQ83" s="41">
        <v>0.7798821028898848</v>
      </c>
      <c r="FR83" s="48">
        <v>0.29991721304105001</v>
      </c>
      <c r="FS83" s="41">
        <v>0.73744484164302637</v>
      </c>
      <c r="FT83" s="48">
        <v>0.93346683908091632</v>
      </c>
      <c r="FU83" s="41">
        <v>0.94718759763317606</v>
      </c>
      <c r="FV83" s="41">
        <v>30.668070922904104</v>
      </c>
      <c r="FW83" s="41">
        <v>11.952403853404958</v>
      </c>
      <c r="FX83" s="41">
        <v>18.81551028026383</v>
      </c>
      <c r="FY83"/>
      <c r="FZ83">
        <v>50563529.411764704</v>
      </c>
      <c r="GA83"/>
      <c r="GB83"/>
      <c r="GC83" s="45">
        <v>98302013.378654972</v>
      </c>
      <c r="GD83" s="45">
        <v>135658840.26531911</v>
      </c>
      <c r="GE83"/>
      <c r="GF83">
        <v>0</v>
      </c>
      <c r="GH83">
        <v>1.98</v>
      </c>
      <c r="GJ83">
        <v>29590.05</v>
      </c>
      <c r="GK83">
        <v>0</v>
      </c>
      <c r="GL83">
        <v>0</v>
      </c>
      <c r="GM83">
        <v>159504</v>
      </c>
      <c r="GN83">
        <v>96545084</v>
      </c>
      <c r="GO83">
        <v>3286678</v>
      </c>
      <c r="GP83">
        <v>0</v>
      </c>
      <c r="GQ83">
        <v>3038952</v>
      </c>
      <c r="GR83">
        <v>350221</v>
      </c>
      <c r="GS83">
        <v>0</v>
      </c>
      <c r="GT83">
        <v>1601983</v>
      </c>
      <c r="GU83">
        <v>623825</v>
      </c>
      <c r="GV83">
        <v>21270739</v>
      </c>
      <c r="GW83">
        <v>2784192</v>
      </c>
      <c r="GX83">
        <v>0</v>
      </c>
      <c r="GZ83">
        <v>4615.4361054766732</v>
      </c>
      <c r="HA83">
        <v>1980</v>
      </c>
      <c r="HC83">
        <v>1980.248818113959</v>
      </c>
      <c r="HD83">
        <v>4695.6722720518273</v>
      </c>
      <c r="HF83">
        <v>25.014481898471001</v>
      </c>
      <c r="HG83">
        <v>24.94600902628245</v>
      </c>
    </row>
    <row r="84" spans="1:215" ht="14.45">
      <c r="A84" s="4">
        <v>45138</v>
      </c>
      <c r="B84" s="73">
        <f t="shared" si="17"/>
        <v>2023</v>
      </c>
      <c r="C84" s="73" t="str">
        <f t="shared" si="18"/>
        <v>2023_Q3</v>
      </c>
      <c r="D84" s="73" t="str">
        <f t="shared" si="19"/>
        <v>2023_H2</v>
      </c>
      <c r="E84" s="73" t="str">
        <f t="shared" si="14"/>
        <v>2023_W31</v>
      </c>
      <c r="F84" s="73" t="str">
        <f t="shared" si="15"/>
        <v>2023_07</v>
      </c>
      <c r="G84" s="73">
        <v>1</v>
      </c>
      <c r="H84" s="4" t="s">
        <v>73</v>
      </c>
      <c r="J84" s="1">
        <v>33526376</v>
      </c>
      <c r="K84" s="1">
        <v>8707</v>
      </c>
      <c r="L84" s="80">
        <v>17575860</v>
      </c>
      <c r="M84" s="1">
        <v>52258168</v>
      </c>
      <c r="N84" s="1">
        <v>16333</v>
      </c>
      <c r="O84">
        <v>29388340</v>
      </c>
      <c r="P84" s="1"/>
      <c r="Q84" s="6">
        <v>23.840462506296539</v>
      </c>
      <c r="R84" s="6">
        <v>2018.589640519122</v>
      </c>
      <c r="S84" s="80">
        <v>799284310</v>
      </c>
      <c r="T84" s="6">
        <v>23.944905416508291</v>
      </c>
      <c r="U84" s="6">
        <v>1799.322843323333</v>
      </c>
      <c r="V84">
        <v>1251316890</v>
      </c>
      <c r="W84" s="8">
        <v>0</v>
      </c>
      <c r="X84" s="8">
        <v>0</v>
      </c>
      <c r="Y84" s="8">
        <v>0</v>
      </c>
      <c r="Z84" s="8">
        <v>7.6312988860440897E-2</v>
      </c>
      <c r="AB84" s="6">
        <v>18.827347445218702</v>
      </c>
      <c r="AC84" s="6">
        <v>0.63878568277854575</v>
      </c>
      <c r="AD84" s="6">
        <v>22.38506816862775</v>
      </c>
      <c r="AE84" s="6">
        <v>0.94972992930873312</v>
      </c>
      <c r="AF84" s="1"/>
      <c r="AG84" s="8">
        <v>4.070046490152663E-2</v>
      </c>
      <c r="AH84" s="8">
        <v>2.067158136897819E-2</v>
      </c>
      <c r="AI84" s="8">
        <v>0</v>
      </c>
      <c r="AJ84" s="8">
        <v>0.10056514369911</v>
      </c>
      <c r="AK84" s="8">
        <v>0.13064169860165581</v>
      </c>
      <c r="AL84" s="8">
        <v>8.2101742267125786E-4</v>
      </c>
      <c r="AM84" s="8">
        <v>0</v>
      </c>
      <c r="AN84" s="8">
        <v>7.0326493759212197E-2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24">
        <f t="shared" si="16"/>
        <v>0</v>
      </c>
      <c r="BB84" s="1"/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0.14285714285714279</v>
      </c>
      <c r="BJ84" s="8">
        <v>0.8571428571428571</v>
      </c>
      <c r="BK84" s="8">
        <v>0</v>
      </c>
      <c r="BL84" s="8">
        <v>0</v>
      </c>
      <c r="BM84" s="8">
        <v>0</v>
      </c>
      <c r="BN84" s="8">
        <v>0</v>
      </c>
      <c r="BO84" s="1"/>
      <c r="BP84" s="6">
        <v>33.428571428571431</v>
      </c>
      <c r="BQ84" s="6">
        <v>26.857142857142861</v>
      </c>
      <c r="BR84" s="6">
        <v>33.571428571428569</v>
      </c>
      <c r="BS84" s="6">
        <v>12.428571428571431</v>
      </c>
      <c r="BU84" s="1">
        <v>33803572</v>
      </c>
      <c r="BV84" s="1">
        <v>74694</v>
      </c>
      <c r="BW84" s="1">
        <f t="shared" si="24"/>
        <v>0</v>
      </c>
      <c r="BX84" s="1">
        <f t="shared" si="25"/>
        <v>0</v>
      </c>
      <c r="BZ84" s="1">
        <v>0</v>
      </c>
      <c r="CA84" s="1">
        <v>0</v>
      </c>
      <c r="CB84" s="1">
        <v>2207272.7272727271</v>
      </c>
      <c r="CC84" s="1">
        <v>2428</v>
      </c>
      <c r="CE84" s="1">
        <v>658516.10250000027</v>
      </c>
      <c r="CF84" s="1">
        <v>2569400</v>
      </c>
      <c r="CG84" s="1">
        <v>3192888.2625000002</v>
      </c>
      <c r="CH84" s="1">
        <v>3536510.384615385</v>
      </c>
      <c r="CI84" s="24">
        <f t="shared" si="20"/>
        <v>9957314.7496153861</v>
      </c>
      <c r="CJ84" s="24">
        <f t="shared" si="21"/>
        <v>6420804.3650000002</v>
      </c>
      <c r="CL84" s="1">
        <v>1092127.9837480951</v>
      </c>
      <c r="CN84" s="1">
        <v>655019.29999999993</v>
      </c>
      <c r="CP84" s="1">
        <v>0</v>
      </c>
      <c r="CQ84" s="1">
        <v>0</v>
      </c>
      <c r="CR84" s="1">
        <v>2437738</v>
      </c>
      <c r="CS84" s="1">
        <v>1228699.142250583</v>
      </c>
      <c r="CT84" s="1">
        <v>3241840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950076.92307692312</v>
      </c>
      <c r="DB84" s="1">
        <v>0</v>
      </c>
      <c r="DC84" s="1">
        <v>0</v>
      </c>
      <c r="DD84" s="1">
        <v>3723776.230769231</v>
      </c>
      <c r="DE84" s="1">
        <v>0</v>
      </c>
      <c r="DF84" s="1">
        <v>0</v>
      </c>
      <c r="DG84" s="1">
        <v>0</v>
      </c>
      <c r="DH84" s="1">
        <v>0</v>
      </c>
      <c r="DI84" s="1">
        <v>733489.4</v>
      </c>
      <c r="DJ84" s="1">
        <v>0</v>
      </c>
      <c r="DK84" s="1">
        <v>0</v>
      </c>
      <c r="DL84" s="1">
        <v>0</v>
      </c>
      <c r="DM84" s="1">
        <v>186000</v>
      </c>
      <c r="DN84" s="24">
        <f t="shared" si="22"/>
        <v>5593342.5538461544</v>
      </c>
      <c r="DP84" s="1">
        <v>20399.8</v>
      </c>
      <c r="DQ84" s="1">
        <v>413589</v>
      </c>
      <c r="DR84" s="1">
        <v>3897844.711538461</v>
      </c>
      <c r="DS84" s="1">
        <v>4078153.615384615</v>
      </c>
      <c r="DT84" s="24">
        <f t="shared" si="23"/>
        <v>7975998.3269230761</v>
      </c>
      <c r="DV84" s="1">
        <v>438722</v>
      </c>
      <c r="DW84" s="1">
        <v>4590</v>
      </c>
      <c r="DX84" s="1">
        <v>404179.14405594411</v>
      </c>
      <c r="DY84" s="1">
        <v>3760931.1346153822</v>
      </c>
      <c r="EA84" s="1">
        <v>427623</v>
      </c>
      <c r="EB84" s="1">
        <v>2648696.8620000002</v>
      </c>
      <c r="EC84" s="1">
        <v>90998734</v>
      </c>
      <c r="ED84" s="1">
        <v>6223137.0392999994</v>
      </c>
      <c r="EE84" s="1">
        <v>1290389</v>
      </c>
      <c r="EF84" s="1">
        <v>398039.52360000001</v>
      </c>
      <c r="EG84" s="1">
        <v>407953</v>
      </c>
      <c r="EH84" s="1">
        <v>1033216</v>
      </c>
      <c r="EI84" s="1">
        <v>2056289</v>
      </c>
      <c r="EJ84" s="1">
        <v>1128799.94</v>
      </c>
      <c r="EK84" s="1">
        <v>1068652</v>
      </c>
      <c r="EL84" s="1">
        <v>1026397.32</v>
      </c>
      <c r="EM84" s="1">
        <v>27743031</v>
      </c>
      <c r="EN84" s="1">
        <v>3864527.5548</v>
      </c>
      <c r="EO84" s="1">
        <v>1372944</v>
      </c>
      <c r="EP84" s="1">
        <v>634598.09360000002</v>
      </c>
      <c r="EQ84" s="1">
        <v>0</v>
      </c>
      <c r="ER84" s="1">
        <v>0</v>
      </c>
      <c r="ET84"/>
      <c r="EU84">
        <v>23.840462506296539</v>
      </c>
      <c r="EV84">
        <v>2018.589640519122</v>
      </c>
      <c r="EW84">
        <v>23.944905416508291</v>
      </c>
      <c r="EX84">
        <v>1799.322843323333</v>
      </c>
      <c r="EY84"/>
      <c r="EZ84">
        <v>0.9047527676005177</v>
      </c>
      <c r="FA84" s="37">
        <v>1228699.142250583</v>
      </c>
      <c r="FB84"/>
      <c r="FC84">
        <v>1.1564483572145452</v>
      </c>
      <c r="FD84">
        <v>0.92897608466674031</v>
      </c>
      <c r="FE84">
        <v>0.34211212031265043</v>
      </c>
      <c r="FF84">
        <v>0.66846901772439316</v>
      </c>
      <c r="FG84"/>
      <c r="FH84" s="41">
        <v>12.575647797704933</v>
      </c>
      <c r="FI84" s="41">
        <v>32.403504440443371</v>
      </c>
      <c r="FJ84"/>
      <c r="FK84" s="37">
        <v>0</v>
      </c>
      <c r="FL84">
        <v>0</v>
      </c>
      <c r="FM84"/>
      <c r="FN84"/>
      <c r="FO84"/>
      <c r="FP84" s="48">
        <v>0.63878568277854575</v>
      </c>
      <c r="FQ84" s="41">
        <v>0.81261417141965908</v>
      </c>
      <c r="FR84" s="48">
        <v>0.29380969049503691</v>
      </c>
      <c r="FS84" s="41">
        <v>0.66536813570604936</v>
      </c>
      <c r="FT84" s="48">
        <v>1.1276047044456743</v>
      </c>
      <c r="FU84" s="41">
        <v>0.93559120821015374</v>
      </c>
      <c r="FV84" s="41">
        <v>30.502587908966557</v>
      </c>
      <c r="FW84" s="41">
        <v>11.85564234212441</v>
      </c>
      <c r="FX84" s="41">
        <v>18.827347445218702</v>
      </c>
      <c r="FY84"/>
      <c r="FZ84">
        <v>55263529.411764704</v>
      </c>
      <c r="GA84"/>
      <c r="GB84"/>
      <c r="GC84" s="45">
        <v>88131296.512345687</v>
      </c>
      <c r="GD84" s="45">
        <v>137313618.83078369</v>
      </c>
      <c r="GE84"/>
      <c r="GF84">
        <v>0</v>
      </c>
      <c r="GH84">
        <v>1.98</v>
      </c>
      <c r="GJ84">
        <v>12681.45</v>
      </c>
      <c r="GK84">
        <v>0</v>
      </c>
      <c r="GL84">
        <v>0</v>
      </c>
      <c r="GM84">
        <v>427623</v>
      </c>
      <c r="GN84">
        <v>90998734</v>
      </c>
      <c r="GO84">
        <v>1290389</v>
      </c>
      <c r="GP84">
        <v>140</v>
      </c>
      <c r="GQ84">
        <v>2431161.6</v>
      </c>
      <c r="GR84">
        <v>407953</v>
      </c>
      <c r="GS84">
        <v>0</v>
      </c>
      <c r="GT84">
        <v>2056289</v>
      </c>
      <c r="GU84">
        <v>1068652</v>
      </c>
      <c r="GV84">
        <v>27743031</v>
      </c>
      <c r="GW84">
        <v>1372944</v>
      </c>
      <c r="GX84">
        <v>0</v>
      </c>
      <c r="GZ84">
        <v>4558.0065842836011</v>
      </c>
      <c r="HA84">
        <v>1980</v>
      </c>
      <c r="HC84">
        <v>1980.3812913065581</v>
      </c>
      <c r="HD84">
        <v>4489.6707059611063</v>
      </c>
      <c r="HF84">
        <v>23.944905416508291</v>
      </c>
      <c r="HG84">
        <v>23.840462506296539</v>
      </c>
    </row>
    <row r="85" spans="1:215" ht="14.45">
      <c r="A85" s="4">
        <v>45145</v>
      </c>
      <c r="B85" s="73">
        <f t="shared" si="17"/>
        <v>2023</v>
      </c>
      <c r="C85" s="73" t="str">
        <f t="shared" si="18"/>
        <v>2023_Q3</v>
      </c>
      <c r="D85" s="73" t="str">
        <f t="shared" si="19"/>
        <v>2023_H2</v>
      </c>
      <c r="E85" s="73" t="str">
        <f t="shared" si="14"/>
        <v>2023_W32</v>
      </c>
      <c r="F85" s="73" t="str">
        <f t="shared" si="15"/>
        <v>2023_08</v>
      </c>
      <c r="G85" s="73">
        <v>1</v>
      </c>
      <c r="H85" s="4" t="s">
        <v>73</v>
      </c>
      <c r="J85" s="1">
        <v>33217948</v>
      </c>
      <c r="K85" s="1">
        <v>18258</v>
      </c>
      <c r="L85" s="80">
        <v>25239306.129999999</v>
      </c>
      <c r="M85" s="1">
        <v>53366864</v>
      </c>
      <c r="N85" s="1">
        <v>51510</v>
      </c>
      <c r="O85">
        <v>58259335.124026947</v>
      </c>
      <c r="P85" s="1"/>
      <c r="Q85" s="6">
        <v>23.266465961480449</v>
      </c>
      <c r="R85" s="6">
        <v>1382.3697078245841</v>
      </c>
      <c r="S85" s="80">
        <v>772864256.5</v>
      </c>
      <c r="T85" s="6">
        <v>23.0557300537</v>
      </c>
      <c r="U85" s="6">
        <v>1131.02960830959</v>
      </c>
      <c r="V85">
        <v>1230412010.1965201</v>
      </c>
      <c r="W85" s="8">
        <v>1.530244589311615E-2</v>
      </c>
      <c r="X85" s="8">
        <v>0.30831962745078478</v>
      </c>
      <c r="Y85" s="8">
        <v>2.7096443621884111E-2</v>
      </c>
      <c r="Z85" s="8">
        <v>0.42789223978887991</v>
      </c>
      <c r="AB85" s="6">
        <v>18.924601464334557</v>
      </c>
      <c r="AC85" s="6">
        <v>1.127998084541908</v>
      </c>
      <c r="AD85" s="6">
        <v>22.614536054463674</v>
      </c>
      <c r="AE85" s="6">
        <v>1.8822481457972955</v>
      </c>
      <c r="AF85" s="1"/>
      <c r="AG85" s="8">
        <v>0.16605331793566941</v>
      </c>
      <c r="AH85" s="8">
        <v>1.056061883696657E-2</v>
      </c>
      <c r="AI85" s="8">
        <v>0</v>
      </c>
      <c r="AJ85" s="8">
        <v>0.11748663730731081</v>
      </c>
      <c r="AK85" s="8">
        <v>0</v>
      </c>
      <c r="AL85" s="8">
        <v>0</v>
      </c>
      <c r="AM85" s="8">
        <v>0</v>
      </c>
      <c r="AN85" s="8">
        <v>7.4679054448832979E-2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24">
        <f t="shared" si="16"/>
        <v>1</v>
      </c>
      <c r="BB85" s="1"/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1</v>
      </c>
      <c r="BK85" s="8">
        <v>0</v>
      </c>
      <c r="BL85" s="8">
        <v>0</v>
      </c>
      <c r="BM85" s="8">
        <v>0</v>
      </c>
      <c r="BN85" s="8">
        <v>0</v>
      </c>
      <c r="BO85" s="1"/>
      <c r="BP85" s="6">
        <v>31.857142857142861</v>
      </c>
      <c r="BQ85" s="6">
        <v>26.571428571428569</v>
      </c>
      <c r="BR85" s="6">
        <v>32.142857142857153</v>
      </c>
      <c r="BS85" s="6">
        <v>9.4285714285714288</v>
      </c>
      <c r="BU85" s="1">
        <v>33803572</v>
      </c>
      <c r="BV85" s="1">
        <v>74694</v>
      </c>
      <c r="BW85" s="1">
        <f t="shared" si="24"/>
        <v>0</v>
      </c>
      <c r="BX85" s="1">
        <f t="shared" si="25"/>
        <v>0</v>
      </c>
      <c r="BZ85" s="1">
        <v>0</v>
      </c>
      <c r="CA85" s="1">
        <v>0</v>
      </c>
      <c r="CB85" s="1">
        <v>11504545.454545449</v>
      </c>
      <c r="CC85" s="1">
        <v>12655</v>
      </c>
      <c r="CE85" s="1">
        <v>165379.21124999999</v>
      </c>
      <c r="CF85" s="1">
        <v>3092592.5</v>
      </c>
      <c r="CG85" s="1">
        <v>2963821.5562499999</v>
      </c>
      <c r="CH85" s="1">
        <v>3536510.384615385</v>
      </c>
      <c r="CI85" s="24">
        <f t="shared" si="20"/>
        <v>9758303.652115386</v>
      </c>
      <c r="CJ85" s="24">
        <f t="shared" si="21"/>
        <v>6221793.2675000001</v>
      </c>
      <c r="CL85" s="1">
        <v>29627872.016251899</v>
      </c>
      <c r="CN85" s="1">
        <v>655019.29999999993</v>
      </c>
      <c r="CP85" s="1">
        <v>0</v>
      </c>
      <c r="CQ85" s="1">
        <v>0</v>
      </c>
      <c r="CR85" s="1">
        <v>1450521</v>
      </c>
      <c r="CS85" s="1">
        <v>731109.70437202754</v>
      </c>
      <c r="CT85" s="1">
        <v>3241840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950076.92307692312</v>
      </c>
      <c r="DB85" s="1">
        <v>0</v>
      </c>
      <c r="DC85" s="1">
        <v>0</v>
      </c>
      <c r="DD85" s="1">
        <v>3723776.230769231</v>
      </c>
      <c r="DE85" s="1">
        <v>0</v>
      </c>
      <c r="DF85" s="1">
        <v>0</v>
      </c>
      <c r="DG85" s="1">
        <v>0</v>
      </c>
      <c r="DH85" s="1">
        <v>0</v>
      </c>
      <c r="DI85" s="1">
        <v>733489.4</v>
      </c>
      <c r="DJ85" s="1">
        <v>0</v>
      </c>
      <c r="DK85" s="1">
        <v>0</v>
      </c>
      <c r="DL85" s="1">
        <v>0</v>
      </c>
      <c r="DM85" s="1">
        <v>186000</v>
      </c>
      <c r="DN85" s="24">
        <f t="shared" si="22"/>
        <v>5593342.5538461544</v>
      </c>
      <c r="DP85" s="1">
        <v>20399.8</v>
      </c>
      <c r="DQ85" s="1">
        <v>413589</v>
      </c>
      <c r="DR85" s="1">
        <v>3897844.711538461</v>
      </c>
      <c r="DS85" s="1">
        <v>4078153.615384615</v>
      </c>
      <c r="DT85" s="24">
        <f t="shared" si="23"/>
        <v>7975998.3269230761</v>
      </c>
      <c r="DV85" s="1">
        <v>412506</v>
      </c>
      <c r="DW85" s="1">
        <v>4479</v>
      </c>
      <c r="DX85" s="1">
        <v>404179.14405594411</v>
      </c>
      <c r="DY85" s="1">
        <v>3760931.1346153822</v>
      </c>
      <c r="EA85" s="1">
        <v>460967</v>
      </c>
      <c r="EB85" s="1">
        <v>2855229.5980000002</v>
      </c>
      <c r="EC85" s="1">
        <v>92454883</v>
      </c>
      <c r="ED85" s="1">
        <v>6410729.5895999987</v>
      </c>
      <c r="EE85" s="1">
        <v>900002</v>
      </c>
      <c r="EF85" s="1">
        <v>274373.35739999998</v>
      </c>
      <c r="EG85" s="1">
        <v>308467</v>
      </c>
      <c r="EH85" s="1">
        <v>970426</v>
      </c>
      <c r="EI85" s="1">
        <v>2498466</v>
      </c>
      <c r="EJ85" s="1">
        <v>1813249.88</v>
      </c>
      <c r="EK85" s="1">
        <v>1518659</v>
      </c>
      <c r="EL85" s="1">
        <v>1108072.1200000001</v>
      </c>
      <c r="EM85" s="1">
        <v>30793410</v>
      </c>
      <c r="EN85" s="1">
        <v>6018554.6418999992</v>
      </c>
      <c r="EO85" s="1">
        <v>759250</v>
      </c>
      <c r="EP85" s="1">
        <v>499952.6948</v>
      </c>
      <c r="EQ85" s="1">
        <v>0</v>
      </c>
      <c r="ER85" s="1">
        <v>0</v>
      </c>
      <c r="ET85"/>
      <c r="EU85">
        <v>23.266465961480449</v>
      </c>
      <c r="EV85">
        <v>1382.3697078245841</v>
      </c>
      <c r="EW85">
        <v>23.0557300537</v>
      </c>
      <c r="EX85">
        <v>1131.02960830959</v>
      </c>
      <c r="EY85"/>
      <c r="EZ85">
        <v>0.9414662675091201</v>
      </c>
      <c r="FA85" s="37">
        <v>731109.70437202754</v>
      </c>
      <c r="FB85"/>
      <c r="FC85">
        <v>1.1578943913216246</v>
      </c>
      <c r="FD85">
        <v>0.92134758991277121</v>
      </c>
      <c r="FE85">
        <v>0.3324448651394627</v>
      </c>
      <c r="FF85">
        <v>0.62087994186855688</v>
      </c>
      <c r="FG85"/>
      <c r="FH85" s="41">
        <v>12.021288435036661</v>
      </c>
      <c r="FI85" s="41">
        <v>31.995173979405944</v>
      </c>
      <c r="FJ85"/>
      <c r="FK85" s="37">
        <v>1523037.3245991019</v>
      </c>
      <c r="FL85">
        <v>533800.15767878026</v>
      </c>
      <c r="FM85"/>
      <c r="FN85"/>
      <c r="FO85"/>
      <c r="FP85" s="48">
        <v>1.127998084541908</v>
      </c>
      <c r="FQ85" s="41">
        <v>0.88184783376102083</v>
      </c>
      <c r="FR85" s="48">
        <v>0.32717236735749688</v>
      </c>
      <c r="FS85" s="41">
        <v>0.59160037503076701</v>
      </c>
      <c r="FT85" s="48">
        <v>1.1894365186530842</v>
      </c>
      <c r="FU85" s="41">
        <v>0.92506182161506578</v>
      </c>
      <c r="FV85" s="41">
        <v>30.217286909898139</v>
      </c>
      <c r="FW85" s="41">
        <v>11.926685084542093</v>
      </c>
      <c r="FX85" s="41">
        <v>18.924601464334557</v>
      </c>
      <c r="FY85"/>
      <c r="FZ85">
        <v>6963529.4117647056</v>
      </c>
      <c r="GA85"/>
      <c r="GB85"/>
      <c r="GC85" s="45">
        <v>82703479.845679015</v>
      </c>
      <c r="GD85" s="45">
        <v>51261443.903247453</v>
      </c>
      <c r="GE85"/>
      <c r="GF85">
        <v>0</v>
      </c>
      <c r="GH85">
        <v>1.98</v>
      </c>
      <c r="GJ85">
        <v>268122.59999999998</v>
      </c>
      <c r="GK85">
        <v>770000</v>
      </c>
      <c r="GL85">
        <v>1572809.7</v>
      </c>
      <c r="GM85">
        <v>460967</v>
      </c>
      <c r="GN85">
        <v>92454883</v>
      </c>
      <c r="GO85">
        <v>900002</v>
      </c>
      <c r="GP85">
        <v>3798</v>
      </c>
      <c r="GQ85">
        <v>2431161.6</v>
      </c>
      <c r="GR85">
        <v>308467</v>
      </c>
      <c r="GS85">
        <v>0</v>
      </c>
      <c r="GT85">
        <v>2498466</v>
      </c>
      <c r="GU85">
        <v>1518659</v>
      </c>
      <c r="GV85">
        <v>30793410</v>
      </c>
      <c r="GW85">
        <v>759250</v>
      </c>
      <c r="GX85">
        <v>0</v>
      </c>
      <c r="GZ85">
        <v>4568.9744907493923</v>
      </c>
      <c r="HA85">
        <v>1980</v>
      </c>
      <c r="HC85">
        <v>1980.456308464522</v>
      </c>
      <c r="HD85">
        <v>4441.3976770560403</v>
      </c>
      <c r="HF85">
        <v>23.697857719351841</v>
      </c>
      <c r="HG85">
        <v>23.628032652709312</v>
      </c>
    </row>
    <row r="86" spans="1:215" ht="14.45">
      <c r="A86" s="4">
        <v>45152</v>
      </c>
      <c r="B86" s="73">
        <f t="shared" si="17"/>
        <v>2023</v>
      </c>
      <c r="C86" s="73" t="str">
        <f t="shared" si="18"/>
        <v>2023_Q3</v>
      </c>
      <c r="D86" s="73" t="str">
        <f t="shared" si="19"/>
        <v>2023_H2</v>
      </c>
      <c r="E86" s="73" t="str">
        <f t="shared" si="14"/>
        <v>2023_W33</v>
      </c>
      <c r="F86" s="73" t="str">
        <f t="shared" si="15"/>
        <v>2023_08</v>
      </c>
      <c r="G86" s="73">
        <v>1</v>
      </c>
      <c r="H86" s="4" t="s">
        <v>73</v>
      </c>
      <c r="J86" s="1">
        <v>33248132</v>
      </c>
      <c r="K86" s="1">
        <v>25290</v>
      </c>
      <c r="L86" s="80">
        <v>31783447.129999999</v>
      </c>
      <c r="M86" s="1">
        <v>50651164</v>
      </c>
      <c r="N86" s="1">
        <v>33709</v>
      </c>
      <c r="O86">
        <v>47232917.529867232</v>
      </c>
      <c r="P86" s="1"/>
      <c r="Q86" s="6">
        <v>23.220980079801961</v>
      </c>
      <c r="R86" s="6">
        <v>1256.7594754476611</v>
      </c>
      <c r="S86" s="80">
        <v>772054210.89999998</v>
      </c>
      <c r="T86" s="6">
        <v>22.811510766528681</v>
      </c>
      <c r="U86" s="6">
        <v>1401.1960464524971</v>
      </c>
      <c r="V86">
        <v>1155429572.9232099</v>
      </c>
      <c r="W86" s="8">
        <v>1.5795486894457221E-2</v>
      </c>
      <c r="X86" s="8">
        <v>0.36944110659076163</v>
      </c>
      <c r="Y86" s="8">
        <v>3.712668078243888E-2</v>
      </c>
      <c r="Z86" s="8">
        <v>0.2928443876173033</v>
      </c>
      <c r="AB86" s="6">
        <v>18.846242602060016</v>
      </c>
      <c r="AC86" s="6">
        <v>1.3695652432622198</v>
      </c>
      <c r="AD86" s="6">
        <v>22.26226461332454</v>
      </c>
      <c r="AE86" s="6">
        <v>1.518877930530655</v>
      </c>
      <c r="AF86" s="1"/>
      <c r="AG86" s="8">
        <v>0.10185290764099481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24">
        <f t="shared" si="16"/>
        <v>0</v>
      </c>
      <c r="BB86" s="1"/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1</v>
      </c>
      <c r="BK86" s="8">
        <v>0</v>
      </c>
      <c r="BL86" s="8">
        <v>0</v>
      </c>
      <c r="BM86" s="8">
        <v>0</v>
      </c>
      <c r="BN86" s="8">
        <v>0</v>
      </c>
      <c r="BO86" s="1"/>
      <c r="BP86" s="6">
        <v>32</v>
      </c>
      <c r="BQ86" s="6">
        <v>27</v>
      </c>
      <c r="BR86" s="6">
        <v>33.142857142857153</v>
      </c>
      <c r="BS86" s="6">
        <v>10.857142857142859</v>
      </c>
      <c r="BU86" s="1">
        <v>33803572</v>
      </c>
      <c r="BV86" s="1">
        <v>74694</v>
      </c>
      <c r="BW86" s="1">
        <f t="shared" si="24"/>
        <v>0</v>
      </c>
      <c r="BX86" s="1">
        <f t="shared" si="25"/>
        <v>0</v>
      </c>
      <c r="BZ86" s="1">
        <v>11249954</v>
      </c>
      <c r="CA86" s="1">
        <v>27506</v>
      </c>
      <c r="CB86" s="1">
        <v>3362000</v>
      </c>
      <c r="CC86" s="1">
        <v>3362</v>
      </c>
      <c r="CE86" s="1">
        <v>224156.17625000011</v>
      </c>
      <c r="CF86" s="1">
        <v>1520405</v>
      </c>
      <c r="CG86" s="1">
        <v>454.86624999999992</v>
      </c>
      <c r="CH86" s="1">
        <v>3536510.384615385</v>
      </c>
      <c r="CI86" s="24">
        <f t="shared" si="20"/>
        <v>5281526.4271153845</v>
      </c>
      <c r="CJ86" s="24">
        <f t="shared" si="21"/>
        <v>1745016.0425</v>
      </c>
      <c r="CL86" s="1">
        <v>0</v>
      </c>
      <c r="CN86" s="1">
        <v>655019.29999999993</v>
      </c>
      <c r="CP86" s="1">
        <v>935767</v>
      </c>
      <c r="CQ86" s="1">
        <v>471656.96651830547</v>
      </c>
      <c r="CR86" s="1">
        <v>119</v>
      </c>
      <c r="CS86" s="1">
        <v>59.979865731189882</v>
      </c>
      <c r="CT86" s="1">
        <v>3241840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950076.92307692312</v>
      </c>
      <c r="DB86" s="1">
        <v>0</v>
      </c>
      <c r="DC86" s="1">
        <v>0</v>
      </c>
      <c r="DD86" s="1">
        <v>3723776.230769231</v>
      </c>
      <c r="DE86" s="1">
        <v>0</v>
      </c>
      <c r="DF86" s="1">
        <v>0</v>
      </c>
      <c r="DG86" s="1">
        <v>0</v>
      </c>
      <c r="DH86" s="1">
        <v>0</v>
      </c>
      <c r="DI86" s="1">
        <v>733489.4</v>
      </c>
      <c r="DJ86" s="1">
        <v>0</v>
      </c>
      <c r="DK86" s="1">
        <v>0</v>
      </c>
      <c r="DL86" s="1">
        <v>0</v>
      </c>
      <c r="DM86" s="1">
        <v>186000</v>
      </c>
      <c r="DN86" s="24">
        <f t="shared" si="22"/>
        <v>5593342.5538461544</v>
      </c>
      <c r="DP86" s="1">
        <v>20399.8</v>
      </c>
      <c r="DQ86" s="1">
        <v>413589</v>
      </c>
      <c r="DR86" s="1">
        <v>3897844.711538461</v>
      </c>
      <c r="DS86" s="1">
        <v>4078153.615384615</v>
      </c>
      <c r="DT86" s="24">
        <f t="shared" si="23"/>
        <v>7975998.3269230761</v>
      </c>
      <c r="DV86" s="1">
        <v>377897</v>
      </c>
      <c r="DW86" s="1">
        <v>3861</v>
      </c>
      <c r="DX86" s="1">
        <v>404179.14405594411</v>
      </c>
      <c r="DY86" s="1">
        <v>3760931.1346153822</v>
      </c>
      <c r="EA86" s="1">
        <v>715518</v>
      </c>
      <c r="EB86" s="1">
        <v>4431918.4920000006</v>
      </c>
      <c r="EC86" s="1">
        <v>86907016</v>
      </c>
      <c r="ED86" s="1">
        <v>6254060.6283999998</v>
      </c>
      <c r="EE86" s="1">
        <v>905230</v>
      </c>
      <c r="EF86" s="1">
        <v>276404.3211</v>
      </c>
      <c r="EG86" s="1">
        <v>310896</v>
      </c>
      <c r="EH86" s="1">
        <v>970340</v>
      </c>
      <c r="EI86" s="1">
        <v>4335969</v>
      </c>
      <c r="EJ86" s="1">
        <v>2504605.52</v>
      </c>
      <c r="EK86" s="1">
        <v>1282890</v>
      </c>
      <c r="EL86" s="1">
        <v>1196419.42</v>
      </c>
      <c r="EM86" s="1">
        <v>24634162</v>
      </c>
      <c r="EN86" s="1">
        <v>3336366.0077999998</v>
      </c>
      <c r="EO86" s="1">
        <v>632722</v>
      </c>
      <c r="EP86" s="1">
        <v>495702.39520000003</v>
      </c>
      <c r="EQ86" s="1">
        <v>0</v>
      </c>
      <c r="ER86" s="1">
        <v>0</v>
      </c>
      <c r="ET86"/>
      <c r="EU86">
        <v>23.220980079801961</v>
      </c>
      <c r="EV86">
        <v>1256.7594754476611</v>
      </c>
      <c r="EW86">
        <v>22.811510766528681</v>
      </c>
      <c r="EX86">
        <v>1401.1960464524971</v>
      </c>
      <c r="EY86"/>
      <c r="EZ86">
        <v>0.94345648503478041</v>
      </c>
      <c r="FA86" s="37">
        <v>471716.94638403668</v>
      </c>
      <c r="FB86"/>
      <c r="FC86">
        <v>0.99344007065667639</v>
      </c>
      <c r="FD86">
        <v>0.91284340472214609</v>
      </c>
      <c r="FE86">
        <v>0.33511350464016659</v>
      </c>
      <c r="FF86">
        <v>0.62451514885398574</v>
      </c>
      <c r="FG86"/>
      <c r="FH86" s="41">
        <v>11.902670777358649</v>
      </c>
      <c r="FI86" s="41">
        <v>31.437307540537041</v>
      </c>
      <c r="FJ86"/>
      <c r="FK86" s="37">
        <v>1918933.6478573354</v>
      </c>
      <c r="FL86">
        <v>550697.29499439022</v>
      </c>
      <c r="FM86"/>
      <c r="FN86"/>
      <c r="FO86"/>
      <c r="FP86" s="48">
        <v>1.3695652432622198</v>
      </c>
      <c r="FQ86" s="41">
        <v>0.92494715015134998</v>
      </c>
      <c r="FR86" s="48">
        <v>0.30699528440772428</v>
      </c>
      <c r="FS86" s="41">
        <v>0.5957657117305124</v>
      </c>
      <c r="FT86" s="48">
        <v>0.8647988578213488</v>
      </c>
      <c r="FU86" s="41">
        <v>0.92176801171405831</v>
      </c>
      <c r="FV86" s="41">
        <v>29.853181741134087</v>
      </c>
      <c r="FW86" s="41">
        <v>11.809519360147107</v>
      </c>
      <c r="FX86" s="41">
        <v>18.846242602060016</v>
      </c>
      <c r="FY86"/>
      <c r="FZ86">
        <v>1563529.4117647058</v>
      </c>
      <c r="GA86"/>
      <c r="GB86"/>
      <c r="GC86" s="45">
        <v>82703479.845679015</v>
      </c>
      <c r="GD86" s="45">
        <v>51261443.903247453</v>
      </c>
      <c r="GE86"/>
      <c r="GF86">
        <v>0</v>
      </c>
      <c r="GH86">
        <v>1.98</v>
      </c>
      <c r="GJ86">
        <v>89374.200000000012</v>
      </c>
      <c r="GK86">
        <v>330000</v>
      </c>
      <c r="GL86">
        <v>659061.30000000005</v>
      </c>
      <c r="GM86">
        <v>715518</v>
      </c>
      <c r="GN86">
        <v>86907016</v>
      </c>
      <c r="GO86">
        <v>905230</v>
      </c>
      <c r="GP86">
        <v>0</v>
      </c>
      <c r="GQ86">
        <v>2431161.6</v>
      </c>
      <c r="GR86">
        <v>310896</v>
      </c>
      <c r="GS86">
        <v>0</v>
      </c>
      <c r="GT86">
        <v>4335969</v>
      </c>
      <c r="GU86">
        <v>1282890</v>
      </c>
      <c r="GV86">
        <v>24634162</v>
      </c>
      <c r="GW86">
        <v>632722</v>
      </c>
      <c r="GX86">
        <v>0</v>
      </c>
      <c r="GZ86">
        <v>4881.5474974463741</v>
      </c>
      <c r="HA86">
        <v>1980</v>
      </c>
      <c r="HC86">
        <v>1981.8373346398821</v>
      </c>
      <c r="HD86">
        <v>4955.0391300766123</v>
      </c>
      <c r="HF86">
        <v>23.69108200553891</v>
      </c>
      <c r="HG86">
        <v>23.593653321636239</v>
      </c>
    </row>
    <row r="87" spans="1:215" ht="14.45">
      <c r="A87" s="4">
        <v>45159</v>
      </c>
      <c r="B87" s="73">
        <f t="shared" si="17"/>
        <v>2023</v>
      </c>
      <c r="C87" s="73" t="str">
        <f t="shared" si="18"/>
        <v>2023_Q3</v>
      </c>
      <c r="D87" s="73" t="str">
        <f t="shared" si="19"/>
        <v>2023_H2</v>
      </c>
      <c r="E87" s="73" t="str">
        <f t="shared" si="14"/>
        <v>2023_W34</v>
      </c>
      <c r="F87" s="73" t="str">
        <f t="shared" si="15"/>
        <v>2023_08</v>
      </c>
      <c r="G87" s="73">
        <v>1</v>
      </c>
      <c r="H87" s="4" t="s">
        <v>73</v>
      </c>
      <c r="J87" s="1">
        <v>34674220</v>
      </c>
      <c r="K87" s="1">
        <v>19272</v>
      </c>
      <c r="L87" s="80">
        <v>26058846.739999998</v>
      </c>
      <c r="M87" s="1">
        <v>64478976</v>
      </c>
      <c r="N87" s="1">
        <v>43755</v>
      </c>
      <c r="O87">
        <v>59306267.346105807</v>
      </c>
      <c r="P87" s="1"/>
      <c r="Q87" s="6">
        <v>23.234499368266871</v>
      </c>
      <c r="R87" s="6">
        <v>1352.1609973260379</v>
      </c>
      <c r="S87" s="80">
        <v>805638142.70000005</v>
      </c>
      <c r="T87" s="6">
        <v>19.111913732629219</v>
      </c>
      <c r="U87" s="6">
        <v>1355.41692026296</v>
      </c>
      <c r="V87">
        <v>1232316626.88027</v>
      </c>
      <c r="W87" s="8">
        <v>1.540117485683133E-2</v>
      </c>
      <c r="X87" s="8">
        <v>0.32350810215460513</v>
      </c>
      <c r="Y87" s="8">
        <v>0.20254792763991139</v>
      </c>
      <c r="Z87" s="8">
        <v>0.31798089230290161</v>
      </c>
      <c r="AB87" s="6">
        <v>18.941423476510863</v>
      </c>
      <c r="AC87" s="6">
        <v>1.1576964087895982</v>
      </c>
      <c r="AD87" s="6">
        <v>23.191480974402232</v>
      </c>
      <c r="AE87" s="6">
        <v>1.6999242032740371</v>
      </c>
      <c r="AF87" s="1"/>
      <c r="AG87" s="8">
        <v>7.9497514918303383E-2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24">
        <f t="shared" si="16"/>
        <v>0</v>
      </c>
      <c r="BB87" s="1"/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1</v>
      </c>
      <c r="BK87" s="8">
        <v>0</v>
      </c>
      <c r="BL87" s="8">
        <v>0</v>
      </c>
      <c r="BM87" s="8">
        <v>0</v>
      </c>
      <c r="BN87" s="8">
        <v>0</v>
      </c>
      <c r="BO87" s="1"/>
      <c r="BP87" s="6">
        <v>32.285714285714278</v>
      </c>
      <c r="BQ87" s="6">
        <v>26.857142857142861</v>
      </c>
      <c r="BR87" s="6">
        <v>33.142857142857153</v>
      </c>
      <c r="BS87" s="6">
        <v>10.71428571428571</v>
      </c>
      <c r="BU87" s="1">
        <v>33803572</v>
      </c>
      <c r="BV87" s="1">
        <v>74694</v>
      </c>
      <c r="BW87" s="1">
        <f t="shared" si="24"/>
        <v>0</v>
      </c>
      <c r="BX87" s="1">
        <f t="shared" si="25"/>
        <v>0</v>
      </c>
      <c r="BZ87" s="1">
        <v>285629545.45454538</v>
      </c>
      <c r="CA87" s="1">
        <v>628385</v>
      </c>
      <c r="CB87" s="1">
        <v>21421818.18181818</v>
      </c>
      <c r="CC87" s="1">
        <v>23564</v>
      </c>
      <c r="CE87" s="1">
        <v>264639.2987499999</v>
      </c>
      <c r="CF87" s="1">
        <v>3807612.5</v>
      </c>
      <c r="CG87" s="1">
        <v>0</v>
      </c>
      <c r="CH87" s="1">
        <v>3536510.384615385</v>
      </c>
      <c r="CI87" s="24">
        <f t="shared" si="20"/>
        <v>7608762.183365385</v>
      </c>
      <c r="CJ87" s="24">
        <f t="shared" si="21"/>
        <v>4072251.7987500001</v>
      </c>
      <c r="CL87" s="1">
        <v>0</v>
      </c>
      <c r="CN87" s="1">
        <v>655019.29999999993</v>
      </c>
      <c r="CP87" s="1">
        <v>2952400</v>
      </c>
      <c r="CQ87" s="1">
        <v>1488105.509115672</v>
      </c>
      <c r="CR87" s="1">
        <v>1489510</v>
      </c>
      <c r="CS87" s="1">
        <v>750761.42693499697</v>
      </c>
      <c r="CT87" s="1">
        <v>3241840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950076.92307692312</v>
      </c>
      <c r="DB87" s="1">
        <v>0</v>
      </c>
      <c r="DC87" s="1">
        <v>0</v>
      </c>
      <c r="DD87" s="1">
        <v>3723776.230769231</v>
      </c>
      <c r="DE87" s="1">
        <v>0</v>
      </c>
      <c r="DF87" s="1">
        <v>0</v>
      </c>
      <c r="DG87" s="1">
        <v>0</v>
      </c>
      <c r="DH87" s="1">
        <v>0</v>
      </c>
      <c r="DI87" s="1">
        <v>733489.4</v>
      </c>
      <c r="DJ87" s="1">
        <v>0</v>
      </c>
      <c r="DK87" s="1">
        <v>0</v>
      </c>
      <c r="DL87" s="1">
        <v>0</v>
      </c>
      <c r="DM87" s="1">
        <v>186000</v>
      </c>
      <c r="DN87" s="24">
        <f t="shared" si="22"/>
        <v>5593342.5538461544</v>
      </c>
      <c r="DP87" s="1">
        <v>20399.8</v>
      </c>
      <c r="DQ87" s="1">
        <v>413589</v>
      </c>
      <c r="DR87" s="1">
        <v>3897844.711538461</v>
      </c>
      <c r="DS87" s="1">
        <v>4078153.615384615</v>
      </c>
      <c r="DT87" s="24">
        <f t="shared" si="23"/>
        <v>7975998.3269230761</v>
      </c>
      <c r="DV87" s="1">
        <v>369724</v>
      </c>
      <c r="DW87" s="1">
        <v>3539</v>
      </c>
      <c r="DX87" s="1">
        <v>404179.14405594411</v>
      </c>
      <c r="DY87" s="1">
        <v>3760931.1346153822</v>
      </c>
      <c r="EA87" s="1">
        <v>840412</v>
      </c>
      <c r="EB87" s="1">
        <v>5205511.9280000012</v>
      </c>
      <c r="EC87" s="1">
        <v>95379041</v>
      </c>
      <c r="ED87" s="1">
        <v>6346920.4250000007</v>
      </c>
      <c r="EE87" s="1">
        <v>1035267</v>
      </c>
      <c r="EF87" s="1">
        <v>312708.65250000003</v>
      </c>
      <c r="EG87" s="1">
        <v>300987</v>
      </c>
      <c r="EH87" s="1">
        <v>898311</v>
      </c>
      <c r="EI87" s="1">
        <v>3785624</v>
      </c>
      <c r="EJ87" s="1">
        <v>1995847.92</v>
      </c>
      <c r="EK87" s="1">
        <v>1330852</v>
      </c>
      <c r="EL87" s="1">
        <v>1228457.6200000001</v>
      </c>
      <c r="EM87" s="1">
        <v>23170259</v>
      </c>
      <c r="EN87" s="1">
        <v>1926372.7382</v>
      </c>
      <c r="EO87" s="1">
        <v>493004</v>
      </c>
      <c r="EP87" s="1">
        <v>477384.4952</v>
      </c>
      <c r="EQ87" s="1">
        <v>238</v>
      </c>
      <c r="ER87" s="1">
        <v>1517.5155999999999</v>
      </c>
      <c r="ET87"/>
      <c r="EU87">
        <v>23.234499368266871</v>
      </c>
      <c r="EV87">
        <v>1352.1609973260379</v>
      </c>
      <c r="EW87">
        <v>19.111913732629219</v>
      </c>
      <c r="EX87">
        <v>1355.41692026296</v>
      </c>
      <c r="EY87"/>
      <c r="EZ87">
        <v>0.94723426194473104</v>
      </c>
      <c r="FA87" s="37">
        <v>2238866.9360506688</v>
      </c>
      <c r="FB87"/>
      <c r="FC87">
        <v>0.95358600392492898</v>
      </c>
      <c r="FD87">
        <v>0.90643441768464061</v>
      </c>
      <c r="FE87">
        <v>0.32461494100625515</v>
      </c>
      <c r="FF87">
        <v>0.61405962211423692</v>
      </c>
      <c r="FG87"/>
      <c r="FH87" s="41">
        <v>11.990435936598191</v>
      </c>
      <c r="FI87" s="41">
        <v>32.127314490662535</v>
      </c>
      <c r="FJ87"/>
      <c r="FK87" s="37">
        <v>13911149.027543563</v>
      </c>
      <c r="FL87">
        <v>560082.5473268294</v>
      </c>
      <c r="FM87"/>
      <c r="FN87"/>
      <c r="FO87"/>
      <c r="FP87" s="48">
        <v>1.1576964087895982</v>
      </c>
      <c r="FQ87" s="41">
        <v>0.93484057351825833</v>
      </c>
      <c r="FR87" s="48">
        <v>0.29486554637571039</v>
      </c>
      <c r="FS87" s="41">
        <v>0.59379034268121433</v>
      </c>
      <c r="FT87" s="48">
        <v>0.81396714391061586</v>
      </c>
      <c r="FU87" s="41">
        <v>0.90852058640194733</v>
      </c>
      <c r="FV87" s="41">
        <v>30.563888156585559</v>
      </c>
      <c r="FW87" s="41">
        <v>11.838708905585328</v>
      </c>
      <c r="FX87" s="41">
        <v>18.941423476510863</v>
      </c>
      <c r="FY87"/>
      <c r="FZ87">
        <v>7763529.4117647056</v>
      </c>
      <c r="GA87"/>
      <c r="GB87"/>
      <c r="GC87" s="45">
        <v>85056584.220679015</v>
      </c>
      <c r="GD87" s="45">
        <v>130549251.78911699</v>
      </c>
      <c r="GE87"/>
      <c r="GF87">
        <v>0</v>
      </c>
      <c r="GH87">
        <v>1.98</v>
      </c>
      <c r="GJ87">
        <v>67030.649999999994</v>
      </c>
      <c r="GK87">
        <v>0</v>
      </c>
      <c r="GL87">
        <v>315000</v>
      </c>
      <c r="GM87">
        <v>840412</v>
      </c>
      <c r="GN87">
        <v>95379041</v>
      </c>
      <c r="GO87">
        <v>1035267</v>
      </c>
      <c r="GP87">
        <v>0</v>
      </c>
      <c r="GQ87">
        <v>2431161.6</v>
      </c>
      <c r="GR87">
        <v>300987</v>
      </c>
      <c r="GS87">
        <v>0</v>
      </c>
      <c r="GT87">
        <v>3785624</v>
      </c>
      <c r="GU87">
        <v>1330852</v>
      </c>
      <c r="GV87">
        <v>23170259</v>
      </c>
      <c r="GW87">
        <v>493004</v>
      </c>
      <c r="GX87">
        <v>238</v>
      </c>
      <c r="GZ87">
        <v>4867.3641062199249</v>
      </c>
      <c r="HA87">
        <v>1980</v>
      </c>
      <c r="HC87">
        <v>1979.363219561895</v>
      </c>
      <c r="HD87">
        <v>4910.6251628028131</v>
      </c>
      <c r="HF87">
        <v>23.9662224164354</v>
      </c>
      <c r="HG87">
        <v>23.597935296021081</v>
      </c>
    </row>
    <row r="88" spans="1:215" ht="14.45">
      <c r="A88" s="4">
        <v>45166</v>
      </c>
      <c r="B88" s="73">
        <f t="shared" si="17"/>
        <v>2023</v>
      </c>
      <c r="C88" s="73" t="str">
        <f t="shared" si="18"/>
        <v>2023_Q3</v>
      </c>
      <c r="D88" s="73" t="str">
        <f t="shared" si="19"/>
        <v>2023_H2</v>
      </c>
      <c r="E88" s="73" t="str">
        <f t="shared" si="14"/>
        <v>2023_W35</v>
      </c>
      <c r="F88" s="73" t="str">
        <f t="shared" si="15"/>
        <v>2023_08</v>
      </c>
      <c r="G88" s="73">
        <v>1</v>
      </c>
      <c r="H88" s="4" t="s">
        <v>73</v>
      </c>
      <c r="J88" s="1">
        <v>34316280</v>
      </c>
      <c r="K88" s="1">
        <v>6429</v>
      </c>
      <c r="L88" s="80">
        <v>13044420</v>
      </c>
      <c r="M88" s="1">
        <v>52500040</v>
      </c>
      <c r="N88" s="1">
        <v>13201</v>
      </c>
      <c r="O88">
        <v>26576980</v>
      </c>
      <c r="P88" s="1"/>
      <c r="Q88" s="6">
        <v>23.605925234320271</v>
      </c>
      <c r="R88" s="6">
        <v>2028.9967335510969</v>
      </c>
      <c r="S88" s="80">
        <v>810067540</v>
      </c>
      <c r="T88" s="6">
        <v>23.722620592289068</v>
      </c>
      <c r="U88" s="6">
        <v>2013.2550564351191</v>
      </c>
      <c r="V88">
        <v>1245438530</v>
      </c>
      <c r="W88" s="8">
        <v>0</v>
      </c>
      <c r="X88" s="8">
        <v>0</v>
      </c>
      <c r="Y88" s="8">
        <v>0</v>
      </c>
      <c r="Z88" s="8">
        <v>0</v>
      </c>
      <c r="AB88" s="6">
        <v>18.843909065253143</v>
      </c>
      <c r="AC88" s="6">
        <v>0.49422510571401373</v>
      </c>
      <c r="AD88" s="6">
        <v>22.274570303924527</v>
      </c>
      <c r="AE88" s="6">
        <v>0.78416133030837787</v>
      </c>
      <c r="AF88" s="1"/>
      <c r="AG88" s="8">
        <v>0.130972898008132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24">
        <f t="shared" si="16"/>
        <v>0</v>
      </c>
      <c r="BB88" s="1"/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0.5714285714285714</v>
      </c>
      <c r="BK88" s="8">
        <v>0.42857142857142849</v>
      </c>
      <c r="BL88" s="8">
        <v>0</v>
      </c>
      <c r="BM88" s="8">
        <v>0</v>
      </c>
      <c r="BN88" s="8">
        <v>0</v>
      </c>
      <c r="BO88" s="1"/>
      <c r="BP88" s="6">
        <v>31.857142857142861</v>
      </c>
      <c r="BQ88" s="6">
        <v>27</v>
      </c>
      <c r="BR88" s="6">
        <v>31.857142857142861</v>
      </c>
      <c r="BS88" s="6">
        <v>12</v>
      </c>
      <c r="BU88" s="1">
        <v>33803572</v>
      </c>
      <c r="BV88" s="1">
        <v>74694</v>
      </c>
      <c r="BW88" s="1">
        <f t="shared" si="24"/>
        <v>0</v>
      </c>
      <c r="BX88" s="1">
        <f t="shared" si="25"/>
        <v>0</v>
      </c>
      <c r="BZ88" s="1">
        <v>0</v>
      </c>
      <c r="CA88" s="1">
        <v>0</v>
      </c>
      <c r="CB88" s="1">
        <v>0</v>
      </c>
      <c r="CC88" s="1">
        <v>0</v>
      </c>
      <c r="CE88" s="1">
        <v>112578.58749999999</v>
      </c>
      <c r="CF88" s="1">
        <v>600591.25</v>
      </c>
      <c r="CG88" s="1">
        <v>744244</v>
      </c>
      <c r="CH88" s="1">
        <v>3536510.384615385</v>
      </c>
      <c r="CI88" s="24">
        <f t="shared" si="20"/>
        <v>4993924.2221153844</v>
      </c>
      <c r="CJ88" s="24">
        <f t="shared" si="21"/>
        <v>1457413.8374999999</v>
      </c>
      <c r="CL88" s="1">
        <v>0</v>
      </c>
      <c r="CN88" s="1">
        <v>655019.29999999993</v>
      </c>
      <c r="CP88" s="1">
        <v>1381336</v>
      </c>
      <c r="CQ88" s="1">
        <v>696238.2168878899</v>
      </c>
      <c r="CR88" s="1">
        <v>2064</v>
      </c>
      <c r="CS88" s="1">
        <v>1040.3230493208059</v>
      </c>
      <c r="CT88" s="1">
        <v>3241840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950076.92307692312</v>
      </c>
      <c r="DB88" s="1">
        <v>0</v>
      </c>
      <c r="DC88" s="1">
        <v>0</v>
      </c>
      <c r="DD88" s="1">
        <v>3723776.230769231</v>
      </c>
      <c r="DE88" s="1">
        <v>0</v>
      </c>
      <c r="DF88" s="1">
        <v>0</v>
      </c>
      <c r="DG88" s="1">
        <v>0</v>
      </c>
      <c r="DH88" s="1">
        <v>0</v>
      </c>
      <c r="DI88" s="1">
        <v>733489.4</v>
      </c>
      <c r="DJ88" s="1">
        <v>0</v>
      </c>
      <c r="DK88" s="1">
        <v>0</v>
      </c>
      <c r="DL88" s="1">
        <v>0</v>
      </c>
      <c r="DM88" s="1">
        <v>186000</v>
      </c>
      <c r="DN88" s="24">
        <f t="shared" si="22"/>
        <v>5593342.5538461544</v>
      </c>
      <c r="DP88" s="1">
        <v>20399.8</v>
      </c>
      <c r="DQ88" s="1">
        <v>413589</v>
      </c>
      <c r="DR88" s="1">
        <v>3897844.711538461</v>
      </c>
      <c r="DS88" s="1">
        <v>4078153.615384615</v>
      </c>
      <c r="DT88" s="24">
        <f t="shared" si="23"/>
        <v>7975998.3269230761</v>
      </c>
      <c r="DV88" s="1">
        <v>333476</v>
      </c>
      <c r="DW88" s="1">
        <v>3147</v>
      </c>
      <c r="DX88" s="1">
        <v>404179.14405594411</v>
      </c>
      <c r="DY88" s="1">
        <v>3760931.1346153822</v>
      </c>
      <c r="EA88" s="1">
        <v>1005199</v>
      </c>
      <c r="EB88" s="1">
        <v>6226202.6059999997</v>
      </c>
      <c r="EC88" s="1">
        <v>93028273</v>
      </c>
      <c r="ED88" s="1">
        <v>5736527.3852000004</v>
      </c>
      <c r="EE88" s="1">
        <v>1131129</v>
      </c>
      <c r="EF88" s="1">
        <v>347153.15610000002</v>
      </c>
      <c r="EG88" s="1">
        <v>290974</v>
      </c>
      <c r="EH88" s="1">
        <v>863534</v>
      </c>
      <c r="EI88" s="1">
        <v>2509092</v>
      </c>
      <c r="EJ88" s="1">
        <v>1206118.2</v>
      </c>
      <c r="EK88" s="1">
        <v>1036464</v>
      </c>
      <c r="EL88" s="1">
        <v>973270.62</v>
      </c>
      <c r="EM88" s="1">
        <v>22677527</v>
      </c>
      <c r="EN88" s="1">
        <v>2003095.0111</v>
      </c>
      <c r="EO88" s="1">
        <v>638916</v>
      </c>
      <c r="EP88" s="1">
        <v>337730.69650000002</v>
      </c>
      <c r="EQ88" s="1">
        <v>0</v>
      </c>
      <c r="ER88" s="1">
        <v>0</v>
      </c>
      <c r="ET88"/>
      <c r="EU88">
        <v>23.605925234320271</v>
      </c>
      <c r="EV88">
        <v>2028.9967335510969</v>
      </c>
      <c r="EW88">
        <v>23.722620592289068</v>
      </c>
      <c r="EX88">
        <v>2013.2550564351191</v>
      </c>
      <c r="EY88"/>
      <c r="EZ88">
        <v>0.94125951170195765</v>
      </c>
      <c r="FA88" s="37">
        <v>697278.53993721073</v>
      </c>
      <c r="FB88"/>
      <c r="FC88">
        <v>0.96668022283988431</v>
      </c>
      <c r="FD88">
        <v>0.89437131129384972</v>
      </c>
      <c r="FE88">
        <v>0.33277682353869664</v>
      </c>
      <c r="FF88">
        <v>0.60545080700089948</v>
      </c>
      <c r="FG88"/>
      <c r="FH88" s="41">
        <v>11.976331053250721</v>
      </c>
      <c r="FI88" s="41">
        <v>31.92036478097824</v>
      </c>
      <c r="FJ88"/>
      <c r="FK88" s="37">
        <v>0</v>
      </c>
      <c r="FL88">
        <v>0</v>
      </c>
      <c r="FM88"/>
      <c r="FN88"/>
      <c r="FO88"/>
      <c r="FP88" s="48">
        <v>0.49422510571401373</v>
      </c>
      <c r="FQ88" s="41">
        <v>0.91376009303413719</v>
      </c>
      <c r="FR88" s="48">
        <v>0.29966665952706206</v>
      </c>
      <c r="FS88" s="41">
        <v>0.58116095171698334</v>
      </c>
      <c r="FT88" s="48">
        <v>0.84132381240845722</v>
      </c>
      <c r="FU88" s="41">
        <v>0.88660603819210371</v>
      </c>
      <c r="FV88" s="41">
        <v>30.396051511420328</v>
      </c>
      <c r="FW88" s="41">
        <v>12.121982981928769</v>
      </c>
      <c r="FX88" s="41">
        <v>18.843909065253143</v>
      </c>
      <c r="FY88"/>
      <c r="FZ88">
        <v>1563529.4117647058</v>
      </c>
      <c r="GA88"/>
      <c r="GB88"/>
      <c r="GC88" s="45">
        <v>85056584.220679015</v>
      </c>
      <c r="GD88" s="45">
        <v>130549251.78911699</v>
      </c>
      <c r="GE88"/>
      <c r="GF88">
        <v>0</v>
      </c>
      <c r="GH88">
        <v>1.98</v>
      </c>
      <c r="GJ88">
        <v>22343.55</v>
      </c>
      <c r="GK88">
        <v>0</v>
      </c>
      <c r="GL88">
        <v>0</v>
      </c>
      <c r="GM88">
        <v>1005199</v>
      </c>
      <c r="GN88">
        <v>93028273</v>
      </c>
      <c r="GO88">
        <v>1131129</v>
      </c>
      <c r="GP88">
        <v>0</v>
      </c>
      <c r="GQ88">
        <v>2431161.6</v>
      </c>
      <c r="GR88">
        <v>290974</v>
      </c>
      <c r="GS88">
        <v>0</v>
      </c>
      <c r="GT88">
        <v>2509092</v>
      </c>
      <c r="GU88">
        <v>1036464</v>
      </c>
      <c r="GV88">
        <v>22677527</v>
      </c>
      <c r="GW88">
        <v>638916</v>
      </c>
      <c r="GX88">
        <v>0</v>
      </c>
      <c r="GZ88">
        <v>4879.2048643592143</v>
      </c>
      <c r="HA88">
        <v>1980</v>
      </c>
      <c r="HC88">
        <v>1979.874968742186</v>
      </c>
      <c r="HD88">
        <v>4925.4468085106382</v>
      </c>
      <c r="HF88">
        <v>23.722620592289068</v>
      </c>
      <c r="HG88">
        <v>23.605925234320271</v>
      </c>
    </row>
    <row r="89" spans="1:215" ht="14.45">
      <c r="A89" s="4">
        <v>45173</v>
      </c>
      <c r="B89" s="73">
        <f t="shared" si="17"/>
        <v>2023</v>
      </c>
      <c r="C89" s="73" t="str">
        <f t="shared" si="18"/>
        <v>2023_Q3</v>
      </c>
      <c r="D89" s="73" t="str">
        <f t="shared" si="19"/>
        <v>2023_H2</v>
      </c>
      <c r="E89" s="73" t="str">
        <f t="shared" si="14"/>
        <v>2023_W36</v>
      </c>
      <c r="F89" s="73" t="str">
        <f t="shared" si="15"/>
        <v>2023_09</v>
      </c>
      <c r="G89" s="73">
        <v>1</v>
      </c>
      <c r="H89" s="4" t="s">
        <v>73</v>
      </c>
      <c r="J89" s="1">
        <v>33824688</v>
      </c>
      <c r="K89" s="1">
        <v>6387</v>
      </c>
      <c r="L89" s="80">
        <v>13016260</v>
      </c>
      <c r="M89" s="1">
        <v>51891344</v>
      </c>
      <c r="N89" s="1">
        <v>13145</v>
      </c>
      <c r="O89">
        <v>26538100</v>
      </c>
      <c r="P89" s="1"/>
      <c r="Q89" s="6">
        <v>23.592766916283161</v>
      </c>
      <c r="R89" s="6">
        <v>2037.9301706591509</v>
      </c>
      <c r="S89" s="80">
        <v>798017980</v>
      </c>
      <c r="T89" s="6">
        <v>23.707595047066039</v>
      </c>
      <c r="U89" s="6">
        <v>2018.874096614682</v>
      </c>
      <c r="V89">
        <v>1230218970</v>
      </c>
      <c r="W89" s="8">
        <v>0</v>
      </c>
      <c r="X89" s="8">
        <v>0</v>
      </c>
      <c r="Y89" s="8">
        <v>0</v>
      </c>
      <c r="Z89" s="8">
        <v>0</v>
      </c>
      <c r="AB89" s="6">
        <v>18.705652749339663</v>
      </c>
      <c r="AC89" s="6">
        <v>0.49037420848918961</v>
      </c>
      <c r="AD89" s="6">
        <v>22.041005869699092</v>
      </c>
      <c r="AE89" s="6">
        <v>0.77649588692290861</v>
      </c>
      <c r="AF89" s="1"/>
      <c r="AG89" s="8">
        <v>0.16839835403972719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24">
        <f t="shared" si="16"/>
        <v>0</v>
      </c>
      <c r="BB89" s="1"/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1</v>
      </c>
      <c r="BL89" s="8">
        <v>0</v>
      </c>
      <c r="BM89" s="8">
        <v>0</v>
      </c>
      <c r="BN89" s="8">
        <v>0</v>
      </c>
      <c r="BO89" s="1"/>
      <c r="BP89" s="6">
        <v>29.857142857142861</v>
      </c>
      <c r="BQ89" s="6">
        <v>25</v>
      </c>
      <c r="BR89" s="6">
        <v>29.857142857142861</v>
      </c>
      <c r="BS89" s="6">
        <v>9</v>
      </c>
      <c r="BU89" s="1">
        <v>33803572</v>
      </c>
      <c r="BV89" s="1">
        <v>74694</v>
      </c>
      <c r="BW89" s="1">
        <f t="shared" si="24"/>
        <v>0</v>
      </c>
      <c r="BX89" s="1">
        <f t="shared" si="25"/>
        <v>0</v>
      </c>
      <c r="BZ89" s="1">
        <v>0</v>
      </c>
      <c r="CA89" s="1">
        <v>0</v>
      </c>
      <c r="CB89" s="1">
        <v>0</v>
      </c>
      <c r="CC89" s="1">
        <v>0</v>
      </c>
      <c r="CE89" s="1">
        <v>178746.55499999991</v>
      </c>
      <c r="CF89" s="1">
        <v>2336278.75</v>
      </c>
      <c r="CG89" s="1">
        <v>714155</v>
      </c>
      <c r="CH89" s="1">
        <v>3536510.384615385</v>
      </c>
      <c r="CI89" s="24">
        <f t="shared" si="20"/>
        <v>6765690.6896153847</v>
      </c>
      <c r="CJ89" s="24">
        <f t="shared" si="21"/>
        <v>3229180.3049999997</v>
      </c>
      <c r="CL89" s="1">
        <v>0</v>
      </c>
      <c r="CN89" s="1">
        <v>0</v>
      </c>
      <c r="CP89" s="1">
        <v>1478415</v>
      </c>
      <c r="CQ89" s="1">
        <v>745169.1865124125</v>
      </c>
      <c r="CR89" s="1">
        <v>0</v>
      </c>
      <c r="CS89" s="1">
        <v>0</v>
      </c>
      <c r="CT89" s="1">
        <v>4052300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2231250</v>
      </c>
      <c r="DD89" s="1">
        <v>3723776.230769231</v>
      </c>
      <c r="DE89" s="1">
        <v>0</v>
      </c>
      <c r="DF89" s="1">
        <v>0</v>
      </c>
      <c r="DG89" s="1">
        <v>0</v>
      </c>
      <c r="DH89" s="1">
        <v>0</v>
      </c>
      <c r="DI89" s="1">
        <v>733489.4</v>
      </c>
      <c r="DJ89" s="1">
        <v>1000000</v>
      </c>
      <c r="DK89" s="1">
        <v>0</v>
      </c>
      <c r="DL89" s="1">
        <v>0</v>
      </c>
      <c r="DM89" s="1">
        <v>0</v>
      </c>
      <c r="DN89" s="24">
        <f t="shared" si="22"/>
        <v>7688515.6307692314</v>
      </c>
      <c r="DP89" s="1">
        <v>22719.75</v>
      </c>
      <c r="DQ89" s="1">
        <v>317821</v>
      </c>
      <c r="DR89" s="1">
        <v>3897844.711538461</v>
      </c>
      <c r="DS89" s="1">
        <v>4078153.615384615</v>
      </c>
      <c r="DT89" s="24">
        <f t="shared" si="23"/>
        <v>7975998.3269230761</v>
      </c>
      <c r="DV89" s="1">
        <v>346103</v>
      </c>
      <c r="DW89" s="1">
        <v>3327</v>
      </c>
      <c r="DX89" s="1">
        <v>417983.85314685322</v>
      </c>
      <c r="DY89" s="1">
        <v>3760931.1346153822</v>
      </c>
      <c r="EA89" s="1">
        <v>749119</v>
      </c>
      <c r="EB89" s="1">
        <v>4640043.0860000011</v>
      </c>
      <c r="EC89" s="1">
        <v>50188079</v>
      </c>
      <c r="ED89" s="1">
        <v>2530127.1801999998</v>
      </c>
      <c r="EE89" s="1">
        <v>292126</v>
      </c>
      <c r="EF89" s="1">
        <v>86745.224699999992</v>
      </c>
      <c r="EG89" s="1">
        <v>300281</v>
      </c>
      <c r="EH89" s="1">
        <v>1018461</v>
      </c>
      <c r="EI89" s="1">
        <v>1664193</v>
      </c>
      <c r="EJ89" s="1">
        <v>965683.70000000007</v>
      </c>
      <c r="EK89" s="1">
        <v>357362</v>
      </c>
      <c r="EL89" s="1">
        <v>556350.71999999997</v>
      </c>
      <c r="EM89" s="1">
        <v>20011835</v>
      </c>
      <c r="EN89" s="1">
        <v>2126558.4999000002</v>
      </c>
      <c r="EO89" s="1">
        <v>624504</v>
      </c>
      <c r="EP89" s="1">
        <v>209712.49789999999</v>
      </c>
      <c r="EQ89" s="1">
        <v>0</v>
      </c>
      <c r="ER89" s="1">
        <v>0</v>
      </c>
      <c r="ET89"/>
      <c r="EU89">
        <v>23.592766916283161</v>
      </c>
      <c r="EV89">
        <v>2037.9301706591509</v>
      </c>
      <c r="EW89">
        <v>23.707595047066039</v>
      </c>
      <c r="EX89">
        <v>2018.874096614682</v>
      </c>
      <c r="EY89"/>
      <c r="EZ89">
        <v>0.92763648909685903</v>
      </c>
      <c r="FA89" s="37">
        <v>745169.1865124125</v>
      </c>
      <c r="FB89"/>
      <c r="FC89">
        <v>0.96068941416887499</v>
      </c>
      <c r="FD89">
        <v>0.893090465648401</v>
      </c>
      <c r="FE89">
        <v>0.31952507915296002</v>
      </c>
      <c r="FF89">
        <v>0.60471624068901586</v>
      </c>
      <c r="FG89"/>
      <c r="FH89" s="41">
        <v>11.902046176694661</v>
      </c>
      <c r="FI89" s="41">
        <v>31.595966800856345</v>
      </c>
      <c r="FJ89"/>
      <c r="FK89" s="37">
        <v>0</v>
      </c>
      <c r="FL89">
        <v>0</v>
      </c>
      <c r="FM89"/>
      <c r="FN89"/>
      <c r="FO89"/>
      <c r="FP89" s="48">
        <v>0.49037420848918961</v>
      </c>
      <c r="FQ89" s="41">
        <v>0.85433397132608124</v>
      </c>
      <c r="FR89" s="48">
        <v>0.31061613386648101</v>
      </c>
      <c r="FS89" s="41">
        <v>0.58413268669524598</v>
      </c>
      <c r="FT89" s="48">
        <v>0.81667047853340646</v>
      </c>
      <c r="FU89" s="41">
        <v>0.87810599899917341</v>
      </c>
      <c r="FV89" s="41">
        <v>30.153863203738503</v>
      </c>
      <c r="FW89" s="41">
        <v>12.081098787303725</v>
      </c>
      <c r="FX89" s="41">
        <v>18.705652749339663</v>
      </c>
      <c r="FY89"/>
      <c r="FZ89">
        <v>1563529.4117647058</v>
      </c>
      <c r="GA89"/>
      <c r="GB89"/>
      <c r="GC89" s="45">
        <v>9540658.5387205388</v>
      </c>
      <c r="GD89" s="45">
        <v>2224246.9629629632</v>
      </c>
      <c r="GE89"/>
      <c r="GF89">
        <v>0</v>
      </c>
      <c r="GH89">
        <v>1.98</v>
      </c>
      <c r="GJ89">
        <v>264625.8</v>
      </c>
      <c r="GK89">
        <v>0</v>
      </c>
      <c r="GL89">
        <v>0</v>
      </c>
      <c r="GM89">
        <v>749119</v>
      </c>
      <c r="GN89">
        <v>50188079</v>
      </c>
      <c r="GO89">
        <v>292126</v>
      </c>
      <c r="GP89">
        <v>0</v>
      </c>
      <c r="GQ89">
        <v>3038952</v>
      </c>
      <c r="GR89">
        <v>300281</v>
      </c>
      <c r="GS89">
        <v>0</v>
      </c>
      <c r="GT89">
        <v>1664193</v>
      </c>
      <c r="GU89">
        <v>357362</v>
      </c>
      <c r="GV89">
        <v>20011835</v>
      </c>
      <c r="GW89">
        <v>624504</v>
      </c>
      <c r="GX89">
        <v>0</v>
      </c>
      <c r="GZ89">
        <v>4861.8893040635221</v>
      </c>
      <c r="HA89">
        <v>1980</v>
      </c>
      <c r="HC89">
        <v>1980</v>
      </c>
      <c r="HD89">
        <v>4897.1171171171172</v>
      </c>
      <c r="HF89">
        <v>23.707595047066039</v>
      </c>
      <c r="HG89">
        <v>23.592766916283161</v>
      </c>
    </row>
    <row r="90" spans="1:215" ht="14.45">
      <c r="A90" s="4">
        <v>45180</v>
      </c>
      <c r="B90" s="73">
        <f t="shared" si="17"/>
        <v>2023</v>
      </c>
      <c r="C90" s="73" t="str">
        <f t="shared" si="18"/>
        <v>2023_Q3</v>
      </c>
      <c r="D90" s="73" t="str">
        <f t="shared" si="19"/>
        <v>2023_H2</v>
      </c>
      <c r="E90" s="73" t="str">
        <f t="shared" si="14"/>
        <v>2023_W37</v>
      </c>
      <c r="F90" s="73" t="str">
        <f t="shared" si="15"/>
        <v>2023_09</v>
      </c>
      <c r="G90" s="73">
        <v>1</v>
      </c>
      <c r="H90" s="4" t="s">
        <v>73</v>
      </c>
      <c r="J90" s="1">
        <v>33953944</v>
      </c>
      <c r="K90" s="1">
        <v>6211</v>
      </c>
      <c r="L90" s="80">
        <v>12634780</v>
      </c>
      <c r="M90" s="1">
        <v>52613516</v>
      </c>
      <c r="N90" s="1">
        <v>12846</v>
      </c>
      <c r="O90">
        <v>26072080</v>
      </c>
      <c r="P90" s="1"/>
      <c r="Q90" s="6">
        <v>23.584625102756839</v>
      </c>
      <c r="R90" s="6">
        <v>2034.258573498631</v>
      </c>
      <c r="S90" s="80">
        <v>800791040</v>
      </c>
      <c r="T90" s="6">
        <v>23.696611532291431</v>
      </c>
      <c r="U90" s="6">
        <v>2029.587420208625</v>
      </c>
      <c r="V90">
        <v>1246762050</v>
      </c>
      <c r="W90" s="8">
        <v>0</v>
      </c>
      <c r="X90" s="8">
        <v>0</v>
      </c>
      <c r="Y90" s="8">
        <v>0</v>
      </c>
      <c r="Z90" s="8">
        <v>0</v>
      </c>
      <c r="AB90" s="6">
        <v>18.650255083642847</v>
      </c>
      <c r="AC90" s="6">
        <v>0.4741405347411296</v>
      </c>
      <c r="AD90" s="6">
        <v>21.968171276387768</v>
      </c>
      <c r="AE90" s="6">
        <v>0.76418344964538676</v>
      </c>
      <c r="AF90" s="1"/>
      <c r="AG90" s="8">
        <v>9.878219528243401E-2</v>
      </c>
      <c r="AH90" s="8">
        <v>0</v>
      </c>
      <c r="AI90" s="8">
        <v>0</v>
      </c>
      <c r="AJ90" s="8">
        <v>0</v>
      </c>
      <c r="AK90" s="8">
        <v>3.2083431148672202E-2</v>
      </c>
      <c r="AL90" s="8">
        <v>0</v>
      </c>
      <c r="AM90" s="8">
        <v>0</v>
      </c>
      <c r="AN90" s="8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24">
        <f t="shared" si="16"/>
        <v>0</v>
      </c>
      <c r="BB90" s="1"/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1</v>
      </c>
      <c r="BL90" s="8">
        <v>0</v>
      </c>
      <c r="BM90" s="8">
        <v>0</v>
      </c>
      <c r="BN90" s="8">
        <v>0</v>
      </c>
      <c r="BO90" s="1"/>
      <c r="BP90" s="6">
        <v>31</v>
      </c>
      <c r="BQ90" s="6">
        <v>26.428571428571431</v>
      </c>
      <c r="BR90" s="6">
        <v>31.142857142857139</v>
      </c>
      <c r="BS90" s="6">
        <v>10.571428571428569</v>
      </c>
      <c r="BU90" s="1">
        <v>33803572</v>
      </c>
      <c r="BV90" s="1">
        <v>74694</v>
      </c>
      <c r="BW90" s="1">
        <f t="shared" si="24"/>
        <v>0</v>
      </c>
      <c r="BX90" s="1">
        <f t="shared" si="25"/>
        <v>0</v>
      </c>
      <c r="BZ90" s="1">
        <v>0</v>
      </c>
      <c r="CA90" s="1">
        <v>0</v>
      </c>
      <c r="CB90" s="1">
        <v>0</v>
      </c>
      <c r="CC90" s="1">
        <v>0</v>
      </c>
      <c r="CE90" s="1">
        <v>320814.48499999999</v>
      </c>
      <c r="CF90" s="1">
        <v>733847.5</v>
      </c>
      <c r="CG90" s="1">
        <v>539476</v>
      </c>
      <c r="CH90" s="1">
        <v>3536510.384615385</v>
      </c>
      <c r="CI90" s="24">
        <f t="shared" si="20"/>
        <v>5130648.3696153853</v>
      </c>
      <c r="CJ90" s="24">
        <f t="shared" si="21"/>
        <v>1594137.9849999999</v>
      </c>
      <c r="CL90" s="1">
        <v>0</v>
      </c>
      <c r="CN90" s="1">
        <v>0</v>
      </c>
      <c r="CP90" s="1">
        <v>1431199</v>
      </c>
      <c r="CQ90" s="1">
        <v>721370.78869422874</v>
      </c>
      <c r="CR90" s="1">
        <v>0</v>
      </c>
      <c r="CS90" s="1">
        <v>0</v>
      </c>
      <c r="CT90" s="1">
        <v>4052300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2231250</v>
      </c>
      <c r="DD90" s="1">
        <v>3723776.230769231</v>
      </c>
      <c r="DE90" s="1">
        <v>0</v>
      </c>
      <c r="DF90" s="1">
        <v>0</v>
      </c>
      <c r="DG90" s="1">
        <v>0</v>
      </c>
      <c r="DH90" s="1">
        <v>0</v>
      </c>
      <c r="DI90" s="1">
        <v>733489.4</v>
      </c>
      <c r="DJ90" s="1">
        <v>1000000</v>
      </c>
      <c r="DK90" s="1">
        <v>0</v>
      </c>
      <c r="DL90" s="1">
        <v>0</v>
      </c>
      <c r="DM90" s="1">
        <v>0</v>
      </c>
      <c r="DN90" s="24">
        <f t="shared" si="22"/>
        <v>7688515.6307692314</v>
      </c>
      <c r="DP90" s="1">
        <v>22719.75</v>
      </c>
      <c r="DQ90" s="1">
        <v>317821</v>
      </c>
      <c r="DR90" s="1">
        <v>3897844.711538461</v>
      </c>
      <c r="DS90" s="1">
        <v>4078153.615384615</v>
      </c>
      <c r="DT90" s="24">
        <f t="shared" si="23"/>
        <v>7975998.3269230761</v>
      </c>
      <c r="DV90" s="1">
        <v>305098</v>
      </c>
      <c r="DW90" s="1">
        <v>3309</v>
      </c>
      <c r="DX90" s="1">
        <v>417983.85314685322</v>
      </c>
      <c r="DY90" s="1">
        <v>3760931.1346153822</v>
      </c>
      <c r="EA90" s="1">
        <v>585429</v>
      </c>
      <c r="EB90" s="1">
        <v>3626147.2259999989</v>
      </c>
      <c r="EC90" s="1">
        <v>49551373</v>
      </c>
      <c r="ED90" s="1">
        <v>2113076.9081000001</v>
      </c>
      <c r="EE90" s="1">
        <v>251750</v>
      </c>
      <c r="EF90" s="1">
        <v>71826.946100000001</v>
      </c>
      <c r="EG90" s="1">
        <v>295688</v>
      </c>
      <c r="EH90" s="1">
        <v>996251</v>
      </c>
      <c r="EI90" s="1">
        <v>1212650</v>
      </c>
      <c r="EJ90" s="1">
        <v>854247.08</v>
      </c>
      <c r="EK90" s="1">
        <v>355659</v>
      </c>
      <c r="EL90" s="1">
        <v>538641.81999999995</v>
      </c>
      <c r="EM90" s="1">
        <v>18881315</v>
      </c>
      <c r="EN90" s="1">
        <v>1835639.1004999999</v>
      </c>
      <c r="EO90" s="1">
        <v>446554</v>
      </c>
      <c r="EP90" s="1">
        <v>205103.09789999999</v>
      </c>
      <c r="EQ90" s="1">
        <v>0</v>
      </c>
      <c r="ER90" s="1">
        <v>0</v>
      </c>
      <c r="ET90"/>
      <c r="EU90">
        <v>23.584625102756839</v>
      </c>
      <c r="EV90">
        <v>2034.258573498631</v>
      </c>
      <c r="EW90">
        <v>23.696611532291431</v>
      </c>
      <c r="EX90">
        <v>2029.587420208625</v>
      </c>
      <c r="EY90"/>
      <c r="EZ90">
        <v>0.85286658269449922</v>
      </c>
      <c r="FA90" s="37">
        <v>721370.78869422874</v>
      </c>
      <c r="FB90"/>
      <c r="FC90">
        <v>0.97324810276552798</v>
      </c>
      <c r="FD90">
        <v>0.89273800955366833</v>
      </c>
      <c r="FE90">
        <v>0.31987523290865127</v>
      </c>
      <c r="FF90">
        <v>0.6021274281340756</v>
      </c>
      <c r="FG90"/>
      <c r="FH90" s="41">
        <v>12.182397929433435</v>
      </c>
      <c r="FI90" s="41">
        <v>31.455604347019356</v>
      </c>
      <c r="FJ90"/>
      <c r="FK90" s="37">
        <v>0</v>
      </c>
      <c r="FL90">
        <v>0</v>
      </c>
      <c r="FM90"/>
      <c r="FN90"/>
      <c r="FO90"/>
      <c r="FP90" s="48">
        <v>0.4741405347411296</v>
      </c>
      <c r="FQ90" s="41">
        <v>0.72569465085294604</v>
      </c>
      <c r="FR90" s="48">
        <v>0.29761240572042941</v>
      </c>
      <c r="FS90" s="41">
        <v>0.58120728632595919</v>
      </c>
      <c r="FT90" s="48">
        <v>0.83394973696771402</v>
      </c>
      <c r="FU90" s="41">
        <v>0.8790486601340165</v>
      </c>
      <c r="FV90" s="41">
        <v>30.04502879392092</v>
      </c>
      <c r="FW90" s="41">
        <v>12.010419555786372</v>
      </c>
      <c r="FX90" s="41">
        <v>18.650255083642847</v>
      </c>
      <c r="FY90"/>
      <c r="FZ90">
        <v>47263529.411764704</v>
      </c>
      <c r="GA90"/>
      <c r="GB90"/>
      <c r="GC90" s="45">
        <v>9477603.9242424238</v>
      </c>
      <c r="GD90" s="45">
        <v>1877446.583333333</v>
      </c>
      <c r="GE90"/>
      <c r="GF90">
        <v>0</v>
      </c>
      <c r="GH90">
        <v>1.98</v>
      </c>
      <c r="GJ90">
        <v>88208.6</v>
      </c>
      <c r="GK90">
        <v>0</v>
      </c>
      <c r="GL90">
        <v>0</v>
      </c>
      <c r="GM90">
        <v>585429</v>
      </c>
      <c r="GN90">
        <v>49551373</v>
      </c>
      <c r="GO90">
        <v>251750</v>
      </c>
      <c r="GP90">
        <v>0</v>
      </c>
      <c r="GQ90">
        <v>3038952</v>
      </c>
      <c r="GR90">
        <v>295688</v>
      </c>
      <c r="GS90">
        <v>0</v>
      </c>
      <c r="GT90">
        <v>1212650</v>
      </c>
      <c r="GU90">
        <v>355659</v>
      </c>
      <c r="GV90">
        <v>18881315</v>
      </c>
      <c r="GW90">
        <v>446554</v>
      </c>
      <c r="GX90">
        <v>0</v>
      </c>
      <c r="GZ90">
        <v>4859.5291415446454</v>
      </c>
      <c r="HA90">
        <v>1980</v>
      </c>
      <c r="HC90">
        <v>1980.373227170938</v>
      </c>
      <c r="HD90">
        <v>4891.6598778004072</v>
      </c>
      <c r="HF90">
        <v>23.696611532291431</v>
      </c>
      <c r="HG90">
        <v>23.584625102756839</v>
      </c>
    </row>
    <row r="91" spans="1:215" ht="14.45">
      <c r="A91" s="4">
        <v>45187</v>
      </c>
      <c r="B91" s="73">
        <f t="shared" si="17"/>
        <v>2023</v>
      </c>
      <c r="C91" s="73" t="str">
        <f t="shared" si="18"/>
        <v>2023_Q3</v>
      </c>
      <c r="D91" s="73" t="str">
        <f t="shared" si="19"/>
        <v>2023_H2</v>
      </c>
      <c r="E91" s="73" t="str">
        <f t="shared" si="14"/>
        <v>2023_W38</v>
      </c>
      <c r="F91" s="73" t="str">
        <f t="shared" si="15"/>
        <v>2023_09</v>
      </c>
      <c r="G91" s="73">
        <v>1</v>
      </c>
      <c r="H91" s="4" t="s">
        <v>73</v>
      </c>
      <c r="J91" s="1">
        <v>32905992</v>
      </c>
      <c r="K91" s="1">
        <v>5896</v>
      </c>
      <c r="L91" s="80">
        <v>11985080</v>
      </c>
      <c r="M91" s="1">
        <v>68067492</v>
      </c>
      <c r="N91" s="1">
        <v>13415</v>
      </c>
      <c r="O91">
        <v>27164700</v>
      </c>
      <c r="P91" s="1"/>
      <c r="Q91" s="6">
        <v>23.582136955482149</v>
      </c>
      <c r="R91" s="6">
        <v>2032.74762550882</v>
      </c>
      <c r="S91" s="80">
        <v>775993610</v>
      </c>
      <c r="T91" s="6">
        <v>16.923412721009321</v>
      </c>
      <c r="U91" s="6">
        <v>2024.949683190458</v>
      </c>
      <c r="V91">
        <v>1151934260</v>
      </c>
      <c r="W91" s="8">
        <v>0</v>
      </c>
      <c r="X91" s="8">
        <v>0</v>
      </c>
      <c r="Y91" s="8">
        <v>0.27663006369171089</v>
      </c>
      <c r="Z91" s="8">
        <v>0</v>
      </c>
      <c r="AB91" s="6">
        <v>18.443953567143399</v>
      </c>
      <c r="AC91" s="6">
        <v>0.45250364851597391</v>
      </c>
      <c r="AD91" s="6">
        <v>22.140942108329785</v>
      </c>
      <c r="AE91" s="6">
        <v>0.78988041231562012</v>
      </c>
      <c r="AF91" s="1"/>
      <c r="AG91" s="8">
        <v>8.1037055048527804E-2</v>
      </c>
      <c r="AH91" s="8">
        <v>2.6953964670233211E-3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1.9088815138742509E-2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24">
        <f t="shared" si="16"/>
        <v>1</v>
      </c>
      <c r="BB91" s="1"/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1</v>
      </c>
      <c r="BL91" s="8">
        <v>0</v>
      </c>
      <c r="BM91" s="8">
        <v>0</v>
      </c>
      <c r="BN91" s="8">
        <v>0</v>
      </c>
      <c r="BO91" s="1"/>
      <c r="BP91" s="6">
        <v>28.714285714285719</v>
      </c>
      <c r="BQ91" s="6">
        <v>24.428571428571431</v>
      </c>
      <c r="BR91" s="6">
        <v>28.857142857142861</v>
      </c>
      <c r="BS91" s="6">
        <v>8.5714285714285712</v>
      </c>
      <c r="BU91" s="1">
        <v>33803572</v>
      </c>
      <c r="BV91" s="1">
        <v>74694</v>
      </c>
      <c r="BW91" s="1">
        <f t="shared" si="24"/>
        <v>0</v>
      </c>
      <c r="BX91" s="1">
        <f t="shared" si="25"/>
        <v>0</v>
      </c>
      <c r="BZ91" s="1">
        <v>360426272.72727269</v>
      </c>
      <c r="CA91" s="1">
        <v>881042</v>
      </c>
      <c r="CB91" s="1">
        <v>0</v>
      </c>
      <c r="CC91" s="1">
        <v>0</v>
      </c>
      <c r="CE91" s="1">
        <v>299657.43624999991</v>
      </c>
      <c r="CF91" s="1">
        <v>1111921.25</v>
      </c>
      <c r="CG91" s="1">
        <v>539564</v>
      </c>
      <c r="CH91" s="1">
        <v>3536510.384615385</v>
      </c>
      <c r="CI91" s="24">
        <f t="shared" si="20"/>
        <v>5487653.0708653852</v>
      </c>
      <c r="CJ91" s="24">
        <f t="shared" si="21"/>
        <v>1951142.6862499998</v>
      </c>
      <c r="CL91" s="1">
        <v>0</v>
      </c>
      <c r="CN91" s="1">
        <v>0</v>
      </c>
      <c r="CP91" s="1">
        <v>938439</v>
      </c>
      <c r="CQ91" s="1">
        <v>473003.74131858908</v>
      </c>
      <c r="CR91" s="1">
        <v>332</v>
      </c>
      <c r="CS91" s="1">
        <v>167.33878506516839</v>
      </c>
      <c r="CT91" s="1">
        <v>4052300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2231250</v>
      </c>
      <c r="DD91" s="1">
        <v>3723776.230769231</v>
      </c>
      <c r="DE91" s="1">
        <v>0</v>
      </c>
      <c r="DF91" s="1">
        <v>0</v>
      </c>
      <c r="DG91" s="1">
        <v>0</v>
      </c>
      <c r="DH91" s="1">
        <v>0</v>
      </c>
      <c r="DI91" s="1">
        <v>733489.4</v>
      </c>
      <c r="DJ91" s="1">
        <v>1000000</v>
      </c>
      <c r="DK91" s="1">
        <v>0</v>
      </c>
      <c r="DL91" s="1">
        <v>0</v>
      </c>
      <c r="DM91" s="1">
        <v>0</v>
      </c>
      <c r="DN91" s="24">
        <f t="shared" si="22"/>
        <v>7688515.6307692314</v>
      </c>
      <c r="DP91" s="1">
        <v>22719.75</v>
      </c>
      <c r="DQ91" s="1">
        <v>317821</v>
      </c>
      <c r="DR91" s="1">
        <v>3897844.711538461</v>
      </c>
      <c r="DS91" s="1">
        <v>4078153.615384615</v>
      </c>
      <c r="DT91" s="24">
        <f t="shared" si="23"/>
        <v>7975998.3269230761</v>
      </c>
      <c r="DV91" s="1">
        <v>294847</v>
      </c>
      <c r="DW91" s="1">
        <v>2813</v>
      </c>
      <c r="DX91" s="1">
        <v>417983.85314685322</v>
      </c>
      <c r="DY91" s="1">
        <v>3760931.1346153822</v>
      </c>
      <c r="EA91" s="1">
        <v>657059</v>
      </c>
      <c r="EB91" s="1">
        <v>4069823.446</v>
      </c>
      <c r="EC91" s="1">
        <v>46409158</v>
      </c>
      <c r="ED91" s="1">
        <v>2070913.6958999999</v>
      </c>
      <c r="EE91" s="1">
        <v>320180</v>
      </c>
      <c r="EF91" s="1">
        <v>96814.419899999994</v>
      </c>
      <c r="EG91" s="1">
        <v>296477</v>
      </c>
      <c r="EH91" s="1">
        <v>1014505</v>
      </c>
      <c r="EI91" s="1">
        <v>1180618</v>
      </c>
      <c r="EJ91" s="1">
        <v>941355.08000000007</v>
      </c>
      <c r="EK91" s="1">
        <v>251858</v>
      </c>
      <c r="EL91" s="1">
        <v>517515.92</v>
      </c>
      <c r="EM91" s="1">
        <v>18031606</v>
      </c>
      <c r="EN91" s="1">
        <v>1938442.8707999999</v>
      </c>
      <c r="EO91" s="1">
        <v>332930</v>
      </c>
      <c r="EP91" s="1">
        <v>186614.1985</v>
      </c>
      <c r="EQ91" s="1">
        <v>0</v>
      </c>
      <c r="ER91" s="1">
        <v>0</v>
      </c>
      <c r="ET91"/>
      <c r="EU91">
        <v>23.582136955482149</v>
      </c>
      <c r="EV91">
        <v>2032.74762550882</v>
      </c>
      <c r="EW91">
        <v>16.923412721009321</v>
      </c>
      <c r="EX91">
        <v>2024.949683190458</v>
      </c>
      <c r="EY91"/>
      <c r="EZ91">
        <v>0.85255829284052798</v>
      </c>
      <c r="FA91" s="37">
        <v>473171.08010365424</v>
      </c>
      <c r="FB91"/>
      <c r="FC91">
        <v>0.95493766080896414</v>
      </c>
      <c r="FD91">
        <v>0.8879886008416803</v>
      </c>
      <c r="FE91">
        <v>0.30325255857622813</v>
      </c>
      <c r="FF91">
        <v>0.59394590343395193</v>
      </c>
      <c r="FG91"/>
      <c r="FH91" s="41">
        <v>12.526652598651573</v>
      </c>
      <c r="FI91" s="41">
        <v>31.130030555834043</v>
      </c>
      <c r="FJ91"/>
      <c r="FK91" s="37">
        <v>17620840</v>
      </c>
      <c r="FL91">
        <v>0</v>
      </c>
      <c r="FM91"/>
      <c r="FN91"/>
      <c r="FO91"/>
      <c r="FP91" s="48">
        <v>0.45250364851597391</v>
      </c>
      <c r="FQ91" s="41">
        <v>0.71207574859853717</v>
      </c>
      <c r="FR91" s="48">
        <v>0.28121184533739974</v>
      </c>
      <c r="FS91" s="41">
        <v>0.57578933009869648</v>
      </c>
      <c r="FT91" s="48">
        <v>0.88666603020907397</v>
      </c>
      <c r="FU91" s="41">
        <v>0.88212907292228793</v>
      </c>
      <c r="FV91" s="41">
        <v>29.883502258590624</v>
      </c>
      <c r="FW91" s="41">
        <v>12.450173047592553</v>
      </c>
      <c r="FX91" s="41">
        <v>18.443953567143399</v>
      </c>
      <c r="FY91"/>
      <c r="FZ91">
        <v>3863529.4117647056</v>
      </c>
      <c r="GA91"/>
      <c r="GB91"/>
      <c r="GC91" s="45">
        <v>9477603.9242424238</v>
      </c>
      <c r="GD91" s="45">
        <v>1877446.583333333</v>
      </c>
      <c r="GE91"/>
      <c r="GF91">
        <v>0</v>
      </c>
      <c r="GH91">
        <v>1.98</v>
      </c>
      <c r="GJ91">
        <v>66156.45</v>
      </c>
      <c r="GK91">
        <v>0</v>
      </c>
      <c r="GL91">
        <v>0</v>
      </c>
      <c r="GM91">
        <v>657059</v>
      </c>
      <c r="GN91">
        <v>46409158</v>
      </c>
      <c r="GO91">
        <v>320180</v>
      </c>
      <c r="GP91">
        <v>0</v>
      </c>
      <c r="GQ91">
        <v>3038952</v>
      </c>
      <c r="GR91">
        <v>296477</v>
      </c>
      <c r="GS91">
        <v>0</v>
      </c>
      <c r="GT91">
        <v>1180618</v>
      </c>
      <c r="GU91">
        <v>251858</v>
      </c>
      <c r="GV91">
        <v>18031606</v>
      </c>
      <c r="GW91">
        <v>332930</v>
      </c>
      <c r="GX91">
        <v>0</v>
      </c>
      <c r="GZ91">
        <v>4754.6641842504478</v>
      </c>
      <c r="HA91">
        <v>1980</v>
      </c>
      <c r="HC91">
        <v>1979.8665599145979</v>
      </c>
      <c r="HD91">
        <v>4865.6716886377899</v>
      </c>
      <c r="HF91">
        <v>23.39523924283856</v>
      </c>
      <c r="HG91">
        <v>23.582136955482149</v>
      </c>
    </row>
    <row r="92" spans="1:215" ht="14.45">
      <c r="A92" s="4">
        <v>45194</v>
      </c>
      <c r="B92" s="73">
        <f t="shared" si="17"/>
        <v>2023</v>
      </c>
      <c r="C92" s="73" t="str">
        <f t="shared" si="18"/>
        <v>2023_Q3</v>
      </c>
      <c r="D92" s="73" t="str">
        <f t="shared" si="19"/>
        <v>2023_H2</v>
      </c>
      <c r="E92" s="73" t="str">
        <f t="shared" si="14"/>
        <v>2023_W39</v>
      </c>
      <c r="F92" s="73" t="str">
        <f t="shared" si="15"/>
        <v>2023_09</v>
      </c>
      <c r="G92" s="73">
        <v>1</v>
      </c>
      <c r="H92" s="4" t="s">
        <v>73</v>
      </c>
      <c r="J92" s="1">
        <v>34649232</v>
      </c>
      <c r="K92" s="1">
        <v>6532</v>
      </c>
      <c r="L92" s="80">
        <v>13330360</v>
      </c>
      <c r="M92" s="1">
        <v>53544476</v>
      </c>
      <c r="N92" s="1">
        <v>12983</v>
      </c>
      <c r="O92">
        <v>26416340</v>
      </c>
      <c r="P92" s="1"/>
      <c r="Q92" s="6">
        <v>23.477577223068032</v>
      </c>
      <c r="R92" s="6">
        <v>2040.7777097366809</v>
      </c>
      <c r="S92" s="80">
        <v>813480020</v>
      </c>
      <c r="T92" s="6">
        <v>23.59211153733207</v>
      </c>
      <c r="U92" s="6">
        <v>2034.68689825156</v>
      </c>
      <c r="V92">
        <v>1263227250</v>
      </c>
      <c r="W92" s="8">
        <v>0</v>
      </c>
      <c r="X92" s="8">
        <v>0</v>
      </c>
      <c r="Y92" s="8">
        <v>0</v>
      </c>
      <c r="Z92" s="8">
        <v>0</v>
      </c>
      <c r="AB92" s="6">
        <v>18.473023665525524</v>
      </c>
      <c r="AC92" s="6">
        <v>0.49461710190453373</v>
      </c>
      <c r="AD92" s="6">
        <v>21.821447802309397</v>
      </c>
      <c r="AE92" s="6">
        <v>0.77681976636561889</v>
      </c>
      <c r="AF92" s="1"/>
      <c r="AG92" s="8">
        <v>0.1194128809454939</v>
      </c>
      <c r="AH92" s="8">
        <v>2.6616708655164009E-2</v>
      </c>
      <c r="AI92" s="8">
        <v>0</v>
      </c>
      <c r="AJ92" s="8">
        <v>0.2233535986070953</v>
      </c>
      <c r="AK92" s="8">
        <v>2.486441181493702E-2</v>
      </c>
      <c r="AL92" s="8">
        <v>1.28698294900297E-2</v>
      </c>
      <c r="AM92" s="8">
        <v>0</v>
      </c>
      <c r="AN92" s="8">
        <v>0.1940059087036618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24">
        <f t="shared" si="16"/>
        <v>0</v>
      </c>
      <c r="BB92" s="1"/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0.8571428571428571</v>
      </c>
      <c r="BL92" s="8">
        <v>0.14285714285714279</v>
      </c>
      <c r="BM92" s="8">
        <v>0</v>
      </c>
      <c r="BN92" s="8">
        <v>0</v>
      </c>
      <c r="BO92" s="1"/>
      <c r="BP92" s="6">
        <v>28.142857142857139</v>
      </c>
      <c r="BQ92" s="6">
        <v>23.285714285714281</v>
      </c>
      <c r="BR92" s="6">
        <v>27</v>
      </c>
      <c r="BS92" s="6">
        <v>9.2857142857142865</v>
      </c>
      <c r="BU92" s="1">
        <v>33803572</v>
      </c>
      <c r="BV92" s="1">
        <v>74694</v>
      </c>
      <c r="BW92" s="1">
        <f t="shared" si="24"/>
        <v>0</v>
      </c>
      <c r="BX92" s="1">
        <f t="shared" si="25"/>
        <v>0</v>
      </c>
      <c r="BZ92" s="1">
        <v>0</v>
      </c>
      <c r="CA92" s="1">
        <v>0</v>
      </c>
      <c r="CB92" s="1">
        <v>0</v>
      </c>
      <c r="CC92" s="1">
        <v>0</v>
      </c>
      <c r="CE92" s="1">
        <v>139246.19</v>
      </c>
      <c r="CF92" s="1">
        <v>378627.5</v>
      </c>
      <c r="CG92" s="1">
        <v>462561</v>
      </c>
      <c r="CH92" s="1">
        <v>3536510.384615385</v>
      </c>
      <c r="CI92" s="24">
        <f t="shared" si="20"/>
        <v>4516945.0746153854</v>
      </c>
      <c r="CJ92" s="24">
        <f t="shared" si="21"/>
        <v>980434.69</v>
      </c>
      <c r="CL92" s="1">
        <v>0</v>
      </c>
      <c r="CN92" s="1">
        <v>0</v>
      </c>
      <c r="CP92" s="1">
        <v>5738</v>
      </c>
      <c r="CQ92" s="1">
        <v>2892.1383997106509</v>
      </c>
      <c r="CR92" s="1">
        <v>0</v>
      </c>
      <c r="CS92" s="1">
        <v>0</v>
      </c>
      <c r="CT92" s="1">
        <v>4052300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2231250</v>
      </c>
      <c r="DD92" s="1">
        <v>3723776.230769231</v>
      </c>
      <c r="DE92" s="1">
        <v>0</v>
      </c>
      <c r="DF92" s="1">
        <v>0</v>
      </c>
      <c r="DG92" s="1">
        <v>0</v>
      </c>
      <c r="DH92" s="1">
        <v>0</v>
      </c>
      <c r="DI92" s="1">
        <v>733489.4</v>
      </c>
      <c r="DJ92" s="1">
        <v>1000000</v>
      </c>
      <c r="DK92" s="1">
        <v>0</v>
      </c>
      <c r="DL92" s="1">
        <v>0</v>
      </c>
      <c r="DM92" s="1">
        <v>0</v>
      </c>
      <c r="DN92" s="24">
        <f t="shared" si="22"/>
        <v>7688515.6307692314</v>
      </c>
      <c r="DP92" s="1">
        <v>22719.75</v>
      </c>
      <c r="DQ92" s="1">
        <v>317821</v>
      </c>
      <c r="DR92" s="1">
        <v>3897844.711538461</v>
      </c>
      <c r="DS92" s="1">
        <v>4078153.615384615</v>
      </c>
      <c r="DT92" s="24">
        <f t="shared" si="23"/>
        <v>7975998.3269230761</v>
      </c>
      <c r="DV92" s="1">
        <v>338065</v>
      </c>
      <c r="DW92" s="1">
        <v>3038</v>
      </c>
      <c r="DX92" s="1">
        <v>417983.85314685322</v>
      </c>
      <c r="DY92" s="1">
        <v>3760931.1346153822</v>
      </c>
      <c r="EA92" s="1">
        <v>660368</v>
      </c>
      <c r="EB92" s="1">
        <v>4090319.392</v>
      </c>
      <c r="EC92" s="1">
        <v>38234261</v>
      </c>
      <c r="ED92" s="1">
        <v>1831651.4323</v>
      </c>
      <c r="EE92" s="1">
        <v>273574</v>
      </c>
      <c r="EF92" s="1">
        <v>84826.148400000005</v>
      </c>
      <c r="EG92" s="1">
        <v>183164</v>
      </c>
      <c r="EH92" s="1">
        <v>655299</v>
      </c>
      <c r="EI92" s="1">
        <v>1095122</v>
      </c>
      <c r="EJ92" s="1">
        <v>861743.66</v>
      </c>
      <c r="EK92" s="1">
        <v>256072</v>
      </c>
      <c r="EL92" s="1">
        <v>490349.92</v>
      </c>
      <c r="EM92" s="1">
        <v>14832100</v>
      </c>
      <c r="EN92" s="1">
        <v>1479463.7729</v>
      </c>
      <c r="EO92" s="1">
        <v>211682</v>
      </c>
      <c r="EP92" s="1">
        <v>126655.8989</v>
      </c>
      <c r="EQ92" s="1">
        <v>0</v>
      </c>
      <c r="ER92" s="1">
        <v>0</v>
      </c>
      <c r="ET92"/>
      <c r="EU92">
        <v>23.477577223068032</v>
      </c>
      <c r="EV92">
        <v>2040.7777097366809</v>
      </c>
      <c r="EW92">
        <v>23.59211153733207</v>
      </c>
      <c r="EX92">
        <v>2034.68689825156</v>
      </c>
      <c r="EY92"/>
      <c r="EZ92">
        <v>0.85338712990730892</v>
      </c>
      <c r="FA92" s="37">
        <v>2892.1383997106509</v>
      </c>
      <c r="FB92"/>
      <c r="FC92">
        <v>1.4806113018214013</v>
      </c>
      <c r="FD92">
        <v>0.91317822628872991</v>
      </c>
      <c r="FE92">
        <v>0.32422798641913236</v>
      </c>
      <c r="FF92">
        <v>0.59206170012475368</v>
      </c>
      <c r="FG92"/>
      <c r="FH92" s="41">
        <v>12.598045581798543</v>
      </c>
      <c r="FI92" s="41">
        <v>31.161726656132441</v>
      </c>
      <c r="FJ92"/>
      <c r="FK92" s="37">
        <v>0</v>
      </c>
      <c r="FL92">
        <v>0</v>
      </c>
      <c r="FM92"/>
      <c r="FN92"/>
      <c r="FO92"/>
      <c r="FP92" s="48">
        <v>0.49461710190453373</v>
      </c>
      <c r="FQ92" s="41">
        <v>0.71582267854311099</v>
      </c>
      <c r="FR92" s="48">
        <v>0.29406697374601931</v>
      </c>
      <c r="FS92" s="41">
        <v>0.56728433834997882</v>
      </c>
      <c r="FT92" s="48">
        <v>1.4736716473441769</v>
      </c>
      <c r="FU92" s="41">
        <v>0.92735647206173533</v>
      </c>
      <c r="FV92" s="41">
        <v>29.96854436445393</v>
      </c>
      <c r="FW92" s="41">
        <v>12.581522805748174</v>
      </c>
      <c r="FX92" s="41">
        <v>18.473023665525524</v>
      </c>
      <c r="FY92"/>
      <c r="FZ92">
        <v>1563529.4117647058</v>
      </c>
      <c r="GA92"/>
      <c r="GB92"/>
      <c r="GC92" s="45">
        <v>9477603.9242424238</v>
      </c>
      <c r="GD92" s="45">
        <v>1877446.583333333</v>
      </c>
      <c r="GE92"/>
      <c r="GF92">
        <v>0</v>
      </c>
      <c r="GH92">
        <v>1.98</v>
      </c>
      <c r="GJ92">
        <v>22052.15</v>
      </c>
      <c r="GK92">
        <v>0</v>
      </c>
      <c r="GL92">
        <v>0</v>
      </c>
      <c r="GM92">
        <v>660368</v>
      </c>
      <c r="GN92">
        <v>38234261</v>
      </c>
      <c r="GO92">
        <v>273574</v>
      </c>
      <c r="GP92">
        <v>0</v>
      </c>
      <c r="GQ92">
        <v>3038952</v>
      </c>
      <c r="GR92">
        <v>183164</v>
      </c>
      <c r="GS92">
        <v>0</v>
      </c>
      <c r="GT92">
        <v>1095122</v>
      </c>
      <c r="GU92">
        <v>256072</v>
      </c>
      <c r="GV92">
        <v>14832100</v>
      </c>
      <c r="GW92">
        <v>211682</v>
      </c>
      <c r="GX92">
        <v>0</v>
      </c>
      <c r="GZ92">
        <v>3818.648669770349</v>
      </c>
      <c r="HA92">
        <v>1980</v>
      </c>
      <c r="HC92">
        <v>1980</v>
      </c>
      <c r="HD92">
        <v>3698.9332245588589</v>
      </c>
      <c r="HF92">
        <v>23.59211153733207</v>
      </c>
      <c r="HG92">
        <v>23.477577223068032</v>
      </c>
    </row>
    <row r="93" spans="1:215" ht="14.45">
      <c r="A93" s="4">
        <v>45201</v>
      </c>
      <c r="B93" s="73">
        <f t="shared" si="17"/>
        <v>2023</v>
      </c>
      <c r="C93" s="73" t="str">
        <f t="shared" si="18"/>
        <v>2023_Q4</v>
      </c>
      <c r="D93" s="73" t="str">
        <f t="shared" si="19"/>
        <v>2023_H2</v>
      </c>
      <c r="E93" s="73" t="str">
        <f t="shared" si="14"/>
        <v>2023_W40</v>
      </c>
      <c r="F93" s="73" t="str">
        <f t="shared" si="15"/>
        <v>2023_10</v>
      </c>
      <c r="G93" s="73">
        <v>1</v>
      </c>
      <c r="H93" s="4" t="s">
        <v>73</v>
      </c>
      <c r="J93" s="1">
        <v>35510212</v>
      </c>
      <c r="K93" s="1">
        <v>16407</v>
      </c>
      <c r="L93" s="80">
        <v>18922860</v>
      </c>
      <c r="M93" s="1">
        <v>53952240</v>
      </c>
      <c r="N93" s="1">
        <v>31355</v>
      </c>
      <c r="O93">
        <v>36484900</v>
      </c>
      <c r="P93" s="1"/>
      <c r="Q93" s="6">
        <v>22.79397346318293</v>
      </c>
      <c r="R93" s="6">
        <v>1153.340647284695</v>
      </c>
      <c r="S93" s="80">
        <v>809418830</v>
      </c>
      <c r="T93" s="6">
        <v>22.909523497078158</v>
      </c>
      <c r="U93" s="6">
        <v>1163.607080210493</v>
      </c>
      <c r="V93">
        <v>1236020110</v>
      </c>
      <c r="W93" s="8">
        <v>0</v>
      </c>
      <c r="X93" s="8">
        <v>0.42376623305437522</v>
      </c>
      <c r="Y93" s="8">
        <v>0</v>
      </c>
      <c r="Z93" s="8">
        <v>0.41878870039936977</v>
      </c>
      <c r="AB93" s="6">
        <v>19.870067693925456</v>
      </c>
      <c r="AC93" s="6">
        <v>1.0220238941215376</v>
      </c>
      <c r="AD93" s="6">
        <v>23.010635023015606</v>
      </c>
      <c r="AE93" s="6">
        <v>1.4055674143989496</v>
      </c>
      <c r="AF93" s="1"/>
      <c r="AG93" s="8">
        <v>0.161959533927026</v>
      </c>
      <c r="AH93" s="8">
        <v>2.3932085961587041E-2</v>
      </c>
      <c r="AI93" s="8">
        <v>0</v>
      </c>
      <c r="AJ93" s="8">
        <v>0.17785342850313179</v>
      </c>
      <c r="AK93" s="8">
        <v>0.22585287149148939</v>
      </c>
      <c r="AL93" s="8">
        <v>7.6745748131938013E-3</v>
      </c>
      <c r="AM93" s="8">
        <v>0</v>
      </c>
      <c r="AN93" s="8">
        <v>0.17358849862117731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24">
        <f t="shared" si="16"/>
        <v>0</v>
      </c>
      <c r="BB93" s="1"/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1</v>
      </c>
      <c r="BM93" s="8">
        <v>0</v>
      </c>
      <c r="BN93" s="8">
        <v>0</v>
      </c>
      <c r="BO93" s="1"/>
      <c r="BP93" s="6">
        <v>24.142857142857139</v>
      </c>
      <c r="BQ93" s="6">
        <v>19.285714285714281</v>
      </c>
      <c r="BR93" s="6">
        <v>21.571428571428569</v>
      </c>
      <c r="BS93" s="6">
        <v>9.7142857142857135</v>
      </c>
      <c r="BU93" s="1">
        <v>33803572</v>
      </c>
      <c r="BV93" s="1">
        <v>74694</v>
      </c>
      <c r="BW93" s="1">
        <f t="shared" si="24"/>
        <v>0</v>
      </c>
      <c r="BX93" s="1">
        <f t="shared" si="25"/>
        <v>0</v>
      </c>
      <c r="BZ93" s="1">
        <v>0</v>
      </c>
      <c r="CA93" s="1">
        <v>0</v>
      </c>
      <c r="CB93" s="1">
        <v>0</v>
      </c>
      <c r="CC93" s="1">
        <v>0</v>
      </c>
      <c r="CE93" s="1">
        <v>1827310.4237500001</v>
      </c>
      <c r="CF93" s="1">
        <v>2898733.75</v>
      </c>
      <c r="CG93" s="1">
        <v>3148188.9562499998</v>
      </c>
      <c r="CH93" s="1">
        <v>3536510.384615385</v>
      </c>
      <c r="CI93" s="24">
        <f t="shared" si="20"/>
        <v>11410743.514615385</v>
      </c>
      <c r="CJ93" s="24">
        <f t="shared" si="21"/>
        <v>7874233.1299999999</v>
      </c>
      <c r="CL93" s="1">
        <v>0</v>
      </c>
      <c r="CN93" s="1">
        <v>0</v>
      </c>
      <c r="CP93" s="1">
        <v>4445147</v>
      </c>
      <c r="CQ93" s="1">
        <v>2240498.4892050549</v>
      </c>
      <c r="CR93" s="1">
        <v>0</v>
      </c>
      <c r="CS93" s="1">
        <v>0</v>
      </c>
      <c r="CT93" s="1">
        <v>4052300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2231250</v>
      </c>
      <c r="DD93" s="1">
        <v>3723776.230769231</v>
      </c>
      <c r="DE93" s="1">
        <v>0</v>
      </c>
      <c r="DF93" s="1">
        <v>0</v>
      </c>
      <c r="DG93" s="1">
        <v>0</v>
      </c>
      <c r="DH93" s="1">
        <v>0</v>
      </c>
      <c r="DI93" s="1">
        <v>733489.4</v>
      </c>
      <c r="DJ93" s="1">
        <v>1000000</v>
      </c>
      <c r="DK93" s="1">
        <v>0</v>
      </c>
      <c r="DL93" s="1">
        <v>0</v>
      </c>
      <c r="DM93" s="1">
        <v>0</v>
      </c>
      <c r="DN93" s="24">
        <f t="shared" si="22"/>
        <v>7688515.6307692314</v>
      </c>
      <c r="DP93" s="1">
        <v>19057.25</v>
      </c>
      <c r="DQ93" s="1">
        <v>87694.25</v>
      </c>
      <c r="DR93" s="1">
        <v>3897844.711538461</v>
      </c>
      <c r="DS93" s="1">
        <v>4078153.615384615</v>
      </c>
      <c r="DT93" s="24">
        <f t="shared" si="23"/>
        <v>7975998.3269230761</v>
      </c>
      <c r="DV93" s="1">
        <v>488691</v>
      </c>
      <c r="DW93" s="1">
        <v>25166</v>
      </c>
      <c r="DX93" s="1">
        <v>617102.85314685304</v>
      </c>
      <c r="DY93" s="1">
        <v>3760931.1346153822</v>
      </c>
      <c r="EA93" s="1">
        <v>392035</v>
      </c>
      <c r="EB93" s="1">
        <v>2428264.79</v>
      </c>
      <c r="EC93" s="1">
        <v>80449181</v>
      </c>
      <c r="ED93" s="1">
        <v>3633388.5266999998</v>
      </c>
      <c r="EE93" s="1">
        <v>0</v>
      </c>
      <c r="EF93" s="1">
        <v>0</v>
      </c>
      <c r="EG93" s="1">
        <v>57960</v>
      </c>
      <c r="EH93" s="1">
        <v>386595</v>
      </c>
      <c r="EI93" s="1">
        <v>1517587</v>
      </c>
      <c r="EJ93" s="1">
        <v>1402590.774</v>
      </c>
      <c r="EK93" s="1">
        <v>0</v>
      </c>
      <c r="EL93" s="1">
        <v>0</v>
      </c>
      <c r="EM93" s="1">
        <v>26724439</v>
      </c>
      <c r="EN93" s="1">
        <v>2306695.0241999999</v>
      </c>
      <c r="EO93" s="1">
        <v>0</v>
      </c>
      <c r="EP93" s="1">
        <v>0</v>
      </c>
      <c r="EQ93" s="1">
        <v>0</v>
      </c>
      <c r="ER93" s="1">
        <v>0</v>
      </c>
      <c r="ET93"/>
      <c r="EU93">
        <v>22.79397346318293</v>
      </c>
      <c r="EV93">
        <v>1153.340647284695</v>
      </c>
      <c r="EW93">
        <v>22.909523497078158</v>
      </c>
      <c r="EX93">
        <v>1163.607080210493</v>
      </c>
      <c r="EY93"/>
      <c r="EZ93">
        <v>0.90446197639063519</v>
      </c>
      <c r="FA93" s="37">
        <v>2240498.4892050549</v>
      </c>
      <c r="FB93"/>
      <c r="FC93">
        <v>1.4659110878627926</v>
      </c>
      <c r="FD93">
        <v>0.92972706187129561</v>
      </c>
      <c r="FE93">
        <v>0.36888130957317239</v>
      </c>
      <c r="FF93">
        <v>0.61214234395693656</v>
      </c>
      <c r="FG93"/>
      <c r="FH93" s="41">
        <v>13.287280173784524</v>
      </c>
      <c r="FI93" s="41">
        <v>30.944349180446402</v>
      </c>
      <c r="FJ93"/>
      <c r="FK93" s="37">
        <v>0</v>
      </c>
      <c r="FL93">
        <v>0</v>
      </c>
      <c r="FM93"/>
      <c r="FN93"/>
      <c r="FO93"/>
      <c r="FP93" s="48">
        <v>1.0220238941215376</v>
      </c>
      <c r="FQ93" s="41">
        <v>0.82700391964216124</v>
      </c>
      <c r="FR93" s="48">
        <v>0.40524184663961615</v>
      </c>
      <c r="FS93" s="41">
        <v>0.61223689629956835</v>
      </c>
      <c r="FT93" s="48">
        <v>1.3362160416977154</v>
      </c>
      <c r="FU93" s="41">
        <v>0.94279366687904553</v>
      </c>
      <c r="FV93" s="41">
        <v>29.945413055341337</v>
      </c>
      <c r="FW93" s="41">
        <v>12.882902726396157</v>
      </c>
      <c r="FX93" s="41">
        <v>19.870067693925456</v>
      </c>
      <c r="FY93"/>
      <c r="FZ93">
        <v>340000</v>
      </c>
      <c r="GA93"/>
      <c r="GB93"/>
      <c r="GC93" s="45">
        <v>65122935.270833328</v>
      </c>
      <c r="GD93" s="45">
        <v>77181056.729166657</v>
      </c>
      <c r="GE93"/>
      <c r="GF93">
        <v>0</v>
      </c>
      <c r="GH93">
        <v>2.0699999999999998</v>
      </c>
      <c r="GJ93">
        <v>282075.59999999998</v>
      </c>
      <c r="GK93">
        <v>0</v>
      </c>
      <c r="GL93">
        <v>0</v>
      </c>
      <c r="GM93">
        <v>392035</v>
      </c>
      <c r="GN93">
        <v>80449181</v>
      </c>
      <c r="GO93">
        <v>0</v>
      </c>
      <c r="GP93">
        <v>0</v>
      </c>
      <c r="GQ93">
        <v>3038952</v>
      </c>
      <c r="GR93">
        <v>57960</v>
      </c>
      <c r="GS93">
        <v>0</v>
      </c>
      <c r="GT93">
        <v>1517587</v>
      </c>
      <c r="GU93">
        <v>0</v>
      </c>
      <c r="GV93">
        <v>26724439</v>
      </c>
      <c r="GW93">
        <v>0</v>
      </c>
      <c r="GX93">
        <v>0</v>
      </c>
      <c r="GZ93">
        <v>3952.292674128933</v>
      </c>
      <c r="HA93">
        <v>1980</v>
      </c>
      <c r="HC93">
        <v>1980.267618198038</v>
      </c>
      <c r="HD93">
        <v>3963.429346606556</v>
      </c>
      <c r="HF93">
        <v>22.909523497078158</v>
      </c>
      <c r="HG93">
        <v>22.79397346318293</v>
      </c>
    </row>
    <row r="94" spans="1:215" ht="14.45">
      <c r="A94" s="4">
        <v>45208</v>
      </c>
      <c r="B94" s="73">
        <f t="shared" si="17"/>
        <v>2023</v>
      </c>
      <c r="C94" s="73" t="str">
        <f t="shared" si="18"/>
        <v>2023_Q4</v>
      </c>
      <c r="D94" s="73" t="str">
        <f t="shared" si="19"/>
        <v>2023_H2</v>
      </c>
      <c r="E94" s="73" t="str">
        <f t="shared" si="14"/>
        <v>2023_W41</v>
      </c>
      <c r="F94" s="73" t="str">
        <f t="shared" si="15"/>
        <v>2023_10</v>
      </c>
      <c r="G94" s="73">
        <v>1</v>
      </c>
      <c r="H94" s="4" t="s">
        <v>73</v>
      </c>
      <c r="J94" s="1">
        <v>34749736</v>
      </c>
      <c r="K94" s="1">
        <v>12530</v>
      </c>
      <c r="L94" s="80">
        <v>14894400</v>
      </c>
      <c r="M94" s="1">
        <v>52635760</v>
      </c>
      <c r="N94" s="1">
        <v>27100</v>
      </c>
      <c r="O94">
        <v>31607000</v>
      </c>
      <c r="P94" s="1"/>
      <c r="Q94" s="6">
        <v>22.754154448828039</v>
      </c>
      <c r="R94" s="6">
        <v>1188.6991221069429</v>
      </c>
      <c r="S94" s="80">
        <v>790700860</v>
      </c>
      <c r="T94" s="6">
        <v>22.874548405874641</v>
      </c>
      <c r="U94" s="6">
        <v>1166.309963099631</v>
      </c>
      <c r="V94">
        <v>1204019240</v>
      </c>
      <c r="W94" s="8">
        <v>0</v>
      </c>
      <c r="X94" s="8">
        <v>0.40830433331744292</v>
      </c>
      <c r="Y94" s="8">
        <v>0</v>
      </c>
      <c r="Z94" s="8">
        <v>0.41768303916872401</v>
      </c>
      <c r="AB94" s="6">
        <v>19.598714739950847</v>
      </c>
      <c r="AC94" s="6">
        <v>0.83255780550681802</v>
      </c>
      <c r="AD94" s="6">
        <v>22.790327792273342</v>
      </c>
      <c r="AE94" s="6">
        <v>1.2693539010758943</v>
      </c>
      <c r="AF94" s="1"/>
      <c r="AG94" s="8">
        <v>0.11714346286817159</v>
      </c>
      <c r="AH94" s="8">
        <v>6.22372875139348E-3</v>
      </c>
      <c r="AI94" s="8">
        <v>0</v>
      </c>
      <c r="AJ94" s="8">
        <v>0.18415404637793251</v>
      </c>
      <c r="AK94" s="8">
        <v>0</v>
      </c>
      <c r="AL94" s="8">
        <v>0</v>
      </c>
      <c r="AM94" s="8">
        <v>0</v>
      </c>
      <c r="AN94" s="8">
        <v>0.13957805699640041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24">
        <f t="shared" si="16"/>
        <v>0</v>
      </c>
      <c r="BB94" s="1"/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8">
        <v>0</v>
      </c>
      <c r="BN94" s="8">
        <v>0</v>
      </c>
      <c r="BO94" s="1"/>
      <c r="BP94" s="6">
        <v>21.714285714285719</v>
      </c>
      <c r="BQ94" s="6">
        <v>17.428571428571431</v>
      </c>
      <c r="BR94" s="6">
        <v>19.428571428571431</v>
      </c>
      <c r="BS94" s="6">
        <v>8.8571428571428577</v>
      </c>
      <c r="BU94" s="1">
        <v>33803572</v>
      </c>
      <c r="BV94" s="1">
        <v>74694</v>
      </c>
      <c r="BW94" s="1">
        <f t="shared" si="24"/>
        <v>0</v>
      </c>
      <c r="BX94" s="1">
        <f t="shared" si="25"/>
        <v>0</v>
      </c>
      <c r="BZ94" s="1">
        <v>0</v>
      </c>
      <c r="CA94" s="1">
        <v>0</v>
      </c>
      <c r="CB94" s="1">
        <v>0</v>
      </c>
      <c r="CC94" s="1">
        <v>0</v>
      </c>
      <c r="CE94" s="1">
        <v>1979542.4087499999</v>
      </c>
      <c r="CF94" s="1">
        <v>2380567.5</v>
      </c>
      <c r="CG94" s="1">
        <v>3238011.1225000001</v>
      </c>
      <c r="CH94" s="1">
        <v>3536510.384615385</v>
      </c>
      <c r="CI94" s="24">
        <f t="shared" si="20"/>
        <v>11134631.415865384</v>
      </c>
      <c r="CJ94" s="24">
        <f t="shared" si="21"/>
        <v>7598121.03125</v>
      </c>
      <c r="CL94" s="1">
        <v>0</v>
      </c>
      <c r="CN94" s="1">
        <v>0</v>
      </c>
      <c r="CP94" s="1">
        <v>2477446</v>
      </c>
      <c r="CQ94" s="1">
        <v>1248713.2641703649</v>
      </c>
      <c r="CR94" s="1">
        <v>30</v>
      </c>
      <c r="CS94" s="1">
        <v>15.12097455408148</v>
      </c>
      <c r="CT94" s="1">
        <v>4052300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2231250</v>
      </c>
      <c r="DD94" s="1">
        <v>3723776.230769231</v>
      </c>
      <c r="DE94" s="1">
        <v>0</v>
      </c>
      <c r="DF94" s="1">
        <v>0</v>
      </c>
      <c r="DG94" s="1">
        <v>0</v>
      </c>
      <c r="DH94" s="1">
        <v>0</v>
      </c>
      <c r="DI94" s="1">
        <v>733489.4</v>
      </c>
      <c r="DJ94" s="1">
        <v>1000000</v>
      </c>
      <c r="DK94" s="1">
        <v>0</v>
      </c>
      <c r="DL94" s="1">
        <v>0</v>
      </c>
      <c r="DM94" s="1">
        <v>0</v>
      </c>
      <c r="DN94" s="24">
        <f t="shared" si="22"/>
        <v>7688515.6307692314</v>
      </c>
      <c r="DP94" s="1">
        <v>19057.25</v>
      </c>
      <c r="DQ94" s="1">
        <v>87694.25</v>
      </c>
      <c r="DR94" s="1">
        <v>3897844.711538461</v>
      </c>
      <c r="DS94" s="1">
        <v>4078153.615384615</v>
      </c>
      <c r="DT94" s="24">
        <f t="shared" si="23"/>
        <v>7975998.3269230761</v>
      </c>
      <c r="DV94" s="1">
        <v>423226</v>
      </c>
      <c r="DW94" s="1">
        <v>8429</v>
      </c>
      <c r="DX94" s="1">
        <v>617102.85314685304</v>
      </c>
      <c r="DY94" s="1">
        <v>3760931.1346153822</v>
      </c>
      <c r="EA94" s="1">
        <v>622324</v>
      </c>
      <c r="EB94" s="1">
        <v>3854674.8560000001</v>
      </c>
      <c r="EC94" s="1">
        <v>79653853</v>
      </c>
      <c r="ED94" s="1">
        <v>3590462.7203000002</v>
      </c>
      <c r="EE94" s="1">
        <v>0</v>
      </c>
      <c r="EF94" s="1">
        <v>0</v>
      </c>
      <c r="EG94" s="1">
        <v>54876</v>
      </c>
      <c r="EH94" s="1">
        <v>231955</v>
      </c>
      <c r="EI94" s="1">
        <v>1409712</v>
      </c>
      <c r="EJ94" s="1">
        <v>1316086.9790000001</v>
      </c>
      <c r="EK94" s="1">
        <v>0</v>
      </c>
      <c r="EL94" s="1">
        <v>0</v>
      </c>
      <c r="EM94" s="1">
        <v>33711863</v>
      </c>
      <c r="EN94" s="1">
        <v>2608369.6628999999</v>
      </c>
      <c r="EO94" s="1">
        <v>0</v>
      </c>
      <c r="EP94" s="1">
        <v>0</v>
      </c>
      <c r="EQ94" s="1">
        <v>0</v>
      </c>
      <c r="ER94" s="1">
        <v>0</v>
      </c>
      <c r="ET94"/>
      <c r="EU94">
        <v>22.754154448828039</v>
      </c>
      <c r="EV94">
        <v>1188.6991221069429</v>
      </c>
      <c r="EW94">
        <v>22.874548405874641</v>
      </c>
      <c r="EX94">
        <v>1166.309963099631</v>
      </c>
      <c r="EY94"/>
      <c r="EZ94">
        <v>0.91957232583978055</v>
      </c>
      <c r="FA94" s="37">
        <v>1248728.3851449189</v>
      </c>
      <c r="FB94"/>
      <c r="FC94">
        <v>1.3371017031229508</v>
      </c>
      <c r="FD94">
        <v>0.93538908074819171</v>
      </c>
      <c r="FE94">
        <v>0.33029676039518319</v>
      </c>
      <c r="FF94">
        <v>0.62547348373496081</v>
      </c>
      <c r="FG94"/>
      <c r="FH94" s="41">
        <v>12.429976669410323</v>
      </c>
      <c r="FI94" s="41">
        <v>30.528568094284903</v>
      </c>
      <c r="FJ94"/>
      <c r="FK94" s="37">
        <v>0</v>
      </c>
      <c r="FL94">
        <v>0</v>
      </c>
      <c r="FM94"/>
      <c r="FN94"/>
      <c r="FO94"/>
      <c r="FP94" s="48">
        <v>0.83255780550681802</v>
      </c>
      <c r="FQ94" s="41">
        <v>0.86507748869750833</v>
      </c>
      <c r="FR94" s="48">
        <v>0.38765745679449493</v>
      </c>
      <c r="FS94" s="41">
        <v>0.64522368626851623</v>
      </c>
      <c r="FT94" s="48">
        <v>1.3622070099930346</v>
      </c>
      <c r="FU94" s="41">
        <v>0.94926788793281003</v>
      </c>
      <c r="FV94" s="41">
        <v>29.568342293345069</v>
      </c>
      <c r="FW94" s="41">
        <v>12.753836022216392</v>
      </c>
      <c r="FX94" s="41">
        <v>19.598714739950847</v>
      </c>
      <c r="FY94"/>
      <c r="FZ94">
        <v>340000</v>
      </c>
      <c r="GA94"/>
      <c r="GB94"/>
      <c r="GC94" s="45">
        <v>65122935.270833328</v>
      </c>
      <c r="GD94" s="45">
        <v>77181056.729166657</v>
      </c>
      <c r="GE94"/>
      <c r="GF94">
        <v>0</v>
      </c>
      <c r="GH94">
        <v>2.0699999999999998</v>
      </c>
      <c r="GJ94">
        <v>94025.200000000012</v>
      </c>
      <c r="GK94">
        <v>0</v>
      </c>
      <c r="GL94">
        <v>0</v>
      </c>
      <c r="GM94">
        <v>622324</v>
      </c>
      <c r="GN94">
        <v>79653853</v>
      </c>
      <c r="GO94">
        <v>0</v>
      </c>
      <c r="GP94">
        <v>0</v>
      </c>
      <c r="GQ94">
        <v>3038952</v>
      </c>
      <c r="GR94">
        <v>54876</v>
      </c>
      <c r="GS94">
        <v>0</v>
      </c>
      <c r="GT94">
        <v>1409712</v>
      </c>
      <c r="GU94">
        <v>0</v>
      </c>
      <c r="GV94">
        <v>33711863</v>
      </c>
      <c r="GW94">
        <v>0</v>
      </c>
      <c r="GX94">
        <v>0</v>
      </c>
      <c r="GZ94">
        <v>4120.7057721668398</v>
      </c>
      <c r="HA94">
        <v>1980</v>
      </c>
      <c r="HC94">
        <v>1979.906594433028</v>
      </c>
      <c r="HD94">
        <v>3934.5304232804242</v>
      </c>
      <c r="HF94">
        <v>22.874548405874641</v>
      </c>
      <c r="HG94">
        <v>22.754154448828039</v>
      </c>
    </row>
    <row r="95" spans="1:215" ht="14.45">
      <c r="A95" s="4">
        <v>45215</v>
      </c>
      <c r="B95" s="73">
        <f t="shared" si="17"/>
        <v>2023</v>
      </c>
      <c r="C95" s="73" t="str">
        <f t="shared" si="18"/>
        <v>2023_Q4</v>
      </c>
      <c r="D95" s="73" t="str">
        <f t="shared" si="19"/>
        <v>2023_H2</v>
      </c>
      <c r="E95" s="73" t="str">
        <f t="shared" si="14"/>
        <v>2023_W42</v>
      </c>
      <c r="F95" s="73" t="str">
        <f t="shared" si="15"/>
        <v>2023_10</v>
      </c>
      <c r="G95" s="73">
        <v>1</v>
      </c>
      <c r="H95" s="4" t="s">
        <v>73</v>
      </c>
      <c r="J95" s="1">
        <v>35451320</v>
      </c>
      <c r="K95" s="1">
        <v>13394</v>
      </c>
      <c r="L95" s="80">
        <v>15615120</v>
      </c>
      <c r="M95" s="1">
        <v>54252192</v>
      </c>
      <c r="N95" s="1">
        <v>28361</v>
      </c>
      <c r="O95">
        <v>32526780</v>
      </c>
      <c r="P95" s="1"/>
      <c r="Q95" s="6">
        <v>22.69471630393452</v>
      </c>
      <c r="R95" s="6">
        <v>1165.8294758847251</v>
      </c>
      <c r="S95" s="80">
        <v>804557650</v>
      </c>
      <c r="T95" s="6">
        <v>22.82144784122271</v>
      </c>
      <c r="U95" s="6">
        <v>1146.8841014068621</v>
      </c>
      <c r="V95">
        <v>1238113570</v>
      </c>
      <c r="W95" s="8">
        <v>0</v>
      </c>
      <c r="X95" s="8">
        <v>0.41806543555128878</v>
      </c>
      <c r="Y95" s="8">
        <v>0</v>
      </c>
      <c r="Z95" s="8">
        <v>0.4273432044983273</v>
      </c>
      <c r="AB95" s="6">
        <v>19.67886687913315</v>
      </c>
      <c r="AC95" s="6">
        <v>0.87449075099404583</v>
      </c>
      <c r="AD95" s="6">
        <v>22.804207924895532</v>
      </c>
      <c r="AE95" s="6">
        <v>1.2954622402334881</v>
      </c>
      <c r="AF95" s="1"/>
      <c r="AG95" s="8">
        <v>7.1951108923951831E-2</v>
      </c>
      <c r="AH95" s="8">
        <v>0</v>
      </c>
      <c r="AI95" s="8">
        <v>0</v>
      </c>
      <c r="AJ95" s="8">
        <v>0</v>
      </c>
      <c r="AK95" s="8">
        <v>0</v>
      </c>
      <c r="AL95" s="8">
        <v>3.1646807993853172E-2</v>
      </c>
      <c r="AM95" s="8">
        <v>0</v>
      </c>
      <c r="AN95" s="8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24">
        <f t="shared" si="16"/>
        <v>0</v>
      </c>
      <c r="BB95" s="1"/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1</v>
      </c>
      <c r="BM95" s="8">
        <v>0</v>
      </c>
      <c r="BN95" s="8">
        <v>0</v>
      </c>
      <c r="BO95" s="1"/>
      <c r="BP95" s="6">
        <v>22.571428571428569</v>
      </c>
      <c r="BQ95" s="6">
        <v>17.285714285714281</v>
      </c>
      <c r="BR95" s="6">
        <v>20</v>
      </c>
      <c r="BS95" s="6">
        <v>10.428571428571431</v>
      </c>
      <c r="BU95" s="1">
        <v>33803572</v>
      </c>
      <c r="BV95" s="1">
        <v>74694</v>
      </c>
      <c r="BW95" s="1">
        <f t="shared" si="24"/>
        <v>0</v>
      </c>
      <c r="BX95" s="1">
        <f t="shared" si="25"/>
        <v>0</v>
      </c>
      <c r="BZ95" s="1">
        <v>0</v>
      </c>
      <c r="CA95" s="1">
        <v>0</v>
      </c>
      <c r="CB95" s="1">
        <v>0</v>
      </c>
      <c r="CC95" s="1">
        <v>0</v>
      </c>
      <c r="CE95" s="1">
        <v>1567858.17625</v>
      </c>
      <c r="CF95" s="1">
        <v>1772937.5</v>
      </c>
      <c r="CG95" s="1">
        <v>4242750.4324999992</v>
      </c>
      <c r="CH95" s="1">
        <v>3536510.384615385</v>
      </c>
      <c r="CI95" s="24">
        <f t="shared" si="20"/>
        <v>11120056.493365385</v>
      </c>
      <c r="CJ95" s="24">
        <f t="shared" si="21"/>
        <v>7583546.1087499987</v>
      </c>
      <c r="CL95" s="1">
        <v>0</v>
      </c>
      <c r="CN95" s="1">
        <v>0</v>
      </c>
      <c r="CP95" s="1">
        <v>1422654</v>
      </c>
      <c r="CQ95" s="1">
        <v>717063.83110874111</v>
      </c>
      <c r="CR95" s="1">
        <v>0</v>
      </c>
      <c r="CS95" s="1">
        <v>0</v>
      </c>
      <c r="CT95" s="1">
        <v>4052300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2231250</v>
      </c>
      <c r="DD95" s="1">
        <v>3723776.230769231</v>
      </c>
      <c r="DE95" s="1">
        <v>0</v>
      </c>
      <c r="DF95" s="1">
        <v>0</v>
      </c>
      <c r="DG95" s="1">
        <v>0</v>
      </c>
      <c r="DH95" s="1">
        <v>0</v>
      </c>
      <c r="DI95" s="1">
        <v>733489.4</v>
      </c>
      <c r="DJ95" s="1">
        <v>1000000</v>
      </c>
      <c r="DK95" s="1">
        <v>0</v>
      </c>
      <c r="DL95" s="1">
        <v>0</v>
      </c>
      <c r="DM95" s="1">
        <v>0</v>
      </c>
      <c r="DN95" s="24">
        <f t="shared" si="22"/>
        <v>7688515.6307692314</v>
      </c>
      <c r="DP95" s="1">
        <v>19057.25</v>
      </c>
      <c r="DQ95" s="1">
        <v>87694.25</v>
      </c>
      <c r="DR95" s="1">
        <v>3897844.711538461</v>
      </c>
      <c r="DS95" s="1">
        <v>4078153.615384615</v>
      </c>
      <c r="DT95" s="24">
        <f t="shared" si="23"/>
        <v>7975998.3269230761</v>
      </c>
      <c r="DV95" s="1">
        <v>357327</v>
      </c>
      <c r="DW95" s="1">
        <v>7553</v>
      </c>
      <c r="DX95" s="1">
        <v>809974.28171828168</v>
      </c>
      <c r="DY95" s="1">
        <v>3760931.1346153822</v>
      </c>
      <c r="EA95" s="1">
        <v>675950</v>
      </c>
      <c r="EB95" s="1">
        <v>4186834.3</v>
      </c>
      <c r="EC95" s="1">
        <v>106147829</v>
      </c>
      <c r="ED95" s="1">
        <v>4736731.6642000005</v>
      </c>
      <c r="EE95" s="1">
        <v>0</v>
      </c>
      <c r="EF95" s="1">
        <v>0</v>
      </c>
      <c r="EG95" s="1">
        <v>111102</v>
      </c>
      <c r="EH95" s="1">
        <v>591209</v>
      </c>
      <c r="EI95" s="1">
        <v>1389181</v>
      </c>
      <c r="EJ95" s="1">
        <v>1034466.081</v>
      </c>
      <c r="EK95" s="1">
        <v>3</v>
      </c>
      <c r="EL95" s="1">
        <v>0</v>
      </c>
      <c r="EM95" s="1">
        <v>37960590</v>
      </c>
      <c r="EN95" s="1">
        <v>3330924.9826000002</v>
      </c>
      <c r="EO95" s="1">
        <v>0</v>
      </c>
      <c r="EP95" s="1">
        <v>0</v>
      </c>
      <c r="EQ95" s="1">
        <v>0</v>
      </c>
      <c r="ER95" s="1">
        <v>0</v>
      </c>
      <c r="ET95"/>
      <c r="EU95">
        <v>22.69471630393452</v>
      </c>
      <c r="EV95">
        <v>1165.8294758847251</v>
      </c>
      <c r="EW95">
        <v>22.82144784122271</v>
      </c>
      <c r="EX95">
        <v>1146.8841014068621</v>
      </c>
      <c r="EY95"/>
      <c r="EZ95">
        <v>0.92845591617515177</v>
      </c>
      <c r="FA95" s="37">
        <v>717063.83110874111</v>
      </c>
      <c r="FB95"/>
      <c r="FC95">
        <v>1.9716041117009711</v>
      </c>
      <c r="FD95">
        <v>0.93845407138435821</v>
      </c>
      <c r="FE95">
        <v>0.30733203207429122</v>
      </c>
      <c r="FF95">
        <v>0.61667171541765453</v>
      </c>
      <c r="FG95"/>
      <c r="FH95" s="41">
        <v>12.457145892185363</v>
      </c>
      <c r="FI95" s="41">
        <v>30.507623672754224</v>
      </c>
      <c r="FJ95"/>
      <c r="FK95" s="37">
        <v>0</v>
      </c>
      <c r="FL95">
        <v>0</v>
      </c>
      <c r="FM95"/>
      <c r="FN95"/>
      <c r="FO95"/>
      <c r="FP95" s="48">
        <v>0.87449075099404583</v>
      </c>
      <c r="FQ95" s="41">
        <v>0.88833731631975343</v>
      </c>
      <c r="FR95" s="48">
        <v>0.29261400446529212</v>
      </c>
      <c r="FS95" s="41">
        <v>0.64392544021610787</v>
      </c>
      <c r="FT95" s="48">
        <v>2.1277377339379608</v>
      </c>
      <c r="FU95" s="41">
        <v>0.96211684078892545</v>
      </c>
      <c r="FV95" s="41">
        <v>29.308558860178778</v>
      </c>
      <c r="FW95" s="41">
        <v>12.610320280523378</v>
      </c>
      <c r="FX95" s="41">
        <v>19.67886687913315</v>
      </c>
      <c r="FY95"/>
      <c r="FZ95">
        <v>340000</v>
      </c>
      <c r="GA95"/>
      <c r="GB95"/>
      <c r="GC95" s="45">
        <v>95803893.749999985</v>
      </c>
      <c r="GD95" s="45">
        <v>61087660</v>
      </c>
      <c r="GE95"/>
      <c r="GF95">
        <v>0</v>
      </c>
      <c r="GH95">
        <v>2.0699999999999998</v>
      </c>
      <c r="GJ95">
        <v>47012.600000000013</v>
      </c>
      <c r="GK95">
        <v>0</v>
      </c>
      <c r="GL95">
        <v>0</v>
      </c>
      <c r="GM95">
        <v>675950</v>
      </c>
      <c r="GN95">
        <v>106147829</v>
      </c>
      <c r="GO95">
        <v>0</v>
      </c>
      <c r="GP95">
        <v>0</v>
      </c>
      <c r="GQ95">
        <v>3038952</v>
      </c>
      <c r="GR95">
        <v>111102</v>
      </c>
      <c r="GS95">
        <v>0</v>
      </c>
      <c r="GT95">
        <v>1389181</v>
      </c>
      <c r="GU95">
        <v>3</v>
      </c>
      <c r="GV95">
        <v>37960590</v>
      </c>
      <c r="GW95">
        <v>0</v>
      </c>
      <c r="GX95">
        <v>0</v>
      </c>
      <c r="GZ95">
        <v>4845.9377393968944</v>
      </c>
      <c r="HA95">
        <v>1980</v>
      </c>
      <c r="HC95">
        <v>1980</v>
      </c>
      <c r="HD95">
        <v>4984.2561615361774</v>
      </c>
      <c r="HF95">
        <v>22.82144784122271</v>
      </c>
      <c r="HG95">
        <v>22.69471630393452</v>
      </c>
    </row>
    <row r="96" spans="1:215" ht="14.45">
      <c r="A96" s="4">
        <v>45222</v>
      </c>
      <c r="B96" s="73">
        <f t="shared" si="17"/>
        <v>2023</v>
      </c>
      <c r="C96" s="73" t="str">
        <f t="shared" si="18"/>
        <v>2023_Q4</v>
      </c>
      <c r="D96" s="73" t="str">
        <f t="shared" si="19"/>
        <v>2023_H2</v>
      </c>
      <c r="E96" s="73" t="str">
        <f t="shared" si="14"/>
        <v>2023_W43</v>
      </c>
      <c r="F96" s="73" t="str">
        <f t="shared" si="15"/>
        <v>2023_10</v>
      </c>
      <c r="G96" s="73">
        <v>1</v>
      </c>
      <c r="H96" s="4" t="s">
        <v>73</v>
      </c>
      <c r="J96" s="1">
        <v>36069412</v>
      </c>
      <c r="K96" s="1">
        <v>15700</v>
      </c>
      <c r="L96" s="80">
        <v>17877000</v>
      </c>
      <c r="M96" s="1">
        <v>54843084</v>
      </c>
      <c r="N96" s="1">
        <v>32587</v>
      </c>
      <c r="O96">
        <v>36797260</v>
      </c>
      <c r="P96" s="1"/>
      <c r="Q96" s="6">
        <v>22.625211633613549</v>
      </c>
      <c r="R96" s="6">
        <v>1138.6624203821659</v>
      </c>
      <c r="S96" s="80">
        <v>816078080</v>
      </c>
      <c r="T96" s="6">
        <v>22.761688055325259</v>
      </c>
      <c r="U96" s="6">
        <v>1129.200601466842</v>
      </c>
      <c r="V96">
        <v>1248321170</v>
      </c>
      <c r="W96" s="8">
        <v>0</v>
      </c>
      <c r="X96" s="8">
        <v>0.43054184053769951</v>
      </c>
      <c r="Y96" s="8">
        <v>0</v>
      </c>
      <c r="Z96" s="8">
        <v>0.43614597919162451</v>
      </c>
      <c r="AB96" s="6">
        <v>19.721608902731369</v>
      </c>
      <c r="AC96" s="6">
        <v>0.98539196310037869</v>
      </c>
      <c r="AD96" s="6">
        <v>22.764224108104326</v>
      </c>
      <c r="AE96" s="6">
        <v>1.4111503316270142</v>
      </c>
      <c r="AF96" s="1"/>
      <c r="AG96" s="8">
        <v>7.1538864368499877E-2</v>
      </c>
      <c r="AH96" s="8">
        <v>0</v>
      </c>
      <c r="AI96" s="8">
        <v>0</v>
      </c>
      <c r="AJ96" s="8">
        <v>0</v>
      </c>
      <c r="AK96" s="8">
        <v>0</v>
      </c>
      <c r="AL96" s="8">
        <v>1.5214178354190051E-2</v>
      </c>
      <c r="AM96" s="8">
        <v>0</v>
      </c>
      <c r="AN96" s="8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24">
        <f t="shared" si="16"/>
        <v>0</v>
      </c>
      <c r="BB96" s="1"/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1</v>
      </c>
      <c r="BM96" s="8">
        <v>0</v>
      </c>
      <c r="BN96" s="8">
        <v>0</v>
      </c>
      <c r="BO96" s="1"/>
      <c r="BP96" s="6">
        <v>21.571428571428569</v>
      </c>
      <c r="BQ96" s="6">
        <v>16.714285714285719</v>
      </c>
      <c r="BR96" s="6">
        <v>19.571428571428569</v>
      </c>
      <c r="BS96" s="6">
        <v>10.571428571428569</v>
      </c>
      <c r="BU96" s="1">
        <v>33803572</v>
      </c>
      <c r="BV96" s="1">
        <v>74694</v>
      </c>
      <c r="BW96" s="1">
        <f t="shared" si="24"/>
        <v>0</v>
      </c>
      <c r="BX96" s="1">
        <f t="shared" si="25"/>
        <v>0</v>
      </c>
      <c r="BZ96" s="1">
        <v>0</v>
      </c>
      <c r="CA96" s="1">
        <v>0</v>
      </c>
      <c r="CB96" s="1">
        <v>0</v>
      </c>
      <c r="CC96" s="1">
        <v>0</v>
      </c>
      <c r="CE96" s="1">
        <v>2341809.3562499988</v>
      </c>
      <c r="CF96" s="1">
        <v>3981036.25</v>
      </c>
      <c r="CG96" s="1">
        <v>4209259.0137499999</v>
      </c>
      <c r="CH96" s="1">
        <v>3536510.384615385</v>
      </c>
      <c r="CI96" s="24">
        <f t="shared" si="20"/>
        <v>14068615.004615385</v>
      </c>
      <c r="CJ96" s="24">
        <f t="shared" si="21"/>
        <v>10532104.619999999</v>
      </c>
      <c r="CL96" s="1">
        <v>0</v>
      </c>
      <c r="CN96" s="1">
        <v>0</v>
      </c>
      <c r="CP96" s="1">
        <v>1399552</v>
      </c>
      <c r="CQ96" s="1">
        <v>705419.67263712815</v>
      </c>
      <c r="CR96" s="1">
        <v>0</v>
      </c>
      <c r="CS96" s="1">
        <v>0</v>
      </c>
      <c r="CT96" s="1">
        <v>4052300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2231250</v>
      </c>
      <c r="DD96" s="1">
        <v>3723776.230769231</v>
      </c>
      <c r="DE96" s="1">
        <v>0</v>
      </c>
      <c r="DF96" s="1">
        <v>0</v>
      </c>
      <c r="DG96" s="1">
        <v>0</v>
      </c>
      <c r="DH96" s="1">
        <v>0</v>
      </c>
      <c r="DI96" s="1">
        <v>733489.4</v>
      </c>
      <c r="DJ96" s="1">
        <v>1000000</v>
      </c>
      <c r="DK96" s="1">
        <v>0</v>
      </c>
      <c r="DL96" s="1">
        <v>0</v>
      </c>
      <c r="DM96" s="1">
        <v>0</v>
      </c>
      <c r="DN96" s="24">
        <f t="shared" si="22"/>
        <v>7688515.6307692314</v>
      </c>
      <c r="DP96" s="1">
        <v>19057.25</v>
      </c>
      <c r="DQ96" s="1">
        <v>87694.25</v>
      </c>
      <c r="DR96" s="1">
        <v>3897844.711538461</v>
      </c>
      <c r="DS96" s="1">
        <v>4078153.615384615</v>
      </c>
      <c r="DT96" s="24">
        <f t="shared" si="23"/>
        <v>7975998.3269230761</v>
      </c>
      <c r="DV96" s="1">
        <v>397128</v>
      </c>
      <c r="DW96" s="1">
        <v>12037</v>
      </c>
      <c r="DX96" s="1">
        <v>809974.28171828168</v>
      </c>
      <c r="DY96" s="1">
        <v>3760931.1346153822</v>
      </c>
      <c r="EA96" s="1">
        <v>1133386</v>
      </c>
      <c r="EB96" s="1">
        <v>7020192.8840000005</v>
      </c>
      <c r="EC96" s="1">
        <v>98645624</v>
      </c>
      <c r="ED96" s="1">
        <v>5136773.2892000005</v>
      </c>
      <c r="EE96" s="1">
        <v>0</v>
      </c>
      <c r="EF96" s="1">
        <v>0</v>
      </c>
      <c r="EG96" s="1">
        <v>111886</v>
      </c>
      <c r="EH96" s="1">
        <v>930672</v>
      </c>
      <c r="EI96" s="1">
        <v>1266422</v>
      </c>
      <c r="EJ96" s="1">
        <v>0</v>
      </c>
      <c r="EK96" s="1">
        <v>960</v>
      </c>
      <c r="EL96" s="1">
        <v>0</v>
      </c>
      <c r="EM96" s="1">
        <v>36881235</v>
      </c>
      <c r="EN96" s="1">
        <v>3234225.2856000001</v>
      </c>
      <c r="EO96" s="1">
        <v>0</v>
      </c>
      <c r="EP96" s="1">
        <v>0</v>
      </c>
      <c r="EQ96" s="1">
        <v>0</v>
      </c>
      <c r="ER96" s="1">
        <v>0</v>
      </c>
      <c r="ET96"/>
      <c r="EU96">
        <v>22.625211633613549</v>
      </c>
      <c r="EV96">
        <v>1138.6624203821659</v>
      </c>
      <c r="EW96">
        <v>22.761688055325259</v>
      </c>
      <c r="EX96">
        <v>1129.200601466842</v>
      </c>
      <c r="EY96"/>
      <c r="EZ96">
        <v>0.92882890841529286</v>
      </c>
      <c r="FA96" s="37">
        <v>705419.67263712815</v>
      </c>
      <c r="FB96"/>
      <c r="FC96">
        <v>1.3665342422711755</v>
      </c>
      <c r="FD96">
        <v>0.93912041322903972</v>
      </c>
      <c r="FE96">
        <v>0.2957660685954554</v>
      </c>
      <c r="FF96">
        <v>0.58388123014376414</v>
      </c>
      <c r="FG96"/>
      <c r="FH96" s="41">
        <v>12.48748987411766</v>
      </c>
      <c r="FI96" s="41">
        <v>30.299226716966263</v>
      </c>
      <c r="FJ96"/>
      <c r="FK96" s="37">
        <v>0</v>
      </c>
      <c r="FL96">
        <v>0</v>
      </c>
      <c r="FM96"/>
      <c r="FN96"/>
      <c r="FO96"/>
      <c r="FP96" s="48">
        <v>0.98539196310037869</v>
      </c>
      <c r="FQ96" s="41">
        <v>0.88737219776966858</v>
      </c>
      <c r="FR96" s="48">
        <v>0.26606117125657952</v>
      </c>
      <c r="FS96" s="41">
        <v>0.59802294999995009</v>
      </c>
      <c r="FT96" s="48">
        <v>1.2976155939999914</v>
      </c>
      <c r="FU96" s="41">
        <v>0.96443144406647918</v>
      </c>
      <c r="FV96" s="41">
        <v>29.108034168201158</v>
      </c>
      <c r="FW96" s="41">
        <v>12.59313778694894</v>
      </c>
      <c r="FX96" s="41">
        <v>19.721608902731369</v>
      </c>
      <c r="FY96"/>
      <c r="FZ96">
        <v>340000</v>
      </c>
      <c r="GA96"/>
      <c r="GB96"/>
      <c r="GC96" s="45">
        <v>95803893.749999985</v>
      </c>
      <c r="GD96" s="45">
        <v>61087660</v>
      </c>
      <c r="GE96"/>
      <c r="GF96">
        <v>0</v>
      </c>
      <c r="GH96">
        <v>2.0699999999999998</v>
      </c>
      <c r="GJ96">
        <v>32908.82</v>
      </c>
      <c r="GK96">
        <v>0</v>
      </c>
      <c r="GL96">
        <v>0</v>
      </c>
      <c r="GM96">
        <v>1133386</v>
      </c>
      <c r="GN96">
        <v>98645624</v>
      </c>
      <c r="GO96">
        <v>0</v>
      </c>
      <c r="GP96">
        <v>0</v>
      </c>
      <c r="GQ96">
        <v>3038952</v>
      </c>
      <c r="GR96">
        <v>111886</v>
      </c>
      <c r="GS96">
        <v>0</v>
      </c>
      <c r="GT96">
        <v>1266422</v>
      </c>
      <c r="GU96">
        <v>960</v>
      </c>
      <c r="GV96">
        <v>36881235</v>
      </c>
      <c r="GW96">
        <v>0</v>
      </c>
      <c r="GX96">
        <v>0</v>
      </c>
      <c r="GZ96">
        <v>5010.1452020202023</v>
      </c>
      <c r="HA96">
        <v>1980</v>
      </c>
      <c r="HC96">
        <v>1980.4407875404061</v>
      </c>
      <c r="HD96">
        <v>5165.7405140758874</v>
      </c>
      <c r="HF96">
        <v>22.761688055325259</v>
      </c>
      <c r="HG96">
        <v>22.625211633613549</v>
      </c>
    </row>
    <row r="97" spans="1:215" ht="14.45">
      <c r="A97" s="4">
        <v>45229</v>
      </c>
      <c r="B97" s="73">
        <f t="shared" si="17"/>
        <v>2023</v>
      </c>
      <c r="C97" s="73" t="str">
        <f t="shared" si="18"/>
        <v>2023_Q4</v>
      </c>
      <c r="D97" s="73" t="str">
        <f t="shared" si="19"/>
        <v>2023_H2</v>
      </c>
      <c r="E97" s="73" t="str">
        <f t="shared" si="14"/>
        <v>2023_W44</v>
      </c>
      <c r="F97" s="73" t="str">
        <f t="shared" si="15"/>
        <v>2023_10</v>
      </c>
      <c r="G97" s="73">
        <v>1</v>
      </c>
      <c r="H97" s="4" t="s">
        <v>73</v>
      </c>
      <c r="J97" s="1">
        <v>36930920</v>
      </c>
      <c r="K97" s="1">
        <v>9372</v>
      </c>
      <c r="L97" s="80">
        <v>15963981.119999999</v>
      </c>
      <c r="M97" s="1">
        <v>57348852</v>
      </c>
      <c r="N97" s="1">
        <v>20976</v>
      </c>
      <c r="O97">
        <v>33382613.21345621</v>
      </c>
      <c r="P97" s="1"/>
      <c r="Q97" s="6">
        <v>22.510225753689031</v>
      </c>
      <c r="R97" s="6">
        <v>1703.3697309018801</v>
      </c>
      <c r="S97" s="80">
        <v>831323346.5</v>
      </c>
      <c r="T97" s="6">
        <v>21.761549043545362</v>
      </c>
      <c r="U97" s="6">
        <v>1591.4670677658371</v>
      </c>
      <c r="V97">
        <v>1247999855.389024</v>
      </c>
      <c r="W97" s="8">
        <v>2.4116929144991361E-3</v>
      </c>
      <c r="X97" s="8">
        <v>0.15460955889607569</v>
      </c>
      <c r="Y97" s="8">
        <v>3.6854455664978289E-2</v>
      </c>
      <c r="Z97" s="8">
        <v>0.20921415558225029</v>
      </c>
      <c r="AB97" s="6">
        <v>19.678891731094719</v>
      </c>
      <c r="AC97" s="6">
        <v>0.67725346263074693</v>
      </c>
      <c r="AD97" s="6">
        <v>22.875884121460992</v>
      </c>
      <c r="AE97" s="6">
        <v>1.1023396111217822</v>
      </c>
      <c r="AF97" s="1"/>
      <c r="AG97" s="8">
        <v>0.17656799731634271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24">
        <f t="shared" si="16"/>
        <v>1</v>
      </c>
      <c r="BB97" s="1"/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0.2857142857142857</v>
      </c>
      <c r="BM97" s="8">
        <v>0.7142857142857143</v>
      </c>
      <c r="BN97" s="8">
        <v>0</v>
      </c>
      <c r="BO97" s="1"/>
      <c r="BP97" s="6">
        <v>22.142857142857139</v>
      </c>
      <c r="BQ97" s="6">
        <v>17.857142857142861</v>
      </c>
      <c r="BR97" s="6">
        <v>20</v>
      </c>
      <c r="BS97" s="6">
        <v>8.7142857142857135</v>
      </c>
      <c r="BU97" s="1">
        <v>33803572</v>
      </c>
      <c r="BV97" s="1">
        <v>74694</v>
      </c>
      <c r="BW97" s="1">
        <f t="shared" si="24"/>
        <v>0</v>
      </c>
      <c r="BX97" s="1">
        <f t="shared" si="25"/>
        <v>0</v>
      </c>
      <c r="BZ97" s="1">
        <v>20608000</v>
      </c>
      <c r="CA97" s="1">
        <v>56672</v>
      </c>
      <c r="CB97" s="1">
        <v>0</v>
      </c>
      <c r="CC97" s="1">
        <v>0</v>
      </c>
      <c r="CE97" s="1">
        <v>218576.09499999991</v>
      </c>
      <c r="CF97" s="1">
        <v>728920</v>
      </c>
      <c r="CG97" s="1">
        <v>1159495.7012499999</v>
      </c>
      <c r="CH97" s="1">
        <v>3536510.384615385</v>
      </c>
      <c r="CI97" s="24">
        <f t="shared" si="20"/>
        <v>5643502.1808653846</v>
      </c>
      <c r="CJ97" s="24">
        <f t="shared" si="21"/>
        <v>2106991.7962499997</v>
      </c>
      <c r="CL97" s="1">
        <v>0</v>
      </c>
      <c r="CN97" s="1">
        <v>0</v>
      </c>
      <c r="CP97" s="1">
        <v>940106</v>
      </c>
      <c r="CQ97" s="1">
        <v>473843.96347131091</v>
      </c>
      <c r="CR97" s="1">
        <v>162</v>
      </c>
      <c r="CS97" s="1">
        <v>81.653262592040008</v>
      </c>
      <c r="CT97" s="1">
        <v>3241840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733489.4</v>
      </c>
      <c r="DJ97" s="1">
        <v>0</v>
      </c>
      <c r="DK97" s="1">
        <v>4346666.666666667</v>
      </c>
      <c r="DL97" s="1">
        <v>0</v>
      </c>
      <c r="DM97" s="1">
        <v>0</v>
      </c>
      <c r="DN97" s="24">
        <f t="shared" si="22"/>
        <v>5080156.0666666673</v>
      </c>
      <c r="DP97" s="1">
        <v>18811.400000000001</v>
      </c>
      <c r="DQ97" s="1">
        <v>578906.80000000005</v>
      </c>
      <c r="DR97" s="1">
        <v>3897844.711538461</v>
      </c>
      <c r="DS97" s="1">
        <v>4078153.615384615</v>
      </c>
      <c r="DT97" s="24">
        <f t="shared" si="23"/>
        <v>7975998.3269230761</v>
      </c>
      <c r="DV97" s="1">
        <v>373189</v>
      </c>
      <c r="DW97" s="1">
        <v>2109</v>
      </c>
      <c r="DX97" s="1">
        <v>606712.97262737271</v>
      </c>
      <c r="DY97" s="1">
        <v>3760931.1346153822</v>
      </c>
      <c r="EA97" s="1">
        <v>997973</v>
      </c>
      <c r="EB97" s="1">
        <v>6181444.7619999992</v>
      </c>
      <c r="EC97" s="1">
        <v>30679259</v>
      </c>
      <c r="ED97" s="1">
        <v>1617612.2738999999</v>
      </c>
      <c r="EE97" s="1">
        <v>0</v>
      </c>
      <c r="EF97" s="1">
        <v>0</v>
      </c>
      <c r="EG97" s="1">
        <v>116773</v>
      </c>
      <c r="EH97" s="1">
        <v>751127</v>
      </c>
      <c r="EI97" s="1">
        <v>43</v>
      </c>
      <c r="EJ97" s="1">
        <v>0</v>
      </c>
      <c r="EK97" s="1">
        <v>0</v>
      </c>
      <c r="EL97" s="1">
        <v>0</v>
      </c>
      <c r="EM97" s="1">
        <v>15915163</v>
      </c>
      <c r="EN97" s="1">
        <v>1294940.7109000001</v>
      </c>
      <c r="EO97" s="1">
        <v>0</v>
      </c>
      <c r="EP97" s="1">
        <v>0</v>
      </c>
      <c r="EQ97" s="1">
        <v>0</v>
      </c>
      <c r="ER97" s="1">
        <v>0</v>
      </c>
      <c r="ET97"/>
      <c r="EU97">
        <v>22.510225753689031</v>
      </c>
      <c r="EV97">
        <v>1703.3697309018801</v>
      </c>
      <c r="EW97">
        <v>21.761549043545362</v>
      </c>
      <c r="EX97">
        <v>1591.4670677658371</v>
      </c>
      <c r="EY97"/>
      <c r="EZ97">
        <v>0.92705621682833261</v>
      </c>
      <c r="FA97" s="37">
        <v>473925.61673390295</v>
      </c>
      <c r="FB97"/>
      <c r="FC97">
        <v>1.2059287663784697</v>
      </c>
      <c r="FD97">
        <v>0.93816662717332311</v>
      </c>
      <c r="FE97">
        <v>0.38373727354506237</v>
      </c>
      <c r="FF97">
        <v>0.60762192324729569</v>
      </c>
      <c r="FG97"/>
      <c r="FH97" s="41">
        <v>12.44513149529055</v>
      </c>
      <c r="FI97" s="41">
        <v>30.042762177412225</v>
      </c>
      <c r="FJ97"/>
      <c r="FK97" s="37">
        <v>2387715.7305487902</v>
      </c>
      <c r="FL97">
        <v>100487.17542853502</v>
      </c>
      <c r="FM97"/>
      <c r="FN97"/>
      <c r="FO97"/>
      <c r="FP97" s="48">
        <v>0.67725346263074693</v>
      </c>
      <c r="FQ97" s="41">
        <v>0.87470140497229099</v>
      </c>
      <c r="FR97" s="48">
        <v>0.34675315541977136</v>
      </c>
      <c r="FS97" s="41">
        <v>0.59736069605830067</v>
      </c>
      <c r="FT97" s="48">
        <v>1.030532848871236</v>
      </c>
      <c r="FU97" s="41">
        <v>0.96445655157359411</v>
      </c>
      <c r="FV97" s="41">
        <v>28.955710965538891</v>
      </c>
      <c r="FW97" s="41">
        <v>12.827314222071678</v>
      </c>
      <c r="FX97" s="41">
        <v>19.678891731094719</v>
      </c>
      <c r="FY97"/>
      <c r="FZ97">
        <v>0</v>
      </c>
      <c r="GA97"/>
      <c r="GB97"/>
      <c r="GC97" s="45">
        <v>60193710.416666657</v>
      </c>
      <c r="GD97" s="45">
        <v>61087660</v>
      </c>
      <c r="GE97"/>
      <c r="GF97">
        <v>0</v>
      </c>
      <c r="GH97">
        <v>2.0699999999999998</v>
      </c>
      <c r="GJ97">
        <v>14103.78</v>
      </c>
      <c r="GK97">
        <v>1243930.1000000001</v>
      </c>
      <c r="GL97">
        <v>459946.9</v>
      </c>
      <c r="GM97">
        <v>997973</v>
      </c>
      <c r="GN97">
        <v>30679259</v>
      </c>
      <c r="GO97">
        <v>0</v>
      </c>
      <c r="GP97">
        <v>0</v>
      </c>
      <c r="GQ97">
        <v>2431161.6</v>
      </c>
      <c r="GR97">
        <v>116773</v>
      </c>
      <c r="GS97">
        <v>0</v>
      </c>
      <c r="GT97">
        <v>43</v>
      </c>
      <c r="GU97">
        <v>0</v>
      </c>
      <c r="GV97">
        <v>15915163</v>
      </c>
      <c r="GW97">
        <v>0</v>
      </c>
      <c r="GX97">
        <v>0</v>
      </c>
      <c r="GZ97">
        <v>5017.396750476536</v>
      </c>
      <c r="HA97">
        <v>1980</v>
      </c>
      <c r="HC97">
        <v>1979.8931623931619</v>
      </c>
      <c r="HD97">
        <v>5063.1883282023828</v>
      </c>
      <c r="HF97">
        <v>22.594247745360271</v>
      </c>
      <c r="HG97">
        <v>22.564644747544879</v>
      </c>
    </row>
    <row r="98" spans="1:215" ht="14.45">
      <c r="A98" s="4">
        <v>45236</v>
      </c>
      <c r="B98" s="73">
        <f t="shared" si="17"/>
        <v>2023</v>
      </c>
      <c r="C98" s="73" t="str">
        <f t="shared" si="18"/>
        <v>2023_Q4</v>
      </c>
      <c r="D98" s="73" t="str">
        <f t="shared" si="19"/>
        <v>2023_H2</v>
      </c>
      <c r="E98" s="73" t="str">
        <f t="shared" si="14"/>
        <v>2023_W45</v>
      </c>
      <c r="F98" s="73" t="str">
        <f t="shared" ref="F98:F105" si="26">_xlfn.CONCAT(B98,"_",TEXT(MONTH(A98),"00"))</f>
        <v>2023_11</v>
      </c>
      <c r="G98" s="73">
        <v>1</v>
      </c>
      <c r="H98" s="4" t="s">
        <v>73</v>
      </c>
      <c r="J98" s="1">
        <v>36647060</v>
      </c>
      <c r="K98" s="1">
        <v>9163</v>
      </c>
      <c r="L98" s="80">
        <v>15520318.880000001</v>
      </c>
      <c r="M98" s="1">
        <v>55952552</v>
      </c>
      <c r="N98" s="1">
        <v>18481</v>
      </c>
      <c r="O98">
        <v>31077246.78654379</v>
      </c>
      <c r="P98" s="1"/>
      <c r="Q98" s="6">
        <v>22.484745666052628</v>
      </c>
      <c r="R98" s="6">
        <v>1693.8032175038279</v>
      </c>
      <c r="S98" s="80">
        <v>823999823.5</v>
      </c>
      <c r="T98" s="6">
        <v>21.710398385599561</v>
      </c>
      <c r="U98" s="6">
        <v>1681.578203914496</v>
      </c>
      <c r="V98">
        <v>1214752194.610976</v>
      </c>
      <c r="W98" s="8">
        <v>2.454949804381045E-3</v>
      </c>
      <c r="X98" s="8">
        <v>0.1593252379251589</v>
      </c>
      <c r="Y98" s="8">
        <v>4.0788834719315027E-2</v>
      </c>
      <c r="Z98" s="8">
        <v>0.16569760928789171</v>
      </c>
      <c r="AB98" s="6">
        <v>19.551106997211448</v>
      </c>
      <c r="AC98" s="6">
        <v>0.65715601868843154</v>
      </c>
      <c r="AD98" s="6">
        <v>22.562793668701556</v>
      </c>
      <c r="AE98" s="6">
        <v>1.0027276839722303</v>
      </c>
      <c r="AF98" s="1"/>
      <c r="AG98" s="8">
        <v>0.1554702069305281</v>
      </c>
      <c r="AH98" s="8">
        <v>0</v>
      </c>
      <c r="AI98" s="8">
        <v>0</v>
      </c>
      <c r="AJ98" s="8">
        <v>0</v>
      </c>
      <c r="AK98" s="8">
        <v>0.2256235171913786</v>
      </c>
      <c r="AL98" s="8">
        <v>0</v>
      </c>
      <c r="AM98" s="8">
        <v>0</v>
      </c>
      <c r="AN98" s="8">
        <v>3.03203999406862E-2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24">
        <f t="shared" ref="BA98:BA105" si="27">SUM(AP98:AZ98)</f>
        <v>0</v>
      </c>
      <c r="BB98" s="1"/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1</v>
      </c>
      <c r="BN98" s="8">
        <v>0</v>
      </c>
      <c r="BO98" s="1"/>
      <c r="BP98" s="6">
        <v>19.714285714285719</v>
      </c>
      <c r="BQ98" s="6">
        <v>15.71428571428571</v>
      </c>
      <c r="BR98" s="6">
        <v>17.571428571428569</v>
      </c>
      <c r="BS98" s="6">
        <v>5.2857142857142856</v>
      </c>
      <c r="BU98" s="1">
        <v>33803572</v>
      </c>
      <c r="BV98" s="1">
        <v>74694</v>
      </c>
      <c r="BW98" s="1">
        <f t="shared" si="24"/>
        <v>0</v>
      </c>
      <c r="BX98" s="1">
        <f t="shared" si="25"/>
        <v>0</v>
      </c>
      <c r="BZ98" s="1">
        <v>25253454.545454539</v>
      </c>
      <c r="CA98" s="1">
        <v>69447</v>
      </c>
      <c r="CB98" s="1">
        <v>0</v>
      </c>
      <c r="CC98" s="1">
        <v>0</v>
      </c>
      <c r="CE98" s="1">
        <v>75121.525000000009</v>
      </c>
      <c r="CF98" s="1">
        <v>1662383.75</v>
      </c>
      <c r="CG98" s="1">
        <v>3059512.2487499998</v>
      </c>
      <c r="CH98" s="1">
        <v>3536510.384615385</v>
      </c>
      <c r="CI98" s="24">
        <f t="shared" si="20"/>
        <v>8333527.9083653847</v>
      </c>
      <c r="CJ98" s="24">
        <f t="shared" si="21"/>
        <v>4797017.5237499997</v>
      </c>
      <c r="CL98" s="1">
        <v>0</v>
      </c>
      <c r="CN98" s="1">
        <v>0</v>
      </c>
      <c r="CP98" s="1">
        <v>1489997</v>
      </c>
      <c r="CQ98" s="1">
        <v>751006.89075525815</v>
      </c>
      <c r="CR98" s="1">
        <v>36</v>
      </c>
      <c r="CS98" s="1">
        <v>18.14516946489778</v>
      </c>
      <c r="CT98" s="1">
        <v>3241840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733489.4</v>
      </c>
      <c r="DJ98" s="1">
        <v>0</v>
      </c>
      <c r="DK98" s="1">
        <v>4346666.666666667</v>
      </c>
      <c r="DL98" s="1">
        <v>0</v>
      </c>
      <c r="DM98" s="1">
        <v>0</v>
      </c>
      <c r="DN98" s="24">
        <f t="shared" si="22"/>
        <v>5080156.0666666673</v>
      </c>
      <c r="DP98" s="1">
        <v>18811.400000000001</v>
      </c>
      <c r="DQ98" s="1">
        <v>578906.80000000005</v>
      </c>
      <c r="DR98" s="1">
        <v>3897844.711538461</v>
      </c>
      <c r="DS98" s="1">
        <v>4078153.615384615</v>
      </c>
      <c r="DT98" s="24">
        <f t="shared" si="23"/>
        <v>7975998.3269230761</v>
      </c>
      <c r="DV98" s="1">
        <v>324408</v>
      </c>
      <c r="DW98" s="1">
        <v>2408</v>
      </c>
      <c r="DX98" s="1">
        <v>606712.97262737271</v>
      </c>
      <c r="DY98" s="1">
        <v>3760931.1346153822</v>
      </c>
      <c r="EA98" s="1">
        <v>863825</v>
      </c>
      <c r="EB98" s="1">
        <v>5350532.0500000007</v>
      </c>
      <c r="EC98" s="1">
        <v>28484964</v>
      </c>
      <c r="ED98" s="1">
        <v>1081666.5852000001</v>
      </c>
      <c r="EE98" s="1">
        <v>0</v>
      </c>
      <c r="EF98" s="1">
        <v>0</v>
      </c>
      <c r="EG98" s="1">
        <v>110894</v>
      </c>
      <c r="EH98" s="1">
        <v>474406</v>
      </c>
      <c r="EI98" s="1">
        <v>5</v>
      </c>
      <c r="EJ98" s="1">
        <v>0</v>
      </c>
      <c r="EK98" s="1">
        <v>4</v>
      </c>
      <c r="EL98" s="1">
        <v>0</v>
      </c>
      <c r="EM98" s="1">
        <v>14885957</v>
      </c>
      <c r="EN98" s="1">
        <v>1208817.1758000001</v>
      </c>
      <c r="EO98" s="1">
        <v>0</v>
      </c>
      <c r="EP98" s="1">
        <v>0</v>
      </c>
      <c r="EQ98" s="1">
        <v>0</v>
      </c>
      <c r="ER98" s="1">
        <v>0</v>
      </c>
      <c r="ET98"/>
      <c r="EU98">
        <v>22.484745666052628</v>
      </c>
      <c r="EV98">
        <v>1693.8032175038279</v>
      </c>
      <c r="EW98">
        <v>21.710398385599561</v>
      </c>
      <c r="EX98">
        <v>1681.578203914496</v>
      </c>
      <c r="EY98"/>
      <c r="EZ98">
        <v>0.92297397051674435</v>
      </c>
      <c r="FA98" s="37">
        <v>751025.03592472302</v>
      </c>
      <c r="FB98"/>
      <c r="FC98">
        <v>1.0380720816837739</v>
      </c>
      <c r="FD98">
        <v>0.91880244652092746</v>
      </c>
      <c r="FE98">
        <v>0.45541074999069331</v>
      </c>
      <c r="FF98">
        <v>0.6569680208899914</v>
      </c>
      <c r="FG98"/>
      <c r="FH98" s="41">
        <v>13.153623528096851</v>
      </c>
      <c r="FI98" s="41">
        <v>29.748057889598794</v>
      </c>
      <c r="FJ98"/>
      <c r="FK98" s="37">
        <v>2582764.2694512098</v>
      </c>
      <c r="FL98">
        <v>101392.82457146497</v>
      </c>
      <c r="FM98"/>
      <c r="FN98"/>
      <c r="FO98"/>
      <c r="FP98" s="48">
        <v>0.65715601868843154</v>
      </c>
      <c r="FQ98" s="41">
        <v>0.86320627787226756</v>
      </c>
      <c r="FR98" s="48">
        <v>0.31088254689309602</v>
      </c>
      <c r="FS98" s="41">
        <v>0.61455222534794596</v>
      </c>
      <c r="FT98" s="48">
        <v>0.89820551225154976</v>
      </c>
      <c r="FU98" s="41">
        <v>0.92965362793773154</v>
      </c>
      <c r="FV98" s="41">
        <v>28.618057730248307</v>
      </c>
      <c r="FW98" s="41">
        <v>12.598833839724643</v>
      </c>
      <c r="FX98" s="41">
        <v>19.551106997211448</v>
      </c>
      <c r="FY98"/>
      <c r="FZ98">
        <v>0</v>
      </c>
      <c r="GA98"/>
      <c r="GB98"/>
      <c r="GC98" s="45">
        <v>60193710.416666657</v>
      </c>
      <c r="GD98" s="45">
        <v>57490481.875</v>
      </c>
      <c r="GE98"/>
      <c r="GF98">
        <v>0</v>
      </c>
      <c r="GH98">
        <v>2.0699999999999998</v>
      </c>
      <c r="GJ98">
        <v>300844.2</v>
      </c>
      <c r="GK98">
        <v>533112.9</v>
      </c>
      <c r="GL98">
        <v>197120.1</v>
      </c>
      <c r="GM98">
        <v>863825</v>
      </c>
      <c r="GN98">
        <v>28484964</v>
      </c>
      <c r="GO98">
        <v>0</v>
      </c>
      <c r="GP98">
        <v>0</v>
      </c>
      <c r="GQ98">
        <v>2431161.6</v>
      </c>
      <c r="GR98">
        <v>110894</v>
      </c>
      <c r="GS98">
        <v>0</v>
      </c>
      <c r="GT98">
        <v>5</v>
      </c>
      <c r="GU98">
        <v>4</v>
      </c>
      <c r="GV98">
        <v>14885957</v>
      </c>
      <c r="GW98">
        <v>0</v>
      </c>
      <c r="GX98">
        <v>0</v>
      </c>
      <c r="GZ98">
        <v>4771.3477834269906</v>
      </c>
      <c r="HA98">
        <v>980</v>
      </c>
      <c r="HC98">
        <v>983.89518413597739</v>
      </c>
      <c r="HD98">
        <v>4961.9071284360934</v>
      </c>
      <c r="HF98">
        <v>22.63359640861421</v>
      </c>
      <c r="HG98">
        <v>22.540080432100151</v>
      </c>
    </row>
    <row r="99" spans="1:215" ht="14.45">
      <c r="A99" s="4">
        <v>45243</v>
      </c>
      <c r="B99" s="73">
        <f t="shared" si="17"/>
        <v>2023</v>
      </c>
      <c r="C99" s="73" t="str">
        <f t="shared" si="18"/>
        <v>2023_Q4</v>
      </c>
      <c r="D99" s="73" t="str">
        <f t="shared" si="19"/>
        <v>2023_H2</v>
      </c>
      <c r="E99" s="73" t="str">
        <f t="shared" si="14"/>
        <v>2023_W46</v>
      </c>
      <c r="F99" s="73" t="str">
        <f t="shared" si="26"/>
        <v>2023_11</v>
      </c>
      <c r="G99" s="73">
        <v>1</v>
      </c>
      <c r="H99" s="4" t="s">
        <v>73</v>
      </c>
      <c r="J99" s="1">
        <v>36229612</v>
      </c>
      <c r="K99" s="1">
        <v>6001</v>
      </c>
      <c r="L99" s="80">
        <v>12198980</v>
      </c>
      <c r="M99" s="1">
        <v>54957384</v>
      </c>
      <c r="N99" s="1">
        <v>11775</v>
      </c>
      <c r="O99">
        <v>23997500</v>
      </c>
      <c r="P99" s="1"/>
      <c r="Q99" s="6">
        <v>22.517115281278748</v>
      </c>
      <c r="R99" s="6">
        <v>2032.8245292451261</v>
      </c>
      <c r="S99" s="80">
        <v>815786350</v>
      </c>
      <c r="T99" s="6">
        <v>22.627851609530762</v>
      </c>
      <c r="U99" s="6">
        <v>2038.0042462845011</v>
      </c>
      <c r="V99">
        <v>1243567530</v>
      </c>
      <c r="W99" s="8">
        <v>0</v>
      </c>
      <c r="X99" s="8">
        <v>0</v>
      </c>
      <c r="Y99" s="8">
        <v>0</v>
      </c>
      <c r="Z99" s="8">
        <v>0</v>
      </c>
      <c r="AB99" s="6">
        <v>19.460898412493332</v>
      </c>
      <c r="AC99" s="6">
        <v>0.45501804327182893</v>
      </c>
      <c r="AD99" s="6">
        <v>22.365230985496435</v>
      </c>
      <c r="AE99" s="6">
        <v>0.69544856584654169</v>
      </c>
      <c r="AF99" s="1"/>
      <c r="AG99" s="8">
        <v>9.8270636814285231E-2</v>
      </c>
      <c r="AH99" s="8">
        <v>4.6905398137414463E-3</v>
      </c>
      <c r="AI99" s="8">
        <v>0</v>
      </c>
      <c r="AJ99" s="8">
        <v>9.7092149513739082E-2</v>
      </c>
      <c r="AK99" s="8">
        <v>0</v>
      </c>
      <c r="AL99" s="8">
        <v>4.7864649038966362E-3</v>
      </c>
      <c r="AM99" s="8">
        <v>0</v>
      </c>
      <c r="AN99" s="8">
        <v>0.1565838832732257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24">
        <f t="shared" si="27"/>
        <v>0</v>
      </c>
      <c r="BB99" s="1"/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1</v>
      </c>
      <c r="BN99" s="8">
        <v>0</v>
      </c>
      <c r="BO99" s="1"/>
      <c r="BP99" s="6">
        <v>15.571428571428569</v>
      </c>
      <c r="BQ99" s="6">
        <v>10.857142857142859</v>
      </c>
      <c r="BR99" s="6">
        <v>12.28571428571429</v>
      </c>
      <c r="BS99" s="6">
        <v>8</v>
      </c>
      <c r="BU99" s="1">
        <v>33803572</v>
      </c>
      <c r="BV99" s="1">
        <v>74694</v>
      </c>
      <c r="BW99" s="1">
        <f t="shared" si="24"/>
        <v>0</v>
      </c>
      <c r="BX99" s="1">
        <f t="shared" si="25"/>
        <v>0</v>
      </c>
      <c r="BZ99" s="1">
        <v>0</v>
      </c>
      <c r="CA99" s="1">
        <v>0</v>
      </c>
      <c r="CB99" s="1">
        <v>0</v>
      </c>
      <c r="CC99" s="1">
        <v>0</v>
      </c>
      <c r="CE99" s="1">
        <v>151158.96875</v>
      </c>
      <c r="CF99" s="1">
        <v>984133.75</v>
      </c>
      <c r="CG99" s="1">
        <v>3409510.7374999998</v>
      </c>
      <c r="CH99" s="1">
        <v>3536510.384615385</v>
      </c>
      <c r="CI99" s="24">
        <f t="shared" si="20"/>
        <v>8081313.8408653848</v>
      </c>
      <c r="CJ99" s="24">
        <f t="shared" si="21"/>
        <v>4544803.4562499998</v>
      </c>
      <c r="CL99" s="1">
        <v>0</v>
      </c>
      <c r="CN99" s="1">
        <v>0</v>
      </c>
      <c r="CP99" s="1">
        <v>2417075</v>
      </c>
      <c r="CQ99" s="1">
        <v>1218284.319010216</v>
      </c>
      <c r="CR99" s="1">
        <v>0</v>
      </c>
      <c r="CS99" s="1">
        <v>0</v>
      </c>
      <c r="CT99" s="1">
        <v>3241840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733489.4</v>
      </c>
      <c r="DJ99" s="1">
        <v>0</v>
      </c>
      <c r="DK99" s="1">
        <v>4346666.666666667</v>
      </c>
      <c r="DL99" s="1">
        <v>0</v>
      </c>
      <c r="DM99" s="1">
        <v>0</v>
      </c>
      <c r="DN99" s="24">
        <f t="shared" si="22"/>
        <v>5080156.0666666673</v>
      </c>
      <c r="DP99" s="1">
        <v>18811.400000000001</v>
      </c>
      <c r="DQ99" s="1">
        <v>578906.80000000005</v>
      </c>
      <c r="DR99" s="1">
        <v>3897844.711538461</v>
      </c>
      <c r="DS99" s="1">
        <v>4078153.615384615</v>
      </c>
      <c r="DT99" s="24">
        <f t="shared" si="23"/>
        <v>7975998.3269230761</v>
      </c>
      <c r="DV99" s="1">
        <v>285455</v>
      </c>
      <c r="DW99" s="1">
        <v>2429</v>
      </c>
      <c r="DX99" s="1">
        <v>606712.97262737271</v>
      </c>
      <c r="DY99" s="1">
        <v>3760931.1346153822</v>
      </c>
      <c r="EA99" s="1">
        <v>587115</v>
      </c>
      <c r="EB99" s="1">
        <v>3636590.310000001</v>
      </c>
      <c r="EC99" s="1">
        <v>23590802</v>
      </c>
      <c r="ED99" s="1">
        <v>1190308.57</v>
      </c>
      <c r="EE99" s="1">
        <v>0</v>
      </c>
      <c r="EF99" s="1">
        <v>0</v>
      </c>
      <c r="EG99" s="1">
        <v>112633</v>
      </c>
      <c r="EH99" s="1">
        <v>451305</v>
      </c>
      <c r="EI99" s="1">
        <v>0</v>
      </c>
      <c r="EJ99" s="1">
        <v>0</v>
      </c>
      <c r="EK99" s="1">
        <v>0</v>
      </c>
      <c r="EL99" s="1">
        <v>0</v>
      </c>
      <c r="EM99" s="1">
        <v>14095765</v>
      </c>
      <c r="EN99" s="1">
        <v>1208791.9044999999</v>
      </c>
      <c r="EO99" s="1">
        <v>0</v>
      </c>
      <c r="EP99" s="1">
        <v>0</v>
      </c>
      <c r="EQ99" s="1">
        <v>0</v>
      </c>
      <c r="ER99" s="1">
        <v>0</v>
      </c>
      <c r="ET99"/>
      <c r="EU99">
        <v>22.517115281278748</v>
      </c>
      <c r="EV99">
        <v>2032.8245292451261</v>
      </c>
      <c r="EW99">
        <v>22.627851609530762</v>
      </c>
      <c r="EX99">
        <v>2038.0042462845011</v>
      </c>
      <c r="EY99"/>
      <c r="EZ99">
        <v>0.89101132341561351</v>
      </c>
      <c r="FA99" s="37">
        <v>1218284.319010216</v>
      </c>
      <c r="FB99"/>
      <c r="FC99">
        <v>1.4013979422704543</v>
      </c>
      <c r="FD99">
        <v>0.9165226681825035</v>
      </c>
      <c r="FE99">
        <v>0.36879513053601237</v>
      </c>
      <c r="FF99">
        <v>0.68031086867377544</v>
      </c>
      <c r="FG99"/>
      <c r="FH99" s="41">
        <v>12.36524017785151</v>
      </c>
      <c r="FI99" s="41">
        <v>29.628589352774576</v>
      </c>
      <c r="FJ99"/>
      <c r="FK99" s="37">
        <v>0</v>
      </c>
      <c r="FL99">
        <v>0</v>
      </c>
      <c r="FM99"/>
      <c r="FN99"/>
      <c r="FO99"/>
      <c r="FP99" s="48">
        <v>0.45501804327182893</v>
      </c>
      <c r="FQ99" s="41">
        <v>0.79773491684563125</v>
      </c>
      <c r="FR99" s="48">
        <v>0.24813335100916456</v>
      </c>
      <c r="FS99" s="41">
        <v>0.60197415732523685</v>
      </c>
      <c r="FT99" s="48">
        <v>1.0641651096795994</v>
      </c>
      <c r="FU99" s="41">
        <v>0.9141555171297675</v>
      </c>
      <c r="FV99" s="41">
        <v>28.345508910092697</v>
      </c>
      <c r="FW99" s="41">
        <v>12.499408581217793</v>
      </c>
      <c r="FX99" s="41">
        <v>19.460898412493332</v>
      </c>
      <c r="FY99"/>
      <c r="FZ99">
        <v>0</v>
      </c>
      <c r="GA99"/>
      <c r="GB99"/>
      <c r="GC99" s="45">
        <v>60193710.416666657</v>
      </c>
      <c r="GD99" s="45">
        <v>48402584.915322579</v>
      </c>
      <c r="GE99"/>
      <c r="GF99">
        <v>0</v>
      </c>
      <c r="GH99">
        <v>2.0699999999999998</v>
      </c>
      <c r="GJ99">
        <v>100281.4</v>
      </c>
      <c r="GK99">
        <v>246308.4</v>
      </c>
      <c r="GL99">
        <v>0</v>
      </c>
      <c r="GM99">
        <v>587115</v>
      </c>
      <c r="GN99">
        <v>23590802</v>
      </c>
      <c r="GO99">
        <v>0</v>
      </c>
      <c r="GP99">
        <v>0</v>
      </c>
      <c r="GQ99">
        <v>2431161.6</v>
      </c>
      <c r="GR99">
        <v>112633</v>
      </c>
      <c r="GS99">
        <v>0</v>
      </c>
      <c r="GT99">
        <v>0</v>
      </c>
      <c r="GU99">
        <v>0</v>
      </c>
      <c r="GV99">
        <v>14095765</v>
      </c>
      <c r="GW99">
        <v>0</v>
      </c>
      <c r="GX99">
        <v>0</v>
      </c>
      <c r="GZ99">
        <v>4025.9345619561409</v>
      </c>
      <c r="HA99">
        <v>980</v>
      </c>
      <c r="HC99">
        <v>980.89312295325988</v>
      </c>
      <c r="HD99">
        <v>4352.7489080779442</v>
      </c>
      <c r="HF99">
        <v>22.627851609530762</v>
      </c>
      <c r="HG99">
        <v>22.517115281278748</v>
      </c>
    </row>
    <row r="100" spans="1:215" ht="14.45">
      <c r="A100" s="4">
        <v>45250</v>
      </c>
      <c r="B100" s="73">
        <f t="shared" si="17"/>
        <v>2023</v>
      </c>
      <c r="C100" s="73" t="str">
        <f t="shared" si="18"/>
        <v>2023_Q4</v>
      </c>
      <c r="D100" s="73" t="str">
        <f t="shared" si="19"/>
        <v>2023_H2</v>
      </c>
      <c r="E100" s="73" t="str">
        <f t="shared" si="14"/>
        <v>2023_W47</v>
      </c>
      <c r="F100" s="73" t="str">
        <f t="shared" si="26"/>
        <v>2023_11</v>
      </c>
      <c r="G100" s="73">
        <v>1</v>
      </c>
      <c r="H100" s="4" t="s">
        <v>73</v>
      </c>
      <c r="J100" s="1">
        <v>35928048</v>
      </c>
      <c r="K100" s="1">
        <v>5944</v>
      </c>
      <c r="L100" s="80">
        <v>12098120</v>
      </c>
      <c r="M100" s="1">
        <v>54135768</v>
      </c>
      <c r="N100" s="1">
        <v>11322</v>
      </c>
      <c r="O100">
        <v>23077560</v>
      </c>
      <c r="P100" s="1"/>
      <c r="Q100" s="6">
        <v>22.491888231723578</v>
      </c>
      <c r="R100" s="6">
        <v>2035.3499327052491</v>
      </c>
      <c r="S100" s="80">
        <v>808089640</v>
      </c>
      <c r="T100" s="6">
        <v>22.64488258483744</v>
      </c>
      <c r="U100" s="6">
        <v>2038.2935877053519</v>
      </c>
      <c r="V100">
        <v>1225898110</v>
      </c>
      <c r="W100" s="8">
        <v>0</v>
      </c>
      <c r="X100" s="8">
        <v>0</v>
      </c>
      <c r="Y100" s="8">
        <v>0</v>
      </c>
      <c r="Z100" s="8">
        <v>0</v>
      </c>
      <c r="AB100" s="6">
        <v>19.432306044704859</v>
      </c>
      <c r="AC100" s="6">
        <v>0.45567589217844795</v>
      </c>
      <c r="AD100" s="6">
        <v>22.286536153630472</v>
      </c>
      <c r="AE100" s="6">
        <v>0.67747228706940044</v>
      </c>
      <c r="AF100" s="1"/>
      <c r="AG100" s="8">
        <v>7.868454438063463E-2</v>
      </c>
      <c r="AH100" s="8">
        <v>1.9994962244878301E-3</v>
      </c>
      <c r="AI100" s="8">
        <v>0.43006303054405343</v>
      </c>
      <c r="AJ100" s="8">
        <v>0.16857765785022591</v>
      </c>
      <c r="AK100" s="8">
        <v>0</v>
      </c>
      <c r="AL100" s="8">
        <v>1.634996993811013E-3</v>
      </c>
      <c r="AM100" s="8">
        <v>0.42992335143632371</v>
      </c>
      <c r="AN100" s="8">
        <v>0.1336282690286214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24">
        <f t="shared" si="27"/>
        <v>1</v>
      </c>
      <c r="BB100" s="1"/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1</v>
      </c>
      <c r="BN100" s="8">
        <v>0</v>
      </c>
      <c r="BO100" s="1"/>
      <c r="BP100" s="6">
        <v>17</v>
      </c>
      <c r="BQ100" s="6">
        <v>11.71428571428571</v>
      </c>
      <c r="BR100" s="6">
        <v>13.571428571428569</v>
      </c>
      <c r="BS100" s="6">
        <v>8.4285714285714288</v>
      </c>
      <c r="BU100" s="1">
        <v>33803572</v>
      </c>
      <c r="BV100" s="1">
        <v>74694</v>
      </c>
      <c r="BW100" s="1">
        <f t="shared" si="24"/>
        <v>0</v>
      </c>
      <c r="BX100" s="1">
        <f t="shared" si="25"/>
        <v>0</v>
      </c>
      <c r="BZ100" s="1">
        <v>0</v>
      </c>
      <c r="CA100" s="1">
        <v>0</v>
      </c>
      <c r="CB100" s="1">
        <v>0</v>
      </c>
      <c r="CC100" s="1">
        <v>0</v>
      </c>
      <c r="CE100" s="1">
        <v>293788.52124999987</v>
      </c>
      <c r="CF100" s="1">
        <v>1373512.5</v>
      </c>
      <c r="CG100" s="1">
        <v>7133798.2437500004</v>
      </c>
      <c r="CH100" s="1">
        <v>3536510.384615385</v>
      </c>
      <c r="CI100" s="24">
        <f t="shared" si="20"/>
        <v>12337609.649615385</v>
      </c>
      <c r="CJ100" s="24">
        <f t="shared" si="21"/>
        <v>8801099.2650000006</v>
      </c>
      <c r="CL100" s="1">
        <v>0</v>
      </c>
      <c r="CN100" s="1">
        <v>0</v>
      </c>
      <c r="CP100" s="1">
        <v>2422075</v>
      </c>
      <c r="CQ100" s="1">
        <v>1220804.4814358971</v>
      </c>
      <c r="CR100" s="1">
        <v>405</v>
      </c>
      <c r="CS100" s="1">
        <v>204.13315648010001</v>
      </c>
      <c r="CT100" s="1">
        <v>3241840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733489.4</v>
      </c>
      <c r="DJ100" s="1">
        <v>0</v>
      </c>
      <c r="DK100" s="1">
        <v>4346666.666666667</v>
      </c>
      <c r="DL100" s="1">
        <v>0</v>
      </c>
      <c r="DM100" s="1">
        <v>0</v>
      </c>
      <c r="DN100" s="24">
        <f t="shared" si="22"/>
        <v>5080156.0666666673</v>
      </c>
      <c r="DP100" s="1">
        <v>18811.400000000001</v>
      </c>
      <c r="DQ100" s="1">
        <v>578906.80000000005</v>
      </c>
      <c r="DR100" s="1">
        <v>3897844.711538461</v>
      </c>
      <c r="DS100" s="1">
        <v>4078153.615384615</v>
      </c>
      <c r="DT100" s="24">
        <f t="shared" si="23"/>
        <v>7975998.3269230761</v>
      </c>
      <c r="DV100" s="1">
        <v>396850</v>
      </c>
      <c r="DW100" s="1">
        <v>18302</v>
      </c>
      <c r="DX100" s="1">
        <v>29606712.972627379</v>
      </c>
      <c r="DY100" s="1">
        <v>3760931.1346153822</v>
      </c>
      <c r="EA100" s="1">
        <v>427396</v>
      </c>
      <c r="EB100" s="1">
        <v>2647290.824</v>
      </c>
      <c r="EC100" s="1">
        <v>103712198</v>
      </c>
      <c r="ED100" s="1">
        <v>4799614.3618000001</v>
      </c>
      <c r="EE100" s="1">
        <v>0</v>
      </c>
      <c r="EF100" s="1">
        <v>0</v>
      </c>
      <c r="EG100" s="1">
        <v>133567</v>
      </c>
      <c r="EH100" s="1">
        <v>562520</v>
      </c>
      <c r="EI100" s="1">
        <v>1</v>
      </c>
      <c r="EJ100" s="1">
        <v>0</v>
      </c>
      <c r="EK100" s="1">
        <v>0</v>
      </c>
      <c r="EL100" s="1">
        <v>0</v>
      </c>
      <c r="EM100" s="1">
        <v>34661206</v>
      </c>
      <c r="EN100" s="1">
        <v>3071836.9654000001</v>
      </c>
      <c r="EO100" s="1">
        <v>0</v>
      </c>
      <c r="EP100" s="1">
        <v>0</v>
      </c>
      <c r="EQ100" s="1">
        <v>0</v>
      </c>
      <c r="ER100" s="1">
        <v>0</v>
      </c>
      <c r="ET100"/>
      <c r="EU100">
        <v>22.491888231723578</v>
      </c>
      <c r="EV100">
        <v>2035.3499327052491</v>
      </c>
      <c r="EW100">
        <v>22.64488258483744</v>
      </c>
      <c r="EX100">
        <v>2038.2935877053519</v>
      </c>
      <c r="EY100"/>
      <c r="EZ100">
        <v>0.85698724959713179</v>
      </c>
      <c r="FA100" s="37">
        <v>1221008.6145923771</v>
      </c>
      <c r="FB100"/>
      <c r="FC100">
        <v>1.3062265563019302</v>
      </c>
      <c r="FD100">
        <v>0.91771036755625957</v>
      </c>
      <c r="FE100">
        <v>1.3969662744418745</v>
      </c>
      <c r="FF100">
        <v>0.86147093702248012</v>
      </c>
      <c r="FG100"/>
      <c r="FH100" s="41">
        <v>13.127464148963059</v>
      </c>
      <c r="FI100" s="41">
        <v>29.327644723413187</v>
      </c>
      <c r="FJ100"/>
      <c r="FK100" s="37">
        <v>0</v>
      </c>
      <c r="FL100">
        <v>0</v>
      </c>
      <c r="FM100"/>
      <c r="FN100"/>
      <c r="FO100"/>
      <c r="FP100" s="48">
        <v>0.45567589217844795</v>
      </c>
      <c r="FQ100" s="41">
        <v>0.75245789420871412</v>
      </c>
      <c r="FR100" s="48">
        <v>1.3284839544730001</v>
      </c>
      <c r="FS100" s="41">
        <v>0.85730089843030688</v>
      </c>
      <c r="FT100" s="48">
        <v>1.2975263988915962</v>
      </c>
      <c r="FU100" s="41">
        <v>0.92539996264537672</v>
      </c>
      <c r="FV100" s="41">
        <v>28.116334242389858</v>
      </c>
      <c r="FW100" s="41">
        <v>13.19273367758902</v>
      </c>
      <c r="FX100" s="41">
        <v>19.432306044704859</v>
      </c>
      <c r="FY100"/>
      <c r="FZ100">
        <v>0</v>
      </c>
      <c r="GA100"/>
      <c r="GB100"/>
      <c r="GC100" s="45">
        <v>60193710.416666657</v>
      </c>
      <c r="GD100" s="45">
        <v>48402584.915322579</v>
      </c>
      <c r="GE100"/>
      <c r="GF100">
        <v>0</v>
      </c>
      <c r="GH100">
        <v>2.0699999999999998</v>
      </c>
      <c r="GJ100">
        <v>85140.700000000012</v>
      </c>
      <c r="GK100">
        <v>82102.8</v>
      </c>
      <c r="GL100">
        <v>0</v>
      </c>
      <c r="GM100">
        <v>427396</v>
      </c>
      <c r="GN100">
        <v>103712198</v>
      </c>
      <c r="GO100">
        <v>0</v>
      </c>
      <c r="GP100">
        <v>0</v>
      </c>
      <c r="GQ100">
        <v>2431161.6</v>
      </c>
      <c r="GR100">
        <v>133567</v>
      </c>
      <c r="GS100">
        <v>0</v>
      </c>
      <c r="GT100">
        <v>1</v>
      </c>
      <c r="GU100">
        <v>0</v>
      </c>
      <c r="GV100">
        <v>34661206</v>
      </c>
      <c r="GW100">
        <v>0</v>
      </c>
      <c r="GX100">
        <v>0</v>
      </c>
      <c r="GZ100">
        <v>4129.3288149841073</v>
      </c>
      <c r="HA100">
        <v>1040.986983496208</v>
      </c>
      <c r="HC100">
        <v>1068.3592922837499</v>
      </c>
      <c r="HD100">
        <v>3967.0925508221922</v>
      </c>
      <c r="HF100">
        <v>22.64488258483744</v>
      </c>
      <c r="HG100">
        <v>22.491888231723578</v>
      </c>
    </row>
    <row r="101" spans="1:215" ht="14.45">
      <c r="A101" s="4">
        <v>45257</v>
      </c>
      <c r="B101" s="73">
        <f t="shared" si="17"/>
        <v>2023</v>
      </c>
      <c r="C101" s="73" t="str">
        <f t="shared" si="18"/>
        <v>2023_Q4</v>
      </c>
      <c r="D101" s="73" t="str">
        <f t="shared" si="19"/>
        <v>2023_H2</v>
      </c>
      <c r="E101" s="73" t="str">
        <f t="shared" si="14"/>
        <v>2023_W48</v>
      </c>
      <c r="F101" s="73" t="str">
        <f t="shared" si="26"/>
        <v>2023_11</v>
      </c>
      <c r="G101" s="73">
        <v>1</v>
      </c>
      <c r="H101" s="4" t="s">
        <v>73</v>
      </c>
      <c r="J101" s="1">
        <v>36314484</v>
      </c>
      <c r="K101" s="1">
        <v>5617</v>
      </c>
      <c r="L101" s="80">
        <v>11433660</v>
      </c>
      <c r="M101" s="1">
        <v>55384176</v>
      </c>
      <c r="N101" s="1">
        <v>11305</v>
      </c>
      <c r="O101">
        <v>23093900</v>
      </c>
      <c r="P101" s="1"/>
      <c r="Q101" s="6">
        <v>22.471691460630421</v>
      </c>
      <c r="R101" s="6">
        <v>2035.545664945701</v>
      </c>
      <c r="S101" s="80">
        <v>816047880</v>
      </c>
      <c r="T101" s="6">
        <v>22.620016049349552</v>
      </c>
      <c r="U101" s="6">
        <v>2042.8040689960189</v>
      </c>
      <c r="V101">
        <v>1252790950</v>
      </c>
      <c r="W101" s="8">
        <v>0</v>
      </c>
      <c r="X101" s="8">
        <v>0</v>
      </c>
      <c r="Y101" s="8">
        <v>0</v>
      </c>
      <c r="Z101" s="8">
        <v>0</v>
      </c>
      <c r="AB101" s="6">
        <v>19.34998998600264</v>
      </c>
      <c r="AC101" s="6">
        <v>0.42853484567373235</v>
      </c>
      <c r="AD101" s="6">
        <v>22.226426718126611</v>
      </c>
      <c r="AE101" s="6">
        <v>0.67932697583974533</v>
      </c>
      <c r="AF101" s="1"/>
      <c r="AG101" s="8">
        <v>5.7683529772520142E-2</v>
      </c>
      <c r="AH101" s="8">
        <v>1.9568332231946462E-3</v>
      </c>
      <c r="AI101" s="8">
        <v>0.44450190732408762</v>
      </c>
      <c r="AJ101" s="8">
        <v>0.1555954603981945</v>
      </c>
      <c r="AK101" s="8">
        <v>4.0999205298737303E-2</v>
      </c>
      <c r="AL101" s="8">
        <v>0</v>
      </c>
      <c r="AM101" s="8">
        <v>0.44031255602111741</v>
      </c>
      <c r="AN101" s="8">
        <v>0.13125219438900859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24">
        <f t="shared" si="27"/>
        <v>0</v>
      </c>
      <c r="BB101" s="1"/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0.5714285714285714</v>
      </c>
      <c r="BN101" s="8">
        <v>0.42857142857142849</v>
      </c>
      <c r="BO101" s="1"/>
      <c r="BP101" s="6">
        <v>14.571428571428569</v>
      </c>
      <c r="BQ101" s="6">
        <v>9.5714285714285712</v>
      </c>
      <c r="BR101" s="6">
        <v>11</v>
      </c>
      <c r="BS101" s="6">
        <v>9.2857142857142865</v>
      </c>
      <c r="BU101" s="1">
        <v>33803572</v>
      </c>
      <c r="BV101" s="1">
        <v>74694</v>
      </c>
      <c r="BW101" s="1">
        <f t="shared" si="24"/>
        <v>0</v>
      </c>
      <c r="BX101" s="1">
        <f t="shared" si="25"/>
        <v>0</v>
      </c>
      <c r="BZ101" s="1">
        <v>0</v>
      </c>
      <c r="CA101" s="1">
        <v>0</v>
      </c>
      <c r="CB101" s="1">
        <v>0</v>
      </c>
      <c r="CC101" s="1">
        <v>0</v>
      </c>
      <c r="CE101" s="1">
        <v>436955.45749999979</v>
      </c>
      <c r="CF101" s="1">
        <v>830443.75</v>
      </c>
      <c r="CG101" s="1">
        <v>9079387.9162499998</v>
      </c>
      <c r="CH101" s="1">
        <v>3536510.384615385</v>
      </c>
      <c r="CI101" s="24">
        <f t="shared" si="20"/>
        <v>13883297.508365385</v>
      </c>
      <c r="CJ101" s="24">
        <f t="shared" si="21"/>
        <v>10346787.123749999</v>
      </c>
      <c r="CL101" s="1">
        <v>0</v>
      </c>
      <c r="CN101" s="1">
        <v>0</v>
      </c>
      <c r="CP101" s="1">
        <v>2774744</v>
      </c>
      <c r="CQ101" s="1">
        <v>1398561.1139363421</v>
      </c>
      <c r="CR101" s="1">
        <v>1174</v>
      </c>
      <c r="CS101" s="1">
        <v>591.73413754972194</v>
      </c>
      <c r="CT101" s="1">
        <v>3241840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733489.4</v>
      </c>
      <c r="DJ101" s="1">
        <v>0</v>
      </c>
      <c r="DK101" s="1">
        <v>4346666.666666667</v>
      </c>
      <c r="DL101" s="1">
        <v>0</v>
      </c>
      <c r="DM101" s="1">
        <v>0</v>
      </c>
      <c r="DN101" s="24">
        <f t="shared" si="22"/>
        <v>5080156.0666666673</v>
      </c>
      <c r="DP101" s="1">
        <v>18811.400000000001</v>
      </c>
      <c r="DQ101" s="1">
        <v>578906.80000000005</v>
      </c>
      <c r="DR101" s="1">
        <v>3897844.711538461</v>
      </c>
      <c r="DS101" s="1">
        <v>4078153.615384615</v>
      </c>
      <c r="DT101" s="24">
        <f t="shared" si="23"/>
        <v>7975998.3269230761</v>
      </c>
      <c r="DV101" s="1">
        <v>279219</v>
      </c>
      <c r="DW101" s="1">
        <v>2076</v>
      </c>
      <c r="DX101" s="1">
        <v>606712.97262737271</v>
      </c>
      <c r="DY101" s="1">
        <v>3760931.1346153822</v>
      </c>
      <c r="EA101" s="1">
        <v>744359</v>
      </c>
      <c r="EB101" s="1">
        <v>4610559.6459999997</v>
      </c>
      <c r="EC101" s="1">
        <v>75065269</v>
      </c>
      <c r="ED101" s="1">
        <v>3537585.4276999999</v>
      </c>
      <c r="EE101" s="1">
        <v>0</v>
      </c>
      <c r="EF101" s="1">
        <v>0</v>
      </c>
      <c r="EG101" s="1">
        <v>126537</v>
      </c>
      <c r="EH101" s="1">
        <v>649576</v>
      </c>
      <c r="EI101" s="1">
        <v>4</v>
      </c>
      <c r="EJ101" s="1">
        <v>0</v>
      </c>
      <c r="EK101" s="1">
        <v>0</v>
      </c>
      <c r="EL101" s="1">
        <v>0</v>
      </c>
      <c r="EM101" s="1">
        <v>4540300</v>
      </c>
      <c r="EN101" s="1">
        <v>620052.21020000009</v>
      </c>
      <c r="EO101" s="1">
        <v>0</v>
      </c>
      <c r="EP101" s="1">
        <v>0</v>
      </c>
      <c r="EQ101" s="1">
        <v>0</v>
      </c>
      <c r="ER101" s="1">
        <v>0</v>
      </c>
      <c r="ET101"/>
      <c r="EU101">
        <v>22.471691460630421</v>
      </c>
      <c r="EV101">
        <v>2035.545664945701</v>
      </c>
      <c r="EW101">
        <v>22.620016049349552</v>
      </c>
      <c r="EX101">
        <v>2042.8040689960189</v>
      </c>
      <c r="EY101"/>
      <c r="EZ101">
        <v>0.81645952047652914</v>
      </c>
      <c r="FA101" s="37">
        <v>1399152.8480738918</v>
      </c>
      <c r="FB101"/>
      <c r="FC101">
        <v>1.2901528187668674</v>
      </c>
      <c r="FD101">
        <v>0.92240888795789322</v>
      </c>
      <c r="FE101">
        <v>1.4320336376146741</v>
      </c>
      <c r="FF101">
        <v>0.91136924667436259</v>
      </c>
      <c r="FG101"/>
      <c r="FH101" s="41">
        <v>13.530067314912339</v>
      </c>
      <c r="FI101" s="41">
        <v>29.02987106947467</v>
      </c>
      <c r="FJ101"/>
      <c r="FK101" s="37">
        <v>0</v>
      </c>
      <c r="FL101">
        <v>0</v>
      </c>
      <c r="FM101"/>
      <c r="FN101"/>
      <c r="FO101"/>
      <c r="FP101" s="48">
        <v>0.42853484567373235</v>
      </c>
      <c r="FQ101" s="41">
        <v>0.69774039821763256</v>
      </c>
      <c r="FR101" s="48">
        <v>1.4027039220875401</v>
      </c>
      <c r="FS101" s="41">
        <v>0.94012793382178239</v>
      </c>
      <c r="FT101" s="48">
        <v>1.2285319315290235</v>
      </c>
      <c r="FU101" s="41">
        <v>0.93816501602553171</v>
      </c>
      <c r="FV101" s="41">
        <v>27.838581465966751</v>
      </c>
      <c r="FW101" s="41">
        <v>13.323152887395121</v>
      </c>
      <c r="FX101" s="41">
        <v>19.34998998600264</v>
      </c>
      <c r="FY101"/>
      <c r="FZ101">
        <v>0</v>
      </c>
      <c r="GA101"/>
      <c r="GB101"/>
      <c r="GC101" s="45">
        <v>6656666.666666666</v>
      </c>
      <c r="GD101" s="45">
        <v>722154.125</v>
      </c>
      <c r="GE101"/>
      <c r="GF101">
        <v>0</v>
      </c>
      <c r="GH101">
        <v>2.0699999999999998</v>
      </c>
      <c r="GJ101">
        <v>50098.490000000013</v>
      </c>
      <c r="GK101">
        <v>61577.1</v>
      </c>
      <c r="GL101">
        <v>0</v>
      </c>
      <c r="GM101">
        <v>744359</v>
      </c>
      <c r="GN101">
        <v>75065269</v>
      </c>
      <c r="GO101">
        <v>0</v>
      </c>
      <c r="GP101">
        <v>0</v>
      </c>
      <c r="GQ101">
        <v>2431161.6</v>
      </c>
      <c r="GR101">
        <v>126537</v>
      </c>
      <c r="GS101">
        <v>0</v>
      </c>
      <c r="GT101">
        <v>4</v>
      </c>
      <c r="GU101">
        <v>0</v>
      </c>
      <c r="GV101">
        <v>4540300</v>
      </c>
      <c r="GW101">
        <v>0</v>
      </c>
      <c r="GX101">
        <v>0</v>
      </c>
      <c r="GZ101">
        <v>4160.529125700391</v>
      </c>
      <c r="HA101">
        <v>1049.54384205269</v>
      </c>
      <c r="HC101">
        <v>1067.5557454407549</v>
      </c>
      <c r="HD101">
        <v>4047.9724706268762</v>
      </c>
      <c r="HF101">
        <v>22.620016049349552</v>
      </c>
      <c r="HG101">
        <v>22.471691460630421</v>
      </c>
    </row>
    <row r="102" spans="1:215" ht="14.45">
      <c r="A102" s="4">
        <v>45264</v>
      </c>
      <c r="B102" s="73">
        <f t="shared" si="17"/>
        <v>2023</v>
      </c>
      <c r="C102" s="73" t="str">
        <f t="shared" si="18"/>
        <v>2023_Q4</v>
      </c>
      <c r="D102" s="73" t="str">
        <f t="shared" si="19"/>
        <v>2023_H2</v>
      </c>
      <c r="E102" s="73" t="str">
        <f t="shared" si="14"/>
        <v>2023_W49</v>
      </c>
      <c r="F102" s="73" t="str">
        <f t="shared" si="26"/>
        <v>2023_12</v>
      </c>
      <c r="G102" s="73">
        <v>1</v>
      </c>
      <c r="H102" s="4" t="s">
        <v>73</v>
      </c>
      <c r="J102" s="1">
        <v>36414628</v>
      </c>
      <c r="K102" s="1">
        <v>5776</v>
      </c>
      <c r="L102" s="80">
        <v>8877620</v>
      </c>
      <c r="M102" s="1">
        <v>55048728</v>
      </c>
      <c r="N102" s="1">
        <v>11326</v>
      </c>
      <c r="O102">
        <v>17142800</v>
      </c>
      <c r="P102" s="1"/>
      <c r="Q102" s="6">
        <v>22.464515084432549</v>
      </c>
      <c r="R102" s="6">
        <v>1536.9840720221609</v>
      </c>
      <c r="S102" s="80">
        <v>818036960</v>
      </c>
      <c r="T102" s="6">
        <v>22.61049337961088</v>
      </c>
      <c r="U102" s="6">
        <v>1513.579374889634</v>
      </c>
      <c r="V102">
        <v>1244678900</v>
      </c>
      <c r="W102" s="8">
        <v>0</v>
      </c>
      <c r="X102" s="8">
        <v>0.24436012147954461</v>
      </c>
      <c r="Y102" s="8">
        <v>0</v>
      </c>
      <c r="Z102" s="8">
        <v>0.25918563487014962</v>
      </c>
      <c r="AB102" s="6">
        <v>19.331098952648809</v>
      </c>
      <c r="AC102" s="6">
        <v>0.44059503700892155</v>
      </c>
      <c r="AD102" s="6">
        <v>22.05680610478035</v>
      </c>
      <c r="AE102" s="6">
        <v>0.67263389914147587</v>
      </c>
      <c r="AF102" s="1"/>
      <c r="AG102" s="8">
        <v>0.14798888976223171</v>
      </c>
      <c r="AH102" s="8">
        <v>1.3303646434084861E-3</v>
      </c>
      <c r="AI102" s="8">
        <v>0.46408716164349878</v>
      </c>
      <c r="AJ102" s="8">
        <v>0.20214591299323531</v>
      </c>
      <c r="AK102" s="8">
        <v>0</v>
      </c>
      <c r="AL102" s="8">
        <v>0.1134700137881149</v>
      </c>
      <c r="AM102" s="8">
        <v>0.44868680350081369</v>
      </c>
      <c r="AN102" s="8">
        <v>0.3204390753536055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24">
        <f t="shared" si="27"/>
        <v>0</v>
      </c>
      <c r="BB102" s="1"/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1</v>
      </c>
      <c r="BO102" s="1"/>
      <c r="BP102" s="6">
        <v>15.28571428571429</v>
      </c>
      <c r="BQ102" s="6">
        <v>10.142857142857141</v>
      </c>
      <c r="BR102" s="6">
        <v>11.857142857142859</v>
      </c>
      <c r="BS102" s="6">
        <v>9.8571428571428577</v>
      </c>
      <c r="BU102" s="1">
        <v>33803572</v>
      </c>
      <c r="BV102" s="1">
        <v>74694</v>
      </c>
      <c r="BW102" s="1">
        <f t="shared" si="24"/>
        <v>0</v>
      </c>
      <c r="BX102" s="1">
        <f t="shared" si="25"/>
        <v>0</v>
      </c>
      <c r="BZ102" s="1">
        <v>0</v>
      </c>
      <c r="CA102" s="1">
        <v>0</v>
      </c>
      <c r="CB102" s="1">
        <v>0</v>
      </c>
      <c r="CC102" s="1">
        <v>0</v>
      </c>
      <c r="CE102" s="1">
        <v>207340.44875000001</v>
      </c>
      <c r="CF102" s="1">
        <v>2112713.75</v>
      </c>
      <c r="CG102" s="1">
        <v>2989238.8687499999</v>
      </c>
      <c r="CH102" s="1">
        <v>3536510.384615385</v>
      </c>
      <c r="CI102" s="24">
        <f t="shared" si="20"/>
        <v>8845803.4521153849</v>
      </c>
      <c r="CJ102" s="24">
        <f t="shared" si="21"/>
        <v>5309293.0674999999</v>
      </c>
      <c r="CL102" s="1">
        <v>0</v>
      </c>
      <c r="CN102" s="1">
        <v>0</v>
      </c>
      <c r="CP102" s="1">
        <v>2985365</v>
      </c>
      <c r="CQ102" s="1">
        <v>1504720.9399881819</v>
      </c>
      <c r="CR102" s="1">
        <v>787</v>
      </c>
      <c r="CS102" s="1">
        <v>396.67356580207093</v>
      </c>
      <c r="CT102" s="1">
        <v>4052300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733489.4</v>
      </c>
      <c r="DJ102" s="1">
        <v>0</v>
      </c>
      <c r="DK102" s="1">
        <v>4346666.666666667</v>
      </c>
      <c r="DL102" s="1">
        <v>0</v>
      </c>
      <c r="DM102" s="1">
        <v>0</v>
      </c>
      <c r="DN102" s="24">
        <f t="shared" si="22"/>
        <v>5080156.0666666673</v>
      </c>
      <c r="DP102" s="1">
        <v>23000.5</v>
      </c>
      <c r="DQ102" s="1">
        <v>288784.5</v>
      </c>
      <c r="DR102" s="1">
        <v>3897844.711538461</v>
      </c>
      <c r="DS102" s="1">
        <v>4078153.615384615</v>
      </c>
      <c r="DT102" s="24">
        <f t="shared" si="23"/>
        <v>7975998.3269230761</v>
      </c>
      <c r="DV102" s="1">
        <v>486533</v>
      </c>
      <c r="DW102" s="1">
        <v>1915</v>
      </c>
      <c r="DX102" s="1">
        <v>421793.60314685322</v>
      </c>
      <c r="DY102" s="1">
        <v>3760931.1346153822</v>
      </c>
      <c r="EA102" s="1">
        <v>853890</v>
      </c>
      <c r="EB102" s="1">
        <v>5288994.66</v>
      </c>
      <c r="EC102" s="1">
        <v>0</v>
      </c>
      <c r="ED102" s="1">
        <v>0</v>
      </c>
      <c r="EE102" s="1">
        <v>0</v>
      </c>
      <c r="EF102" s="1">
        <v>0</v>
      </c>
      <c r="EG102" s="1">
        <v>129305</v>
      </c>
      <c r="EH102" s="1">
        <v>692474</v>
      </c>
      <c r="EI102" s="1">
        <v>1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T102"/>
      <c r="EU102">
        <v>22.464515084432549</v>
      </c>
      <c r="EV102">
        <v>1536.9840720221609</v>
      </c>
      <c r="EW102">
        <v>22.61049337961088</v>
      </c>
      <c r="EX102">
        <v>1513.579374889634</v>
      </c>
      <c r="EY102"/>
      <c r="EZ102">
        <v>0.81290915855886137</v>
      </c>
      <c r="FA102" s="37">
        <v>1505117.6135539841</v>
      </c>
      <c r="FB102"/>
      <c r="FC102">
        <v>2.3909318338522216</v>
      </c>
      <c r="FD102">
        <v>0.93286094510246909</v>
      </c>
      <c r="FE102">
        <v>1.5284849951340269</v>
      </c>
      <c r="FF102">
        <v>0.9282057045845733</v>
      </c>
      <c r="FG102"/>
      <c r="FH102" s="41">
        <v>13.818910293503961</v>
      </c>
      <c r="FI102" s="41">
        <v>29.051600345199333</v>
      </c>
      <c r="FJ102"/>
      <c r="FK102" s="37">
        <v>0</v>
      </c>
      <c r="FL102">
        <v>0</v>
      </c>
      <c r="FM102"/>
      <c r="FN102"/>
      <c r="FO102"/>
      <c r="FP102" s="48">
        <v>0.44059503700892155</v>
      </c>
      <c r="FQ102" s="41">
        <v>0.68705614428859074</v>
      </c>
      <c r="FR102" s="48">
        <v>1.6246161874213891</v>
      </c>
      <c r="FS102" s="41">
        <v>0.96454147021668579</v>
      </c>
      <c r="FT102" s="48">
        <v>1.3754391619129984</v>
      </c>
      <c r="FU102" s="41">
        <v>0.94643272476843865</v>
      </c>
      <c r="FV102" s="41">
        <v>27.603761038566056</v>
      </c>
      <c r="FW102" s="41">
        <v>13.864678973973852</v>
      </c>
      <c r="FX102" s="41">
        <v>19.331098952648809</v>
      </c>
      <c r="FY102"/>
      <c r="FZ102">
        <v>0</v>
      </c>
      <c r="GA102"/>
      <c r="GB102"/>
      <c r="GC102" s="45">
        <v>6656666.666666666</v>
      </c>
      <c r="GD102" s="45">
        <v>722154.125</v>
      </c>
      <c r="GE102"/>
      <c r="GF102">
        <v>0</v>
      </c>
      <c r="GH102">
        <v>2.0699999999999998</v>
      </c>
      <c r="GJ102">
        <v>342469.61</v>
      </c>
      <c r="GK102">
        <v>20525.7</v>
      </c>
      <c r="GL102">
        <v>0</v>
      </c>
      <c r="GM102">
        <v>853890</v>
      </c>
      <c r="GN102">
        <v>0</v>
      </c>
      <c r="GO102">
        <v>0</v>
      </c>
      <c r="GP102">
        <v>0</v>
      </c>
      <c r="GQ102">
        <v>3038952</v>
      </c>
      <c r="GR102">
        <v>129305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Z102">
        <v>3221.3674833375048</v>
      </c>
      <c r="HA102">
        <v>1036.9588340295541</v>
      </c>
      <c r="HC102">
        <v>1022.108967881836</v>
      </c>
      <c r="HD102">
        <v>3766.91544579843</v>
      </c>
      <c r="HF102">
        <v>22.61049337961088</v>
      </c>
      <c r="HG102">
        <v>22.464515084432549</v>
      </c>
    </row>
    <row r="103" spans="1:215" ht="14.45">
      <c r="A103" s="4">
        <v>45271</v>
      </c>
      <c r="B103" s="73">
        <f t="shared" si="17"/>
        <v>2023</v>
      </c>
      <c r="C103" s="73" t="str">
        <f t="shared" si="18"/>
        <v>2023_Q4</v>
      </c>
      <c r="D103" s="73" t="str">
        <f t="shared" si="19"/>
        <v>2023_H2</v>
      </c>
      <c r="E103" s="73" t="str">
        <f t="shared" si="14"/>
        <v>2023_W50</v>
      </c>
      <c r="F103" s="73" t="str">
        <f t="shared" si="26"/>
        <v>2023_12</v>
      </c>
      <c r="G103" s="73">
        <v>1</v>
      </c>
      <c r="H103" s="4" t="s">
        <v>73</v>
      </c>
      <c r="J103" s="1">
        <v>36381312</v>
      </c>
      <c r="K103" s="1">
        <v>5441</v>
      </c>
      <c r="L103" s="80">
        <v>8195220</v>
      </c>
      <c r="M103" s="1">
        <v>56079960</v>
      </c>
      <c r="N103" s="1">
        <v>113742</v>
      </c>
      <c r="O103">
        <v>58148720</v>
      </c>
      <c r="P103" s="1"/>
      <c r="Q103" s="6">
        <v>22.445030569540759</v>
      </c>
      <c r="R103" s="6">
        <v>1506.1973901856279</v>
      </c>
      <c r="S103" s="80">
        <v>816579660</v>
      </c>
      <c r="T103" s="6">
        <v>22.577743457734279</v>
      </c>
      <c r="U103" s="6">
        <v>511.23349334458692</v>
      </c>
      <c r="V103">
        <v>1266158950</v>
      </c>
      <c r="W103" s="8">
        <v>0</v>
      </c>
      <c r="X103" s="8">
        <v>0.26415663570131759</v>
      </c>
      <c r="Y103" s="8">
        <v>0</v>
      </c>
      <c r="Z103" s="8">
        <v>0.7426742184779821</v>
      </c>
      <c r="AB103" s="6">
        <v>19.35836883902029</v>
      </c>
      <c r="AC103" s="6">
        <v>0.41708241776085092</v>
      </c>
      <c r="AD103" s="6">
        <v>22.20365153648623</v>
      </c>
      <c r="AE103" s="6">
        <v>2.2437280907884753</v>
      </c>
      <c r="AF103" s="1"/>
      <c r="AG103" s="8">
        <v>0.1197695874004689</v>
      </c>
      <c r="AH103" s="8">
        <v>0</v>
      </c>
      <c r="AI103" s="8">
        <v>0.44597509462772589</v>
      </c>
      <c r="AJ103" s="8">
        <v>0</v>
      </c>
      <c r="AK103" s="8">
        <v>1.007911432806576E-2</v>
      </c>
      <c r="AL103" s="8">
        <v>5.8192692935091488E-2</v>
      </c>
      <c r="AM103" s="8">
        <v>0.37193551761730359</v>
      </c>
      <c r="AN103" s="8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24">
        <f t="shared" si="27"/>
        <v>0</v>
      </c>
      <c r="BB103" s="1"/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1</v>
      </c>
      <c r="BO103" s="1"/>
      <c r="BP103" s="6">
        <v>14.857142857142859</v>
      </c>
      <c r="BQ103" s="6">
        <v>10.71428571428571</v>
      </c>
      <c r="BR103" s="6">
        <v>11.571428571428569</v>
      </c>
      <c r="BS103" s="6">
        <v>6.1428571428571432</v>
      </c>
      <c r="BU103" s="1">
        <v>33803572</v>
      </c>
      <c r="BV103" s="1">
        <v>74694</v>
      </c>
      <c r="BW103" s="1">
        <f t="shared" si="24"/>
        <v>0</v>
      </c>
      <c r="BX103" s="1">
        <f t="shared" si="25"/>
        <v>0</v>
      </c>
      <c r="BZ103" s="1">
        <v>0</v>
      </c>
      <c r="CA103" s="1">
        <v>0</v>
      </c>
      <c r="CB103" s="1">
        <v>148893454.5454545</v>
      </c>
      <c r="CC103" s="1">
        <v>103660</v>
      </c>
      <c r="CE103" s="1">
        <v>350250.12624999968</v>
      </c>
      <c r="CF103" s="1">
        <v>956472.5</v>
      </c>
      <c r="CG103" s="1">
        <v>3071295.7112500002</v>
      </c>
      <c r="CH103" s="1">
        <v>3536510.384615385</v>
      </c>
      <c r="CI103" s="24">
        <f t="shared" si="20"/>
        <v>7914528.7221153853</v>
      </c>
      <c r="CJ103" s="24">
        <f t="shared" si="21"/>
        <v>4378018.3375000004</v>
      </c>
      <c r="CL103" s="1">
        <v>0</v>
      </c>
      <c r="CN103" s="1">
        <v>0</v>
      </c>
      <c r="CP103" s="1">
        <v>4659041</v>
      </c>
      <c r="CQ103" s="1">
        <v>2348308.0135807451</v>
      </c>
      <c r="CR103" s="1">
        <v>651</v>
      </c>
      <c r="CS103" s="1">
        <v>328.12514782356811</v>
      </c>
      <c r="CT103" s="1">
        <v>4052300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733489.4</v>
      </c>
      <c r="DJ103" s="1">
        <v>0</v>
      </c>
      <c r="DK103" s="1">
        <v>4346666.666666667</v>
      </c>
      <c r="DL103" s="1">
        <v>0</v>
      </c>
      <c r="DM103" s="1">
        <v>0</v>
      </c>
      <c r="DN103" s="24">
        <f t="shared" si="22"/>
        <v>5080156.0666666673</v>
      </c>
      <c r="DP103" s="1">
        <v>23000.5</v>
      </c>
      <c r="DQ103" s="1">
        <v>288784.5</v>
      </c>
      <c r="DR103" s="1">
        <v>3897844.711538461</v>
      </c>
      <c r="DS103" s="1">
        <v>4078153.615384615</v>
      </c>
      <c r="DT103" s="24">
        <f t="shared" si="23"/>
        <v>7975998.3269230761</v>
      </c>
      <c r="DV103" s="1">
        <v>511491</v>
      </c>
      <c r="DW103" s="1">
        <v>3173</v>
      </c>
      <c r="DX103" s="1">
        <v>8090324.603146852</v>
      </c>
      <c r="DY103" s="1">
        <v>3760931.1346153822</v>
      </c>
      <c r="EA103" s="1">
        <v>884353</v>
      </c>
      <c r="EB103" s="1">
        <v>5477682.4819999998</v>
      </c>
      <c r="EC103" s="1">
        <v>30018393</v>
      </c>
      <c r="ED103" s="1">
        <v>1539750.036499999</v>
      </c>
      <c r="EE103" s="1">
        <v>0</v>
      </c>
      <c r="EF103" s="1">
        <v>0</v>
      </c>
      <c r="EG103" s="1">
        <v>141889</v>
      </c>
      <c r="EH103" s="1">
        <v>548154</v>
      </c>
      <c r="EI103" s="1">
        <v>141</v>
      </c>
      <c r="EJ103" s="1">
        <v>0</v>
      </c>
      <c r="EK103" s="1">
        <v>11</v>
      </c>
      <c r="EL103" s="1">
        <v>0</v>
      </c>
      <c r="EM103" s="1">
        <v>9088976</v>
      </c>
      <c r="EN103" s="1">
        <v>1007168.7492</v>
      </c>
      <c r="EO103" s="1">
        <v>0</v>
      </c>
      <c r="EP103" s="1">
        <v>0</v>
      </c>
      <c r="EQ103" s="1">
        <v>0</v>
      </c>
      <c r="ER103" s="1">
        <v>0</v>
      </c>
      <c r="ET103"/>
      <c r="EU103">
        <v>22.445030569540759</v>
      </c>
      <c r="EV103">
        <v>1506.1973901856279</v>
      </c>
      <c r="EW103">
        <v>22.577743457734279</v>
      </c>
      <c r="EX103">
        <v>511.23349334458692</v>
      </c>
      <c r="EY103"/>
      <c r="EZ103">
        <v>0.93164249813242261</v>
      </c>
      <c r="FA103" s="37">
        <v>2348636.1387285688</v>
      </c>
      <c r="FB103"/>
      <c r="FC103">
        <v>1.0137039463224202</v>
      </c>
      <c r="FD103">
        <v>0.92962748631741454</v>
      </c>
      <c r="FE103">
        <v>0.97305419507545177</v>
      </c>
      <c r="FF103">
        <v>0.92410896630100925</v>
      </c>
      <c r="FG103"/>
      <c r="FH103" s="41">
        <v>13.51229556678026</v>
      </c>
      <c r="FI103" s="41">
        <v>28.596144007789931</v>
      </c>
      <c r="FJ103"/>
      <c r="FK103" s="37">
        <v>0</v>
      </c>
      <c r="FL103">
        <v>0</v>
      </c>
      <c r="FM103"/>
      <c r="FN103"/>
      <c r="FO103"/>
      <c r="FP103" s="48">
        <v>0.41708241776085092</v>
      </c>
      <c r="FQ103" s="41">
        <v>0.68049542981902855</v>
      </c>
      <c r="FR103" s="48">
        <v>1.4355666517957102</v>
      </c>
      <c r="FS103" s="41">
        <v>0.96273533309084036</v>
      </c>
      <c r="FT103" s="48">
        <v>0.89317898243679672</v>
      </c>
      <c r="FU103" s="41">
        <v>0.93808163167344594</v>
      </c>
      <c r="FV103" s="41">
        <v>27.443861599441817</v>
      </c>
      <c r="FW103" s="41">
        <v>13.836107654672292</v>
      </c>
      <c r="FX103" s="41">
        <v>19.35836883902029</v>
      </c>
      <c r="FY103"/>
      <c r="FZ103">
        <v>0</v>
      </c>
      <c r="GA103"/>
      <c r="GB103"/>
      <c r="GC103" s="45">
        <v>6656666.666666666</v>
      </c>
      <c r="GD103" s="45">
        <v>722154.125</v>
      </c>
      <c r="GE103"/>
      <c r="GF103">
        <v>0</v>
      </c>
      <c r="GH103">
        <v>2.0699999999999998</v>
      </c>
      <c r="GJ103">
        <v>112475.8</v>
      </c>
      <c r="GK103">
        <v>0</v>
      </c>
      <c r="GL103">
        <v>0</v>
      </c>
      <c r="GM103">
        <v>884353</v>
      </c>
      <c r="GN103">
        <v>30018393</v>
      </c>
      <c r="GO103">
        <v>0</v>
      </c>
      <c r="GP103">
        <v>0</v>
      </c>
      <c r="GQ103">
        <v>3038952</v>
      </c>
      <c r="GR103">
        <v>141889</v>
      </c>
      <c r="GS103">
        <v>0</v>
      </c>
      <c r="GT103">
        <v>141</v>
      </c>
      <c r="GU103">
        <v>11</v>
      </c>
      <c r="GV103">
        <v>9088976</v>
      </c>
      <c r="GW103">
        <v>0</v>
      </c>
      <c r="GX103">
        <v>0</v>
      </c>
      <c r="GZ103">
        <v>4851.0303553135282</v>
      </c>
      <c r="HA103">
        <v>1183.949733230902</v>
      </c>
      <c r="HC103">
        <v>1065.566208376679</v>
      </c>
      <c r="HD103">
        <v>4829.5474252681224</v>
      </c>
      <c r="HF103">
        <v>22.577743457734279</v>
      </c>
      <c r="HG103">
        <v>22.445030569540759</v>
      </c>
    </row>
    <row r="104" spans="1:215" ht="14.45">
      <c r="A104" s="4">
        <v>45278</v>
      </c>
      <c r="B104" s="73">
        <f t="shared" si="17"/>
        <v>2023</v>
      </c>
      <c r="C104" s="73" t="str">
        <f t="shared" si="18"/>
        <v>2023_Q4</v>
      </c>
      <c r="D104" s="73" t="str">
        <f t="shared" si="19"/>
        <v>2023_H2</v>
      </c>
      <c r="E104" s="73" t="str">
        <f t="shared" si="14"/>
        <v>2023_W51</v>
      </c>
      <c r="F104" s="73" t="str">
        <f t="shared" si="26"/>
        <v>2023_12</v>
      </c>
      <c r="G104" s="73">
        <v>1</v>
      </c>
      <c r="H104" s="4" t="s">
        <v>73</v>
      </c>
      <c r="J104" s="1">
        <v>35939192</v>
      </c>
      <c r="K104" s="1">
        <v>5596</v>
      </c>
      <c r="L104" s="80">
        <v>8413120</v>
      </c>
      <c r="M104" s="1">
        <v>55218080</v>
      </c>
      <c r="N104" s="1">
        <v>11205</v>
      </c>
      <c r="O104">
        <v>17059080</v>
      </c>
      <c r="P104" s="1"/>
      <c r="Q104" s="6">
        <v>22.435743686168571</v>
      </c>
      <c r="R104" s="6">
        <v>1503.4167262330241</v>
      </c>
      <c r="S104" s="80">
        <v>806322500</v>
      </c>
      <c r="T104" s="6">
        <v>22.575828605413299</v>
      </c>
      <c r="U104" s="6">
        <v>1522.4524765729579</v>
      </c>
      <c r="V104">
        <v>1246593910</v>
      </c>
      <c r="W104" s="8">
        <v>0</v>
      </c>
      <c r="X104" s="8">
        <v>0.26420665239354629</v>
      </c>
      <c r="Y104" s="8">
        <v>0</v>
      </c>
      <c r="Z104" s="8">
        <v>0.25671411578630898</v>
      </c>
      <c r="AB104" s="6">
        <v>19.232622530406822</v>
      </c>
      <c r="AC104" s="6">
        <v>0.42913063864959999</v>
      </c>
      <c r="AD104" s="6">
        <v>21.974087100820284</v>
      </c>
      <c r="AE104" s="6">
        <v>0.66824640797323676</v>
      </c>
      <c r="AF104" s="1"/>
      <c r="AG104" s="8">
        <v>7.3509871893786868E-2</v>
      </c>
      <c r="AH104" s="8">
        <v>0</v>
      </c>
      <c r="AI104" s="8">
        <v>0.38935758687156941</v>
      </c>
      <c r="AJ104" s="8">
        <v>0</v>
      </c>
      <c r="AK104" s="8">
        <v>0.25393665296255202</v>
      </c>
      <c r="AL104" s="8">
        <v>0</v>
      </c>
      <c r="AM104" s="8">
        <v>0.34712689972192667</v>
      </c>
      <c r="AN104" s="8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24">
        <f t="shared" si="27"/>
        <v>0</v>
      </c>
      <c r="BB104" s="1"/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1</v>
      </c>
      <c r="BO104" s="1"/>
      <c r="BP104" s="6">
        <v>8.7142857142857135</v>
      </c>
      <c r="BQ104" s="6">
        <v>5.8571428571428568</v>
      </c>
      <c r="BR104" s="6">
        <v>5.5714285714285712</v>
      </c>
      <c r="BS104" s="6">
        <v>8.5714285714285712</v>
      </c>
      <c r="BU104" s="1">
        <v>33803572</v>
      </c>
      <c r="BV104" s="1">
        <v>74694</v>
      </c>
      <c r="BW104" s="1">
        <f t="shared" si="24"/>
        <v>0</v>
      </c>
      <c r="BX104" s="1">
        <f t="shared" si="25"/>
        <v>0</v>
      </c>
      <c r="BZ104" s="1">
        <v>0</v>
      </c>
      <c r="CA104" s="1">
        <v>0</v>
      </c>
      <c r="CB104" s="1">
        <v>0</v>
      </c>
      <c r="CC104" s="1">
        <v>0</v>
      </c>
      <c r="CE104" s="1">
        <v>610549.59499999997</v>
      </c>
      <c r="CF104" s="1">
        <v>1903521.25</v>
      </c>
      <c r="CG104" s="1">
        <v>2973836.24</v>
      </c>
      <c r="CH104" s="1">
        <v>3536510.384615385</v>
      </c>
      <c r="CI104" s="24">
        <f t="shared" si="20"/>
        <v>9024417.4696153849</v>
      </c>
      <c r="CJ104" s="24">
        <f t="shared" si="21"/>
        <v>5487907.085</v>
      </c>
      <c r="CL104" s="1">
        <v>0</v>
      </c>
      <c r="CN104" s="1">
        <v>0</v>
      </c>
      <c r="CP104" s="1">
        <v>5765125</v>
      </c>
      <c r="CQ104" s="1">
        <v>2905810.2808699668</v>
      </c>
      <c r="CR104" s="1">
        <v>0</v>
      </c>
      <c r="CS104" s="1">
        <v>0</v>
      </c>
      <c r="CT104" s="1">
        <v>4052300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733489.4</v>
      </c>
      <c r="DJ104" s="1">
        <v>0</v>
      </c>
      <c r="DK104" s="1">
        <v>4346666.666666667</v>
      </c>
      <c r="DL104" s="1">
        <v>0</v>
      </c>
      <c r="DM104" s="1">
        <v>0</v>
      </c>
      <c r="DN104" s="24">
        <f t="shared" si="22"/>
        <v>5080156.0666666673</v>
      </c>
      <c r="DP104" s="1">
        <v>23000.5</v>
      </c>
      <c r="DQ104" s="1">
        <v>288784.5</v>
      </c>
      <c r="DR104" s="1">
        <v>3897844.711538461</v>
      </c>
      <c r="DS104" s="1">
        <v>4078153.615384615</v>
      </c>
      <c r="DT104" s="24">
        <f t="shared" si="23"/>
        <v>7975998.3269230761</v>
      </c>
      <c r="DV104" s="1">
        <v>540339</v>
      </c>
      <c r="DW104" s="1">
        <v>5335</v>
      </c>
      <c r="DX104" s="1">
        <v>8090324.603146852</v>
      </c>
      <c r="DY104" s="1">
        <v>3760931.1346153822</v>
      </c>
      <c r="EA104" s="1">
        <v>557702</v>
      </c>
      <c r="EB104" s="1">
        <v>3454406.1880000001</v>
      </c>
      <c r="EC104" s="1">
        <v>112840771</v>
      </c>
      <c r="ED104" s="1">
        <v>8818909.0920000002</v>
      </c>
      <c r="EE104" s="1">
        <v>37862779</v>
      </c>
      <c r="EF104" s="1">
        <v>2441629.855</v>
      </c>
      <c r="EG104" s="1">
        <v>111438</v>
      </c>
      <c r="EH104" s="1">
        <v>547495</v>
      </c>
      <c r="EI104" s="1">
        <v>4722105</v>
      </c>
      <c r="EJ104" s="1">
        <v>2065211.74</v>
      </c>
      <c r="EK104" s="1">
        <v>216768</v>
      </c>
      <c r="EL104" s="1">
        <v>1156013.078</v>
      </c>
      <c r="EM104" s="1">
        <v>25258580</v>
      </c>
      <c r="EN104" s="1">
        <v>3621044.648</v>
      </c>
      <c r="EO104" s="1">
        <v>0</v>
      </c>
      <c r="EP104" s="1">
        <v>0</v>
      </c>
      <c r="EQ104" s="1">
        <v>0</v>
      </c>
      <c r="ER104" s="1">
        <v>0</v>
      </c>
      <c r="ET104"/>
      <c r="EU104">
        <v>22.435743686168571</v>
      </c>
      <c r="EV104">
        <v>1503.4167262330241</v>
      </c>
      <c r="EW104">
        <v>22.575828605413299</v>
      </c>
      <c r="EX104">
        <v>1522.4524765729579</v>
      </c>
      <c r="EY104"/>
      <c r="EZ104">
        <v>0.92954903555974377</v>
      </c>
      <c r="FA104" s="37">
        <v>2905810.2808699668</v>
      </c>
      <c r="FB104"/>
      <c r="FC104">
        <v>1.0249318706076478</v>
      </c>
      <c r="FD104">
        <v>0.92581208833899797</v>
      </c>
      <c r="FE104">
        <v>0.86225395932419746</v>
      </c>
      <c r="FF104">
        <v>0.91434847946268916</v>
      </c>
      <c r="FG104"/>
      <c r="FH104" s="41">
        <v>14.199691456387709</v>
      </c>
      <c r="FI104" s="41">
        <v>28.205920832908092</v>
      </c>
      <c r="FJ104"/>
      <c r="FK104" s="37">
        <v>0</v>
      </c>
      <c r="FL104">
        <v>0</v>
      </c>
      <c r="FM104"/>
      <c r="FN104"/>
      <c r="FO104"/>
      <c r="FP104" s="48">
        <v>0.42913063864959999</v>
      </c>
      <c r="FQ104" s="41">
        <v>0.6803589849809446</v>
      </c>
      <c r="FR104" s="48">
        <v>0.98525300657251536</v>
      </c>
      <c r="FS104" s="41">
        <v>0.94671132042475081</v>
      </c>
      <c r="FT104" s="48">
        <v>0.89678624156658127</v>
      </c>
      <c r="FU104" s="41">
        <v>0.92569551018649532</v>
      </c>
      <c r="FV104" s="41">
        <v>27.251405917869118</v>
      </c>
      <c r="FW104" s="41">
        <v>13.423571898015123</v>
      </c>
      <c r="FX104" s="41">
        <v>19.232622530406822</v>
      </c>
      <c r="FY104"/>
      <c r="FZ104">
        <v>0</v>
      </c>
      <c r="GA104"/>
      <c r="GB104"/>
      <c r="GC104" s="45">
        <v>6656666.666666666</v>
      </c>
      <c r="GD104" s="45">
        <v>722154.125</v>
      </c>
      <c r="GE104"/>
      <c r="GF104">
        <v>0</v>
      </c>
      <c r="GH104">
        <v>2.0699999999999998</v>
      </c>
      <c r="GJ104">
        <v>48737.9</v>
      </c>
      <c r="GK104">
        <v>0</v>
      </c>
      <c r="GL104">
        <v>0</v>
      </c>
      <c r="GM104">
        <v>557702</v>
      </c>
      <c r="GN104">
        <v>112840771</v>
      </c>
      <c r="GO104">
        <v>37862779</v>
      </c>
      <c r="GP104">
        <v>0</v>
      </c>
      <c r="GQ104">
        <v>3038952</v>
      </c>
      <c r="GR104">
        <v>111438</v>
      </c>
      <c r="GS104">
        <v>0</v>
      </c>
      <c r="GT104">
        <v>4722105</v>
      </c>
      <c r="GU104">
        <v>216768</v>
      </c>
      <c r="GV104">
        <v>25258580</v>
      </c>
      <c r="GW104">
        <v>0</v>
      </c>
      <c r="GX104">
        <v>0</v>
      </c>
      <c r="GZ104">
        <v>4838.0117449664431</v>
      </c>
      <c r="HA104">
        <v>1228.7614251377561</v>
      </c>
      <c r="HC104">
        <v>1185.7904419148299</v>
      </c>
      <c r="HD104">
        <v>4822.8691467420367</v>
      </c>
      <c r="HF104">
        <v>22.575828605413299</v>
      </c>
      <c r="HG104">
        <v>22.435743686168571</v>
      </c>
    </row>
    <row r="105" spans="1:215" ht="14.45">
      <c r="A105" s="4">
        <v>45285</v>
      </c>
      <c r="B105" s="73">
        <f t="shared" si="17"/>
        <v>2023</v>
      </c>
      <c r="C105" s="73" t="str">
        <f t="shared" si="18"/>
        <v>2023_Q4</v>
      </c>
      <c r="D105" s="73" t="str">
        <f t="shared" si="19"/>
        <v>2023_H2</v>
      </c>
      <c r="E105" s="73" t="str">
        <f t="shared" si="14"/>
        <v>2023_W52</v>
      </c>
      <c r="F105" s="73" t="str">
        <f t="shared" si="26"/>
        <v>2023_12</v>
      </c>
      <c r="G105" s="73">
        <v>1</v>
      </c>
      <c r="H105" s="4" t="s">
        <v>73</v>
      </c>
      <c r="J105" s="1">
        <v>38466148</v>
      </c>
      <c r="K105" s="1">
        <v>6398</v>
      </c>
      <c r="L105" s="80">
        <v>9607740</v>
      </c>
      <c r="M105" s="1">
        <v>57070920</v>
      </c>
      <c r="N105" s="1">
        <v>13289</v>
      </c>
      <c r="O105">
        <v>19914380</v>
      </c>
      <c r="P105" s="1"/>
      <c r="Q105" s="6">
        <v>22.410467510289831</v>
      </c>
      <c r="R105" s="6">
        <v>1501.6786495779929</v>
      </c>
      <c r="S105" s="80">
        <v>862044360</v>
      </c>
      <c r="T105" s="6">
        <v>22.575278092590761</v>
      </c>
      <c r="U105" s="6">
        <v>1498.5612160433441</v>
      </c>
      <c r="V105">
        <v>1288391890</v>
      </c>
      <c r="W105" s="8">
        <v>0</v>
      </c>
      <c r="X105" s="8">
        <v>0.26434069114642827</v>
      </c>
      <c r="Y105" s="8">
        <v>0</v>
      </c>
      <c r="Z105" s="8">
        <v>0.26941744545315138</v>
      </c>
      <c r="AB105" s="6">
        <v>19.382631693213064</v>
      </c>
      <c r="AC105" s="6">
        <v>0.48984374723554669</v>
      </c>
      <c r="AD105" s="6">
        <v>21.984736000706295</v>
      </c>
      <c r="AE105" s="6">
        <v>0.78637704775754413</v>
      </c>
      <c r="AF105" s="1"/>
      <c r="AG105" s="8">
        <v>8.0473054335473915E-2</v>
      </c>
      <c r="AH105" s="8">
        <v>0</v>
      </c>
      <c r="AI105" s="8">
        <v>0.38801656040202831</v>
      </c>
      <c r="AJ105" s="8">
        <v>0</v>
      </c>
      <c r="AK105" s="8">
        <v>0</v>
      </c>
      <c r="AL105" s="8">
        <v>0</v>
      </c>
      <c r="AM105" s="8">
        <v>0.34240595234571142</v>
      </c>
      <c r="AN105" s="8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24">
        <f t="shared" si="27"/>
        <v>0</v>
      </c>
      <c r="BB105" s="1"/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1</v>
      </c>
      <c r="BO105" s="1"/>
      <c r="BP105" s="6">
        <v>10.857142857142859</v>
      </c>
      <c r="BQ105" s="6">
        <v>7.1428571428571432</v>
      </c>
      <c r="BR105" s="6">
        <v>7.2857142857142856</v>
      </c>
      <c r="BS105" s="6">
        <v>8</v>
      </c>
      <c r="BU105" s="1">
        <v>33803572</v>
      </c>
      <c r="BV105" s="1">
        <v>74694</v>
      </c>
      <c r="BW105" s="1">
        <f t="shared" si="24"/>
        <v>0</v>
      </c>
      <c r="BX105" s="1">
        <f t="shared" si="25"/>
        <v>0</v>
      </c>
      <c r="BZ105" s="1">
        <v>0</v>
      </c>
      <c r="CA105" s="1">
        <v>0</v>
      </c>
      <c r="CB105" s="1">
        <v>0</v>
      </c>
      <c r="CC105" s="1">
        <v>0</v>
      </c>
      <c r="CE105" s="1">
        <v>194952.87374999991</v>
      </c>
      <c r="CF105" s="1">
        <v>1079961.25</v>
      </c>
      <c r="CG105" s="1">
        <v>2990904.19</v>
      </c>
      <c r="CH105" s="1">
        <v>3536510.384615385</v>
      </c>
      <c r="CI105" s="24">
        <f t="shared" si="20"/>
        <v>7802328.6983653847</v>
      </c>
      <c r="CJ105" s="24">
        <f t="shared" si="21"/>
        <v>4265818.3137499997</v>
      </c>
      <c r="CL105" s="1">
        <v>0</v>
      </c>
      <c r="CN105" s="1">
        <v>0</v>
      </c>
      <c r="CP105" s="1">
        <v>2970214</v>
      </c>
      <c r="CQ105" s="1">
        <v>1497084.3438058861</v>
      </c>
      <c r="CR105" s="1">
        <v>0</v>
      </c>
      <c r="CS105" s="1">
        <v>0</v>
      </c>
      <c r="CT105" s="1">
        <v>4052300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733489.4</v>
      </c>
      <c r="DJ105" s="1">
        <v>0</v>
      </c>
      <c r="DK105" s="1">
        <v>4346666.666666667</v>
      </c>
      <c r="DL105" s="1">
        <v>0</v>
      </c>
      <c r="DM105" s="1">
        <v>0</v>
      </c>
      <c r="DN105" s="24">
        <f t="shared" si="22"/>
        <v>5080156.0666666673</v>
      </c>
      <c r="DP105" s="1">
        <v>23000.5</v>
      </c>
      <c r="DQ105" s="1">
        <v>288784.5</v>
      </c>
      <c r="DR105" s="1">
        <v>3897844.711538461</v>
      </c>
      <c r="DS105" s="1">
        <v>4078153.615384615</v>
      </c>
      <c r="DT105" s="24">
        <f t="shared" si="23"/>
        <v>7975998.3269230761</v>
      </c>
      <c r="DV105" s="1">
        <v>465946</v>
      </c>
      <c r="DW105" s="1">
        <v>8867</v>
      </c>
      <c r="DX105" s="1">
        <v>421793.60314685322</v>
      </c>
      <c r="DY105" s="1">
        <v>3760931.1346153822</v>
      </c>
      <c r="EA105" s="1">
        <v>169798</v>
      </c>
      <c r="EB105" s="1">
        <v>1051728.8119999999</v>
      </c>
      <c r="EC105" s="1">
        <v>144932146</v>
      </c>
      <c r="ED105" s="1">
        <v>11634073.628</v>
      </c>
      <c r="EE105" s="1">
        <v>40861362</v>
      </c>
      <c r="EF105" s="1">
        <v>3673972.7025000001</v>
      </c>
      <c r="EG105" s="1">
        <v>96881</v>
      </c>
      <c r="EH105" s="1">
        <v>735414</v>
      </c>
      <c r="EI105" s="1">
        <v>5923386</v>
      </c>
      <c r="EJ105" s="1">
        <v>3565220.5249999999</v>
      </c>
      <c r="EK105" s="1">
        <v>343999</v>
      </c>
      <c r="EL105" s="1">
        <v>1834365.345</v>
      </c>
      <c r="EM105" s="1">
        <v>40410747</v>
      </c>
      <c r="EN105" s="1">
        <v>4515050.0347999996</v>
      </c>
      <c r="EO105" s="1">
        <v>0</v>
      </c>
      <c r="EP105" s="1">
        <v>0</v>
      </c>
      <c r="EQ105" s="1">
        <v>0</v>
      </c>
      <c r="ER105" s="1">
        <v>0</v>
      </c>
      <c r="ET105"/>
      <c r="EU105">
        <v>22.410467510289831</v>
      </c>
      <c r="EV105">
        <v>1501.6786495779929</v>
      </c>
      <c r="EW105">
        <v>22.575278092590761</v>
      </c>
      <c r="EX105">
        <v>1498.5612160433441</v>
      </c>
      <c r="EY105"/>
      <c r="EZ105">
        <v>0.93006062582792315</v>
      </c>
      <c r="FA105" s="37">
        <v>1497084.3438058861</v>
      </c>
      <c r="FB105"/>
      <c r="FC105">
        <v>1.1931541958088532</v>
      </c>
      <c r="FD105">
        <v>0.89210557979521865</v>
      </c>
      <c r="FE105">
        <v>0.87056636883415028</v>
      </c>
      <c r="FF105">
        <v>0.88507085514027795</v>
      </c>
      <c r="FG105"/>
      <c r="FH105" s="41">
        <v>13.527410936623758</v>
      </c>
      <c r="FI105" s="41">
        <v>28.112542253856727</v>
      </c>
      <c r="FJ105"/>
      <c r="FK105" s="37">
        <v>0</v>
      </c>
      <c r="FL105">
        <v>0</v>
      </c>
      <c r="FM105"/>
      <c r="FN105"/>
      <c r="FO105"/>
      <c r="FP105" s="48">
        <v>0.48984374723554669</v>
      </c>
      <c r="FQ105" s="41">
        <v>0.69611593205464328</v>
      </c>
      <c r="FR105" s="48">
        <v>0.99080056674902672</v>
      </c>
      <c r="FS105" s="41">
        <v>0.92569449330462117</v>
      </c>
      <c r="FT105" s="48">
        <v>1.055911682123903</v>
      </c>
      <c r="FU105" s="41">
        <v>0.901512654228254</v>
      </c>
      <c r="FV105" s="41">
        <v>27.295925789758307</v>
      </c>
      <c r="FW105" s="41">
        <v>13.58471205435567</v>
      </c>
      <c r="FX105" s="41">
        <v>19.382631693213064</v>
      </c>
      <c r="FY105"/>
      <c r="FZ105">
        <v>0</v>
      </c>
      <c r="GA105"/>
      <c r="GB105"/>
      <c r="GC105" s="45">
        <v>6656666.666666666</v>
      </c>
      <c r="GD105" s="45">
        <v>722154.125</v>
      </c>
      <c r="GE105"/>
      <c r="GF105">
        <v>0</v>
      </c>
      <c r="GH105">
        <v>2.0699999999999998</v>
      </c>
      <c r="GJ105">
        <v>34116.530000000013</v>
      </c>
      <c r="GK105">
        <v>0</v>
      </c>
      <c r="GL105">
        <v>0</v>
      </c>
      <c r="GM105">
        <v>169798</v>
      </c>
      <c r="GN105">
        <v>144932146</v>
      </c>
      <c r="GO105">
        <v>40861362</v>
      </c>
      <c r="GP105">
        <v>0</v>
      </c>
      <c r="GQ105">
        <v>3038952</v>
      </c>
      <c r="GR105">
        <v>96881</v>
      </c>
      <c r="GS105">
        <v>0</v>
      </c>
      <c r="GT105">
        <v>5923386</v>
      </c>
      <c r="GU105">
        <v>343999</v>
      </c>
      <c r="GV105">
        <v>40410747</v>
      </c>
      <c r="GW105">
        <v>0</v>
      </c>
      <c r="GX105">
        <v>0</v>
      </c>
      <c r="GZ105">
        <v>4827.1265370192723</v>
      </c>
      <c r="HA105">
        <v>1242.606755789368</v>
      </c>
      <c r="HC105">
        <v>1192.8691813804171</v>
      </c>
      <c r="HD105">
        <v>4827.1773427105109</v>
      </c>
      <c r="HF105">
        <v>22.575278092590761</v>
      </c>
      <c r="HG105">
        <v>22.410467510289831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DE12-86FB-4495-BD14-99AED755DEA4}">
  <dimension ref="B1:F105"/>
  <sheetViews>
    <sheetView topLeftCell="A5" workbookViewId="0">
      <selection activeCell="E38" sqref="E38"/>
    </sheetView>
  </sheetViews>
  <sheetFormatPr defaultRowHeight="13.5"/>
  <cols>
    <col min="5" max="5" width="23.5" customWidth="1"/>
  </cols>
  <sheetData>
    <row r="1" spans="2:6">
      <c r="B1" s="3" t="s">
        <v>644</v>
      </c>
      <c r="C1" t="s">
        <v>124</v>
      </c>
    </row>
    <row r="2" spans="2:6">
      <c r="B2" s="73" t="s">
        <v>693</v>
      </c>
      <c r="C2">
        <v>1.91</v>
      </c>
      <c r="E2">
        <f>AVERAGE(C2:C53)</f>
        <v>1.9250000000000005</v>
      </c>
      <c r="F2" t="s">
        <v>694</v>
      </c>
    </row>
    <row r="3" spans="2:6">
      <c r="B3" s="73" t="s">
        <v>693</v>
      </c>
      <c r="C3">
        <v>1.91</v>
      </c>
      <c r="E3">
        <f>AVERAGE(C54:C105)</f>
        <v>1.9949999999999988</v>
      </c>
      <c r="F3" t="s">
        <v>695</v>
      </c>
    </row>
    <row r="4" spans="2:6">
      <c r="B4" s="73" t="s">
        <v>693</v>
      </c>
      <c r="C4">
        <v>1.91</v>
      </c>
    </row>
    <row r="5" spans="2:6">
      <c r="B5" s="73" t="s">
        <v>693</v>
      </c>
      <c r="C5">
        <v>1.91</v>
      </c>
      <c r="E5" s="89">
        <f>E3-E2</f>
        <v>6.9999999999998286E-2</v>
      </c>
    </row>
    <row r="6" spans="2:6">
      <c r="B6" s="73" t="s">
        <v>693</v>
      </c>
      <c r="C6">
        <v>1.91</v>
      </c>
    </row>
    <row r="7" spans="2:6">
      <c r="B7" s="73" t="s">
        <v>693</v>
      </c>
      <c r="C7">
        <v>1.91</v>
      </c>
      <c r="E7">
        <v>70000</v>
      </c>
      <c r="F7" t="s">
        <v>696</v>
      </c>
    </row>
    <row r="8" spans="2:6">
      <c r="B8" s="73" t="s">
        <v>693</v>
      </c>
      <c r="C8">
        <v>1.91</v>
      </c>
    </row>
    <row r="9" spans="2:6">
      <c r="B9" s="73" t="s">
        <v>693</v>
      </c>
      <c r="C9">
        <v>1.91</v>
      </c>
    </row>
    <row r="10" spans="2:6">
      <c r="B10" s="73" t="s">
        <v>693</v>
      </c>
      <c r="C10">
        <v>1.91</v>
      </c>
      <c r="E10">
        <f>82000000/E7</f>
        <v>1171.4285714285713</v>
      </c>
    </row>
    <row r="11" spans="2:6">
      <c r="B11" s="73" t="s">
        <v>693</v>
      </c>
      <c r="C11">
        <v>1.91</v>
      </c>
    </row>
    <row r="12" spans="2:6">
      <c r="B12" s="73" t="s">
        <v>693</v>
      </c>
      <c r="C12">
        <v>1.91</v>
      </c>
    </row>
    <row r="13" spans="2:6">
      <c r="B13" s="73" t="s">
        <v>693</v>
      </c>
      <c r="C13">
        <v>1.91</v>
      </c>
    </row>
    <row r="14" spans="2:6">
      <c r="B14" s="73" t="s">
        <v>693</v>
      </c>
      <c r="C14">
        <v>1.91</v>
      </c>
    </row>
    <row r="15" spans="2:6">
      <c r="B15" s="73" t="s">
        <v>697</v>
      </c>
      <c r="C15">
        <v>1.92</v>
      </c>
    </row>
    <row r="16" spans="2:6">
      <c r="B16" s="73" t="s">
        <v>697</v>
      </c>
      <c r="C16">
        <v>1.92</v>
      </c>
    </row>
    <row r="17" spans="2:3">
      <c r="B17" s="73" t="s">
        <v>697</v>
      </c>
      <c r="C17">
        <v>1.92</v>
      </c>
    </row>
    <row r="18" spans="2:3">
      <c r="B18" s="73" t="s">
        <v>697</v>
      </c>
      <c r="C18">
        <v>1.92</v>
      </c>
    </row>
    <row r="19" spans="2:3">
      <c r="B19" s="73" t="s">
        <v>697</v>
      </c>
      <c r="C19">
        <v>1.92</v>
      </c>
    </row>
    <row r="20" spans="2:3">
      <c r="B20" s="73" t="s">
        <v>697</v>
      </c>
      <c r="C20">
        <v>1.92</v>
      </c>
    </row>
    <row r="21" spans="2:3">
      <c r="B21" s="73" t="s">
        <v>697</v>
      </c>
      <c r="C21">
        <v>1.92</v>
      </c>
    </row>
    <row r="22" spans="2:3">
      <c r="B22" s="73" t="s">
        <v>697</v>
      </c>
      <c r="C22">
        <v>1.92</v>
      </c>
    </row>
    <row r="23" spans="2:3">
      <c r="B23" s="73" t="s">
        <v>697</v>
      </c>
      <c r="C23">
        <v>1.92</v>
      </c>
    </row>
    <row r="24" spans="2:3">
      <c r="B24" s="73" t="s">
        <v>697</v>
      </c>
      <c r="C24">
        <v>1.92</v>
      </c>
    </row>
    <row r="25" spans="2:3">
      <c r="B25" s="73" t="s">
        <v>697</v>
      </c>
      <c r="C25">
        <v>1.92</v>
      </c>
    </row>
    <row r="26" spans="2:3">
      <c r="B26" s="73" t="s">
        <v>697</v>
      </c>
      <c r="C26">
        <v>1.92</v>
      </c>
    </row>
    <row r="27" spans="2:3">
      <c r="B27" s="73" t="s">
        <v>697</v>
      </c>
      <c r="C27">
        <v>1.92</v>
      </c>
    </row>
    <row r="28" spans="2:3">
      <c r="B28" s="73" t="s">
        <v>698</v>
      </c>
      <c r="C28">
        <v>1.9</v>
      </c>
    </row>
    <row r="29" spans="2:3">
      <c r="B29" s="73" t="s">
        <v>698</v>
      </c>
      <c r="C29">
        <v>1.9</v>
      </c>
    </row>
    <row r="30" spans="2:3">
      <c r="B30" s="73" t="s">
        <v>698</v>
      </c>
      <c r="C30">
        <v>1.9</v>
      </c>
    </row>
    <row r="31" spans="2:3">
      <c r="B31" s="73" t="s">
        <v>698</v>
      </c>
      <c r="C31">
        <v>1.9</v>
      </c>
    </row>
    <row r="32" spans="2:3">
      <c r="B32" s="73" t="s">
        <v>698</v>
      </c>
      <c r="C32">
        <v>1.9</v>
      </c>
    </row>
    <row r="33" spans="2:3">
      <c r="B33" s="73" t="s">
        <v>698</v>
      </c>
      <c r="C33">
        <v>1.9</v>
      </c>
    </row>
    <row r="34" spans="2:3">
      <c r="B34" s="73" t="s">
        <v>698</v>
      </c>
      <c r="C34">
        <v>1.9</v>
      </c>
    </row>
    <row r="35" spans="2:3">
      <c r="B35" s="73" t="s">
        <v>698</v>
      </c>
      <c r="C35">
        <v>1.9</v>
      </c>
    </row>
    <row r="36" spans="2:3">
      <c r="B36" s="73" t="s">
        <v>698</v>
      </c>
      <c r="C36">
        <v>1.9</v>
      </c>
    </row>
    <row r="37" spans="2:3">
      <c r="B37" s="73" t="s">
        <v>698</v>
      </c>
      <c r="C37">
        <v>1.9</v>
      </c>
    </row>
    <row r="38" spans="2:3">
      <c r="B38" s="73" t="s">
        <v>698</v>
      </c>
      <c r="C38">
        <v>1.9</v>
      </c>
    </row>
    <row r="39" spans="2:3">
      <c r="B39" s="73" t="s">
        <v>698</v>
      </c>
      <c r="C39">
        <v>1.9</v>
      </c>
    </row>
    <row r="40" spans="2:3">
      <c r="B40" s="73" t="s">
        <v>698</v>
      </c>
      <c r="C40">
        <v>1.9</v>
      </c>
    </row>
    <row r="41" spans="2:3">
      <c r="B41" s="73" t="s">
        <v>699</v>
      </c>
      <c r="C41">
        <v>1.97</v>
      </c>
    </row>
    <row r="42" spans="2:3">
      <c r="B42" s="73" t="s">
        <v>699</v>
      </c>
      <c r="C42">
        <v>1.97</v>
      </c>
    </row>
    <row r="43" spans="2:3">
      <c r="B43" s="73" t="s">
        <v>699</v>
      </c>
      <c r="C43">
        <v>1.97</v>
      </c>
    </row>
    <row r="44" spans="2:3">
      <c r="B44" s="73" t="s">
        <v>699</v>
      </c>
      <c r="C44">
        <v>1.97</v>
      </c>
    </row>
    <row r="45" spans="2:3">
      <c r="B45" s="73" t="s">
        <v>699</v>
      </c>
      <c r="C45">
        <v>1.97</v>
      </c>
    </row>
    <row r="46" spans="2:3">
      <c r="B46" s="73" t="s">
        <v>699</v>
      </c>
      <c r="C46">
        <v>1.97</v>
      </c>
    </row>
    <row r="47" spans="2:3">
      <c r="B47" s="73" t="s">
        <v>699</v>
      </c>
      <c r="C47">
        <v>1.97</v>
      </c>
    </row>
    <row r="48" spans="2:3">
      <c r="B48" s="73" t="s">
        <v>699</v>
      </c>
      <c r="C48">
        <v>1.97</v>
      </c>
    </row>
    <row r="49" spans="2:3">
      <c r="B49" s="73" t="s">
        <v>699</v>
      </c>
      <c r="C49">
        <v>1.97</v>
      </c>
    </row>
    <row r="50" spans="2:3">
      <c r="B50" s="73" t="s">
        <v>699</v>
      </c>
      <c r="C50">
        <v>1.97</v>
      </c>
    </row>
    <row r="51" spans="2:3">
      <c r="B51" s="73" t="s">
        <v>699</v>
      </c>
      <c r="C51">
        <v>1.97</v>
      </c>
    </row>
    <row r="52" spans="2:3">
      <c r="B52" s="73" t="s">
        <v>699</v>
      </c>
      <c r="C52">
        <v>1.97</v>
      </c>
    </row>
    <row r="53" spans="2:3">
      <c r="B53" s="73" t="s">
        <v>699</v>
      </c>
      <c r="C53">
        <v>1.97</v>
      </c>
    </row>
    <row r="54" spans="2:3">
      <c r="B54" s="73" t="s">
        <v>700</v>
      </c>
      <c r="C54">
        <v>1.98</v>
      </c>
    </row>
    <row r="55" spans="2:3">
      <c r="B55" s="73" t="s">
        <v>700</v>
      </c>
      <c r="C55">
        <v>1.98</v>
      </c>
    </row>
    <row r="56" spans="2:3">
      <c r="B56" s="73" t="s">
        <v>700</v>
      </c>
      <c r="C56">
        <v>1.98</v>
      </c>
    </row>
    <row r="57" spans="2:3">
      <c r="B57" s="73" t="s">
        <v>700</v>
      </c>
      <c r="C57">
        <v>1.98</v>
      </c>
    </row>
    <row r="58" spans="2:3">
      <c r="B58" s="73" t="s">
        <v>700</v>
      </c>
      <c r="C58">
        <v>1.98</v>
      </c>
    </row>
    <row r="59" spans="2:3">
      <c r="B59" s="73" t="s">
        <v>700</v>
      </c>
      <c r="C59">
        <v>1.98</v>
      </c>
    </row>
    <row r="60" spans="2:3">
      <c r="B60" s="73" t="s">
        <v>700</v>
      </c>
      <c r="C60">
        <v>1.98</v>
      </c>
    </row>
    <row r="61" spans="2:3">
      <c r="B61" s="73" t="s">
        <v>700</v>
      </c>
      <c r="C61">
        <v>1.98</v>
      </c>
    </row>
    <row r="62" spans="2:3">
      <c r="B62" s="73" t="s">
        <v>700</v>
      </c>
      <c r="C62">
        <v>1.98</v>
      </c>
    </row>
    <row r="63" spans="2:3">
      <c r="B63" s="73" t="s">
        <v>700</v>
      </c>
      <c r="C63">
        <v>1.98</v>
      </c>
    </row>
    <row r="64" spans="2:3">
      <c r="B64" s="73" t="s">
        <v>700</v>
      </c>
      <c r="C64">
        <v>1.98</v>
      </c>
    </row>
    <row r="65" spans="2:3">
      <c r="B65" s="73" t="s">
        <v>700</v>
      </c>
      <c r="C65">
        <v>1.98</v>
      </c>
    </row>
    <row r="66" spans="2:3">
      <c r="B66" s="73" t="s">
        <v>700</v>
      </c>
      <c r="C66">
        <v>1.98</v>
      </c>
    </row>
    <row r="67" spans="2:3">
      <c r="B67" s="73" t="s">
        <v>701</v>
      </c>
      <c r="C67">
        <v>1.95</v>
      </c>
    </row>
    <row r="68" spans="2:3">
      <c r="B68" s="73" t="s">
        <v>701</v>
      </c>
      <c r="C68">
        <v>1.95</v>
      </c>
    </row>
    <row r="69" spans="2:3">
      <c r="B69" s="73" t="s">
        <v>701</v>
      </c>
      <c r="C69">
        <v>1.95</v>
      </c>
    </row>
    <row r="70" spans="2:3">
      <c r="B70" s="73" t="s">
        <v>701</v>
      </c>
      <c r="C70">
        <v>1.95</v>
      </c>
    </row>
    <row r="71" spans="2:3">
      <c r="B71" s="73" t="s">
        <v>701</v>
      </c>
      <c r="C71">
        <v>1.95</v>
      </c>
    </row>
    <row r="72" spans="2:3">
      <c r="B72" s="73" t="s">
        <v>701</v>
      </c>
      <c r="C72">
        <v>1.95</v>
      </c>
    </row>
    <row r="73" spans="2:3">
      <c r="B73" s="73" t="s">
        <v>701</v>
      </c>
      <c r="C73">
        <v>1.95</v>
      </c>
    </row>
    <row r="74" spans="2:3">
      <c r="B74" s="73" t="s">
        <v>701</v>
      </c>
      <c r="C74">
        <v>1.95</v>
      </c>
    </row>
    <row r="75" spans="2:3">
      <c r="B75" s="73" t="s">
        <v>701</v>
      </c>
      <c r="C75">
        <v>1.95</v>
      </c>
    </row>
    <row r="76" spans="2:3">
      <c r="B76" s="73" t="s">
        <v>701</v>
      </c>
      <c r="C76">
        <v>1.95</v>
      </c>
    </row>
    <row r="77" spans="2:3">
      <c r="B77" s="73" t="s">
        <v>701</v>
      </c>
      <c r="C77">
        <v>1.95</v>
      </c>
    </row>
    <row r="78" spans="2:3">
      <c r="B78" s="73" t="s">
        <v>701</v>
      </c>
      <c r="C78">
        <v>1.95</v>
      </c>
    </row>
    <row r="79" spans="2:3">
      <c r="B79" s="73" t="s">
        <v>701</v>
      </c>
      <c r="C79">
        <v>1.95</v>
      </c>
    </row>
    <row r="80" spans="2:3">
      <c r="B80" s="73" t="s">
        <v>702</v>
      </c>
      <c r="C80">
        <v>1.98</v>
      </c>
    </row>
    <row r="81" spans="2:3">
      <c r="B81" s="73" t="s">
        <v>702</v>
      </c>
      <c r="C81">
        <v>1.98</v>
      </c>
    </row>
    <row r="82" spans="2:3">
      <c r="B82" s="73" t="s">
        <v>702</v>
      </c>
      <c r="C82">
        <v>1.98</v>
      </c>
    </row>
    <row r="83" spans="2:3">
      <c r="B83" s="73" t="s">
        <v>702</v>
      </c>
      <c r="C83">
        <v>1.98</v>
      </c>
    </row>
    <row r="84" spans="2:3">
      <c r="B84" s="73" t="s">
        <v>702</v>
      </c>
      <c r="C84">
        <v>1.98</v>
      </c>
    </row>
    <row r="85" spans="2:3">
      <c r="B85" s="73" t="s">
        <v>702</v>
      </c>
      <c r="C85">
        <v>1.98</v>
      </c>
    </row>
    <row r="86" spans="2:3">
      <c r="B86" s="73" t="s">
        <v>702</v>
      </c>
      <c r="C86">
        <v>1.98</v>
      </c>
    </row>
    <row r="87" spans="2:3">
      <c r="B87" s="73" t="s">
        <v>702</v>
      </c>
      <c r="C87">
        <v>1.98</v>
      </c>
    </row>
    <row r="88" spans="2:3">
      <c r="B88" s="73" t="s">
        <v>702</v>
      </c>
      <c r="C88">
        <v>1.98</v>
      </c>
    </row>
    <row r="89" spans="2:3">
      <c r="B89" s="73" t="s">
        <v>702</v>
      </c>
      <c r="C89">
        <v>1.98</v>
      </c>
    </row>
    <row r="90" spans="2:3">
      <c r="B90" s="73" t="s">
        <v>702</v>
      </c>
      <c r="C90">
        <v>1.98</v>
      </c>
    </row>
    <row r="91" spans="2:3">
      <c r="B91" s="73" t="s">
        <v>702</v>
      </c>
      <c r="C91">
        <v>1.98</v>
      </c>
    </row>
    <row r="92" spans="2:3">
      <c r="B92" s="73" t="s">
        <v>702</v>
      </c>
      <c r="C92">
        <v>1.98</v>
      </c>
    </row>
    <row r="93" spans="2:3">
      <c r="B93" s="73" t="s">
        <v>703</v>
      </c>
      <c r="C93">
        <v>2.0699999999999998</v>
      </c>
    </row>
    <row r="94" spans="2:3">
      <c r="B94" s="73" t="s">
        <v>703</v>
      </c>
      <c r="C94">
        <v>2.0699999999999998</v>
      </c>
    </row>
    <row r="95" spans="2:3">
      <c r="B95" s="73" t="s">
        <v>703</v>
      </c>
      <c r="C95">
        <v>2.0699999999999998</v>
      </c>
    </row>
    <row r="96" spans="2:3">
      <c r="B96" s="73" t="s">
        <v>703</v>
      </c>
      <c r="C96">
        <v>2.0699999999999998</v>
      </c>
    </row>
    <row r="97" spans="2:3">
      <c r="B97" s="73" t="s">
        <v>703</v>
      </c>
      <c r="C97">
        <v>2.0699999999999998</v>
      </c>
    </row>
    <row r="98" spans="2:3">
      <c r="B98" s="73" t="s">
        <v>703</v>
      </c>
      <c r="C98">
        <v>2.0699999999999998</v>
      </c>
    </row>
    <row r="99" spans="2:3">
      <c r="B99" s="73" t="s">
        <v>703</v>
      </c>
      <c r="C99">
        <v>2.0699999999999998</v>
      </c>
    </row>
    <row r="100" spans="2:3">
      <c r="B100" s="73" t="s">
        <v>703</v>
      </c>
      <c r="C100">
        <v>2.0699999999999998</v>
      </c>
    </row>
    <row r="101" spans="2:3">
      <c r="B101" s="73" t="s">
        <v>703</v>
      </c>
      <c r="C101">
        <v>2.0699999999999998</v>
      </c>
    </row>
    <row r="102" spans="2:3">
      <c r="B102" s="73" t="s">
        <v>703</v>
      </c>
      <c r="C102">
        <v>2.0699999999999998</v>
      </c>
    </row>
    <row r="103" spans="2:3">
      <c r="B103" s="73" t="s">
        <v>703</v>
      </c>
      <c r="C103">
        <v>2.0699999999999998</v>
      </c>
    </row>
    <row r="104" spans="2:3">
      <c r="B104" s="73" t="s">
        <v>703</v>
      </c>
      <c r="C104">
        <v>2.0699999999999998</v>
      </c>
    </row>
    <row r="105" spans="2:3">
      <c r="B105" s="73" t="s">
        <v>703</v>
      </c>
      <c r="C105">
        <v>2.0699999999999998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8B8C5F025904CA13A0549B1813BEE" ma:contentTypeVersion="15" ma:contentTypeDescription="Create a new document." ma:contentTypeScope="" ma:versionID="87a2b80e55d7d50f66ec9fb3b2a1bb2d">
  <xsd:schema xmlns:xsd="http://www.w3.org/2001/XMLSchema" xmlns:xs="http://www.w3.org/2001/XMLSchema" xmlns:p="http://schemas.microsoft.com/office/2006/metadata/properties" xmlns:ns2="a7ae8f64-baee-46f0-8455-456914c76f3c" xmlns:ns3="2fac1cac-f29d-4363-ae9b-3c24ab47cd15" targetNamespace="http://schemas.microsoft.com/office/2006/metadata/properties" ma:root="true" ma:fieldsID="a17a16843a14a61edada41743fee11ba" ns2:_="" ns3:_="">
    <xsd:import namespace="a7ae8f64-baee-46f0-8455-456914c76f3c"/>
    <xsd:import namespace="2fac1cac-f29d-4363-ae9b-3c24ab47c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e8f64-baee-46f0-8455-456914c76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c1cac-f29d-4363-ae9b-3c24ab47c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9478377-810f-4640-b457-56c14bdb84f1}" ma:internalName="TaxCatchAll" ma:showField="CatchAllData" ma:web="2fac1cac-f29d-4363-ae9b-3c24ab47c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F2B420-9D31-4DD6-B334-75A99D82BF8F}"/>
</file>

<file path=customXml/itemProps2.xml><?xml version="1.0" encoding="utf-8"?>
<ds:datastoreItem xmlns:ds="http://schemas.openxmlformats.org/officeDocument/2006/customXml" ds:itemID="{87526E31-2361-4A12-9F41-5C1A8C344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Merrick</dc:creator>
  <cp:keywords/>
  <dc:description/>
  <cp:lastModifiedBy/>
  <cp:revision/>
  <dcterms:created xsi:type="dcterms:W3CDTF">2024-05-03T14:01:46Z</dcterms:created>
  <dcterms:modified xsi:type="dcterms:W3CDTF">2024-06-11T14:57:18Z</dcterms:modified>
  <cp:category/>
  <cp:contentStatus/>
</cp:coreProperties>
</file>