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B6BB0E8-9EA8-4AAF-B782-3C60261224AA}" xr6:coauthVersionLast="47" xr6:coauthVersionMax="47" xr10:uidLastSave="{00000000-0000-0000-0000-000000000000}"/>
  <bookViews>
    <workbookView xWindow="2328" yWindow="3240" windowWidth="16404" windowHeight="942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AM23" i="60" s="1" a="1"/>
  <c r="AM23" i="60" s="1"/>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J22" i="60" s="1" a="1"/>
  <c r="AJ22" i="60" s="1"/>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H33" i="57" l="1"/>
  <c r="F28" i="56"/>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AA31" i="58" s="1"/>
  <c r="AA34" i="58" s="1"/>
  <c r="AA35" i="58" s="1"/>
  <c r="AA36" i="58" s="1"/>
  <c r="Z24" i="58"/>
  <c r="Y41" i="58"/>
  <c r="Z168" i="58"/>
  <c r="Z169" i="58"/>
  <c r="Z36" i="58"/>
  <c r="Z41" i="58" s="1"/>
  <c r="T28" i="44"/>
  <c r="T29" i="44" s="1"/>
  <c r="U23" i="35"/>
  <c r="Q8" i="47"/>
  <c r="Q9" i="47"/>
  <c r="U24" i="35"/>
  <c r="V25" i="35"/>
  <c r="R6" i="47"/>
  <c r="U22" i="35"/>
  <c r="Q5" i="47"/>
  <c r="U26" i="35"/>
  <c r="Q7" i="47"/>
  <c r="AB23" i="58" l="1"/>
  <c r="AC23" i="58" s="1"/>
  <c r="AA24" i="58"/>
  <c r="AA41" i="58"/>
  <c r="AA168" i="58"/>
  <c r="AA169" i="58"/>
  <c r="U28" i="44"/>
  <c r="U29" i="44" s="1"/>
  <c r="P3" i="29"/>
  <c r="V26" i="35"/>
  <c r="R7" i="47"/>
  <c r="V24" i="35"/>
  <c r="R9" i="47"/>
  <c r="R5" i="47"/>
  <c r="V22" i="35"/>
  <c r="R8" i="47"/>
  <c r="V23" i="35"/>
  <c r="W25" i="35"/>
  <c r="S6" i="47"/>
  <c r="AB24" i="58" l="1"/>
  <c r="AC24" i="58" s="1"/>
  <c r="AB31" i="58"/>
  <c r="AB34" i="58" s="1"/>
  <c r="AB35" i="58" s="1"/>
  <c r="P33" i="29" a="1"/>
  <c r="P33" i="29" s="1"/>
  <c r="P41" i="29" s="1"/>
  <c r="P5" i="29" a="1"/>
  <c r="P5" i="29" s="1"/>
  <c r="P23" i="29" s="1"/>
  <c r="AC31" i="58"/>
  <c r="AC34" i="58" s="1"/>
  <c r="V28" i="44"/>
  <c r="V29" i="44" s="1"/>
  <c r="AD23" i="58"/>
  <c r="W26" i="35"/>
  <c r="S7" i="47"/>
  <c r="W24" i="35"/>
  <c r="S9" i="47"/>
  <c r="X25" i="35"/>
  <c r="T6" i="47"/>
  <c r="S5" i="47"/>
  <c r="W22" i="35"/>
  <c r="W23" i="35"/>
  <c r="S8" i="47"/>
  <c r="AB60" i="58" l="1"/>
  <c r="AG60" i="58"/>
  <c r="AB56" i="29"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AO31" i="55" l="1"/>
  <c r="AP31" i="55" s="1"/>
  <c r="L99" i="56"/>
  <c r="L97" i="56"/>
  <c r="L98" i="56"/>
  <c r="L94" i="56"/>
  <c r="J95" i="56"/>
  <c r="K95" i="56" s="1"/>
  <c r="L95" i="56" s="1"/>
  <c r="J100" i="56"/>
  <c r="K100" i="56" s="1"/>
  <c r="L100" i="56" s="1"/>
  <c r="J96" i="56"/>
  <c r="K96" i="56" s="1"/>
  <c r="L96" i="56" s="1"/>
  <c r="L101" i="56"/>
  <c r="O137" i="47"/>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9" i="56" l="1"/>
  <c r="M97" i="56"/>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53" i="56"/>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95" i="56" l="1"/>
  <c r="N96" i="56"/>
  <c r="N94" i="56"/>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I168" i="57" l="1"/>
  <c r="AQ177" i="57"/>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Q179" i="57" l="1"/>
  <c r="AQ168" i="57" s="1"/>
  <c r="AN168" i="57"/>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D102" i="47"/>
  <c r="S101" i="47"/>
  <c r="AO167" i="57" l="1"/>
  <c r="AR178" i="57"/>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Q106" i="47" l="1"/>
  <c r="AP207" i="57"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H128" i="57" l="1"/>
  <c r="I128" i="57"/>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11" i="58"/>
  <c r="AL200" i="58"/>
  <c r="AL236" i="58" l="1"/>
  <c r="AL251" i="58" s="1"/>
  <c r="AI113"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L40" i="56" s="1"/>
  <c r="L47" i="56" s="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J103" i="56"/>
  <c r="U122" i="56" s="1" a="1"/>
  <c r="U122" i="56" s="1"/>
  <c r="R148" i="56" s="1"/>
  <c r="J87" i="56"/>
  <c r="L46" i="56" l="1"/>
  <c r="AC177" i="56" s="1" a="1"/>
  <c r="AC177" i="56" s="1"/>
  <c r="T177" i="56" a="1"/>
  <c r="T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U177" i="56" l="1" a="1"/>
  <c r="U177" i="56" s="1"/>
  <c r="V177" i="56" s="1" a="1"/>
  <c r="V177" i="56" s="1"/>
  <c r="W177" i="56" s="1" a="1"/>
  <c r="W177" i="56" s="1"/>
  <c r="X177" i="56" s="1" a="1"/>
  <c r="X177" i="56" s="1"/>
  <c r="Y177" i="56" s="1" a="1"/>
  <c r="Y177" i="56" s="1"/>
  <c r="Z177" i="56" s="1" a="1"/>
  <c r="Z177" i="56" s="1"/>
  <c r="AA177" i="56" s="1" a="1"/>
  <c r="AA177" i="56" s="1"/>
  <c r="AB177" i="56" s="1" a="1"/>
  <c r="AB177" i="56" s="1"/>
  <c r="N46" i="56"/>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<sst xmlns="http://schemas.openxmlformats.org/spreadsheetml/2006/main" count="4347" uniqueCount="722">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</sst>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_(* \(#,##0\);_(* &quot;-&quot;_);_(@_)"/>
    <numFmt numFmtId="43" formatCode="_(* #,##0.00_);_(* \(#,##0.00\);_(* &quot;-&quot;??_);_(@_)"/>
    <numFmt numFmtId="164" formatCode="_-* #,##0.00_-;\-* #,##0.00_-;_-* &quot;-&quot;??_-;_-@_-"/>
    <numFmt numFmtId="165" formatCode="_ * #,##0_ ;_ * \-#,##0_ ;_ * &quot;-&quot;_ ;_ @_ "/>
    <numFmt numFmtId="166" formatCode="_ * #,##0.00_ ;_ * \-#,##0.00_ ;_ * &quot;-&quot;??_ ;_ @_ "/>
    <numFmt numFmtId="167" formatCode="#,##0.00\ ;&quot; -&quot;#,##0.00\ ;&quot; -&quot;#\ ;@\ "/>
    <numFmt numFmtId="168" formatCode="[$-809]General"/>
    <numFmt numFmtId="169" formatCode="#,##0.00&quot; &quot;;&quot; -&quot;#,##0.00&quot; &quot;;&quot; -&quot;#&quot; &quot;;@&quot; &quot;"/>
    <numFmt numFmtId="170" formatCode="[$£-809]#,##0.00;[Red]&quot;-&quot;[$£-809]#,##0.00"/>
    <numFmt numFmtId="171" formatCode="0.0%"/>
    <numFmt numFmtId="172" formatCode="0.0"/>
    <numFmt numFmtId="173" formatCode="0.000"/>
    <numFmt numFmtId="174" formatCode="#,##0.0"/>
    <numFmt numFmtId="175" formatCode="_ * #,##0.0_ ;_ * \-#,##0.0_ ;_ * &quot;-&quot;??_ ;_ @_ "/>
    <numFmt numFmtId="176" formatCode="0.0000"/>
    <numFmt numFmtId="177" formatCode="0.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_);\(#,##0\);&quot;-&quot;"/>
    <numFmt numFmtId="186" formatCode="#,##0.0_);\(#,##0.0\);&quot;-&quot;;@"/>
    <numFmt numFmtId="187"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7" fontId="4" fillId="0" borderId="0" applyFill="0" applyBorder="0" applyAlignment="0" applyProtection="0"/>
    <xf numFmtId="167" fontId="4" fillId="0" borderId="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0" fontId="5" fillId="0" borderId="0" applyNumberFormat="0">
      <alignment horizontal="right"/>
    </xf>
    <xf numFmtId="0" fontId="2" fillId="0" borderId="2"/>
    <xf numFmtId="168" fontId="20" fillId="0" borderId="0"/>
    <xf numFmtId="0" fontId="1" fillId="0" borderId="0"/>
    <xf numFmtId="169"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0"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79"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0"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7" fontId="2" fillId="59" borderId="26" applyNumberFormat="0" applyFont="0" applyAlignment="0"/>
    <xf numFmtId="177" fontId="2" fillId="60" borderId="27" applyNumberFormat="0" applyFont="0" applyAlignment="0"/>
    <xf numFmtId="177" fontId="2" fillId="60" borderId="27" applyNumberFormat="0" applyFont="0" applyAlignment="0"/>
    <xf numFmtId="177" fontId="2" fillId="60" borderId="27" applyNumberFormat="0" applyFont="0" applyAlignment="0"/>
    <xf numFmtId="177" fontId="2" fillId="60" borderId="27" applyNumberFormat="0" applyFont="0" applyAlignment="0"/>
    <xf numFmtId="177" fontId="2" fillId="60" borderId="27" applyNumberFormat="0" applyFont="0" applyAlignment="0"/>
    <xf numFmtId="180" fontId="17" fillId="4" borderId="0" applyNumberFormat="0" applyBorder="0" applyAlignment="0" applyProtection="0"/>
    <xf numFmtId="170" fontId="17" fillId="61" borderId="0" applyNumberFormat="0" applyBorder="0" applyAlignment="0" applyProtection="0"/>
    <xf numFmtId="170" fontId="60" fillId="62" borderId="0" applyNumberFormat="0" applyBorder="0" applyAlignment="0" applyProtection="0"/>
    <xf numFmtId="170" fontId="60" fillId="62" borderId="0" applyNumberFormat="0" applyBorder="0" applyAlignment="0" applyProtection="0"/>
    <xf numFmtId="170"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0" fontId="17" fillId="4" borderId="0" applyNumberFormat="0" applyBorder="0" applyAlignment="0" applyProtection="0"/>
    <xf numFmtId="170" fontId="60" fillId="41" borderId="0" applyNumberFormat="0" applyBorder="0" applyAlignment="0" applyProtection="0"/>
    <xf numFmtId="170" fontId="60" fillId="41" borderId="0" applyNumberFormat="0" applyBorder="0" applyAlignment="0" applyProtection="0"/>
    <xf numFmtId="170"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0"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0" fontId="19" fillId="5" borderId="5" applyNumberFormat="0" applyAlignment="0" applyProtection="0"/>
    <xf numFmtId="170" fontId="66" fillId="65" borderId="29" applyNumberFormat="0" applyAlignment="0" applyProtection="0"/>
    <xf numFmtId="170" fontId="66" fillId="65" borderId="29" applyNumberFormat="0" applyAlignment="0" applyProtection="0"/>
    <xf numFmtId="170" fontId="66" fillId="65" borderId="29" applyNumberFormat="0" applyAlignment="0" applyProtection="0"/>
    <xf numFmtId="170" fontId="66" fillId="65" borderId="29" applyNumberFormat="0" applyAlignment="0" applyProtection="0"/>
    <xf numFmtId="170"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41" fontId="48"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2" fillId="0" borderId="0" applyFont="0" applyFill="0" applyBorder="0" applyAlignment="0" applyProtection="0"/>
    <xf numFmtId="167" fontId="4" fillId="0" borderId="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2" fillId="0" borderId="0" applyFont="0" applyFill="0" applyBorder="0" applyAlignment="0" applyProtection="0"/>
    <xf numFmtId="164" fontId="52"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82" fontId="48"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4" fillId="0" borderId="0" applyFont="0" applyFill="0" applyBorder="0" applyAlignment="0" applyProtection="0">
      <alignment vertical="center"/>
    </xf>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75" fillId="0" borderId="0" applyFont="0" applyFill="0" applyBorder="0" applyAlignment="0" applyProtection="0"/>
    <xf numFmtId="43" fontId="2" fillId="0" borderId="0" applyFont="0" applyFill="0" applyBorder="0" applyAlignment="0" applyProtection="0"/>
    <xf numFmtId="43" fontId="75"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 fontId="76"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4" fontId="2" fillId="0" borderId="0" applyFont="0" applyFill="0" applyBorder="0" applyAlignment="0" applyProtection="0"/>
    <xf numFmtId="170" fontId="76" fillId="0" borderId="0" applyFont="0" applyFill="0" applyBorder="0" applyAlignment="0" applyProtection="0"/>
    <xf numFmtId="0" fontId="1" fillId="0" borderId="0"/>
    <xf numFmtId="168" fontId="20" fillId="0" borderId="0"/>
    <xf numFmtId="168" fontId="77" fillId="0" borderId="0"/>
    <xf numFmtId="168" fontId="77" fillId="0" borderId="0"/>
    <xf numFmtId="168"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0" fontId="83" fillId="0" borderId="0">
      <protection locked="0"/>
    </xf>
    <xf numFmtId="170" fontId="83" fillId="0" borderId="0">
      <protection locked="0"/>
    </xf>
    <xf numFmtId="170" fontId="84" fillId="0" borderId="0">
      <protection locked="0"/>
    </xf>
    <xf numFmtId="170" fontId="83" fillId="0" borderId="0">
      <protection locked="0"/>
    </xf>
    <xf numFmtId="170" fontId="83" fillId="0" borderId="0">
      <protection locked="0"/>
    </xf>
    <xf numFmtId="170" fontId="83" fillId="0" borderId="0">
      <protection locked="0"/>
    </xf>
    <xf numFmtId="170"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0"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0" fontId="86" fillId="68" borderId="0" applyNumberFormat="0" applyBorder="0" applyAlignment="0" applyProtection="0"/>
    <xf numFmtId="170" fontId="86" fillId="68" borderId="0" applyNumberFormat="0" applyBorder="0" applyAlignment="0" applyProtection="0"/>
    <xf numFmtId="170"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0" fontId="90" fillId="0" borderId="31" applyNumberFormat="0" applyAlignment="0" applyProtection="0">
      <alignment horizontal="left" vertical="center"/>
    </xf>
    <xf numFmtId="170" fontId="90" fillId="0" borderId="31" applyNumberFormat="0" applyAlignment="0" applyProtection="0">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170" fontId="90" fillId="0" borderId="32">
      <alignment horizontal="left" vertical="center"/>
    </xf>
    <xf numFmtId="0" fontId="44" fillId="0" borderId="20" applyNumberFormat="0" applyFill="0" applyAlignment="0" applyProtection="0"/>
    <xf numFmtId="17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0" fontId="92" fillId="0" borderId="33" applyNumberFormat="0" applyFill="0" applyAlignment="0" applyProtection="0"/>
    <xf numFmtId="170" fontId="92" fillId="0" borderId="33" applyNumberFormat="0" applyFill="0" applyAlignment="0" applyProtection="0"/>
    <xf numFmtId="180" fontId="91" fillId="0" borderId="33" applyNumberFormat="0" applyFill="0" applyAlignment="0" applyProtection="0"/>
    <xf numFmtId="180" fontId="91" fillId="0" borderId="33" applyNumberFormat="0" applyFill="0" applyAlignment="0" applyProtection="0"/>
    <xf numFmtId="180" fontId="91" fillId="0" borderId="33" applyNumberFormat="0" applyFill="0" applyAlignment="0" applyProtection="0"/>
    <xf numFmtId="180" fontId="91" fillId="0" borderId="33" applyNumberFormat="0" applyFill="0" applyAlignment="0" applyProtection="0"/>
    <xf numFmtId="180" fontId="91" fillId="0" borderId="33" applyNumberFormat="0" applyFill="0" applyAlignment="0" applyProtection="0"/>
    <xf numFmtId="170" fontId="93" fillId="0" borderId="33" applyNumberFormat="0" applyFill="0" applyAlignment="0" applyProtection="0"/>
    <xf numFmtId="170"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0" fontId="92" fillId="0" borderId="33" applyNumberFormat="0" applyFill="0" applyAlignment="0" applyProtection="0"/>
    <xf numFmtId="170" fontId="92" fillId="0" borderId="33" applyNumberFormat="0" applyFill="0" applyAlignment="0" applyProtection="0"/>
    <xf numFmtId="170"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0" fontId="95" fillId="0" borderId="6" applyNumberFormat="0" applyFill="0" applyAlignment="0" applyProtection="0"/>
    <xf numFmtId="180" fontId="95" fillId="0" borderId="6" applyNumberFormat="0" applyFill="0" applyAlignment="0" applyProtection="0"/>
    <xf numFmtId="180" fontId="95" fillId="0" borderId="6" applyNumberFormat="0" applyFill="0" applyAlignment="0" applyProtection="0"/>
    <xf numFmtId="180" fontId="95" fillId="0" borderId="6" applyNumberFormat="0" applyFill="0" applyAlignment="0" applyProtection="0"/>
    <xf numFmtId="180" fontId="95" fillId="0" borderId="6" applyNumberFormat="0" applyFill="0" applyAlignment="0" applyProtection="0"/>
    <xf numFmtId="0" fontId="97" fillId="0" borderId="34" applyNumberFormat="0" applyFill="0" applyAlignment="0" applyProtection="0"/>
    <xf numFmtId="170" fontId="25" fillId="0" borderId="6" applyNumberFormat="0" applyFill="0" applyAlignment="0" applyProtection="0"/>
    <xf numFmtId="170" fontId="96" fillId="0" borderId="34" applyNumberFormat="0" applyFill="0" applyAlignment="0" applyProtection="0"/>
    <xf numFmtId="170" fontId="96" fillId="0" borderId="34" applyNumberFormat="0" applyFill="0" applyAlignment="0" applyProtection="0"/>
    <xf numFmtId="170"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0" fontId="26" fillId="0" borderId="7" applyNumberFormat="0" applyFill="0" applyAlignment="0" applyProtection="0"/>
    <xf numFmtId="170" fontId="12" fillId="0" borderId="35" applyNumberFormat="0" applyFill="0" applyAlignment="0" applyProtection="0"/>
    <xf numFmtId="170" fontId="12" fillId="0" borderId="35" applyNumberFormat="0" applyFill="0" applyAlignment="0" applyProtection="0"/>
    <xf numFmtId="170"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0"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0" fontId="28" fillId="6" borderId="5" applyNumberFormat="0" applyAlignment="0" applyProtection="0"/>
    <xf numFmtId="170" fontId="28" fillId="69" borderId="5" applyNumberFormat="0" applyAlignment="0" applyProtection="0"/>
    <xf numFmtId="170" fontId="113" fillId="46" borderId="29" applyNumberFormat="0" applyAlignment="0" applyProtection="0"/>
    <xf numFmtId="170" fontId="113" fillId="46" borderId="29" applyNumberFormat="0" applyAlignment="0" applyProtection="0"/>
    <xf numFmtId="170" fontId="113" fillId="46" borderId="29" applyNumberFormat="0" applyAlignment="0" applyProtection="0"/>
    <xf numFmtId="170" fontId="113" fillId="46" borderId="29" applyNumberFormat="0" applyAlignment="0" applyProtection="0"/>
    <xf numFmtId="170"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0" fontId="28" fillId="6" borderId="5" applyNumberFormat="0" applyAlignment="0" applyProtection="0"/>
    <xf numFmtId="180" fontId="28" fillId="6" borderId="5" applyNumberFormat="0" applyAlignment="0" applyProtection="0"/>
    <xf numFmtId="180" fontId="28" fillId="6" borderId="5" applyNumberFormat="0" applyAlignment="0" applyProtection="0"/>
    <xf numFmtId="180" fontId="28" fillId="6" borderId="5" applyNumberFormat="0" applyAlignment="0" applyProtection="0"/>
    <xf numFmtId="0" fontId="114" fillId="45" borderId="29" applyNumberFormat="0" applyAlignment="0" applyProtection="0"/>
    <xf numFmtId="170" fontId="28" fillId="6" borderId="5" applyNumberFormat="0" applyAlignment="0" applyProtection="0"/>
    <xf numFmtId="0" fontId="28" fillId="6" borderId="5" applyNumberFormat="0" applyAlignment="0" applyProtection="0"/>
    <xf numFmtId="170" fontId="113" fillId="45" borderId="29" applyNumberFormat="0" applyAlignment="0" applyProtection="0"/>
    <xf numFmtId="170" fontId="113" fillId="45" borderId="29" applyNumberFormat="0" applyAlignment="0" applyProtection="0"/>
    <xf numFmtId="170" fontId="113" fillId="45" borderId="29" applyNumberFormat="0" applyAlignment="0" applyProtection="0"/>
    <xf numFmtId="170"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0"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5" fontId="2" fillId="49" borderId="0" applyNumberFormat="0" applyFont="0" applyBorder="0" applyAlignment="0" applyProtection="0"/>
    <xf numFmtId="170"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0" fontId="30" fillId="7" borderId="0" applyNumberFormat="0" applyBorder="0" applyAlignment="0" applyProtection="0"/>
    <xf numFmtId="170" fontId="120" fillId="73" borderId="0" applyNumberFormat="0" applyBorder="0" applyAlignment="0" applyProtection="0"/>
    <xf numFmtId="170" fontId="120" fillId="73" borderId="0" applyNumberFormat="0" applyBorder="0" applyAlignment="0" applyProtection="0"/>
    <xf numFmtId="170"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8"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0"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0" fontId="2" fillId="0" borderId="0"/>
    <xf numFmtId="180" fontId="2" fillId="0" borderId="0"/>
    <xf numFmtId="180" fontId="2" fillId="0" borderId="0"/>
    <xf numFmtId="180"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0" fontId="2" fillId="0" borderId="0"/>
    <xf numFmtId="0" fontId="126" fillId="0" borderId="0"/>
    <xf numFmtId="0" fontId="126" fillId="0" borderId="0"/>
    <xf numFmtId="0" fontId="126" fillId="0" borderId="0"/>
    <xf numFmtId="0" fontId="1" fillId="0" borderId="0"/>
    <xf numFmtId="0" fontId="127" fillId="0" borderId="0">
      <alignment vertical="center"/>
    </xf>
    <xf numFmtId="170" fontId="127" fillId="0" borderId="0">
      <alignment vertical="center"/>
    </xf>
    <xf numFmtId="170" fontId="2" fillId="0" borderId="0"/>
    <xf numFmtId="0" fontId="31" fillId="0" borderId="0"/>
    <xf numFmtId="0" fontId="31" fillId="0" borderId="0"/>
    <xf numFmtId="17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0"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0" fontId="16" fillId="0" borderId="0"/>
    <xf numFmtId="18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0" fontId="48" fillId="0" borderId="0"/>
    <xf numFmtId="0" fontId="16" fillId="0" borderId="0"/>
    <xf numFmtId="0" fontId="16" fillId="0" borderId="0"/>
    <xf numFmtId="0" fontId="16" fillId="0" borderId="0"/>
    <xf numFmtId="0" fontId="16" fillId="0" borderId="0"/>
    <xf numFmtId="0" fontId="16" fillId="0" borderId="0"/>
    <xf numFmtId="180"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0" fontId="16" fillId="0" borderId="0"/>
    <xf numFmtId="170"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0" fontId="16" fillId="0" borderId="0"/>
    <xf numFmtId="180"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0" fontId="16" fillId="0" borderId="0"/>
    <xf numFmtId="180" fontId="16" fillId="0" borderId="0"/>
    <xf numFmtId="180" fontId="16" fillId="0" borderId="0"/>
    <xf numFmtId="0" fontId="53" fillId="0" borderId="0"/>
    <xf numFmtId="17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0" fontId="16" fillId="0" borderId="0"/>
    <xf numFmtId="170" fontId="16" fillId="0" borderId="0"/>
    <xf numFmtId="17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0"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54" fillId="0" borderId="0"/>
    <xf numFmtId="170" fontId="16" fillId="8" borderId="8"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75" fillId="74" borderId="39"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75" fillId="74" borderId="39"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16" fillId="8" borderId="8" applyNumberFormat="0" applyFont="0" applyAlignment="0" applyProtection="0"/>
    <xf numFmtId="17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6" fontId="131" fillId="0" borderId="0" applyNumberFormat="0" applyFill="0" applyBorder="0" applyAlignment="0" applyProtection="0"/>
    <xf numFmtId="0" fontId="132" fillId="0" borderId="0" applyNumberFormat="0" applyFill="0" applyBorder="0" applyAlignment="0" applyProtection="0">
      <alignment vertical="center"/>
    </xf>
    <xf numFmtId="170" fontId="132" fillId="0" borderId="0" applyNumberFormat="0" applyFill="0" applyBorder="0" applyAlignment="0" applyProtection="0">
      <alignment vertical="center"/>
    </xf>
    <xf numFmtId="186" fontId="133" fillId="0" borderId="0" applyNumberFormat="0" applyFill="0" applyBorder="0" applyAlignment="0" applyProtection="0"/>
    <xf numFmtId="186" fontId="133" fillId="0" borderId="0" applyNumberFormat="0" applyFill="0" applyBorder="0" applyAlignment="0" applyProtection="0"/>
    <xf numFmtId="186" fontId="134" fillId="0" borderId="0" applyNumberFormat="0" applyFill="0" applyBorder="0" applyAlignment="0" applyProtection="0"/>
    <xf numFmtId="170"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0" fontId="135" fillId="65" borderId="40" applyNumberFormat="0" applyAlignment="0" applyProtection="0"/>
    <xf numFmtId="170" fontId="135" fillId="65" borderId="40" applyNumberFormat="0" applyAlignment="0" applyProtection="0"/>
    <xf numFmtId="170" fontId="135" fillId="65" borderId="40" applyNumberFormat="0" applyAlignment="0" applyProtection="0"/>
    <xf numFmtId="170" fontId="135" fillId="65" borderId="40" applyNumberFormat="0" applyAlignment="0" applyProtection="0"/>
    <xf numFmtId="170"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79" fontId="74" fillId="0" borderId="0" applyFont="0" applyFill="0" applyBorder="0" applyAlignment="0" applyProtection="0">
      <alignment vertical="center"/>
    </xf>
    <xf numFmtId="179" fontId="139"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0" fontId="140" fillId="0" borderId="0"/>
    <xf numFmtId="170" fontId="140" fillId="0" borderId="0"/>
    <xf numFmtId="170" fontId="140" fillId="0" borderId="0"/>
    <xf numFmtId="170"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0"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0" fontId="150" fillId="0" borderId="0">
      <alignment vertical="center"/>
    </xf>
    <xf numFmtId="170" fontId="151" fillId="0" borderId="0"/>
    <xf numFmtId="166"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6" fontId="2" fillId="0" borderId="0" applyFont="0" applyFill="0" applyBorder="0" applyAlignment="0" applyProtection="0"/>
    <xf numFmtId="177" fontId="2" fillId="60" borderId="52" applyNumberFormat="0" applyFont="0" applyAlignment="0"/>
    <xf numFmtId="177" fontId="2" fillId="60" borderId="52" applyNumberFormat="0" applyFont="0" applyAlignment="0"/>
    <xf numFmtId="177"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0" fontId="66" fillId="65" borderId="54" applyNumberFormat="0" applyAlignment="0" applyProtection="0"/>
    <xf numFmtId="170" fontId="66" fillId="65" borderId="54" applyNumberFormat="0" applyAlignment="0" applyProtection="0"/>
    <xf numFmtId="170"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5" fontId="48"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2"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75" fillId="0" borderId="0" applyFont="0" applyFill="0" applyBorder="0" applyAlignment="0" applyProtection="0"/>
    <xf numFmtId="166" fontId="2" fillId="0" borderId="0" applyFont="0" applyFill="0" applyBorder="0" applyAlignment="0" applyProtection="0"/>
    <xf numFmtId="166" fontId="75"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0" fontId="113" fillId="45" borderId="51" applyNumberFormat="0" applyAlignment="0" applyProtection="0"/>
    <xf numFmtId="170" fontId="113" fillId="45" borderId="51" applyNumberFormat="0" applyAlignment="0" applyProtection="0"/>
    <xf numFmtId="17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0" fontId="113" fillId="46" borderId="51" applyNumberFormat="0" applyAlignment="0" applyProtection="0"/>
    <xf numFmtId="170" fontId="113" fillId="46" borderId="51" applyNumberFormat="0" applyAlignment="0" applyProtection="0"/>
    <xf numFmtId="170" fontId="113" fillId="46" borderId="51" applyNumberFormat="0" applyAlignment="0" applyProtection="0"/>
    <xf numFmtId="170" fontId="113" fillId="46" borderId="54" applyNumberFormat="0" applyAlignment="0" applyProtection="0"/>
    <xf numFmtId="170" fontId="113" fillId="46" borderId="54" applyNumberFormat="0" applyAlignment="0" applyProtection="0"/>
    <xf numFmtId="170"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0" fontId="113" fillId="45" borderId="54" applyNumberFormat="0" applyAlignment="0" applyProtection="0"/>
    <xf numFmtId="170" fontId="113" fillId="45" borderId="54" applyNumberFormat="0" applyAlignment="0" applyProtection="0"/>
    <xf numFmtId="170"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170"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0" fontId="135" fillId="65" borderId="57" applyNumberFormat="0" applyAlignment="0" applyProtection="0"/>
    <xf numFmtId="170" fontId="135" fillId="65" borderId="57" applyNumberFormat="0" applyAlignment="0" applyProtection="0"/>
    <xf numFmtId="170"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0" fontId="66" fillId="65" borderId="51" applyNumberFormat="0" applyAlignment="0" applyProtection="0"/>
    <xf numFmtId="170" fontId="66" fillId="65" borderId="51" applyNumberFormat="0" applyAlignment="0" applyProtection="0"/>
    <xf numFmtId="17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7" fontId="2" fillId="60" borderId="49" applyNumberFormat="0" applyFont="0" applyAlignment="0"/>
    <xf numFmtId="177" fontId="2" fillId="60" borderId="49" applyNumberFormat="0" applyFont="0" applyAlignment="0"/>
    <xf numFmtId="177" fontId="2" fillId="60" borderId="49" applyNumberFormat="0" applyFont="0" applyAlignment="0"/>
    <xf numFmtId="166" fontId="16" fillId="0" borderId="0" applyFont="0" applyFill="0" applyBorder="0" applyAlignment="0" applyProtection="0"/>
    <xf numFmtId="166"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6"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6"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2"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3"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1" fontId="0" fillId="0" borderId="0" xfId="0" applyNumberFormat="1"/>
    <xf numFmtId="9" fontId="28" fillId="6" borderId="5" xfId="27" applyNumberFormat="1"/>
    <xf numFmtId="0" fontId="0" fillId="0" borderId="0" xfId="0" quotePrefix="1"/>
    <xf numFmtId="174"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6" fontId="2" fillId="0" borderId="4" xfId="11" applyNumberFormat="1" applyFill="1" applyBorder="1"/>
    <xf numFmtId="2" fontId="0" fillId="0" borderId="4" xfId="0" applyNumberFormat="1" applyBorder="1"/>
    <xf numFmtId="172" fontId="0" fillId="0" borderId="4" xfId="0" applyNumberFormat="1" applyBorder="1"/>
    <xf numFmtId="2" fontId="28" fillId="6" borderId="5" xfId="27" applyNumberFormat="1"/>
    <xf numFmtId="172" fontId="34" fillId="0" borderId="0" xfId="0" applyNumberFormat="1" applyFont="1"/>
    <xf numFmtId="171" fontId="28" fillId="6" borderId="5" xfId="27" applyNumberFormat="1"/>
    <xf numFmtId="2" fontId="28" fillId="8" borderId="8" xfId="44" applyNumberFormat="1" applyFont="1"/>
    <xf numFmtId="172" fontId="19" fillId="5" borderId="5" xfId="6" applyNumberFormat="1"/>
    <xf numFmtId="174"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1"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1" fontId="35" fillId="6" borderId="5" xfId="27" applyNumberFormat="1" applyFont="1"/>
    <xf numFmtId="172" fontId="28" fillId="0" borderId="5" xfId="27" applyNumberFormat="1" applyFill="1"/>
    <xf numFmtId="1" fontId="28" fillId="0" borderId="5" xfId="27" applyNumberFormat="1" applyFill="1"/>
    <xf numFmtId="9" fontId="35" fillId="6" borderId="5" xfId="45" applyFont="1" applyFill="1" applyBorder="1"/>
    <xf numFmtId="172"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2" fontId="16" fillId="0" borderId="0" xfId="31" applyNumberFormat="1"/>
    <xf numFmtId="1" fontId="16" fillId="0" borderId="4" xfId="31" applyNumberFormat="1" applyBorder="1"/>
    <xf numFmtId="1" fontId="16" fillId="0" borderId="0" xfId="31" applyNumberFormat="1"/>
    <xf numFmtId="0" fontId="16" fillId="0" borderId="9" xfId="31" applyBorder="1"/>
    <xf numFmtId="172"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2" fontId="28" fillId="6" borderId="5" xfId="28" applyNumberFormat="1"/>
    <xf numFmtId="173" fontId="16" fillId="0" borderId="0" xfId="31" applyNumberFormat="1"/>
    <xf numFmtId="0" fontId="34" fillId="0" borderId="0" xfId="31" applyFont="1"/>
    <xf numFmtId="2" fontId="28" fillId="6" borderId="5" xfId="28" applyNumberFormat="1"/>
    <xf numFmtId="171"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4"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6" fontId="0" fillId="0" borderId="0" xfId="0" applyNumberFormat="1"/>
    <xf numFmtId="176"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2"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1" fontId="28" fillId="0" borderId="5" xfId="27" applyNumberFormat="1" applyFill="1"/>
    <xf numFmtId="10" fontId="28" fillId="0" borderId="5" xfId="27" applyNumberFormat="1" applyFill="1"/>
    <xf numFmtId="171" fontId="0" fillId="0" borderId="4" xfId="0" applyNumberFormat="1" applyBorder="1"/>
    <xf numFmtId="2" fontId="43" fillId="4" borderId="0" xfId="3" applyNumberFormat="1" applyFont="1"/>
    <xf numFmtId="166"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6"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2" fontId="28" fillId="6" borderId="46" xfId="28" applyNumberFormat="1" applyBorder="1"/>
    <xf numFmtId="0" fontId="34" fillId="0" borderId="15" xfId="31" applyFont="1" applyBorder="1"/>
    <xf numFmtId="0" fontId="152" fillId="0" borderId="7" xfId="22" applyFont="1"/>
    <xf numFmtId="175"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2"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3"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1" fontId="0" fillId="10" borderId="0" xfId="45" applyNumberFormat="1" applyFont="1" applyFill="1"/>
    <xf numFmtId="9" fontId="0" fillId="10" borderId="0" xfId="45" applyFont="1" applyFill="1"/>
    <xf numFmtId="9" fontId="0" fillId="0" borderId="0" xfId="45" applyFont="1"/>
    <xf numFmtId="0" fontId="0" fillId="10" borderId="0" xfId="0" applyFill="1"/>
    <xf numFmtId="171" fontId="0" fillId="38" borderId="0" xfId="45" applyNumberFormat="1" applyFont="1" applyFill="1" applyAlignment="1">
      <alignment horizontal="center"/>
    </xf>
    <xf numFmtId="173"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2" fontId="28" fillId="8" borderId="8" xfId="44" applyNumberFormat="1" applyFont="1"/>
    <xf numFmtId="1" fontId="0" fillId="10" borderId="0" xfId="45" applyNumberFormat="1" applyFont="1" applyFill="1"/>
    <xf numFmtId="1" fontId="0" fillId="10" borderId="0" xfId="0" applyNumberFormat="1" applyFill="1"/>
    <xf numFmtId="176" fontId="0" fillId="10" borderId="0" xfId="0" applyNumberFormat="1" applyFill="1"/>
    <xf numFmtId="172"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2" fontId="19" fillId="80" borderId="5" xfId="6" applyNumberFormat="1" applyFill="1"/>
    <xf numFmtId="172"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2"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2" fontId="16" fillId="0" borderId="0" xfId="45" applyNumberFormat="1"/>
    <xf numFmtId="1" fontId="16" fillId="0" borderId="8" xfId="44" applyNumberFormat="1" applyFill="1"/>
    <xf numFmtId="2" fontId="16" fillId="8" borderId="8" xfId="44" applyNumberFormat="1"/>
    <xf numFmtId="1" fontId="2" fillId="0" borderId="0" xfId="11" applyNumberFormat="1"/>
    <xf numFmtId="175" fontId="2" fillId="0" borderId="0" xfId="11" applyNumberFormat="1"/>
    <xf numFmtId="9" fontId="16" fillId="0" borderId="4" xfId="45" applyBorder="1"/>
    <xf numFmtId="171" fontId="16" fillId="0" borderId="0" xfId="45" applyNumberFormat="1"/>
    <xf numFmtId="171" fontId="16" fillId="0" borderId="4" xfId="45" applyNumberFormat="1" applyBorder="1"/>
    <xf numFmtId="171"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2" fontId="16" fillId="0" borderId="4" xfId="45" applyNumberFormat="1" applyBorder="1"/>
    <xf numFmtId="171" fontId="34" fillId="0" borderId="0" xfId="0" applyNumberFormat="1" applyFont="1"/>
    <xf numFmtId="171" fontId="34" fillId="0" borderId="0" xfId="45" applyNumberFormat="1" applyFont="1"/>
    <xf numFmtId="166" fontId="28" fillId="6" borderId="5" xfId="3924" applyFont="1" applyFill="1" applyBorder="1"/>
    <xf numFmtId="10" fontId="0" fillId="10" borderId="0" xfId="0" applyNumberFormat="1" applyFill="1"/>
    <xf numFmtId="171"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2" fontId="34" fillId="0" borderId="0" xfId="0" applyNumberFormat="1" applyFont="1" applyAlignment="1">
      <alignment horizontal="center"/>
    </xf>
    <xf numFmtId="172"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3" fontId="16" fillId="0" borderId="32" xfId="31" applyNumberFormat="1" applyBorder="1"/>
    <xf numFmtId="9" fontId="35" fillId="8" borderId="8" xfId="44" applyNumberFormat="1" applyFont="1"/>
    <xf numFmtId="187" fontId="160" fillId="0" borderId="59" xfId="2765" applyNumberFormat="1" applyFont="1" applyBorder="1" applyAlignment="1">
      <alignment vertical="center" wrapText="1"/>
    </xf>
    <xf numFmtId="173"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1" fontId="16" fillId="8" borderId="8" xfId="44" applyNumberFormat="1"/>
    <xf numFmtId="10" fontId="28" fillId="0" borderId="5" xfId="45" applyNumberFormat="1" applyFont="1" applyBorder="1"/>
    <xf numFmtId="10" fontId="28" fillId="38" borderId="5" xfId="45" applyNumberFormat="1" applyFont="1" applyFill="1" applyBorder="1"/>
    <xf numFmtId="171"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2"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2" fontId="16" fillId="9" borderId="0" xfId="45" applyNumberFormat="1" applyFill="1"/>
    <xf numFmtId="172" fontId="0" fillId="9" borderId="0" xfId="0" applyNumberFormat="1" applyFill="1"/>
    <xf numFmtId="171" fontId="16" fillId="9" borderId="0" xfId="45" applyNumberFormat="1" applyFill="1"/>
    <xf numFmtId="171" fontId="0" fillId="38" borderId="0" xfId="45" applyNumberFormat="1" applyFont="1" applyFill="1"/>
    <xf numFmtId="0" fontId="0" fillId="38" borderId="0" xfId="0" applyFill="1"/>
    <xf numFmtId="172" fontId="0" fillId="38" borderId="0" xfId="0" applyNumberFormat="1" applyFill="1"/>
    <xf numFmtId="172"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3"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1" fontId="28" fillId="8" borderId="8" xfId="45" applyNumberFormat="1" applyFont="1" applyFill="1" applyBorder="1"/>
    <xf numFmtId="171" fontId="35" fillId="0" borderId="5" xfId="45" applyNumberFormat="1" applyFont="1" applyBorder="1"/>
    <xf numFmtId="172" fontId="28" fillId="6" borderId="5" xfId="27" applyNumberFormat="1"/>
    <xf numFmtId="172"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2" fontId="52" fillId="15" borderId="5" xfId="65" applyNumberFormat="1" applyBorder="1"/>
    <xf numFmtId="176" fontId="52" fillId="15" borderId="5" xfId="65" applyNumberFormat="1" applyBorder="1"/>
    <xf numFmtId="171" fontId="52" fillId="15" borderId="5" xfId="65" applyNumberFormat="1" applyBorder="1"/>
    <xf numFmtId="173"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6" fontId="145" fillId="15" borderId="5" xfId="65" applyNumberFormat="1" applyFont="1" applyBorder="1"/>
    <xf numFmtId="172" fontId="145" fillId="15" borderId="5" xfId="65" applyNumberFormat="1" applyFont="1" applyBorder="1"/>
    <xf numFmtId="171"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3"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3" fontId="35" fillId="0" borderId="0" xfId="0" applyNumberFormat="1" applyFont="1"/>
    <xf numFmtId="0" fontId="168" fillId="0" borderId="0" xfId="0" applyFont="1"/>
    <xf numFmtId="173"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28.743545076879471</c:v>
                </c:pt>
                <c:pt idx="3">
                  <c:v>22.6752174709409</c:v>
                </c:pt>
                <c:pt idx="4" formatCode="0.000">
                  <c:v>17.238838523063443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20.869644304267737</c:v>
                </c:pt>
                <c:pt idx="3">
                  <c:v>24.6102193979494</c:v>
                </c:pt>
                <c:pt idx="4" formatCode="0.000">
                  <c:v>27.531406398211683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16.342900618852795</c:v>
                </c:pt>
                <c:pt idx="3">
                  <c:v>24.089869131109698</c:v>
                </c:pt>
                <c:pt idx="4" formatCode="0.000">
                  <c:v>30.747664078724871</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28.743545076879471</c:v>
                </c:pt>
                <c:pt idx="3">
                  <c:v>22.6752174709409</c:v>
                </c:pt>
                <c:pt idx="4">
                  <c:v>17.238838523063443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20.869644304267737</c:v>
                </c:pt>
                <c:pt idx="3">
                  <c:v>24.6102193979494</c:v>
                </c:pt>
                <c:pt idx="4">
                  <c:v>27.531406398211683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16.342900618852795</c:v>
                </c:pt>
                <c:pt idx="3">
                  <c:v>24.089869131109698</c:v>
                </c:pt>
                <c:pt idx="4">
                  <c:v>30.747664078724871</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22.079839763495439</c:v>
                </c:pt>
                <c:pt idx="8">
                  <c:v>21.97782131513511</c:v>
                </c:pt>
                <c:pt idx="9">
                  <c:v>21.888867565071909</c:v>
                </c:pt>
                <c:pt idx="10">
                  <c:v>21.761701543558978</c:v>
                </c:pt>
                <c:pt idx="11">
                  <c:v>21.613697814628225</c:v>
                </c:pt>
                <c:pt idx="12">
                  <c:v>21.428797145033055</c:v>
                </c:pt>
                <c:pt idx="13">
                  <c:v>21.242732388599286</c:v>
                </c:pt>
                <c:pt idx="14">
                  <c:v>21.001899310026431</c:v>
                </c:pt>
                <c:pt idx="15">
                  <c:v>20.662185063046049</c:v>
                </c:pt>
                <c:pt idx="16">
                  <c:v>20.277508642066199</c:v>
                </c:pt>
                <c:pt idx="17">
                  <c:v>18.058418951626567</c:v>
                </c:pt>
                <c:pt idx="18">
                  <c:v>15.996527811650578</c:v>
                </c:pt>
                <c:pt idx="19">
                  <c:v>14.039059626398512</c:v>
                </c:pt>
                <c:pt idx="20">
                  <c:v>12.161363401613942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4.7176011598055921E-2</c:v>
                </c:pt>
                <c:pt idx="8">
                  <c:v>4.695803793725882E-2</c:v>
                </c:pt>
                <c:pt idx="9">
                  <c:v>4.6767978444544105E-2</c:v>
                </c:pt>
                <c:pt idx="10">
                  <c:v>4.6496274221595385E-2</c:v>
                </c:pt>
                <c:pt idx="11">
                  <c:v>4.6180047939730039E-2</c:v>
                </c:pt>
                <c:pt idx="12">
                  <c:v>4.578498727684735E-2</c:v>
                </c:pt>
                <c:pt idx="13">
                  <c:v>4.5387439414112343E-2</c:v>
                </c:pt>
                <c:pt idx="14">
                  <c:v>4.4872872993810119E-2</c:v>
                </c:pt>
                <c:pt idx="15">
                  <c:v>4.4147036057164066E-2</c:v>
                </c:pt>
                <c:pt idx="16">
                  <c:v>4.3325132479419486E-2</c:v>
                </c:pt>
                <c:pt idx="17">
                  <c:v>3.8583802737236009E-2</c:v>
                </c:pt>
                <c:pt idx="18">
                  <c:v>3.4178345026702465E-2</c:v>
                </c:pt>
                <c:pt idx="19">
                  <c:v>2.999599846986958E-2</c:v>
                </c:pt>
                <c:pt idx="20">
                  <c:v>2.5984093500137168E-2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15.373787225906225</c:v>
                </c:pt>
                <c:pt idx="8">
                  <c:v>15.302753652519437</c:v>
                </c:pt>
                <c:pt idx="9">
                  <c:v>15.240816788798211</c:v>
                </c:pt>
                <c:pt idx="10">
                  <c:v>15.152273421724638</c:v>
                </c:pt>
                <c:pt idx="11">
                  <c:v>15.049221141382278</c:v>
                </c:pt>
                <c:pt idx="12">
                  <c:v>14.9204781983749</c:v>
                </c:pt>
                <c:pt idx="13">
                  <c:v>14.790924723064714</c:v>
                </c:pt>
                <c:pt idx="14">
                  <c:v>14.623237070137975</c:v>
                </c:pt>
                <c:pt idx="15">
                  <c:v>14.386700274281331</c:v>
                </c:pt>
                <c:pt idx="16">
                  <c:v>14.118857141798783</c:v>
                </c:pt>
                <c:pt idx="17">
                  <c:v>12.573745714295374</c:v>
                </c:pt>
                <c:pt idx="18">
                  <c:v>11.13808875262756</c:v>
                </c:pt>
                <c:pt idx="19">
                  <c:v>9.7751395780008536</c:v>
                </c:pt>
                <c:pt idx="20">
                  <c:v>8.467734155500839</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11.755784892976511</c:v>
                </c:pt>
                <c:pt idx="8">
                  <c:v>11.701468061564443</c:v>
                </c:pt>
                <c:pt idx="9">
                  <c:v>11.654107158479652</c:v>
                </c:pt>
                <c:pt idx="10">
                  <c:v>11.586401214477593</c:v>
                </c:pt>
                <c:pt idx="11">
                  <c:v>11.507600823745369</c:v>
                </c:pt>
                <c:pt idx="12">
                  <c:v>11.409155702693276</c:v>
                </c:pt>
                <c:pt idx="13">
                  <c:v>11.31009079659664</c:v>
                </c:pt>
                <c:pt idx="14">
                  <c:v>11.181866049626484</c:v>
                </c:pt>
                <c:pt idx="15">
                  <c:v>11.000994827038017</c:v>
                </c:pt>
                <c:pt idx="16">
                  <c:v>10.796184769226109</c:v>
                </c:pt>
                <c:pt idx="17">
                  <c:v>9.6146933572204869</c:v>
                </c:pt>
                <c:pt idx="18">
                  <c:v>8.5168978580716939</c:v>
                </c:pt>
                <c:pt idx="19">
                  <c:v>7.4746994015994961</c:v>
                </c:pt>
                <c:pt idx="20">
                  <c:v>6.4749732645730838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6.2254856930012608</c:v>
                </c:pt>
                <c:pt idx="8">
                  <c:v>6.1967212455463727</c:v>
                </c:pt>
                <c:pt idx="9">
                  <c:v>6.1716404340781281</c:v>
                </c:pt>
                <c:pt idx="10">
                  <c:v>6.1357855430986419</c:v>
                </c:pt>
                <c:pt idx="11">
                  <c:v>6.094055389853029</c:v>
                </c:pt>
                <c:pt idx="12">
                  <c:v>6.0419220190713174</c:v>
                </c:pt>
                <c:pt idx="13">
                  <c:v>5.9894604300580996</c:v>
                </c:pt>
                <c:pt idx="14">
                  <c:v>5.9215567269009979</c:v>
                </c:pt>
                <c:pt idx="15">
                  <c:v>5.8257731430100677</c:v>
                </c:pt>
                <c:pt idx="16">
                  <c:v>5.7173123216953998</c:v>
                </c:pt>
                <c:pt idx="17">
                  <c:v>5.0916324586486263</c:v>
                </c:pt>
                <c:pt idx="18">
                  <c:v>4.5102752599578659</c:v>
                </c:pt>
                <c:pt idx="19">
                  <c:v>3.9583604674447752</c:v>
                </c:pt>
                <c:pt idx="20">
                  <c:v>3.4289376496884088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5.6507075728928786</c:v>
                </c:pt>
                <c:pt idx="8">
                  <c:v>5.6245988499628519</c:v>
                </c:pt>
                <c:pt idx="9">
                  <c:v>5.6018336653191483</c:v>
                </c:pt>
                <c:pt idx="10">
                  <c:v>5.5692891356271437</c:v>
                </c:pt>
                <c:pt idx="11">
                  <c:v>5.5314117868400343</c:v>
                </c:pt>
                <c:pt idx="12">
                  <c:v>5.4840917145430526</c:v>
                </c:pt>
                <c:pt idx="13">
                  <c:v>5.4364737272980976</c:v>
                </c:pt>
                <c:pt idx="14">
                  <c:v>5.3748393442830231</c:v>
                </c:pt>
                <c:pt idx="15">
                  <c:v>5.2878991359937695</c:v>
                </c:pt>
                <c:pt idx="16">
                  <c:v>5.1894521369019584</c:v>
                </c:pt>
                <c:pt idx="17">
                  <c:v>4.6215391876681906</c:v>
                </c:pt>
                <c:pt idx="18">
                  <c:v>4.0938567405153865</c:v>
                </c:pt>
                <c:pt idx="19">
                  <c:v>3.5928983813705888</c:v>
                </c:pt>
                <c:pt idx="20">
                  <c:v>3.112355388729648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7.6845579907501147</c:v>
                </c:pt>
                <c:pt idx="8">
                  <c:v>7.6490519956455936</c:v>
                </c:pt>
                <c:pt idx="9">
                  <c:v>7.618092973380155</c:v>
                </c:pt>
                <c:pt idx="10">
                  <c:v>7.5738347415616101</c:v>
                </c:pt>
                <c:pt idx="11">
                  <c:v>7.5223242573371722</c:v>
                </c:pt>
                <c:pt idx="12">
                  <c:v>7.4579723447666044</c:v>
                </c:pt>
                <c:pt idx="13">
                  <c:v>7.3932152891826224</c:v>
                </c:pt>
                <c:pt idx="14">
                  <c:v>7.3093969382250332</c:v>
                </c:pt>
                <c:pt idx="15">
                  <c:v>7.1911644755275113</c:v>
                </c:pt>
                <c:pt idx="16">
                  <c:v>7.0572836006499173</c:v>
                </c:pt>
                <c:pt idx="17">
                  <c:v>6.2849626238893759</c:v>
                </c:pt>
                <c:pt idx="18">
                  <c:v>5.5673522514646905</c:v>
                </c:pt>
                <c:pt idx="19">
                  <c:v>4.8860847266211787</c:v>
                </c:pt>
                <c:pt idx="20">
                  <c:v>4.2325806395025092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16.821716588926265</c:v>
                </c:pt>
                <c:pt idx="8">
                  <c:v>17.52422748630185</c:v>
                </c:pt>
                <c:pt idx="9">
                  <c:v>18.214489479098727</c:v>
                </c:pt>
                <c:pt idx="10">
                  <c:v>18.808780635284364</c:v>
                </c:pt>
                <c:pt idx="11">
                  <c:v>19.20401367999078</c:v>
                </c:pt>
                <c:pt idx="12">
                  <c:v>19.557206791424044</c:v>
                </c:pt>
                <c:pt idx="13">
                  <c:v>19.912631465420571</c:v>
                </c:pt>
                <c:pt idx="14">
                  <c:v>20.268010400037717</c:v>
                </c:pt>
                <c:pt idx="15">
                  <c:v>20.616893710461863</c:v>
                </c:pt>
                <c:pt idx="16">
                  <c:v>21.028173761689576</c:v>
                </c:pt>
                <c:pt idx="17">
                  <c:v>23.03732038825046</c:v>
                </c:pt>
                <c:pt idx="18">
                  <c:v>24.797162916071152</c:v>
                </c:pt>
                <c:pt idx="19">
                  <c:v>26.32860121685172</c:v>
                </c:pt>
                <c:pt idx="20">
                  <c:v>27.740539762189339</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6.7797166856862504E-2</c:v>
                </c:pt>
                <c:pt idx="8">
                  <c:v>7.0628521687765455E-2</c:v>
                </c:pt>
                <c:pt idx="9">
                  <c:v>7.3410509319836684E-2</c:v>
                </c:pt>
                <c:pt idx="10">
                  <c:v>7.5805702251811241E-2</c:v>
                </c:pt>
                <c:pt idx="11">
                  <c:v>7.7398624147603151E-2</c:v>
                </c:pt>
                <c:pt idx="12">
                  <c:v>7.882211099461725E-2</c:v>
                </c:pt>
                <c:pt idx="13">
                  <c:v>8.0254591788155971E-2</c:v>
                </c:pt>
                <c:pt idx="14">
                  <c:v>8.1686888236635766E-2</c:v>
                </c:pt>
                <c:pt idx="15">
                  <c:v>8.3093005138282494E-2</c:v>
                </c:pt>
                <c:pt idx="16">
                  <c:v>8.4750601859198596E-2</c:v>
                </c:pt>
                <c:pt idx="17">
                  <c:v>9.2848137468050818E-2</c:v>
                </c:pt>
                <c:pt idx="18">
                  <c:v>9.9940893838646516E-2</c:v>
                </c:pt>
                <c:pt idx="19">
                  <c:v>0.10611310447245065</c:v>
                </c:pt>
                <c:pt idx="20">
                  <c:v>0.11180369096187626</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9.9149239171009675</c:v>
                </c:pt>
                <c:pt idx="8">
                  <c:v>10.3289923661556</c:v>
                </c:pt>
                <c:pt idx="9">
                  <c:v>10.735841162190653</c:v>
                </c:pt>
                <c:pt idx="10">
                  <c:v>11.086123582360868</c:v>
                </c:pt>
                <c:pt idx="11">
                  <c:v>11.319078735723037</c:v>
                </c:pt>
                <c:pt idx="12">
                  <c:v>11.527255042189303</c:v>
                </c:pt>
                <c:pt idx="13">
                  <c:v>11.73674665871409</c:v>
                </c:pt>
                <c:pt idx="14">
                  <c:v>11.946211315893546</c:v>
                </c:pt>
                <c:pt idx="15">
                  <c:v>12.151847373338413</c:v>
                </c:pt>
                <c:pt idx="16">
                  <c:v>12.394260827101425</c:v>
                </c:pt>
                <c:pt idx="17">
                  <c:v>13.578476233141789</c:v>
                </c:pt>
                <c:pt idx="18">
                  <c:v>14.615748777663629</c:v>
                </c:pt>
                <c:pt idx="19">
                  <c:v>15.518397098701769</c:v>
                </c:pt>
                <c:pt idx="20">
                  <c:v>16.35061081355299</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9.826303288538428</c:v>
                </c:pt>
                <c:pt idx="8">
                  <c:v>10.236670750421604</c:v>
                </c:pt>
                <c:pt idx="9">
                  <c:v>10.639883089300152</c:v>
                </c:pt>
                <c:pt idx="10">
                  <c:v>10.98703464850669</c:v>
                </c:pt>
                <c:pt idx="11">
                  <c:v>11.21790762430598</c:v>
                </c:pt>
                <c:pt idx="12">
                  <c:v>11.424223229138514</c:v>
                </c:pt>
                <c:pt idx="13">
                  <c:v>11.631842387650487</c:v>
                </c:pt>
                <c:pt idx="14">
                  <c:v>11.839434827782583</c:v>
                </c:pt>
                <c:pt idx="15">
                  <c:v>12.043232888605564</c:v>
                </c:pt>
                <c:pt idx="16">
                  <c:v>12.283479625525954</c:v>
                </c:pt>
                <c:pt idx="17">
                  <c:v>13.457110390220183</c:v>
                </c:pt>
                <c:pt idx="18">
                  <c:v>14.485111684084453</c:v>
                </c:pt>
                <c:pt idx="19">
                  <c:v>15.379692039876449</c:v>
                </c:pt>
                <c:pt idx="20">
                  <c:v>16.204467341369671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4.1558647843184797</c:v>
                </c:pt>
                <c:pt idx="8">
                  <c:v>4.329422594757701</c:v>
                </c:pt>
                <c:pt idx="9">
                  <c:v>4.4999542698488417</c:v>
                </c:pt>
                <c:pt idx="10">
                  <c:v>4.6467760091503862</c:v>
                </c:pt>
                <c:pt idx="11">
                  <c:v>4.7444197355448514</c:v>
                </c:pt>
                <c:pt idx="12">
                  <c:v>4.8316773472225831</c:v>
                </c:pt>
                <c:pt idx="13">
                  <c:v>4.9194862743514838</c:v>
                </c:pt>
                <c:pt idx="14">
                  <c:v>5.0072839014043771</c:v>
                </c:pt>
                <c:pt idx="15">
                  <c:v>5.0934767614471284</c:v>
                </c:pt>
                <c:pt idx="16">
                  <c:v>5.195084957754224</c:v>
                </c:pt>
                <c:pt idx="17">
                  <c:v>5.6914517623972944</c:v>
                </c:pt>
                <c:pt idx="18">
                  <c:v>6.1262271046552081</c:v>
                </c:pt>
                <c:pt idx="19">
                  <c:v>6.5045743720060454</c:v>
                </c:pt>
                <c:pt idx="20">
                  <c:v>6.8533988006647277</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5.3694511017069946</c:v>
                </c:pt>
                <c:pt idx="8">
                  <c:v>5.5936908748558114</c:v>
                </c:pt>
                <c:pt idx="9">
                  <c:v>5.8140208273964173</c:v>
                </c:pt>
                <c:pt idx="10">
                  <c:v>6.003717121852854</c:v>
                </c:pt>
                <c:pt idx="11">
                  <c:v>6.1298745503240299</c:v>
                </c:pt>
                <c:pt idx="12">
                  <c:v>6.242612934143259</c:v>
                </c:pt>
                <c:pt idx="13">
                  <c:v>6.356063627315728</c:v>
                </c:pt>
                <c:pt idx="14">
                  <c:v>6.4694997205893277</c:v>
                </c:pt>
                <c:pt idx="15">
                  <c:v>6.5808624263881708</c:v>
                </c:pt>
                <c:pt idx="16">
                  <c:v>6.7121420203880193</c:v>
                </c:pt>
                <c:pt idx="17">
                  <c:v>7.353456746530771</c:v>
                </c:pt>
                <c:pt idx="18">
                  <c:v>7.915194209522995</c:v>
                </c:pt>
                <c:pt idx="19">
                  <c:v>8.4040255976784515</c:v>
                </c:pt>
                <c:pt idx="20">
                  <c:v>8.854712953973376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6.8139444862785501</c:v>
                </c:pt>
                <c:pt idx="8">
                  <c:v>7.098509395597862</c:v>
                </c:pt>
                <c:pt idx="9">
                  <c:v>7.3781126617117474</c:v>
                </c:pt>
                <c:pt idx="10">
                  <c:v>7.6188411822243909</c:v>
                </c:pt>
                <c:pt idx="11">
                  <c:v>7.778937567842088</c:v>
                </c:pt>
                <c:pt idx="12">
                  <c:v>7.92200490829571</c:v>
                </c:pt>
                <c:pt idx="13">
                  <c:v>8.0659761840488802</c:v>
                </c:pt>
                <c:pt idx="14">
                  <c:v>8.2099289322284648</c:v>
                </c:pt>
                <c:pt idx="15">
                  <c:v>8.3512505088257161</c:v>
                </c:pt>
                <c:pt idx="16">
                  <c:v>8.5178470284237378</c:v>
                </c:pt>
                <c:pt idx="17">
                  <c:v>9.3316886780442019</c:v>
                </c:pt>
                <c:pt idx="18">
                  <c:v>10.044545135099023</c:v>
                </c:pt>
                <c:pt idx="19">
                  <c:v>10.66488227551601</c:v>
                </c:pt>
                <c:pt idx="20">
                  <c:v>11.236813850697871</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10.114423861971394</c:v>
                </c:pt>
                <c:pt idx="8">
                  <c:v>10.536823855821494</c:v>
                </c:pt>
                <c:pt idx="9">
                  <c:v>10.951858928731511</c:v>
                </c:pt>
                <c:pt idx="10">
                  <c:v>11.309189443682616</c:v>
                </c:pt>
                <c:pt idx="11">
                  <c:v>11.546831929054754</c:v>
                </c:pt>
                <c:pt idx="12">
                  <c:v>11.759196987952263</c:v>
                </c:pt>
                <c:pt idx="13">
                  <c:v>11.972903822495558</c:v>
                </c:pt>
                <c:pt idx="14">
                  <c:v>12.186583155239749</c:v>
                </c:pt>
                <c:pt idx="15">
                  <c:v>12.396356852314192</c:v>
                </c:pt>
                <c:pt idx="16">
                  <c:v>12.643647950229182</c:v>
                </c:pt>
                <c:pt idx="17">
                  <c:v>13.8516911647525</c:v>
                </c:pt>
                <c:pt idx="18">
                  <c:v>14.909834854345945</c:v>
                </c:pt>
                <c:pt idx="19">
                  <c:v>15.830645522547828</c:v>
                </c:pt>
                <c:pt idx="20">
                  <c:v>16.679604357343628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17.623965455182855</c:v>
                </c:pt>
                <c:pt idx="8">
                  <c:v>17.826890822215084</c:v>
                </c:pt>
                <c:pt idx="9">
                  <c:v>18.032152706797223</c:v>
                </c:pt>
                <c:pt idx="10">
                  <c:v>18.468700760303445</c:v>
                </c:pt>
                <c:pt idx="11">
                  <c:v>19.250775084684285</c:v>
                </c:pt>
                <c:pt idx="12">
                  <c:v>20.029204499388992</c:v>
                </c:pt>
                <c:pt idx="13">
                  <c:v>20.815748309323286</c:v>
                </c:pt>
                <c:pt idx="14">
                  <c:v>21.725425723027488</c:v>
                </c:pt>
                <c:pt idx="15">
                  <c:v>22.859577230046703</c:v>
                </c:pt>
                <c:pt idx="16">
                  <c:v>24.00559493411118</c:v>
                </c:pt>
                <c:pt idx="17">
                  <c:v>29.902321923649314</c:v>
                </c:pt>
                <c:pt idx="18">
                  <c:v>35.384883862664132</c:v>
                </c:pt>
                <c:pt idx="19">
                  <c:v>40.52457023262405</c:v>
                </c:pt>
                <c:pt idx="20">
                  <c:v>45.164318517149646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6.2602608300494769</c:v>
                </c:pt>
                <c:pt idx="8">
                  <c:v>6.3323425491090033</c:v>
                </c:pt>
                <c:pt idx="9">
                  <c:v>6.4052542294694419</c:v>
                </c:pt>
                <c:pt idx="10">
                  <c:v>6.5603217531064475</c:v>
                </c:pt>
                <c:pt idx="11">
                  <c:v>6.8381246840960204</c:v>
                </c:pt>
                <c:pt idx="12">
                  <c:v>7.1146328959525702</c:v>
                </c:pt>
                <c:pt idx="13">
                  <c:v>7.3940234461083243</c:v>
                </c:pt>
                <c:pt idx="14">
                  <c:v>7.7171526473924992</c:v>
                </c:pt>
                <c:pt idx="15">
                  <c:v>8.1200179544534574</c:v>
                </c:pt>
                <c:pt idx="16">
                  <c:v>8.5270982884192872</c:v>
                </c:pt>
                <c:pt idx="17">
                  <c:v>10.62169210114406</c:v>
                </c:pt>
                <c:pt idx="18">
                  <c:v>12.569169122840172</c:v>
                </c:pt>
                <c:pt idx="19">
                  <c:v>14.394852300807194</c:v>
                </c:pt>
                <c:pt idx="20">
                  <c:v>16.042950994643601</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3.9681208688865661</c:v>
                </c:pt>
                <c:pt idx="8">
                  <c:v>4.0138104945156412</c:v>
                </c:pt>
                <c:pt idx="9">
                  <c:v>4.060026198346236</c:v>
                </c:pt>
                <c:pt idx="10">
                  <c:v>4.1583170992104579</c:v>
                </c:pt>
                <c:pt idx="11">
                  <c:v>4.3344049073423863</c:v>
                </c:pt>
                <c:pt idx="12">
                  <c:v>4.5096720464717652</c:v>
                </c:pt>
                <c:pt idx="13">
                  <c:v>4.6867661808441161</c:v>
                </c:pt>
                <c:pt idx="14">
                  <c:v>4.8915844403018847</c:v>
                </c:pt>
                <c:pt idx="15">
                  <c:v>5.1469441250973746</c:v>
                </c:pt>
                <c:pt idx="16">
                  <c:v>5.4049755414194252</c:v>
                </c:pt>
                <c:pt idx="17">
                  <c:v>6.7326520785084014</c:v>
                </c:pt>
                <c:pt idx="18">
                  <c:v>7.9670773558667447</c:v>
                </c:pt>
                <c:pt idx="19">
                  <c:v>9.1243025442633812</c:v>
                </c:pt>
                <c:pt idx="20">
                  <c:v>10.168964260210647</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26.890091846308721</c:v>
                </c:pt>
                <c:pt idx="8">
                  <c:v>27.199708985046239</c:v>
                </c:pt>
                <c:pt idx="9">
                  <c:v>27.512891108728681</c:v>
                </c:pt>
                <c:pt idx="10">
                  <c:v>28.178962390130188</c:v>
                </c:pt>
                <c:pt idx="11">
                  <c:v>29.372226781547621</c:v>
                </c:pt>
                <c:pt idx="12">
                  <c:v>30.559929884490451</c:v>
                </c:pt>
                <c:pt idx="13">
                  <c:v>31.76001367630581</c:v>
                </c:pt>
                <c:pt idx="14">
                  <c:v>33.147970845605919</c:v>
                </c:pt>
                <c:pt idx="15">
                  <c:v>34.878423522044152</c:v>
                </c:pt>
                <c:pt idx="16">
                  <c:v>36.626981268492024</c:v>
                </c:pt>
                <c:pt idx="17">
                  <c:v>45.624021732768334</c:v>
                </c:pt>
                <c:pt idx="18">
                  <c:v>53.989142197177209</c:v>
                </c:pt>
                <c:pt idx="19">
                  <c:v>61.831113908986225</c:v>
                </c:pt>
                <c:pt idx="20">
                  <c:v>68.910295823630534</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4.8474523029060546</c:v>
                </c:pt>
                <c:pt idx="8">
                  <c:v>4.9032667017846654</c:v>
                </c:pt>
                <c:pt idx="9">
                  <c:v>4.9597237572439932</c:v>
                </c:pt>
                <c:pt idx="10">
                  <c:v>5.0797958189306307</c:v>
                </c:pt>
                <c:pt idx="11">
                  <c:v>5.2949045011624563</c:v>
                </c:pt>
                <c:pt idx="12">
                  <c:v>5.5090106549991606</c:v>
                </c:pt>
                <c:pt idx="13">
                  <c:v>5.7253486643137013</c:v>
                </c:pt>
                <c:pt idx="14">
                  <c:v>5.9755544358340531</c:v>
                </c:pt>
                <c:pt idx="15">
                  <c:v>6.2875015596822728</c:v>
                </c:pt>
                <c:pt idx="16">
                  <c:v>6.6027124679687939</c:v>
                </c:pt>
                <c:pt idx="17">
                  <c:v>8.2246007369700767</c:v>
                </c:pt>
                <c:pt idx="18">
                  <c:v>9.7325733646222137</c:v>
                </c:pt>
                <c:pt idx="19">
                  <c:v>11.146238444347517</c:v>
                </c:pt>
                <c:pt idx="20">
                  <c:v>12.422396103866413</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6.9840166034098772</c:v>
                </c:pt>
                <c:pt idx="8">
                  <c:v>7.064431770825526</c:v>
                </c:pt>
                <c:pt idx="9">
                  <c:v>7.1457728522986113</c:v>
                </c:pt>
                <c:pt idx="10">
                  <c:v>7.318767906199894</c:v>
                </c:pt>
                <c:pt idx="11">
                  <c:v>7.6286879455046739</c:v>
                </c:pt>
                <c:pt idx="12">
                  <c:v>7.9371635817458657</c:v>
                </c:pt>
                <c:pt idx="13">
                  <c:v>8.2488547866486144</c:v>
                </c:pt>
                <c:pt idx="14">
                  <c:v>8.6093413171750761</c:v>
                </c:pt>
                <c:pt idx="15">
                  <c:v>9.0587823340646736</c:v>
                </c:pt>
                <c:pt idx="16">
                  <c:v>9.5129256818453634</c:v>
                </c:pt>
                <c:pt idx="17">
                  <c:v>11.849677833648885</c:v>
                </c:pt>
                <c:pt idx="18">
                  <c:v>14.022304857270417</c:v>
                </c:pt>
                <c:pt idx="19">
                  <c:v>16.059057314338091</c:v>
                </c:pt>
                <c:pt idx="20">
                  <c:v>17.897694545962931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11.307691705708709</c:v>
                </c:pt>
                <c:pt idx="8">
                  <c:v>11.43789041130101</c:v>
                </c:pt>
                <c:pt idx="9">
                  <c:v>11.569588247164903</c:v>
                </c:pt>
                <c:pt idx="10">
                  <c:v>11.849681329299486</c:v>
                </c:pt>
                <c:pt idx="11">
                  <c:v>12.351467114884324</c:v>
                </c:pt>
                <c:pt idx="12">
                  <c:v>12.850914294267415</c:v>
                </c:pt>
                <c:pt idx="13">
                  <c:v>13.355567741210878</c:v>
                </c:pt>
                <c:pt idx="14">
                  <c:v>13.939224794555166</c:v>
                </c:pt>
                <c:pt idx="15">
                  <c:v>14.666906406366698</c:v>
                </c:pt>
                <c:pt idx="16">
                  <c:v>15.402201474880027</c:v>
                </c:pt>
                <c:pt idx="17">
                  <c:v>19.185593529295353</c:v>
                </c:pt>
                <c:pt idx="18">
                  <c:v>22.703253633741411</c:v>
                </c:pt>
                <c:pt idx="19">
                  <c:v>26.000921748407883</c:v>
                </c:pt>
                <c:pt idx="20">
                  <c:v>28.977825177260065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31.298365136223083</c:v>
                </c:pt>
                <c:pt idx="8">
                  <c:v>31.153753097294636</c:v>
                </c:pt>
                <c:pt idx="9">
                  <c:v>31.027660381969891</c:v>
                </c:pt>
                <c:pt idx="10">
                  <c:v>30.847401439112307</c:v>
                </c:pt>
                <c:pt idx="11">
                  <c:v>30.637604864534993</c:v>
                </c:pt>
                <c:pt idx="12">
                  <c:v>30.375506555266938</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16.694899223140329</c:v>
                </c:pt>
                <c:pt idx="8">
                  <c:v>17.392113955824868</c:v>
                </c:pt>
                <c:pt idx="9">
                  <c:v>18.077172127289604</c:v>
                </c:pt>
                <c:pt idx="10">
                  <c:v>18.666982977405468</c:v>
                </c:pt>
                <c:pt idx="11">
                  <c:v>19.059236396736775</c:v>
                </c:pt>
                <c:pt idx="12">
                  <c:v>19.409766817964265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11.998316089840852</c:v>
                </c:pt>
                <c:pt idx="8">
                  <c:v>12.136466763279879</c:v>
                </c:pt>
                <c:pt idx="9">
                  <c:v>12.276208127314877</c:v>
                </c:pt>
                <c:pt idx="10">
                  <c:v>12.573408070635923</c:v>
                </c:pt>
                <c:pt idx="11">
                  <c:v>13.105840738728251</c:v>
                </c:pt>
                <c:pt idx="12">
                  <c:v>13.63579196877394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7.6106068559749467</c:v>
                </c:pt>
                <c:pt idx="10">
                  <c:v>10.068196923563374</c:v>
                </c:pt>
                <c:pt idx="11">
                  <c:v>12.617012448868454</c:v>
                </c:pt>
                <c:pt idx="12">
                  <c:v>15.161261590414529</c:v>
                </c:pt>
                <c:pt idx="13">
                  <c:v>17.6843351396403</c:v>
                </c:pt>
                <c:pt idx="14">
                  <c:v>20.174839132213119</c:v>
                </c:pt>
                <c:pt idx="15">
                  <c:v>22.644098550591817</c:v>
                </c:pt>
                <c:pt idx="16">
                  <c:v>25.196682950016271</c:v>
                </c:pt>
                <c:pt idx="17">
                  <c:v>28.114095054085539</c:v>
                </c:pt>
                <c:pt idx="18">
                  <c:v>31.127833351474571</c:v>
                </c:pt>
                <c:pt idx="19">
                  <c:v>31.127833351474571</c:v>
                </c:pt>
                <c:pt idx="20">
                  <c:v>31.127833351474571</c:v>
                </c:pt>
                <c:pt idx="21">
                  <c:v>31.127833351474571</c:v>
                </c:pt>
                <c:pt idx="22">
                  <c:v>31.127833351474571</c:v>
                </c:pt>
                <c:pt idx="23">
                  <c:v>31.127833351474571</c:v>
                </c:pt>
                <c:pt idx="24">
                  <c:v>31.127833351474571</c:v>
                </c:pt>
                <c:pt idx="25">
                  <c:v>31.127833351474571</c:v>
                </c:pt>
                <c:pt idx="26">
                  <c:v>31.127833351474571</c:v>
                </c:pt>
                <c:pt idx="27">
                  <c:v>31.127833351474571</c:v>
                </c:pt>
                <c:pt idx="28">
                  <c:v>31.127833351474571</c:v>
                </c:pt>
                <c:pt idx="29">
                  <c:v>31.127833351474571</c:v>
                </c:pt>
                <c:pt idx="30">
                  <c:v>31.127833351474571</c:v>
                </c:pt>
                <c:pt idx="31">
                  <c:v>31.127833351474571</c:v>
                </c:pt>
                <c:pt idx="32">
                  <c:v>31.127833351474571</c:v>
                </c:pt>
                <c:pt idx="33">
                  <c:v>31.127833351474571</c:v>
                </c:pt>
                <c:pt idx="34">
                  <c:v>31.127833351474571</c:v>
                </c:pt>
                <c:pt idx="35">
                  <c:v>31.127833351474571</c:v>
                </c:pt>
                <c:pt idx="36">
                  <c:v>31.127833351474571</c:v>
                </c:pt>
                <c:pt idx="37">
                  <c:v>31.127833351474571</c:v>
                </c:pt>
                <c:pt idx="38">
                  <c:v>31.127833351474571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3.22418780599196</c:v>
                </c:pt>
                <c:pt idx="20">
                  <c:v>6.5323798525243859</c:v>
                </c:pt>
                <c:pt idx="21">
                  <c:v>9.9084613654508189</c:v>
                </c:pt>
                <c:pt idx="22">
                  <c:v>13.37903281474491</c:v>
                </c:pt>
                <c:pt idx="23">
                  <c:v>16.848959422608246</c:v>
                </c:pt>
                <c:pt idx="24">
                  <c:v>20.260436182153391</c:v>
                </c:pt>
                <c:pt idx="25">
                  <c:v>23.693702332003205</c:v>
                </c:pt>
                <c:pt idx="26">
                  <c:v>27.179182107297656</c:v>
                </c:pt>
                <c:pt idx="27">
                  <c:v>30.709435151886836</c:v>
                </c:pt>
                <c:pt idx="28">
                  <c:v>34.246522372471397</c:v>
                </c:pt>
                <c:pt idx="29">
                  <c:v>34.246522372471397</c:v>
                </c:pt>
                <c:pt idx="30">
                  <c:v>34.246522372471397</c:v>
                </c:pt>
                <c:pt idx="31">
                  <c:v>34.246522372471397</c:v>
                </c:pt>
                <c:pt idx="32">
                  <c:v>34.246522372471397</c:v>
                </c:pt>
                <c:pt idx="33">
                  <c:v>34.246522372471397</c:v>
                </c:pt>
                <c:pt idx="34">
                  <c:v>34.246522372471397</c:v>
                </c:pt>
                <c:pt idx="35">
                  <c:v>34.246522372471397</c:v>
                </c:pt>
                <c:pt idx="36">
                  <c:v>34.246522372471397</c:v>
                </c:pt>
                <c:pt idx="37">
                  <c:v>34.246522372471397</c:v>
                </c:pt>
                <c:pt idx="38">
                  <c:v>34.246522372471397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3.8801379379168992</c:v>
                </c:pt>
                <c:pt idx="30">
                  <c:v>7.6991825880102454</c:v>
                </c:pt>
                <c:pt idx="31">
                  <c:v>11.460762345669309</c:v>
                </c:pt>
                <c:pt idx="32">
                  <c:v>15.168164697708193</c:v>
                </c:pt>
                <c:pt idx="33">
                  <c:v>18.824379200761584</c:v>
                </c:pt>
                <c:pt idx="34">
                  <c:v>23.123931883209139</c:v>
                </c:pt>
                <c:pt idx="35">
                  <c:v>27.349167986178927</c:v>
                </c:pt>
                <c:pt idx="36">
                  <c:v>31.504739731488769</c:v>
                </c:pt>
                <c:pt idx="37">
                  <c:v>35.594839533629212</c:v>
                </c:pt>
                <c:pt idx="38">
                  <c:v>39.857655707921879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6.5751484604645132</c:v>
                </c:pt>
                <c:pt idx="10">
                  <c:v>8.6983719898300826</c:v>
                </c:pt>
                <c:pt idx="11">
                  <c:v>10.900409329869621</c:v>
                </c:pt>
                <c:pt idx="12">
                  <c:v>13.09850156386031</c:v>
                </c:pt>
                <c:pt idx="13">
                  <c:v>15.278299243174988</c:v>
                </c:pt>
                <c:pt idx="14">
                  <c:v>17.429958605225707</c:v>
                </c:pt>
                <c:pt idx="15">
                  <c:v>19.563263816030783</c:v>
                </c:pt>
                <c:pt idx="16">
                  <c:v>21.768557257368503</c:v>
                </c:pt>
                <c:pt idx="17">
                  <c:v>24.289041900396914</c:v>
                </c:pt>
                <c:pt idx="18">
                  <c:v>26.892747110943091</c:v>
                </c:pt>
                <c:pt idx="19">
                  <c:v>29.650413976555971</c:v>
                </c:pt>
                <c:pt idx="20">
                  <c:v>32.479930165052245</c:v>
                </c:pt>
                <c:pt idx="21">
                  <c:v>35.367512614965101</c:v>
                </c:pt>
                <c:pt idx="22">
                  <c:v>38.335912865308416</c:v>
                </c:pt>
                <c:pt idx="23">
                  <c:v>41.303761578968945</c:v>
                </c:pt>
                <c:pt idx="24">
                  <c:v>44.221617792283311</c:v>
                </c:pt>
                <c:pt idx="25">
                  <c:v>47.158110599766729</c:v>
                </c:pt>
                <c:pt idx="26">
                  <c:v>50.139262029354796</c:v>
                </c:pt>
                <c:pt idx="27">
                  <c:v>53.15870830050568</c:v>
                </c:pt>
                <c:pt idx="28">
                  <c:v>56.183999882733417</c:v>
                </c:pt>
                <c:pt idx="29">
                  <c:v>71.962590496274714</c:v>
                </c:pt>
                <c:pt idx="30">
                  <c:v>89.592678358851941</c:v>
                </c:pt>
                <c:pt idx="31" formatCode="0.00">
                  <c:v>89.592678358851941</c:v>
                </c:pt>
                <c:pt idx="32" formatCode="0.00">
                  <c:v>89.592678358851941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0.62704783169770884</c:v>
                </c:pt>
                <c:pt idx="10">
                  <c:v>0.82953188484168616</c:v>
                </c:pt>
                <c:pt idx="11">
                  <c:v>1.0395321225080514</c:v>
                </c:pt>
                <c:pt idx="12">
                  <c:v>1.2491561298567864</c:v>
                </c:pt>
                <c:pt idx="13">
                  <c:v>1.457035452517343</c:v>
                </c:pt>
                <c:pt idx="14">
                  <c:v>1.6622313268977467</c:v>
                </c:pt>
                <c:pt idx="15">
                  <c:v>1.8656768330833582</c:v>
                </c:pt>
                <c:pt idx="16">
                  <c:v>2.0759875932072904</c:v>
                </c:pt>
                <c:pt idx="17">
                  <c:v>2.3163569840646159</c:v>
                </c:pt>
                <c:pt idx="18">
                  <c:v>2.5646628157077949</c:v>
                </c:pt>
                <c:pt idx="19">
                  <c:v>2.827651406615598</c:v>
                </c:pt>
                <c:pt idx="20">
                  <c:v>3.0974920043478673</c:v>
                </c:pt>
                <c:pt idx="21">
                  <c:v>3.3728701688035332</c:v>
                </c:pt>
                <c:pt idx="22">
                  <c:v>3.6559556309464236</c:v>
                </c:pt>
                <c:pt idx="23">
                  <c:v>3.9389884950555025</c:v>
                </c:pt>
                <c:pt idx="24">
                  <c:v>4.2172537574698508</c:v>
                </c:pt>
                <c:pt idx="25">
                  <c:v>4.4972963236263439</c:v>
                </c:pt>
                <c:pt idx="26">
                  <c:v>4.7815978190413482</c:v>
                </c:pt>
                <c:pt idx="27">
                  <c:v>5.0695513532675749</c:v>
                </c:pt>
                <c:pt idx="28">
                  <c:v>5.358062333406755</c:v>
                </c:pt>
                <c:pt idx="29">
                  <c:v>6.8628087419415236</c:v>
                </c:pt>
                <c:pt idx="30">
                  <c:v>8.5441256632765832</c:v>
                </c:pt>
                <c:pt idx="31" formatCode="0.00">
                  <c:v>8.5441256632765832</c:v>
                </c:pt>
                <c:pt idx="32" formatCode="0.00">
                  <c:v>8.5441256632765832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0.45113081606102673</c:v>
                </c:pt>
                <c:pt idx="10">
                  <c:v>0.59680837288610766</c:v>
                </c:pt>
                <c:pt idx="11">
                  <c:v>0.74789346369160248</c:v>
                </c:pt>
                <c:pt idx="12">
                  <c:v>0.89870787484294701</c:v>
                </c:pt>
                <c:pt idx="13">
                  <c:v>1.0482670691075417</c:v>
                </c:pt>
                <c:pt idx="14">
                  <c:v>1.1958956511424352</c:v>
                </c:pt>
                <c:pt idx="15">
                  <c:v>1.3422649272803835</c:v>
                </c:pt>
                <c:pt idx="16">
                  <c:v>1.4935734240887477</c:v>
                </c:pt>
                <c:pt idx="17">
                  <c:v>1.6665076628691693</c:v>
                </c:pt>
                <c:pt idx="18">
                  <c:v>1.8451517898388992</c:v>
                </c:pt>
                <c:pt idx="19">
                  <c:v>2.034359457314213</c:v>
                </c:pt>
                <c:pt idx="20">
                  <c:v>2.2284968147973978</c:v>
                </c:pt>
                <c:pt idx="21">
                  <c:v>2.4266181857300104</c:v>
                </c:pt>
                <c:pt idx="22">
                  <c:v>2.6302845873915373</c:v>
                </c:pt>
                <c:pt idx="23">
                  <c:v>2.8339131472924883</c:v>
                </c:pt>
                <c:pt idx="24">
                  <c:v>3.034111646623141</c:v>
                </c:pt>
                <c:pt idx="25">
                  <c:v>3.2355888306841289</c:v>
                </c:pt>
                <c:pt idx="26">
                  <c:v>3.4401301099142785</c:v>
                </c:pt>
                <c:pt idx="27">
                  <c:v>3.6472988557680397</c:v>
                </c:pt>
                <c:pt idx="28">
                  <c:v>3.8548686571982778</c:v>
                </c:pt>
                <c:pt idx="29">
                  <c:v>4.9374614689926535</c:v>
                </c:pt>
                <c:pt idx="30">
                  <c:v>6.1470882892074759</c:v>
                </c:pt>
                <c:pt idx="31" formatCode="0.00">
                  <c:v>6.1470882892074759</c:v>
                </c:pt>
                <c:pt idx="32" formatCode="0.00">
                  <c:v>6.1470882892074759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5.7218973769380241</c:v>
                </c:pt>
                <c:pt idx="10">
                  <c:v>7.569592104498847</c:v>
                </c:pt>
                <c:pt idx="11">
                  <c:v>9.4858730456293667</c:v>
                </c:pt>
                <c:pt idx="12">
                  <c:v>11.398720833563669</c:v>
                </c:pt>
                <c:pt idx="13">
                  <c:v>13.295648134676668</c:v>
                </c:pt>
                <c:pt idx="14">
                  <c:v>15.168088602570284</c:v>
                </c:pt>
                <c:pt idx="15">
                  <c:v>17.024556720866041</c:v>
                </c:pt>
                <c:pt idx="16">
                  <c:v>18.943671221966973</c:v>
                </c:pt>
                <c:pt idx="17">
                  <c:v>21.137074846884968</c:v>
                </c:pt>
                <c:pt idx="18">
                  <c:v>23.402899581356671</c:v>
                </c:pt>
                <c:pt idx="19">
                  <c:v>25.802706505823362</c:v>
                </c:pt>
                <c:pt idx="20">
                  <c:v>28.265038931366302</c:v>
                </c:pt>
                <c:pt idx="21">
                  <c:v>30.777902411969961</c:v>
                </c:pt>
                <c:pt idx="22">
                  <c:v>33.361096039957133</c:v>
                </c:pt>
                <c:pt idx="23">
                  <c:v>35.943809703679243</c:v>
                </c:pt>
                <c:pt idx="24">
                  <c:v>38.483018348721188</c:v>
                </c:pt>
                <c:pt idx="25">
                  <c:v>41.038445133921073</c:v>
                </c:pt>
                <c:pt idx="26">
                  <c:v>43.632735232126691</c:v>
                </c:pt>
                <c:pt idx="27">
                  <c:v>46.260350684855638</c:v>
                </c:pt>
                <c:pt idx="28">
                  <c:v>48.893052907916719</c:v>
                </c:pt>
                <c:pt idx="29">
                  <c:v>62.624070053196903</c:v>
                </c:pt>
                <c:pt idx="30">
                  <c:v>77.966317319951528</c:v>
                </c:pt>
                <c:pt idx="31" formatCode="0.00">
                  <c:v>77.966317319951528</c:v>
                </c:pt>
                <c:pt idx="32" formatCode="0.00">
                  <c:v>77.966317319951528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1.3919324753226121</c:v>
                </c:pt>
                <c:pt idx="10">
                  <c:v>1.8414103541360498</c:v>
                </c:pt>
                <c:pt idx="11">
                  <c:v>2.3075727995780069</c:v>
                </c:pt>
                <c:pt idx="12">
                  <c:v>2.7729000819417458</c:v>
                </c:pt>
                <c:pt idx="13">
                  <c:v>3.2343544806849507</c:v>
                </c:pt>
                <c:pt idx="14">
                  <c:v>3.6898521108721098</c:v>
                </c:pt>
                <c:pt idx="15">
                  <c:v>4.1414642410847193</c:v>
                </c:pt>
                <c:pt idx="16">
                  <c:v>4.6083159900712474</c:v>
                </c:pt>
                <c:pt idx="17">
                  <c:v>5.1418924483487087</c:v>
                </c:pt>
                <c:pt idx="18">
                  <c:v>5.6930863659488429</c:v>
                </c:pt>
                <c:pt idx="19">
                  <c:v>6.2768733464935389</c:v>
                </c:pt>
                <c:pt idx="20">
                  <c:v>6.8758705396216744</c:v>
                </c:pt>
                <c:pt idx="21">
                  <c:v>7.4871601266740377</c:v>
                </c:pt>
                <c:pt idx="22">
                  <c:v>8.115558516923727</c:v>
                </c:pt>
                <c:pt idx="23">
                  <c:v>8.743840149076668</c:v>
                </c:pt>
                <c:pt idx="24">
                  <c:v>9.3615385700408691</c:v>
                </c:pt>
                <c:pt idx="25">
                  <c:v>9.9831822830101551</c:v>
                </c:pt>
                <c:pt idx="26">
                  <c:v>10.614280046604211</c:v>
                </c:pt>
                <c:pt idx="27">
                  <c:v>11.253484674085696</c:v>
                </c:pt>
                <c:pt idx="28">
                  <c:v>11.893926730404743</c:v>
                </c:pt>
                <c:pt idx="29">
                  <c:v>15.234190881376792</c:v>
                </c:pt>
                <c:pt idx="30">
                  <c:v>18.966409550851306</c:v>
                </c:pt>
                <c:pt idx="31" formatCode="0.00">
                  <c:v>18.966409550851306</c:v>
                </c:pt>
                <c:pt idx="32" formatCode="0.00">
                  <c:v>18.966409550851306</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0.52748407740922043</c:v>
                </c:pt>
                <c:pt idx="10">
                  <c:v>0.69781735752527485</c:v>
                </c:pt>
                <c:pt idx="11">
                  <c:v>0.87447338920510564</c:v>
                </c:pt>
                <c:pt idx="12">
                  <c:v>1.0508129290768853</c:v>
                </c:pt>
                <c:pt idx="13">
                  <c:v>1.2256848083547003</c:v>
                </c:pt>
                <c:pt idx="14">
                  <c:v>1.3982993219758959</c:v>
                </c:pt>
                <c:pt idx="15">
                  <c:v>1.5694413939336598</c:v>
                </c:pt>
                <c:pt idx="16">
                  <c:v>1.7463586427707227</c:v>
                </c:pt>
                <c:pt idx="17">
                  <c:v>1.9485617602434533</c:v>
                </c:pt>
                <c:pt idx="18">
                  <c:v>2.1574411565169638</c:v>
                </c:pt>
                <c:pt idx="19">
                  <c:v>2.3786719577918332</c:v>
                </c:pt>
                <c:pt idx="20">
                  <c:v>2.6056667922321139</c:v>
                </c:pt>
                <c:pt idx="21">
                  <c:v>2.8373199288409463</c:v>
                </c:pt>
                <c:pt idx="22">
                  <c:v>3.0754565848949484</c:v>
                </c:pt>
                <c:pt idx="23">
                  <c:v>3.3135489945231829</c:v>
                </c:pt>
                <c:pt idx="24">
                  <c:v>3.547630810614093</c:v>
                </c:pt>
                <c:pt idx="25">
                  <c:v>3.7832077270423459</c:v>
                </c:pt>
                <c:pt idx="26">
                  <c:v>4.0223673324731175</c:v>
                </c:pt>
                <c:pt idx="27">
                  <c:v>4.2645990995885654</c:v>
                </c:pt>
                <c:pt idx="28">
                  <c:v>4.5072998003773872</c:v>
                </c:pt>
                <c:pt idx="29">
                  <c:v>5.7731199354886211</c:v>
                </c:pt>
                <c:pt idx="30">
                  <c:v>7.1874744077491695</c:v>
                </c:pt>
                <c:pt idx="31" formatCode="0.00">
                  <c:v>7.1874744077491695</c:v>
                </c:pt>
                <c:pt idx="32" formatCode="0.00">
                  <c:v>7.1874744077491695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0.92924371648516635</c:v>
                </c:pt>
                <c:pt idx="10">
                  <c:v>1.2293117887453975</c:v>
                </c:pt>
                <c:pt idx="11">
                  <c:v>1.5405183529775446</c:v>
                </c:pt>
                <c:pt idx="12">
                  <c:v>1.8511673685811239</c:v>
                </c:pt>
                <c:pt idx="13">
                  <c:v>2.159230876027618</c:v>
                </c:pt>
                <c:pt idx="14">
                  <c:v>2.4633176893101365</c:v>
                </c:pt>
                <c:pt idx="15">
                  <c:v>2.7648105718519296</c:v>
                </c:pt>
                <c:pt idx="16">
                  <c:v>3.0764773099782126</c:v>
                </c:pt>
                <c:pt idx="17">
                  <c:v>3.4326889652913217</c:v>
                </c:pt>
                <c:pt idx="18">
                  <c:v>3.8006619047660291</c:v>
                </c:pt>
                <c:pt idx="19">
                  <c:v>4.1903937294447191</c:v>
                </c:pt>
                <c:pt idx="20">
                  <c:v>4.5902797783549314</c:v>
                </c:pt>
                <c:pt idx="21">
                  <c:v>4.998372137569099</c:v>
                </c:pt>
                <c:pt idx="22">
                  <c:v>5.417886205917549</c:v>
                </c:pt>
                <c:pt idx="23">
                  <c:v>5.8373223274333217</c:v>
                </c:pt>
                <c:pt idx="24">
                  <c:v>6.2496931762640138</c:v>
                </c:pt>
                <c:pt idx="25">
                  <c:v>6.6646978725481008</c:v>
                </c:pt>
                <c:pt idx="26">
                  <c:v>7.0860140223647043</c:v>
                </c:pt>
                <c:pt idx="27">
                  <c:v>7.5127422539175637</c:v>
                </c:pt>
                <c:pt idx="28">
                  <c:v>7.9402965837131818</c:v>
                </c:pt>
                <c:pt idx="29">
                  <c:v>10.170231963999521</c:v>
                </c:pt>
                <c:pt idx="30">
                  <c:v>12.661833251162534</c:v>
                </c:pt>
                <c:pt idx="31" formatCode="0.00">
                  <c:v>12.661833251162534</c:v>
                </c:pt>
                <c:pt idx="32" formatCode="0.00">
                  <c:v>12.661833251162534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9.5132585699686842</c:v>
                </c:pt>
                <c:pt idx="10">
                  <c:v>12.585246154454211</c:v>
                </c:pt>
                <c:pt idx="11">
                  <c:v>15.771265561085556</c:v>
                </c:pt>
                <c:pt idx="12">
                  <c:v>18.951576988018161</c:v>
                </c:pt>
                <c:pt idx="13">
                  <c:v>22.105418924550378</c:v>
                </c:pt>
                <c:pt idx="14">
                  <c:v>25.218548915266396</c:v>
                </c:pt>
                <c:pt idx="15">
                  <c:v>28.305123188239776</c:v>
                </c:pt>
                <c:pt idx="16">
                  <c:v>31.495853687520338</c:v>
                </c:pt>
                <c:pt idx="17">
                  <c:v>35.14261881760693</c:v>
                </c:pt>
                <c:pt idx="18">
                  <c:v>38.909791689343209</c:v>
                </c:pt>
                <c:pt idx="19">
                  <c:v>42.940026446833159</c:v>
                </c:pt>
                <c:pt idx="20">
                  <c:v>47.075266504998694</c:v>
                </c:pt>
                <c:pt idx="21">
                  <c:v>51.295368396156732</c:v>
                </c:pt>
                <c:pt idx="22">
                  <c:v>55.633582707774352</c:v>
                </c:pt>
                <c:pt idx="23">
                  <c:v>59.970990967603527</c:v>
                </c:pt>
                <c:pt idx="24">
                  <c:v>64.235336917034957</c:v>
                </c:pt>
                <c:pt idx="25">
                  <c:v>68.526919604347228</c:v>
                </c:pt>
                <c:pt idx="26">
                  <c:v>72.883769323465287</c:v>
                </c:pt>
                <c:pt idx="27">
                  <c:v>77.296585629201772</c:v>
                </c:pt>
                <c:pt idx="28">
                  <c:v>81.717944654932452</c:v>
                </c:pt>
                <c:pt idx="29">
                  <c:v>86.56811707732858</c:v>
                </c:pt>
                <c:pt idx="30">
                  <c:v>91.341922889945266</c:v>
                </c:pt>
                <c:pt idx="31">
                  <c:v>96.043897587019103</c:v>
                </c:pt>
                <c:pt idx="32">
                  <c:v>100.67815052706771</c:v>
                </c:pt>
                <c:pt idx="33">
                  <c:v>105.24841865588444</c:v>
                </c:pt>
                <c:pt idx="34">
                  <c:v>110.62285950894388</c:v>
                </c:pt>
                <c:pt idx="35">
                  <c:v>115.90440463765611</c:v>
                </c:pt>
                <c:pt idx="36">
                  <c:v>121.09886931929341</c:v>
                </c:pt>
                <c:pt idx="37">
                  <c:v>126.21149407196896</c:v>
                </c:pt>
                <c:pt idx="38">
                  <c:v>131.5400142898348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117.11579382615399</c:v>
                </c:pt>
                <c:pt idx="10">
                  <c:v>116.44376630525541</c:v>
                </c:pt>
                <c:pt idx="11">
                  <c:v>115.79144223702531</c:v>
                </c:pt>
                <c:pt idx="12">
                  <c:v>115.13813189228301</c:v>
                </c:pt>
                <c:pt idx="13">
                  <c:v>114.48024790887169</c:v>
                </c:pt>
                <c:pt idx="14">
                  <c:v>113.8153293461444</c:v>
                </c:pt>
                <c:pt idx="15">
                  <c:v>113.1458222456057</c:v>
                </c:pt>
                <c:pt idx="16">
                  <c:v>112.49431220270014</c:v>
                </c:pt>
                <c:pt idx="17">
                  <c:v>111.92159996021726</c:v>
                </c:pt>
                <c:pt idx="18">
                  <c:v>111.36969285961382</c:v>
                </c:pt>
                <c:pt idx="19">
                  <c:v>110.86323997799326</c:v>
                </c:pt>
                <c:pt idx="20">
                  <c:v>110.37493086477758</c:v>
                </c:pt>
                <c:pt idx="21">
                  <c:v>109.90128494888936</c:v>
                </c:pt>
                <c:pt idx="22">
                  <c:v>109.44804756846332</c:v>
                </c:pt>
                <c:pt idx="23">
                  <c:v>108.99467091109724</c:v>
                </c:pt>
                <c:pt idx="24">
                  <c:v>108.52866988495684</c:v>
                </c:pt>
                <c:pt idx="25">
                  <c:v>108.0673750694652</c:v>
                </c:pt>
                <c:pt idx="26">
                  <c:v>107.61735768379796</c:v>
                </c:pt>
                <c:pt idx="27">
                  <c:v>107.1770107126668</c:v>
                </c:pt>
                <c:pt idx="28">
                  <c:v>106.73813983019139</c:v>
                </c:pt>
                <c:pt idx="29">
                  <c:v>104.78978156825384</c:v>
                </c:pt>
                <c:pt idx="30">
                  <c:v>103.31851494954344</c:v>
                </c:pt>
                <c:pt idx="31" formatCode="0.00">
                  <c:v>103.31851494954344</c:v>
                </c:pt>
                <c:pt idx="32" formatCode="0.00">
                  <c:v>103.31851494954344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11.168904400838073</c:v>
                </c:pt>
                <c:pt idx="10">
                  <c:v>11.104815597010385</c:v>
                </c:pt>
                <c:pt idx="11">
                  <c:v>11.042605839313291</c:v>
                </c:pt>
                <c:pt idx="12">
                  <c:v>10.980302024036792</c:v>
                </c:pt>
                <c:pt idx="13">
                  <c:v>10.917562037588247</c:v>
                </c:pt>
                <c:pt idx="14">
                  <c:v>10.854151189069665</c:v>
                </c:pt>
                <c:pt idx="15">
                  <c:v>10.790302748502382</c:v>
                </c:pt>
                <c:pt idx="16">
                  <c:v>10.728170621419682</c:v>
                </c:pt>
                <c:pt idx="17">
                  <c:v>10.673553152020331</c:v>
                </c:pt>
                <c:pt idx="18">
                  <c:v>10.620919792817439</c:v>
                </c:pt>
                <c:pt idx="19">
                  <c:v>10.57262123603401</c:v>
                </c:pt>
                <c:pt idx="20">
                  <c:v>10.526052984004231</c:v>
                </c:pt>
                <c:pt idx="21">
                  <c:v>10.480883107409657</c:v>
                </c:pt>
                <c:pt idx="22">
                  <c:v>10.437659518109832</c:v>
                </c:pt>
                <c:pt idx="23">
                  <c:v>10.39442264647824</c:v>
                </c:pt>
                <c:pt idx="24">
                  <c:v>10.349981835024746</c:v>
                </c:pt>
                <c:pt idx="25">
                  <c:v>10.30598983764755</c:v>
                </c:pt>
                <c:pt idx="26">
                  <c:v>10.263073327456846</c:v>
                </c:pt>
                <c:pt idx="27">
                  <c:v>10.22107904928918</c:v>
                </c:pt>
                <c:pt idx="28">
                  <c:v>10.17922554029145</c:v>
                </c:pt>
                <c:pt idx="29">
                  <c:v>9.9934177473778352</c:v>
                </c:pt>
                <c:pt idx="30">
                  <c:v>9.8531084374574931</c:v>
                </c:pt>
                <c:pt idx="31" formatCode="0.00">
                  <c:v>9.8531084374574931</c:v>
                </c:pt>
                <c:pt idx="32" formatCode="0.00">
                  <c:v>9.8531084374574931</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8.0354905992031718</c:v>
                </c:pt>
                <c:pt idx="10">
                  <c:v>7.9893817811679027</c:v>
                </c:pt>
                <c:pt idx="11">
                  <c:v>7.944624846627736</c:v>
                </c:pt>
                <c:pt idx="12">
                  <c:v>7.899800242174031</c:v>
                </c:pt>
                <c:pt idx="13">
                  <c:v>7.8546618334986391</c:v>
                </c:pt>
                <c:pt idx="14">
                  <c:v>7.8090407717658215</c:v>
                </c:pt>
                <c:pt idx="15">
                  <c:v>7.7631048835587677</c:v>
                </c:pt>
                <c:pt idx="16">
                  <c:v>7.7184038005193178</c:v>
                </c:pt>
                <c:pt idx="17">
                  <c:v>7.6791091529728828</c:v>
                </c:pt>
                <c:pt idx="18">
                  <c:v>7.6412419774737739</c:v>
                </c:pt>
                <c:pt idx="19">
                  <c:v>7.6064934842411507</c:v>
                </c:pt>
                <c:pt idx="20">
                  <c:v>7.5729898622226361</c:v>
                </c:pt>
                <c:pt idx="21">
                  <c:v>7.5404923042065022</c:v>
                </c:pt>
                <c:pt idx="22">
                  <c:v>7.5093950064754473</c:v>
                </c:pt>
                <c:pt idx="23">
                  <c:v>7.4782881527442484</c:v>
                </c:pt>
                <c:pt idx="24">
                  <c:v>7.4463151221013586</c:v>
                </c:pt>
                <c:pt idx="25">
                  <c:v>7.4146649916428942</c:v>
                </c:pt>
                <c:pt idx="26">
                  <c:v>7.3837886225907852</c:v>
                </c:pt>
                <c:pt idx="27">
                  <c:v>7.3535757552113061</c:v>
                </c:pt>
                <c:pt idx="28">
                  <c:v>7.3234641644925507</c:v>
                </c:pt>
                <c:pt idx="29">
                  <c:v>7.1897843764281095</c:v>
                </c:pt>
                <c:pt idx="30">
                  <c:v>7.0888385629102704</c:v>
                </c:pt>
                <c:pt idx="31" formatCode="0.00">
                  <c:v>7.0888385629102704</c:v>
                </c:pt>
                <c:pt idx="32" formatCode="0.00">
                  <c:v>7.0888385629102704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101.91778292478932</c:v>
                </c:pt>
                <c:pt idx="10">
                  <c:v>101.33296380896542</c:v>
                </c:pt>
                <c:pt idx="11">
                  <c:v>100.76529124653393</c:v>
                </c:pt>
                <c:pt idx="12">
                  <c:v>100.19676039580341</c:v>
                </c:pt>
                <c:pt idx="13">
                  <c:v>99.62424942336753</c:v>
                </c:pt>
                <c:pt idx="14">
                  <c:v>99.045616742626819</c:v>
                </c:pt>
                <c:pt idx="15">
                  <c:v>98.462990974486658</c:v>
                </c:pt>
                <c:pt idx="16">
                  <c:v>97.896026802047771</c:v>
                </c:pt>
                <c:pt idx="17">
                  <c:v>97.39763491056317</c:v>
                </c:pt>
                <c:pt idx="18">
                  <c:v>96.917348296466969</c:v>
                </c:pt>
                <c:pt idx="19">
                  <c:v>96.476617348365664</c:v>
                </c:pt>
                <c:pt idx="20">
                  <c:v>96.051675668212894</c:v>
                </c:pt>
                <c:pt idx="21">
                  <c:v>95.639494355499721</c:v>
                </c:pt>
                <c:pt idx="22">
                  <c:v>95.245073181014675</c:v>
                </c:pt>
                <c:pt idx="23">
                  <c:v>94.850530803432406</c:v>
                </c:pt>
                <c:pt idx="24">
                  <c:v>94.445002310021835</c:v>
                </c:pt>
                <c:pt idx="25">
                  <c:v>94.043569306550097</c:v>
                </c:pt>
                <c:pt idx="26">
                  <c:v>93.651950271009127</c:v>
                </c:pt>
                <c:pt idx="27">
                  <c:v>93.268746729034646</c:v>
                </c:pt>
                <c:pt idx="28">
                  <c:v>92.886827725022812</c:v>
                </c:pt>
                <c:pt idx="29">
                  <c:v>91.191306156901689</c:v>
                </c:pt>
                <c:pt idx="30">
                  <c:v>89.910964479904663</c:v>
                </c:pt>
                <c:pt idx="31" formatCode="0.00">
                  <c:v>89.910964479904663</c:v>
                </c:pt>
                <c:pt idx="32" formatCode="0.00">
                  <c:v>89.910964479904663</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24.792942361683892</c:v>
                </c:pt>
                <c:pt idx="10">
                  <c:v>24.650676839274194</c:v>
                </c:pt>
                <c:pt idx="11">
                  <c:v>24.512582458521628</c:v>
                </c:pt>
                <c:pt idx="12">
                  <c:v>24.37427928699951</c:v>
                </c:pt>
                <c:pt idx="13">
                  <c:v>24.235007894572256</c:v>
                </c:pt>
                <c:pt idx="14">
                  <c:v>24.09424731000599</c:v>
                </c:pt>
                <c:pt idx="15">
                  <c:v>23.952515350446088</c:v>
                </c:pt>
                <c:pt idx="16">
                  <c:v>23.81459329557967</c:v>
                </c:pt>
                <c:pt idx="17">
                  <c:v>23.693352418035978</c:v>
                </c:pt>
                <c:pt idx="18">
                  <c:v>23.576515905322957</c:v>
                </c:pt>
                <c:pt idx="19">
                  <c:v>23.469301867892902</c:v>
                </c:pt>
                <c:pt idx="20">
                  <c:v>23.365928793236449</c:v>
                </c:pt>
                <c:pt idx="21">
                  <c:v>23.265659858459848</c:v>
                </c:pt>
                <c:pt idx="22">
                  <c:v>23.169711328531058</c:v>
                </c:pt>
                <c:pt idx="23">
                  <c:v>23.073733314234403</c:v>
                </c:pt>
                <c:pt idx="24">
                  <c:v>22.975082771859789</c:v>
                </c:pt>
                <c:pt idx="25">
                  <c:v>22.877428515345034</c:v>
                </c:pt>
                <c:pt idx="26">
                  <c:v>22.782161645351692</c:v>
                </c:pt>
                <c:pt idx="27">
                  <c:v>22.688941963208709</c:v>
                </c:pt>
                <c:pt idx="28">
                  <c:v>22.596034763095414</c:v>
                </c:pt>
                <c:pt idx="29">
                  <c:v>22.183575157862037</c:v>
                </c:pt>
                <c:pt idx="30">
                  <c:v>21.87211393401974</c:v>
                </c:pt>
                <c:pt idx="31" formatCode="0.00">
                  <c:v>21.87211393401974</c:v>
                </c:pt>
                <c:pt idx="32" formatCode="0.00">
                  <c:v>21.87211393401974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9.395486174630495</c:v>
                </c:pt>
                <c:pt idx="10">
                  <c:v>9.3415735034586938</c:v>
                </c:pt>
                <c:pt idx="11">
                  <c:v>9.2892415201778356</c:v>
                </c:pt>
                <c:pt idx="12">
                  <c:v>9.2368304139449684</c:v>
                </c:pt>
                <c:pt idx="13">
                  <c:v>9.1840523925636042</c:v>
                </c:pt>
                <c:pt idx="14">
                  <c:v>9.1307100297680908</c:v>
                </c:pt>
                <c:pt idx="15">
                  <c:v>9.0769995565567179</c:v>
                </c:pt>
                <c:pt idx="16">
                  <c:v>9.0247328775651674</c:v>
                </c:pt>
                <c:pt idx="17">
                  <c:v>8.9787876657325363</c:v>
                </c:pt>
                <c:pt idx="18">
                  <c:v>8.9345115236000989</c:v>
                </c:pt>
                <c:pt idx="19">
                  <c:v>8.8938818963575841</c:v>
                </c:pt>
                <c:pt idx="20">
                  <c:v>8.8547078330457296</c:v>
                </c:pt>
                <c:pt idx="21">
                  <c:v>8.8167101086653279</c:v>
                </c:pt>
                <c:pt idx="22">
                  <c:v>8.7803496366700688</c:v>
                </c:pt>
                <c:pt idx="23">
                  <c:v>8.7439779913349724</c:v>
                </c:pt>
                <c:pt idx="24">
                  <c:v>8.7065935698540837</c:v>
                </c:pt>
                <c:pt idx="25">
                  <c:v>8.6695866989634336</c:v>
                </c:pt>
                <c:pt idx="26">
                  <c:v>8.6334845475178632</c:v>
                </c:pt>
                <c:pt idx="27">
                  <c:v>8.5981581944775165</c:v>
                </c:pt>
                <c:pt idx="28">
                  <c:v>8.5629502590314548</c:v>
                </c:pt>
                <c:pt idx="29">
                  <c:v>8.406645353303416</c:v>
                </c:pt>
                <c:pt idx="30">
                  <c:v>8.2886146016542561</c:v>
                </c:pt>
                <c:pt idx="31" formatCode="0.00">
                  <c:v>8.2886146016542561</c:v>
                </c:pt>
                <c:pt idx="32" formatCode="0.00">
                  <c:v>8.2886146016542561</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9.1224760392533728</c:v>
                </c:pt>
                <c:pt idx="10">
                  <c:v>9.2295049014381547</c:v>
                </c:pt>
                <c:pt idx="11">
                  <c:v>9.3437996260836815</c:v>
                </c:pt>
                <c:pt idx="12">
                  <c:v>9.4577306505388599</c:v>
                </c:pt>
                <c:pt idx="13">
                  <c:v>9.5699750959932306</c:v>
                </c:pt>
                <c:pt idx="14">
                  <c:v>9.6796254638187147</c:v>
                </c:pt>
                <c:pt idx="15">
                  <c:v>9.7875837584225867</c:v>
                </c:pt>
                <c:pt idx="16">
                  <c:v>9.9021786637596492</c:v>
                </c:pt>
                <c:pt idx="17">
                  <c:v>10.0458311149854</c:v>
                </c:pt>
                <c:pt idx="18">
                  <c:v>10.197155688550096</c:v>
                </c:pt>
                <c:pt idx="19">
                  <c:v>10.365241999712094</c:v>
                </c:pt>
                <c:pt idx="20">
                  <c:v>10.540019022799942</c:v>
                </c:pt>
                <c:pt idx="21">
                  <c:v>10.72020325937511</c:v>
                </c:pt>
                <c:pt idx="22">
                  <c:v>10.907913365359498</c:v>
                </c:pt>
                <c:pt idx="23">
                  <c:v>11.095572111457486</c:v>
                </c:pt>
                <c:pt idx="24">
                  <c:v>11.27857548427086</c:v>
                </c:pt>
                <c:pt idx="25">
                  <c:v>11.463314323444385</c:v>
                </c:pt>
                <c:pt idx="26">
                  <c:v>11.652211837515836</c:v>
                </c:pt>
                <c:pt idx="27">
                  <c:v>11.844675422120179</c:v>
                </c:pt>
                <c:pt idx="28">
                  <c:v>12.037683330469864</c:v>
                </c:pt>
                <c:pt idx="29">
                  <c:v>13.093436628078143</c:v>
                </c:pt>
                <c:pt idx="30">
                  <c:v>14.325122657841641</c:v>
                </c:pt>
                <c:pt idx="31" formatCode="0.00">
                  <c:v>14.325122657841641</c:v>
                </c:pt>
                <c:pt idx="32" formatCode="0.00">
                  <c:v>14.325122657841641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3.1522673471920766</c:v>
                </c:pt>
                <c:pt idx="10">
                  <c:v>3.1892511206786245</c:v>
                </c:pt>
                <c:pt idx="11">
                  <c:v>3.2287456095549021</c:v>
                </c:pt>
                <c:pt idx="12">
                  <c:v>3.268114421999774</c:v>
                </c:pt>
                <c:pt idx="13">
                  <c:v>3.3069004378563256</c:v>
                </c:pt>
                <c:pt idx="14">
                  <c:v>3.34479007139623</c:v>
                </c:pt>
                <c:pt idx="15">
                  <c:v>3.382095009822375</c:v>
                </c:pt>
                <c:pt idx="16">
                  <c:v>3.4216932259968242</c:v>
                </c:pt>
                <c:pt idx="17">
                  <c:v>3.4713322636215369</c:v>
                </c:pt>
                <c:pt idx="18">
                  <c:v>3.5236223995477034</c:v>
                </c:pt>
                <c:pt idx="19">
                  <c:v>3.5817045460949797</c:v>
                </c:pt>
                <c:pt idx="20">
                  <c:v>3.6420986650324907</c:v>
                </c:pt>
                <c:pt idx="21">
                  <c:v>3.7043612440725036</c:v>
                </c:pt>
                <c:pt idx="22">
                  <c:v>3.7692243837822108</c:v>
                </c:pt>
                <c:pt idx="23">
                  <c:v>3.8340697761070905</c:v>
                </c:pt>
                <c:pt idx="24">
                  <c:v>3.8973065063613941</c:v>
                </c:pt>
                <c:pt idx="25">
                  <c:v>3.9611429262082734</c:v>
                </c:pt>
                <c:pt idx="26">
                  <c:v>4.0264163742295098</c:v>
                </c:pt>
                <c:pt idx="27">
                  <c:v>4.0929220762627345</c:v>
                </c:pt>
                <c:pt idx="28">
                  <c:v>4.1596158691126801</c:v>
                </c:pt>
                <c:pt idx="29">
                  <c:v>4.5244309294560248</c:v>
                </c:pt>
                <c:pt idx="30">
                  <c:v>4.9500394634669176</c:v>
                </c:pt>
                <c:pt idx="31" formatCode="0.00">
                  <c:v>4.9500394634669176</c:v>
                </c:pt>
                <c:pt idx="32" formatCode="0.00">
                  <c:v>4.9500394634669176</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16.551583005083572</c:v>
                </c:pt>
                <c:pt idx="10">
                  <c:v>16.456607605690689</c:v>
                </c:pt>
                <c:pt idx="11">
                  <c:v>16.364416829290786</c:v>
                </c:pt>
                <c:pt idx="12">
                  <c:v>16.272086665733742</c:v>
                </c:pt>
                <c:pt idx="13">
                  <c:v>16.17911012513742</c:v>
                </c:pt>
                <c:pt idx="14">
                  <c:v>16.08513941100011</c:v>
                </c:pt>
                <c:pt idx="15">
                  <c:v>15.99052021417762</c:v>
                </c:pt>
                <c:pt idx="16">
                  <c:v>15.89844448125125</c:v>
                </c:pt>
                <c:pt idx="17">
                  <c:v>15.817504977621587</c:v>
                </c:pt>
                <c:pt idx="18">
                  <c:v>15.739505795032322</c:v>
                </c:pt>
                <c:pt idx="19">
                  <c:v>15.667930505018496</c:v>
                </c:pt>
                <c:pt idx="20">
                  <c:v>15.598919413042932</c:v>
                </c:pt>
                <c:pt idx="21">
                  <c:v>15.531980621649176</c:v>
                </c:pt>
                <c:pt idx="22">
                  <c:v>15.467926100238822</c:v>
                </c:pt>
                <c:pt idx="23">
                  <c:v>15.403851895284866</c:v>
                </c:pt>
                <c:pt idx="24">
                  <c:v>15.337993530561951</c:v>
                </c:pt>
                <c:pt idx="25">
                  <c:v>15.272800278832314</c:v>
                </c:pt>
                <c:pt idx="26">
                  <c:v>15.209200828499778</c:v>
                </c:pt>
                <c:pt idx="27">
                  <c:v>15.146968065474379</c:v>
                </c:pt>
                <c:pt idx="28">
                  <c:v>15.084943913116339</c:v>
                </c:pt>
                <c:pt idx="29">
                  <c:v>14.809588963603986</c:v>
                </c:pt>
                <c:pt idx="30">
                  <c:v>14.601659778592939</c:v>
                </c:pt>
                <c:pt idx="31" formatCode="0.00">
                  <c:v>14.601659778592939</c:v>
                </c:pt>
                <c:pt idx="32" formatCode="0.00">
                  <c:v>14.601659778592939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18.82521396519218</c:v>
                </c:pt>
                <c:pt idx="4">
                  <c:v>22.25485356402822</c:v>
                </c:pt>
                <c:pt idx="5">
                  <c:v>29.342924576340565</c:v>
                </c:pt>
                <c:pt idx="6">
                  <c:v>38.199680868630928</c:v>
                </c:pt>
                <c:pt idx="8">
                  <c:v>18.931145021834784</c:v>
                </c:pt>
                <c:pt idx="9">
                  <c:v>19.166790908504293</c:v>
                </c:pt>
                <c:pt idx="10">
                  <c:v>17.985521747895376</c:v>
                </c:pt>
                <c:pt idx="11">
                  <c:v>18.82521396519218</c:v>
                </c:pt>
                <c:pt idx="12">
                  <c:v>22.25485356402822</c:v>
                </c:pt>
                <c:pt idx="13">
                  <c:v>29.342924576340565</c:v>
                </c:pt>
                <c:pt idx="14">
                  <c:v>38.199680868630928</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5.7986174779415043</c:v>
                </c:pt>
                <c:pt idx="4">
                  <c:v>6.9054184660050586</c:v>
                </c:pt>
                <c:pt idx="5">
                  <c:v>9.104763265823971</c:v>
                </c:pt>
                <c:pt idx="6">
                  <c:v>11.852910238515991</c:v>
                </c:pt>
                <c:pt idx="8">
                  <c:v>5.725786025053389</c:v>
                </c:pt>
                <c:pt idx="9">
                  <c:v>5.9036614240138503</c:v>
                </c:pt>
                <c:pt idx="10">
                  <c:v>5.5806951792035084</c:v>
                </c:pt>
                <c:pt idx="11">
                  <c:v>5.7986174779415043</c:v>
                </c:pt>
                <c:pt idx="12">
                  <c:v>6.5601475427048062</c:v>
                </c:pt>
                <c:pt idx="13">
                  <c:v>8.2170488474061329</c:v>
                </c:pt>
                <c:pt idx="14">
                  <c:v>10.162388915747647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2.3854100869560129</c:v>
                </c:pt>
                <c:pt idx="4">
                  <c:v>2.8929597989360598</c:v>
                </c:pt>
                <c:pt idx="5">
                  <c:v>3.8143545154471505</c:v>
                </c:pt>
                <c:pt idx="6">
                  <c:v>4.9656647152134026</c:v>
                </c:pt>
                <c:pt idx="8">
                  <c:v>2.3987639372378653</c:v>
                </c:pt>
                <c:pt idx="9">
                  <c:v>2.4286226095077832</c:v>
                </c:pt>
                <c:pt idx="10">
                  <c:v>2.3379794987127132</c:v>
                </c:pt>
                <c:pt idx="11">
                  <c:v>2.3854100869560129</c:v>
                </c:pt>
                <c:pt idx="12">
                  <c:v>2.7483118089892566</c:v>
                </c:pt>
                <c:pt idx="13">
                  <c:v>3.4424549501910531</c:v>
                </c:pt>
                <c:pt idx="14">
                  <c:v>4.2574367852060906</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15.963592053120369</c:v>
                </c:pt>
                <c:pt idx="4">
                  <c:v>19.360205739393262</c:v>
                </c:pt>
                <c:pt idx="5">
                  <c:v>25.526344406582851</c:v>
                </c:pt>
                <c:pt idx="6">
                  <c:v>33.231118716109727</c:v>
                </c:pt>
                <c:pt idx="8">
                  <c:v>16.052958413816011</c:v>
                </c:pt>
                <c:pt idx="9">
                  <c:v>16.252778002896829</c:v>
                </c:pt>
                <c:pt idx="10">
                  <c:v>15.646178051353582</c:v>
                </c:pt>
                <c:pt idx="11">
                  <c:v>15.963592053120369</c:v>
                </c:pt>
                <c:pt idx="12">
                  <c:v>18.392195452423596</c:v>
                </c:pt>
                <c:pt idx="13">
                  <c:v>23.037525826941017</c:v>
                </c:pt>
                <c:pt idx="14">
                  <c:v>28.491530409224573</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5.3242636339760274</c:v>
                </c:pt>
                <c:pt idx="4">
                  <c:v>6.4571206168098554</c:v>
                </c:pt>
                <c:pt idx="5">
                  <c:v>8.5136845629772022</c:v>
                </c:pt>
                <c:pt idx="6">
                  <c:v>11.083422597355762</c:v>
                </c:pt>
                <c:pt idx="8">
                  <c:v>5.3540695863437202</c:v>
                </c:pt>
                <c:pt idx="9">
                  <c:v>5.4207144973361112</c:v>
                </c:pt>
                <c:pt idx="10">
                  <c:v>5.2183979979150399</c:v>
                </c:pt>
                <c:pt idx="11">
                  <c:v>5.3242636339760274</c:v>
                </c:pt>
                <c:pt idx="12">
                  <c:v>6.1342645859693619</c:v>
                </c:pt>
                <c:pt idx="13">
                  <c:v>7.683600318086925</c:v>
                </c:pt>
                <c:pt idx="14">
                  <c:v>9.5026494494078939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3.2095830140190467</c:v>
                </c:pt>
                <c:pt idx="4">
                  <c:v>3.8924940754123476</c:v>
                </c:pt>
                <c:pt idx="5">
                  <c:v>5.132235974506373</c:v>
                </c:pt>
                <c:pt idx="6">
                  <c:v>6.6813304808317246</c:v>
                </c:pt>
                <c:pt idx="8">
                  <c:v>3.2275506965029748</c:v>
                </c:pt>
                <c:pt idx="9">
                  <c:v>3.2677257120538581</c:v>
                </c:pt>
                <c:pt idx="10">
                  <c:v>3.1457648842965851</c:v>
                </c:pt>
                <c:pt idx="11">
                  <c:v>3.2095830140190467</c:v>
                </c:pt>
                <c:pt idx="12">
                  <c:v>3.6978693716417297</c:v>
                </c:pt>
                <c:pt idx="13">
                  <c:v>4.6318429669920009</c:v>
                </c:pt>
                <c:pt idx="14">
                  <c:v>5.7284057210030985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105.43554758370915</c:v>
                </c:pt>
                <c:pt idx="4">
                  <c:v>127.8693345879631</c:v>
                </c:pt>
                <c:pt idx="5">
                  <c:v>168.59514396024264</c:v>
                </c:pt>
                <c:pt idx="6">
                  <c:v>219.48325834143364</c:v>
                </c:pt>
                <c:pt idx="8">
                  <c:v>106.02579012712634</c:v>
                </c:pt>
                <c:pt idx="9">
                  <c:v>107.34554872046687</c:v>
                </c:pt>
                <c:pt idx="10">
                  <c:v>103.33910719763226</c:v>
                </c:pt>
                <c:pt idx="11">
                  <c:v>105.43554758370915</c:v>
                </c:pt>
                <c:pt idx="12">
                  <c:v>121.47586785856495</c:v>
                </c:pt>
                <c:pt idx="13">
                  <c:v>152.15711742411898</c:v>
                </c:pt>
                <c:pt idx="14">
                  <c:v>188.17945862048668</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37.047683935520652</c:v>
                </c:pt>
                <c:pt idx="4">
                  <c:v>44.930412952985414</c:v>
                </c:pt>
                <c:pt idx="5">
                  <c:v>59.240547895326259</c:v>
                </c:pt>
                <c:pt idx="6">
                  <c:v>77.121488629969747</c:v>
                </c:pt>
                <c:pt idx="8">
                  <c:v>37.255081911772038</c:v>
                </c:pt>
                <c:pt idx="9">
                  <c:v>37.718815447166712</c:v>
                </c:pt>
                <c:pt idx="10">
                  <c:v>36.311041858033704</c:v>
                </c:pt>
                <c:pt idx="11">
                  <c:v>37.047683935520652</c:v>
                </c:pt>
                <c:pt idx="12">
                  <c:v>42.683892305336144</c:v>
                </c:pt>
                <c:pt idx="13">
                  <c:v>53.464594475531946</c:v>
                </c:pt>
                <c:pt idx="14">
                  <c:v>66.122036314120308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1.3634765545821534</c:v>
                </c:pt>
                <c:pt idx="4">
                  <c:v>1.6535868950866703</c:v>
                </c:pt>
                <c:pt idx="5">
                  <c:v>2.1802469022479078</c:v>
                </c:pt>
                <c:pt idx="6">
                  <c:v>2.838324300770088</c:v>
                </c:pt>
                <c:pt idx="8">
                  <c:v>1.3711094818814338</c:v>
                </c:pt>
                <c:pt idx="9">
                  <c:v>1.3881764004014847</c:v>
                </c:pt>
                <c:pt idx="10">
                  <c:v>1.3363657045889328</c:v>
                </c:pt>
                <c:pt idx="11">
                  <c:v>1.3634765545821534</c:v>
                </c:pt>
                <c:pt idx="12">
                  <c:v>1.5709075503323366</c:v>
                </c:pt>
                <c:pt idx="13">
                  <c:v>1.9676728292787367</c:v>
                </c:pt>
                <c:pt idx="14">
                  <c:v>2.4335082973727538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1.2125602068877392</c:v>
                </c:pt>
                <c:pt idx="4">
                  <c:v>1.470559696002705</c:v>
                </c:pt>
                <c:pt idx="5">
                  <c:v>1.93892636141899</c:v>
                </c:pt>
                <c:pt idx="6">
                  <c:v>2.5241644895104112</c:v>
                </c:pt>
                <c:pt idx="8">
                  <c:v>1.219348283935394</c:v>
                </c:pt>
                <c:pt idx="9">
                  <c:v>1.2345261512643642</c:v>
                </c:pt>
                <c:pt idx="10">
                  <c:v>1.1884501202373998</c:v>
                </c:pt>
                <c:pt idx="11">
                  <c:v>1.2125602068877392</c:v>
                </c:pt>
                <c:pt idx="12">
                  <c:v>1.3970317112025696</c:v>
                </c:pt>
                <c:pt idx="13">
                  <c:v>1.7498810411806383</c:v>
                </c:pt>
                <c:pt idx="14">
                  <c:v>2.1641555291939882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23.054352064209336</c:v>
                </c:pt>
                <c:pt idx="4">
                  <c:v>27.959684616486669</c:v>
                </c:pt>
                <c:pt idx="5">
                  <c:v>36.864718723915914</c:v>
                </c:pt>
                <c:pt idx="6">
                  <c:v>47.991824635670113</c:v>
                </c:pt>
                <c:pt idx="8">
                  <c:v>23.183413464382845</c:v>
                </c:pt>
                <c:pt idx="9">
                  <c:v>23.471989565592747</c:v>
                </c:pt>
                <c:pt idx="10">
                  <c:v>22.595948083295109</c:v>
                </c:pt>
                <c:pt idx="11">
                  <c:v>23.054352064209336</c:v>
                </c:pt>
                <c:pt idx="12">
                  <c:v>38.386018334616146</c:v>
                </c:pt>
                <c:pt idx="13">
                  <c:v>63.671513470343925</c:v>
                </c:pt>
                <c:pt idx="14">
                  <c:v>99.04141578084915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26.786610787108621</c:v>
                </c:pt>
                <c:pt idx="4">
                  <c:v>31.899458357900699</c:v>
                </c:pt>
                <c:pt idx="5">
                  <c:v>42.059292725922248</c:v>
                </c:pt>
                <c:pt idx="6">
                  <c:v>54.754309016150899</c:v>
                </c:pt>
                <c:pt idx="8">
                  <c:v>26.450167179818607</c:v>
                </c:pt>
                <c:pt idx="9">
                  <c:v>27.271859436409219</c:v>
                </c:pt>
                <c:pt idx="10">
                  <c:v>25.779922585941232</c:v>
                </c:pt>
                <c:pt idx="11">
                  <c:v>26.786610787108621</c:v>
                </c:pt>
                <c:pt idx="12">
                  <c:v>32.244729281200954</c:v>
                </c:pt>
                <c:pt idx="13">
                  <c:v>42.947007144340084</c:v>
                </c:pt>
                <c:pt idx="14">
                  <c:v>56.444830338919239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85.025939074287507</c:v>
                </c:pt>
                <c:pt idx="6">
                  <c:v>94.755963051451616</c:v>
                </c:pt>
                <c:pt idx="8">
                  <c:v>82</c:v>
                </c:pt>
                <c:pt idx="9">
                  <c:v>82</c:v>
                </c:pt>
                <c:pt idx="10">
                  <c:v>82</c:v>
                </c:pt>
                <c:pt idx="11">
                  <c:v>86.036801673044508</c:v>
                </c:pt>
                <c:pt idx="12">
                  <c:v>79.266714881385326</c:v>
                </c:pt>
                <c:pt idx="13">
                  <c:v>85.025939074287507</c:v>
                </c:pt>
                <c:pt idx="14">
                  <c:v>94.755963051451616</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208.52667436258943</c:v>
                </c:pt>
                <c:pt idx="2">
                  <c:v>274.94148457874934</c:v>
                </c:pt>
                <c:pt idx="3">
                  <c:v>357.92877227119448</c:v>
                </c:pt>
                <c:pt idx="5">
                  <c:v>194.71059781939132</c:v>
                </c:pt>
                <c:pt idx="6">
                  <c:v>240.93022724470111</c:v>
                </c:pt>
                <c:pt idx="7">
                  <c:v>317.66542367319136</c:v>
                </c:pt>
                <c:pt idx="8">
                  <c:v>413.54834197742741</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27.959684616486669</c:v>
                </c:pt>
                <c:pt idx="2">
                  <c:v>36.864718723915914</c:v>
                </c:pt>
                <c:pt idx="3">
                  <c:v>47.991824635670113</c:v>
                </c:pt>
                <c:pt idx="5">
                  <c:v>23.010393182336216</c:v>
                </c:pt>
                <c:pt idx="6">
                  <c:v>28.472509049315168</c:v>
                </c:pt>
                <c:pt idx="7">
                  <c:v>37.540875437780514</c:v>
                </c:pt>
                <c:pt idx="8">
                  <c:v>48.872069909777387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236.4863589790761</c:v>
                </c:pt>
                <c:pt idx="2">
                  <c:v>311.80620330266527</c:v>
                </c:pt>
                <c:pt idx="3">
                  <c:v>405.9205969068646</c:v>
                </c:pt>
                <c:pt idx="5">
                  <c:v>217.72099100172755</c:v>
                </c:pt>
                <c:pt idx="6">
                  <c:v>269.40273629401628</c:v>
                </c:pt>
                <c:pt idx="7">
                  <c:v>355.20629911097188</c:v>
                </c:pt>
                <c:pt idx="8">
                  <c:v>462.42041188720481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47.318555110577563</c:v>
                </c:pt>
                <c:pt idx="10">
                  <c:v>48.276405167226812</c:v>
                </c:pt>
                <c:pt idx="11">
                  <c:v>49.234255223876062</c:v>
                </c:pt>
                <c:pt idx="12">
                  <c:v>50.192105280525311</c:v>
                </c:pt>
                <c:pt idx="13">
                  <c:v>51.149955337174561</c:v>
                </c:pt>
                <c:pt idx="14">
                  <c:v>52.10780539382381</c:v>
                </c:pt>
                <c:pt idx="15">
                  <c:v>53.065655450473059</c:v>
                </c:pt>
                <c:pt idx="16">
                  <c:v>54.023505507122309</c:v>
                </c:pt>
                <c:pt idx="17">
                  <c:v>54.981355563771558</c:v>
                </c:pt>
                <c:pt idx="18">
                  <c:v>55.939205620420822</c:v>
                </c:pt>
                <c:pt idx="19">
                  <c:v>57.720844221947146</c:v>
                </c:pt>
                <c:pt idx="20">
                  <c:v>59.502482823473471</c:v>
                </c:pt>
                <c:pt idx="21">
                  <c:v>61.284121424999796</c:v>
                </c:pt>
                <c:pt idx="22">
                  <c:v>63.065760026526121</c:v>
                </c:pt>
                <c:pt idx="23">
                  <c:v>64.847398628052446</c:v>
                </c:pt>
                <c:pt idx="24">
                  <c:v>66.629037229578771</c:v>
                </c:pt>
                <c:pt idx="25">
                  <c:v>68.410675831105095</c:v>
                </c:pt>
                <c:pt idx="26">
                  <c:v>70.19231443263142</c:v>
                </c:pt>
                <c:pt idx="27">
                  <c:v>71.973953034157745</c:v>
                </c:pt>
                <c:pt idx="28">
                  <c:v>73.755591635684098</c:v>
                </c:pt>
                <c:pt idx="29">
                  <c:v>84.88664468752701</c:v>
                </c:pt>
                <c:pt idx="30">
                  <c:v>96.017697739369908</c:v>
                </c:pt>
                <c:pt idx="31">
                  <c:v>96.017697739369908</c:v>
                </c:pt>
                <c:pt idx="32">
                  <c:v>96.017697739369908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3.6310461696462717</c:v>
                </c:pt>
                <c:pt idx="10">
                  <c:v>3.7168803271960043</c:v>
                </c:pt>
                <c:pt idx="11">
                  <c:v>3.8027144847457368</c:v>
                </c:pt>
                <c:pt idx="12">
                  <c:v>3.8885486422954694</c:v>
                </c:pt>
                <c:pt idx="13">
                  <c:v>3.9743827998452019</c:v>
                </c:pt>
                <c:pt idx="14">
                  <c:v>4.0602169573949345</c:v>
                </c:pt>
                <c:pt idx="15">
                  <c:v>4.146051114944667</c:v>
                </c:pt>
                <c:pt idx="16">
                  <c:v>4.2318852724943996</c:v>
                </c:pt>
                <c:pt idx="17">
                  <c:v>4.3177194300441322</c:v>
                </c:pt>
                <c:pt idx="18">
                  <c:v>4.4035535875938665</c:v>
                </c:pt>
                <c:pt idx="19">
                  <c:v>4.5438047936761166</c:v>
                </c:pt>
                <c:pt idx="20">
                  <c:v>4.6840559997583657</c:v>
                </c:pt>
                <c:pt idx="21">
                  <c:v>4.8243072058406149</c:v>
                </c:pt>
                <c:pt idx="22">
                  <c:v>4.9645584119228641</c:v>
                </c:pt>
                <c:pt idx="23">
                  <c:v>5.1048096180051132</c:v>
                </c:pt>
                <c:pt idx="24">
                  <c:v>5.2450608240873624</c:v>
                </c:pt>
                <c:pt idx="25">
                  <c:v>5.3853120301696116</c:v>
                </c:pt>
                <c:pt idx="26">
                  <c:v>5.5255632362518607</c:v>
                </c:pt>
                <c:pt idx="27">
                  <c:v>5.6658144423341099</c:v>
                </c:pt>
                <c:pt idx="28">
                  <c:v>5.8060656484163626</c:v>
                </c:pt>
                <c:pt idx="29">
                  <c:v>6.6823059892739574</c:v>
                </c:pt>
                <c:pt idx="30">
                  <c:v>7.5585463301315485</c:v>
                </c:pt>
                <c:pt idx="31">
                  <c:v>7.5585463301315485</c:v>
                </c:pt>
                <c:pt idx="32">
                  <c:v>7.5585463301315485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0.99740672327720814</c:v>
                </c:pt>
                <c:pt idx="10">
                  <c:v>1.0209843815682562</c:v>
                </c:pt>
                <c:pt idx="11">
                  <c:v>1.0445620398593043</c:v>
                </c:pt>
                <c:pt idx="12">
                  <c:v>1.0681396981503524</c:v>
                </c:pt>
                <c:pt idx="13">
                  <c:v>1.0917173564414004</c:v>
                </c:pt>
                <c:pt idx="14">
                  <c:v>1.1152950147324485</c:v>
                </c:pt>
                <c:pt idx="15">
                  <c:v>1.1388726730234966</c:v>
                </c:pt>
                <c:pt idx="16">
                  <c:v>1.1624503313145447</c:v>
                </c:pt>
                <c:pt idx="17">
                  <c:v>1.1860279896055927</c:v>
                </c:pt>
                <c:pt idx="18">
                  <c:v>1.2096056478966402</c:v>
                </c:pt>
                <c:pt idx="19">
                  <c:v>1.2481310450848011</c:v>
                </c:pt>
                <c:pt idx="20">
                  <c:v>1.2866564422729621</c:v>
                </c:pt>
                <c:pt idx="21">
                  <c:v>1.325181839461123</c:v>
                </c:pt>
                <c:pt idx="22">
                  <c:v>1.3637072366492839</c:v>
                </c:pt>
                <c:pt idx="23">
                  <c:v>1.4022326338374449</c:v>
                </c:pt>
                <c:pt idx="24">
                  <c:v>1.4407580310256058</c:v>
                </c:pt>
                <c:pt idx="25">
                  <c:v>1.4792834282137668</c:v>
                </c:pt>
                <c:pt idx="26">
                  <c:v>1.5178088254019277</c:v>
                </c:pt>
                <c:pt idx="27">
                  <c:v>1.5563342225900887</c:v>
                </c:pt>
                <c:pt idx="28">
                  <c:v>1.5948596197782499</c:v>
                </c:pt>
                <c:pt idx="29">
                  <c:v>1.835552788178038</c:v>
                </c:pt>
                <c:pt idx="30">
                  <c:v>2.076245956577826</c:v>
                </c:pt>
                <c:pt idx="31">
                  <c:v>2.076245956577826</c:v>
                </c:pt>
                <c:pt idx="32">
                  <c:v>2.076245956577826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3.2808925212474969</c:v>
                </c:pt>
                <c:pt idx="10">
                  <c:v>3.3584494104786606</c:v>
                </c:pt>
                <c:pt idx="11">
                  <c:v>3.4360062997098244</c:v>
                </c:pt>
                <c:pt idx="12">
                  <c:v>3.5135631889409882</c:v>
                </c:pt>
                <c:pt idx="13">
                  <c:v>3.591120078172152</c:v>
                </c:pt>
                <c:pt idx="14">
                  <c:v>3.6686769674033157</c:v>
                </c:pt>
                <c:pt idx="15">
                  <c:v>3.7462338566344795</c:v>
                </c:pt>
                <c:pt idx="16">
                  <c:v>3.8237907458656433</c:v>
                </c:pt>
                <c:pt idx="17">
                  <c:v>3.901347635096807</c:v>
                </c:pt>
                <c:pt idx="18">
                  <c:v>3.9789045243279704</c:v>
                </c:pt>
                <c:pt idx="19">
                  <c:v>4.1056308482667321</c:v>
                </c:pt>
                <c:pt idx="20">
                  <c:v>4.2323571722054938</c:v>
                </c:pt>
                <c:pt idx="21">
                  <c:v>4.3590834961442555</c:v>
                </c:pt>
                <c:pt idx="22">
                  <c:v>4.4858098200830172</c:v>
                </c:pt>
                <c:pt idx="23">
                  <c:v>4.6125361440217789</c:v>
                </c:pt>
                <c:pt idx="24">
                  <c:v>4.7392624679605406</c:v>
                </c:pt>
                <c:pt idx="25">
                  <c:v>4.8659887918993023</c:v>
                </c:pt>
                <c:pt idx="26">
                  <c:v>4.992715115838064</c:v>
                </c:pt>
                <c:pt idx="27">
                  <c:v>5.1194414397768258</c:v>
                </c:pt>
                <c:pt idx="28">
                  <c:v>5.2461677637155901</c:v>
                </c:pt>
                <c:pt idx="29">
                  <c:v>6.0379093849506349</c:v>
                </c:pt>
                <c:pt idx="30">
                  <c:v>6.8296510061856761</c:v>
                </c:pt>
                <c:pt idx="31">
                  <c:v>6.8296510061856761</c:v>
                </c:pt>
                <c:pt idx="32">
                  <c:v>6.8296510061856761</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0.59505854480523879</c:v>
                </c:pt>
                <c:pt idx="10">
                  <c:v>0.60912511033478234</c:v>
                </c:pt>
                <c:pt idx="11">
                  <c:v>0.62319167586432589</c:v>
                </c:pt>
                <c:pt idx="12">
                  <c:v>0.63725824139386944</c:v>
                </c:pt>
                <c:pt idx="13">
                  <c:v>0.65132480692341299</c:v>
                </c:pt>
                <c:pt idx="14">
                  <c:v>0.66539137245295654</c:v>
                </c:pt>
                <c:pt idx="15">
                  <c:v>0.67945793798250009</c:v>
                </c:pt>
                <c:pt idx="16">
                  <c:v>0.69352450351204364</c:v>
                </c:pt>
                <c:pt idx="17">
                  <c:v>0.7075910690415872</c:v>
                </c:pt>
                <c:pt idx="18">
                  <c:v>0.72165763457113108</c:v>
                </c:pt>
                <c:pt idx="19">
                  <c:v>0.74464210645588635</c:v>
                </c:pt>
                <c:pt idx="20">
                  <c:v>0.76762657834064163</c:v>
                </c:pt>
                <c:pt idx="21">
                  <c:v>0.79061105022539691</c:v>
                </c:pt>
                <c:pt idx="22">
                  <c:v>0.81359552211015218</c:v>
                </c:pt>
                <c:pt idx="23">
                  <c:v>0.83657999399490746</c:v>
                </c:pt>
                <c:pt idx="24">
                  <c:v>0.85956446587966273</c:v>
                </c:pt>
                <c:pt idx="25">
                  <c:v>0.88254893776441801</c:v>
                </c:pt>
                <c:pt idx="26">
                  <c:v>0.90553340964917328</c:v>
                </c:pt>
                <c:pt idx="27">
                  <c:v>0.92851788153392856</c:v>
                </c:pt>
                <c:pt idx="28">
                  <c:v>0.95150235341868428</c:v>
                </c:pt>
                <c:pt idx="29">
                  <c:v>1.0951012716833779</c:v>
                </c:pt>
                <c:pt idx="30">
                  <c:v>1.2387001899480723</c:v>
                </c:pt>
                <c:pt idx="31">
                  <c:v>1.2387001899480723</c:v>
                </c:pt>
                <c:pt idx="32">
                  <c:v>1.2387001899480723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0.29632067478295815</c:v>
                </c:pt>
                <c:pt idx="10">
                  <c:v>0.30332538755614807</c:v>
                </c:pt>
                <c:pt idx="11">
                  <c:v>0.310330100329338</c:v>
                </c:pt>
                <c:pt idx="12">
                  <c:v>0.31733481310252792</c:v>
                </c:pt>
                <c:pt idx="13">
                  <c:v>0.32433952587571785</c:v>
                </c:pt>
                <c:pt idx="14">
                  <c:v>0.33134423864890777</c:v>
                </c:pt>
                <c:pt idx="15">
                  <c:v>0.3383489514220977</c:v>
                </c:pt>
                <c:pt idx="16">
                  <c:v>0.34535366419528762</c:v>
                </c:pt>
                <c:pt idx="17">
                  <c:v>0.35235837696847755</c:v>
                </c:pt>
                <c:pt idx="18">
                  <c:v>0.35936308974166731</c:v>
                </c:pt>
                <c:pt idx="19">
                  <c:v>0.37080864291937987</c:v>
                </c:pt>
                <c:pt idx="20">
                  <c:v>0.38225419609709244</c:v>
                </c:pt>
                <c:pt idx="21">
                  <c:v>0.393699749274805</c:v>
                </c:pt>
                <c:pt idx="22">
                  <c:v>0.40514530245251756</c:v>
                </c:pt>
                <c:pt idx="23">
                  <c:v>0.41659085563023013</c:v>
                </c:pt>
                <c:pt idx="24">
                  <c:v>0.42803640880794269</c:v>
                </c:pt>
                <c:pt idx="25">
                  <c:v>0.43948196198565526</c:v>
                </c:pt>
                <c:pt idx="26">
                  <c:v>0.45092751516336782</c:v>
                </c:pt>
                <c:pt idx="27">
                  <c:v>0.46237306834108038</c:v>
                </c:pt>
                <c:pt idx="28">
                  <c:v>0.473818621518793</c:v>
                </c:pt>
                <c:pt idx="29">
                  <c:v>0.54532642311203605</c:v>
                </c:pt>
                <c:pt idx="30">
                  <c:v>0.61683422470527938</c:v>
                </c:pt>
                <c:pt idx="31">
                  <c:v>0.61683422470527938</c:v>
                </c:pt>
                <c:pt idx="32">
                  <c:v>0.61683422470527938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6.624908847347899</c:v>
                </c:pt>
                <c:pt idx="10">
                  <c:v>6.7815148069496942</c:v>
                </c:pt>
                <c:pt idx="11">
                  <c:v>6.9381207665514895</c:v>
                </c:pt>
                <c:pt idx="12">
                  <c:v>7.0947267261532847</c:v>
                </c:pt>
                <c:pt idx="13">
                  <c:v>7.2513326857550799</c:v>
                </c:pt>
                <c:pt idx="14">
                  <c:v>7.4079386453568752</c:v>
                </c:pt>
                <c:pt idx="15">
                  <c:v>7.5645446049586704</c:v>
                </c:pt>
                <c:pt idx="16">
                  <c:v>7.7211505645604657</c:v>
                </c:pt>
                <c:pt idx="17">
                  <c:v>7.8777565241622609</c:v>
                </c:pt>
                <c:pt idx="18">
                  <c:v>8.0343624837640562</c:v>
                </c:pt>
                <c:pt idx="19">
                  <c:v>8.290253324203583</c:v>
                </c:pt>
                <c:pt idx="20">
                  <c:v>8.5461441646431098</c:v>
                </c:pt>
                <c:pt idx="21">
                  <c:v>8.8020350050826366</c:v>
                </c:pt>
                <c:pt idx="22">
                  <c:v>9.0579258455221634</c:v>
                </c:pt>
                <c:pt idx="23">
                  <c:v>9.3138166859616902</c:v>
                </c:pt>
                <c:pt idx="24">
                  <c:v>9.569707526401217</c:v>
                </c:pt>
                <c:pt idx="25">
                  <c:v>9.8255983668407438</c:v>
                </c:pt>
                <c:pt idx="26">
                  <c:v>10.081489207280271</c:v>
                </c:pt>
                <c:pt idx="27">
                  <c:v>10.337380047719797</c:v>
                </c:pt>
                <c:pt idx="28">
                  <c:v>10.593270888159326</c:v>
                </c:pt>
                <c:pt idx="29">
                  <c:v>12.191987102532359</c:v>
                </c:pt>
                <c:pt idx="30">
                  <c:v>13.790703316905399</c:v>
                </c:pt>
                <c:pt idx="31">
                  <c:v>13.790703316905399</c:v>
                </c:pt>
                <c:pt idx="32">
                  <c:v>13.790703316905399</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2.2136999554937153</c:v>
                </c:pt>
                <c:pt idx="10">
                  <c:v>2.2660295216490787</c:v>
                </c:pt>
                <c:pt idx="11">
                  <c:v>2.318359087804442</c:v>
                </c:pt>
                <c:pt idx="12">
                  <c:v>2.3706886539598053</c:v>
                </c:pt>
                <c:pt idx="13">
                  <c:v>2.4230182201151687</c:v>
                </c:pt>
                <c:pt idx="14">
                  <c:v>2.475347786270532</c:v>
                </c:pt>
                <c:pt idx="15">
                  <c:v>2.5276773524258953</c:v>
                </c:pt>
                <c:pt idx="16">
                  <c:v>2.5800069185812586</c:v>
                </c:pt>
                <c:pt idx="17">
                  <c:v>2.632336484736622</c:v>
                </c:pt>
                <c:pt idx="18">
                  <c:v>2.6846660508919866</c:v>
                </c:pt>
                <c:pt idx="19">
                  <c:v>2.7701714601202205</c:v>
                </c:pt>
                <c:pt idx="20">
                  <c:v>2.8556768693484544</c:v>
                </c:pt>
                <c:pt idx="21">
                  <c:v>2.9411822785766883</c:v>
                </c:pt>
                <c:pt idx="22">
                  <c:v>3.0266876878049223</c:v>
                </c:pt>
                <c:pt idx="23">
                  <c:v>3.1121930970331562</c:v>
                </c:pt>
                <c:pt idx="24">
                  <c:v>3.1976985062613901</c:v>
                </c:pt>
                <c:pt idx="25">
                  <c:v>3.283203915489624</c:v>
                </c:pt>
                <c:pt idx="26">
                  <c:v>3.3687093247178579</c:v>
                </c:pt>
                <c:pt idx="27">
                  <c:v>3.4542147339460918</c:v>
                </c:pt>
                <c:pt idx="28">
                  <c:v>3.5397201431743266</c:v>
                </c:pt>
                <c:pt idx="29">
                  <c:v>4.0739279480140036</c:v>
                </c:pt>
                <c:pt idx="30">
                  <c:v>4.6081357528536797</c:v>
                </c:pt>
                <c:pt idx="31">
                  <c:v>4.6081357528536797</c:v>
                </c:pt>
                <c:pt idx="32">
                  <c:v>4.6081357528536797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0.12152982036574579</c:v>
                </c:pt>
                <c:pt idx="10">
                  <c:v>0.1244026590080813</c:v>
                </c:pt>
                <c:pt idx="11">
                  <c:v>0.12727549765041682</c:v>
                </c:pt>
                <c:pt idx="12">
                  <c:v>0.13014833629275233</c:v>
                </c:pt>
                <c:pt idx="13">
                  <c:v>0.13302117493508783</c:v>
                </c:pt>
                <c:pt idx="14">
                  <c:v>0.13589401357742334</c:v>
                </c:pt>
                <c:pt idx="15">
                  <c:v>0.13876685221975885</c:v>
                </c:pt>
                <c:pt idx="16">
                  <c:v>0.14163969086209435</c:v>
                </c:pt>
                <c:pt idx="17">
                  <c:v>0.14451252950442986</c:v>
                </c:pt>
                <c:pt idx="18">
                  <c:v>0.14738536814676537</c:v>
                </c:pt>
                <c:pt idx="19">
                  <c:v>0.15207952599684729</c:v>
                </c:pt>
                <c:pt idx="20">
                  <c:v>0.15677368384692922</c:v>
                </c:pt>
                <c:pt idx="21">
                  <c:v>0.16146784169701114</c:v>
                </c:pt>
                <c:pt idx="22">
                  <c:v>0.16616199954709307</c:v>
                </c:pt>
                <c:pt idx="23">
                  <c:v>0.170856157397175</c:v>
                </c:pt>
                <c:pt idx="24">
                  <c:v>0.17555031524725692</c:v>
                </c:pt>
                <c:pt idx="25">
                  <c:v>0.18024447309733885</c:v>
                </c:pt>
                <c:pt idx="26">
                  <c:v>0.18493863094742077</c:v>
                </c:pt>
                <c:pt idx="27">
                  <c:v>0.1896327887975027</c:v>
                </c:pt>
                <c:pt idx="28">
                  <c:v>0.19432694664758471</c:v>
                </c:pt>
                <c:pt idx="29">
                  <c:v>0.22365439836434908</c:v>
                </c:pt>
                <c:pt idx="30">
                  <c:v>0.2529818500811134</c:v>
                </c:pt>
                <c:pt idx="31">
                  <c:v>0.2529818500811134</c:v>
                </c:pt>
                <c:pt idx="32">
                  <c:v>0.2529818500811134</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2.924749007050672E-2</c:v>
                </c:pt>
                <c:pt idx="10">
                  <c:v>2.9938870337613232E-2</c:v>
                </c:pt>
                <c:pt idx="11">
                  <c:v>3.0630250604719744E-2</c:v>
                </c:pt>
                <c:pt idx="12">
                  <c:v>3.132163087182626E-2</c:v>
                </c:pt>
                <c:pt idx="13">
                  <c:v>3.2013011138932776E-2</c:v>
                </c:pt>
                <c:pt idx="14">
                  <c:v>3.2704391406039292E-2</c:v>
                </c:pt>
                <c:pt idx="15">
                  <c:v>3.3395771673145808E-2</c:v>
                </c:pt>
                <c:pt idx="16">
                  <c:v>3.4087151940252323E-2</c:v>
                </c:pt>
                <c:pt idx="17">
                  <c:v>3.4778532207358839E-2</c:v>
                </c:pt>
                <c:pt idx="18">
                  <c:v>3.5469912474465334E-2</c:v>
                </c:pt>
                <c:pt idx="19">
                  <c:v>3.659961327297289E-2</c:v>
                </c:pt>
                <c:pt idx="20">
                  <c:v>3.7729314071480446E-2</c:v>
                </c:pt>
                <c:pt idx="21">
                  <c:v>3.8859014869988003E-2</c:v>
                </c:pt>
                <c:pt idx="22">
                  <c:v>3.9988715668495559E-2</c:v>
                </c:pt>
                <c:pt idx="23">
                  <c:v>4.1118416467003115E-2</c:v>
                </c:pt>
                <c:pt idx="24">
                  <c:v>4.2248117265510671E-2</c:v>
                </c:pt>
                <c:pt idx="25">
                  <c:v>4.3377818064018227E-2</c:v>
                </c:pt>
                <c:pt idx="26">
                  <c:v>4.4507518862525783E-2</c:v>
                </c:pt>
                <c:pt idx="27">
                  <c:v>4.5637219661033339E-2</c:v>
                </c:pt>
                <c:pt idx="28">
                  <c:v>4.6766920459540881E-2</c:v>
                </c:pt>
                <c:pt idx="29">
                  <c:v>5.3824894792901264E-2</c:v>
                </c:pt>
                <c:pt idx="30">
                  <c:v>6.0882869126261618E-2</c:v>
                </c:pt>
                <c:pt idx="31">
                  <c:v>6.0882869126261618E-2</c:v>
                </c:pt>
                <c:pt idx="32">
                  <c:v>6.0882869126261618E-2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23.477628435135038</c:v>
                </c:pt>
                <c:pt idx="10">
                  <c:v>24.032615170043943</c:v>
                </c:pt>
                <c:pt idx="11">
                  <c:v>24.587601904952848</c:v>
                </c:pt>
                <c:pt idx="12">
                  <c:v>25.142588639861753</c:v>
                </c:pt>
                <c:pt idx="13">
                  <c:v>25.697575374770658</c:v>
                </c:pt>
                <c:pt idx="14">
                  <c:v>26.252562109679562</c:v>
                </c:pt>
                <c:pt idx="15">
                  <c:v>26.807548844588467</c:v>
                </c:pt>
                <c:pt idx="16">
                  <c:v>27.362535579497372</c:v>
                </c:pt>
                <c:pt idx="17">
                  <c:v>27.917522314406277</c:v>
                </c:pt>
                <c:pt idx="18">
                  <c:v>28.472509049315168</c:v>
                </c:pt>
                <c:pt idx="19">
                  <c:v>29.379345688161703</c:v>
                </c:pt>
                <c:pt idx="20">
                  <c:v>30.286182327008238</c:v>
                </c:pt>
                <c:pt idx="21">
                  <c:v>31.193018965854773</c:v>
                </c:pt>
                <c:pt idx="22">
                  <c:v>32.099855604701304</c:v>
                </c:pt>
                <c:pt idx="23">
                  <c:v>33.006692243547839</c:v>
                </c:pt>
                <c:pt idx="24">
                  <c:v>33.913528882394374</c:v>
                </c:pt>
                <c:pt idx="25">
                  <c:v>34.820365521240909</c:v>
                </c:pt>
                <c:pt idx="26">
                  <c:v>35.727202160087444</c:v>
                </c:pt>
                <c:pt idx="27">
                  <c:v>36.634038798933979</c:v>
                </c:pt>
                <c:pt idx="28">
                  <c:v>37.540875437780514</c:v>
                </c:pt>
                <c:pt idx="29">
                  <c:v>43.206472673778961</c:v>
                </c:pt>
                <c:pt idx="30">
                  <c:v>48.872069909777387</c:v>
                </c:pt>
                <c:pt idx="31">
                  <c:v>48.872069909777387</c:v>
                </c:pt>
                <c:pt idx="32">
                  <c:v>48.872069909777387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26.785839714631333</c:v>
                </c:pt>
                <c:pt idx="10">
                  <c:v>27.419029125822856</c:v>
                </c:pt>
                <c:pt idx="11">
                  <c:v>28.05221853701438</c:v>
                </c:pt>
                <c:pt idx="12">
                  <c:v>28.685407948205903</c:v>
                </c:pt>
                <c:pt idx="13">
                  <c:v>29.318597359397426</c:v>
                </c:pt>
                <c:pt idx="14">
                  <c:v>29.951786770588949</c:v>
                </c:pt>
                <c:pt idx="15">
                  <c:v>30.584976181780473</c:v>
                </c:pt>
                <c:pt idx="16">
                  <c:v>31.218165592971996</c:v>
                </c:pt>
                <c:pt idx="17">
                  <c:v>31.851355004163519</c:v>
                </c:pt>
                <c:pt idx="18">
                  <c:v>32.484544415355032</c:v>
                </c:pt>
                <c:pt idx="19">
                  <c:v>33.519162580584485</c:v>
                </c:pt>
                <c:pt idx="20">
                  <c:v>34.553780745813938</c:v>
                </c:pt>
                <c:pt idx="21">
                  <c:v>35.588398911043392</c:v>
                </c:pt>
                <c:pt idx="22">
                  <c:v>36.623017076272845</c:v>
                </c:pt>
                <c:pt idx="23">
                  <c:v>37.657635241502298</c:v>
                </c:pt>
                <c:pt idx="24">
                  <c:v>38.692253406731751</c:v>
                </c:pt>
                <c:pt idx="25">
                  <c:v>39.726871571961205</c:v>
                </c:pt>
                <c:pt idx="26">
                  <c:v>40.761489737190658</c:v>
                </c:pt>
                <c:pt idx="27">
                  <c:v>41.796107902420111</c:v>
                </c:pt>
                <c:pt idx="28">
                  <c:v>42.830726067649579</c:v>
                </c:pt>
                <c:pt idx="29">
                  <c:v>49.294657459629619</c:v>
                </c:pt>
                <c:pt idx="30">
                  <c:v>55.758588851609652</c:v>
                </c:pt>
                <c:pt idx="31">
                  <c:v>55.758588851609652</c:v>
                </c:pt>
                <c:pt idx="32">
                  <c:v>55.758588851609652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85.025939074287507</c:v>
                </c:pt>
                <c:pt idx="10">
                  <c:v>86.10705284952796</c:v>
                </c:pt>
                <c:pt idx="11">
                  <c:v>87.188166624768414</c:v>
                </c:pt>
                <c:pt idx="12">
                  <c:v>88.269280400008867</c:v>
                </c:pt>
                <c:pt idx="13">
                  <c:v>89.35039417524932</c:v>
                </c:pt>
                <c:pt idx="14">
                  <c:v>90.431507950489774</c:v>
                </c:pt>
                <c:pt idx="15">
                  <c:v>91.512621725730227</c:v>
                </c:pt>
                <c:pt idx="16">
                  <c:v>92.593735500970681</c:v>
                </c:pt>
                <c:pt idx="17">
                  <c:v>93.674849276211134</c:v>
                </c:pt>
                <c:pt idx="18">
                  <c:v>94.755963051451616</c:v>
                </c:pt>
                <c:pt idx="19">
                  <c:v>96.472610607393065</c:v>
                </c:pt>
                <c:pt idx="20">
                  <c:v>98.189258163334515</c:v>
                </c:pt>
                <c:pt idx="21">
                  <c:v>99.905905719275964</c:v>
                </c:pt>
                <c:pt idx="22">
                  <c:v>101.62255327521741</c:v>
                </c:pt>
                <c:pt idx="23">
                  <c:v>103.33920083115886</c:v>
                </c:pt>
                <c:pt idx="24">
                  <c:v>105.05584838710031</c:v>
                </c:pt>
                <c:pt idx="25">
                  <c:v>106.77249594304176</c:v>
                </c:pt>
                <c:pt idx="26">
                  <c:v>108.48914349898321</c:v>
                </c:pt>
                <c:pt idx="27">
                  <c:v>110.20579105492466</c:v>
                </c:pt>
                <c:pt idx="28">
                  <c:v>111.92243861086607</c:v>
                </c:pt>
                <c:pt idx="29">
                  <c:v>119.38910818872441</c:v>
                </c:pt>
                <c:pt idx="30">
                  <c:v>126.8557777665827</c:v>
                </c:pt>
                <c:pt idx="31">
                  <c:v>126.8557777665827</c:v>
                </c:pt>
                <c:pt idx="32">
                  <c:v>126.8557777665827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47.318555110577563</c:v>
                </c:pt>
                <c:pt idx="10">
                  <c:v>48.276405167226812</c:v>
                </c:pt>
                <c:pt idx="11">
                  <c:v>49.234255223876062</c:v>
                </c:pt>
                <c:pt idx="12">
                  <c:v>50.192105280525311</c:v>
                </c:pt>
                <c:pt idx="13">
                  <c:v>51.149955337174561</c:v>
                </c:pt>
                <c:pt idx="14">
                  <c:v>52.10780539382381</c:v>
                </c:pt>
                <c:pt idx="15">
                  <c:v>53.065655450473059</c:v>
                </c:pt>
                <c:pt idx="16">
                  <c:v>54.023505507122309</c:v>
                </c:pt>
                <c:pt idx="17">
                  <c:v>54.981355563771558</c:v>
                </c:pt>
                <c:pt idx="18">
                  <c:v>55.939205620420822</c:v>
                </c:pt>
                <c:pt idx="19">
                  <c:v>57.720844221947146</c:v>
                </c:pt>
                <c:pt idx="20">
                  <c:v>59.502482823473471</c:v>
                </c:pt>
                <c:pt idx="21">
                  <c:v>61.284121424999796</c:v>
                </c:pt>
                <c:pt idx="22">
                  <c:v>63.065760026526121</c:v>
                </c:pt>
                <c:pt idx="23">
                  <c:v>64.847398628052446</c:v>
                </c:pt>
                <c:pt idx="24">
                  <c:v>66.629037229578771</c:v>
                </c:pt>
                <c:pt idx="25">
                  <c:v>68.410675831105095</c:v>
                </c:pt>
                <c:pt idx="26">
                  <c:v>70.19231443263142</c:v>
                </c:pt>
                <c:pt idx="27">
                  <c:v>71.973953034157745</c:v>
                </c:pt>
                <c:pt idx="28">
                  <c:v>73.755591635684098</c:v>
                </c:pt>
                <c:pt idx="29">
                  <c:v>75.981802246052681</c:v>
                </c:pt>
                <c:pt idx="30">
                  <c:v>78.208012856421263</c:v>
                </c:pt>
                <c:pt idx="31">
                  <c:v>80.434223466789845</c:v>
                </c:pt>
                <c:pt idx="32">
                  <c:v>82.660434077158428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3.6310461696462717</c:v>
                </c:pt>
                <c:pt idx="10">
                  <c:v>3.7168803271960043</c:v>
                </c:pt>
                <c:pt idx="11">
                  <c:v>3.8027144847457368</c:v>
                </c:pt>
                <c:pt idx="12">
                  <c:v>3.8885486422954694</c:v>
                </c:pt>
                <c:pt idx="13">
                  <c:v>3.9743827998452019</c:v>
                </c:pt>
                <c:pt idx="14">
                  <c:v>4.0602169573949345</c:v>
                </c:pt>
                <c:pt idx="15">
                  <c:v>4.146051114944667</c:v>
                </c:pt>
                <c:pt idx="16">
                  <c:v>4.2318852724943996</c:v>
                </c:pt>
                <c:pt idx="17">
                  <c:v>4.3177194300441322</c:v>
                </c:pt>
                <c:pt idx="18">
                  <c:v>4.4035535875938665</c:v>
                </c:pt>
                <c:pt idx="19">
                  <c:v>4.5438047936761166</c:v>
                </c:pt>
                <c:pt idx="20">
                  <c:v>4.6840559997583657</c:v>
                </c:pt>
                <c:pt idx="21">
                  <c:v>4.8243072058406149</c:v>
                </c:pt>
                <c:pt idx="22">
                  <c:v>4.9645584119228641</c:v>
                </c:pt>
                <c:pt idx="23">
                  <c:v>5.1048096180051132</c:v>
                </c:pt>
                <c:pt idx="24">
                  <c:v>5.2450608240873624</c:v>
                </c:pt>
                <c:pt idx="25">
                  <c:v>5.3853120301696116</c:v>
                </c:pt>
                <c:pt idx="26">
                  <c:v>5.5255632362518607</c:v>
                </c:pt>
                <c:pt idx="27">
                  <c:v>5.6658144423341099</c:v>
                </c:pt>
                <c:pt idx="28">
                  <c:v>5.8060656484163626</c:v>
                </c:pt>
                <c:pt idx="29">
                  <c:v>5.9813137165878816</c:v>
                </c:pt>
                <c:pt idx="30">
                  <c:v>6.1565617847594005</c:v>
                </c:pt>
                <c:pt idx="31">
                  <c:v>6.3318098529309195</c:v>
                </c:pt>
                <c:pt idx="32">
                  <c:v>6.5070579211024384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0.99740672327720814</c:v>
                </c:pt>
                <c:pt idx="10">
                  <c:v>1.0209843815682562</c:v>
                </c:pt>
                <c:pt idx="11">
                  <c:v>1.0445620398593043</c:v>
                </c:pt>
                <c:pt idx="12">
                  <c:v>1.0681396981503524</c:v>
                </c:pt>
                <c:pt idx="13">
                  <c:v>1.0917173564414004</c:v>
                </c:pt>
                <c:pt idx="14">
                  <c:v>1.1152950147324485</c:v>
                </c:pt>
                <c:pt idx="15">
                  <c:v>1.1388726730234966</c:v>
                </c:pt>
                <c:pt idx="16">
                  <c:v>1.1624503313145447</c:v>
                </c:pt>
                <c:pt idx="17">
                  <c:v>1.1860279896055927</c:v>
                </c:pt>
                <c:pt idx="18">
                  <c:v>1.2096056478966402</c:v>
                </c:pt>
                <c:pt idx="19">
                  <c:v>1.2481310450848011</c:v>
                </c:pt>
                <c:pt idx="20">
                  <c:v>1.2866564422729621</c:v>
                </c:pt>
                <c:pt idx="21">
                  <c:v>1.325181839461123</c:v>
                </c:pt>
                <c:pt idx="22">
                  <c:v>1.3637072366492839</c:v>
                </c:pt>
                <c:pt idx="23">
                  <c:v>1.4022326338374449</c:v>
                </c:pt>
                <c:pt idx="24">
                  <c:v>1.4407580310256058</c:v>
                </c:pt>
                <c:pt idx="25">
                  <c:v>1.4792834282137668</c:v>
                </c:pt>
                <c:pt idx="26">
                  <c:v>1.5178088254019277</c:v>
                </c:pt>
                <c:pt idx="27">
                  <c:v>1.5563342225900887</c:v>
                </c:pt>
                <c:pt idx="28">
                  <c:v>1.5948596197782499</c:v>
                </c:pt>
                <c:pt idx="29">
                  <c:v>1.6429982534582075</c:v>
                </c:pt>
                <c:pt idx="30">
                  <c:v>1.6911368871381651</c:v>
                </c:pt>
                <c:pt idx="31">
                  <c:v>1.7392755208181228</c:v>
                </c:pt>
                <c:pt idx="32">
                  <c:v>1.7874141544980804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3.2808925212474969</c:v>
                </c:pt>
                <c:pt idx="10">
                  <c:v>3.3584494104786606</c:v>
                </c:pt>
                <c:pt idx="11">
                  <c:v>3.4360062997098244</c:v>
                </c:pt>
                <c:pt idx="12">
                  <c:v>3.5135631889409882</c:v>
                </c:pt>
                <c:pt idx="13">
                  <c:v>3.591120078172152</c:v>
                </c:pt>
                <c:pt idx="14">
                  <c:v>3.6686769674033157</c:v>
                </c:pt>
                <c:pt idx="15">
                  <c:v>3.7462338566344795</c:v>
                </c:pt>
                <c:pt idx="16">
                  <c:v>3.8237907458656433</c:v>
                </c:pt>
                <c:pt idx="17">
                  <c:v>3.901347635096807</c:v>
                </c:pt>
                <c:pt idx="18">
                  <c:v>3.9789045243279704</c:v>
                </c:pt>
                <c:pt idx="19">
                  <c:v>4.1056308482667321</c:v>
                </c:pt>
                <c:pt idx="20">
                  <c:v>4.2323571722054938</c:v>
                </c:pt>
                <c:pt idx="21">
                  <c:v>4.3590834961442555</c:v>
                </c:pt>
                <c:pt idx="22">
                  <c:v>4.4858098200830172</c:v>
                </c:pt>
                <c:pt idx="23">
                  <c:v>4.6125361440217789</c:v>
                </c:pt>
                <c:pt idx="24">
                  <c:v>4.7392624679605406</c:v>
                </c:pt>
                <c:pt idx="25">
                  <c:v>4.8659887918993023</c:v>
                </c:pt>
                <c:pt idx="26">
                  <c:v>4.992715115838064</c:v>
                </c:pt>
                <c:pt idx="27">
                  <c:v>5.1194414397768258</c:v>
                </c:pt>
                <c:pt idx="28">
                  <c:v>5.2461677637155901</c:v>
                </c:pt>
                <c:pt idx="29">
                  <c:v>5.4045160879625991</c:v>
                </c:pt>
                <c:pt idx="30">
                  <c:v>5.562864412209608</c:v>
                </c:pt>
                <c:pt idx="31">
                  <c:v>5.721212736456617</c:v>
                </c:pt>
                <c:pt idx="32">
                  <c:v>5.8795610607036259</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0.59505854480523879</c:v>
                </c:pt>
                <c:pt idx="10">
                  <c:v>0.60912511033478234</c:v>
                </c:pt>
                <c:pt idx="11">
                  <c:v>0.62319167586432589</c:v>
                </c:pt>
                <c:pt idx="12">
                  <c:v>0.63725824139386944</c:v>
                </c:pt>
                <c:pt idx="13">
                  <c:v>0.65132480692341299</c:v>
                </c:pt>
                <c:pt idx="14">
                  <c:v>0.66539137245295654</c:v>
                </c:pt>
                <c:pt idx="15">
                  <c:v>0.67945793798250009</c:v>
                </c:pt>
                <c:pt idx="16">
                  <c:v>0.69352450351204364</c:v>
                </c:pt>
                <c:pt idx="17">
                  <c:v>0.7075910690415872</c:v>
                </c:pt>
                <c:pt idx="18">
                  <c:v>0.72165763457113108</c:v>
                </c:pt>
                <c:pt idx="19">
                  <c:v>0.74464210645588635</c:v>
                </c:pt>
                <c:pt idx="20">
                  <c:v>0.76762657834064163</c:v>
                </c:pt>
                <c:pt idx="21">
                  <c:v>0.79061105022539691</c:v>
                </c:pt>
                <c:pt idx="22">
                  <c:v>0.81359552211015218</c:v>
                </c:pt>
                <c:pt idx="23">
                  <c:v>0.83657999399490746</c:v>
                </c:pt>
                <c:pt idx="24">
                  <c:v>0.85956446587966273</c:v>
                </c:pt>
                <c:pt idx="25">
                  <c:v>0.88254893776441801</c:v>
                </c:pt>
                <c:pt idx="26">
                  <c:v>0.90553340964917328</c:v>
                </c:pt>
                <c:pt idx="27">
                  <c:v>0.92851788153392856</c:v>
                </c:pt>
                <c:pt idx="28">
                  <c:v>0.95150235341868428</c:v>
                </c:pt>
                <c:pt idx="29">
                  <c:v>0.98022213707162309</c:v>
                </c:pt>
                <c:pt idx="30">
                  <c:v>1.0089419207245618</c:v>
                </c:pt>
                <c:pt idx="31">
                  <c:v>1.0376617043775005</c:v>
                </c:pt>
                <c:pt idx="32">
                  <c:v>1.0663814880304392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0.29632067478295815</c:v>
                </c:pt>
                <c:pt idx="10">
                  <c:v>0.30332538755614807</c:v>
                </c:pt>
                <c:pt idx="11">
                  <c:v>0.310330100329338</c:v>
                </c:pt>
                <c:pt idx="12">
                  <c:v>0.31733481310252792</c:v>
                </c:pt>
                <c:pt idx="13">
                  <c:v>0.32433952587571785</c:v>
                </c:pt>
                <c:pt idx="14">
                  <c:v>0.33134423864890777</c:v>
                </c:pt>
                <c:pt idx="15">
                  <c:v>0.3383489514220977</c:v>
                </c:pt>
                <c:pt idx="16">
                  <c:v>0.34535366419528762</c:v>
                </c:pt>
                <c:pt idx="17">
                  <c:v>0.35235837696847755</c:v>
                </c:pt>
                <c:pt idx="18">
                  <c:v>0.35936308974166731</c:v>
                </c:pt>
                <c:pt idx="19">
                  <c:v>0.37080864291937987</c:v>
                </c:pt>
                <c:pt idx="20">
                  <c:v>0.38225419609709244</c:v>
                </c:pt>
                <c:pt idx="21">
                  <c:v>0.393699749274805</c:v>
                </c:pt>
                <c:pt idx="22">
                  <c:v>0.40514530245251756</c:v>
                </c:pt>
                <c:pt idx="23">
                  <c:v>0.41659085563023013</c:v>
                </c:pt>
                <c:pt idx="24">
                  <c:v>0.42803640880794269</c:v>
                </c:pt>
                <c:pt idx="25">
                  <c:v>0.43948196198565526</c:v>
                </c:pt>
                <c:pt idx="26">
                  <c:v>0.45092751516336782</c:v>
                </c:pt>
                <c:pt idx="27">
                  <c:v>0.46237306834108038</c:v>
                </c:pt>
                <c:pt idx="28">
                  <c:v>0.473818621518793</c:v>
                </c:pt>
                <c:pt idx="29">
                  <c:v>0.48812018183744166</c:v>
                </c:pt>
                <c:pt idx="30">
                  <c:v>0.50242174215609026</c:v>
                </c:pt>
                <c:pt idx="31">
                  <c:v>0.51672330247473885</c:v>
                </c:pt>
                <c:pt idx="32">
                  <c:v>0.53102486279338745</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6.624908847347899</c:v>
                </c:pt>
                <c:pt idx="10">
                  <c:v>6.7815148069496942</c:v>
                </c:pt>
                <c:pt idx="11">
                  <c:v>6.9381207665514895</c:v>
                </c:pt>
                <c:pt idx="12">
                  <c:v>7.0947267261532847</c:v>
                </c:pt>
                <c:pt idx="13">
                  <c:v>7.2513326857550799</c:v>
                </c:pt>
                <c:pt idx="14">
                  <c:v>7.4079386453568752</c:v>
                </c:pt>
                <c:pt idx="15">
                  <c:v>7.5645446049586704</c:v>
                </c:pt>
                <c:pt idx="16">
                  <c:v>7.7211505645604657</c:v>
                </c:pt>
                <c:pt idx="17">
                  <c:v>7.8777565241622609</c:v>
                </c:pt>
                <c:pt idx="18">
                  <c:v>8.0343624837640562</c:v>
                </c:pt>
                <c:pt idx="19">
                  <c:v>8.290253324203583</c:v>
                </c:pt>
                <c:pt idx="20">
                  <c:v>8.5461441646431098</c:v>
                </c:pt>
                <c:pt idx="21">
                  <c:v>8.8020350050826366</c:v>
                </c:pt>
                <c:pt idx="22">
                  <c:v>9.0579258455221634</c:v>
                </c:pt>
                <c:pt idx="23">
                  <c:v>9.3138166859616902</c:v>
                </c:pt>
                <c:pt idx="24">
                  <c:v>9.569707526401217</c:v>
                </c:pt>
                <c:pt idx="25">
                  <c:v>9.8255983668407438</c:v>
                </c:pt>
                <c:pt idx="26">
                  <c:v>10.081489207280271</c:v>
                </c:pt>
                <c:pt idx="27">
                  <c:v>10.337380047719797</c:v>
                </c:pt>
                <c:pt idx="28">
                  <c:v>10.593270888159326</c:v>
                </c:pt>
                <c:pt idx="29">
                  <c:v>10.913014131033933</c:v>
                </c:pt>
                <c:pt idx="30">
                  <c:v>11.232757373908539</c:v>
                </c:pt>
                <c:pt idx="31">
                  <c:v>11.552500616783146</c:v>
                </c:pt>
                <c:pt idx="32">
                  <c:v>11.872243859657752</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2.2136999554937153</c:v>
                </c:pt>
                <c:pt idx="10">
                  <c:v>2.2660295216490787</c:v>
                </c:pt>
                <c:pt idx="11">
                  <c:v>2.318359087804442</c:v>
                </c:pt>
                <c:pt idx="12">
                  <c:v>2.3706886539598053</c:v>
                </c:pt>
                <c:pt idx="13">
                  <c:v>2.4230182201151687</c:v>
                </c:pt>
                <c:pt idx="14">
                  <c:v>2.475347786270532</c:v>
                </c:pt>
                <c:pt idx="15">
                  <c:v>2.5276773524258953</c:v>
                </c:pt>
                <c:pt idx="16">
                  <c:v>2.5800069185812586</c:v>
                </c:pt>
                <c:pt idx="17">
                  <c:v>2.632336484736622</c:v>
                </c:pt>
                <c:pt idx="18">
                  <c:v>2.6846660508919866</c:v>
                </c:pt>
                <c:pt idx="19">
                  <c:v>2.7701714601202205</c:v>
                </c:pt>
                <c:pt idx="20">
                  <c:v>2.8556768693484544</c:v>
                </c:pt>
                <c:pt idx="21">
                  <c:v>2.9411822785766883</c:v>
                </c:pt>
                <c:pt idx="22">
                  <c:v>3.0266876878049223</c:v>
                </c:pt>
                <c:pt idx="23">
                  <c:v>3.1121930970331562</c:v>
                </c:pt>
                <c:pt idx="24">
                  <c:v>3.1976985062613901</c:v>
                </c:pt>
                <c:pt idx="25">
                  <c:v>3.283203915489624</c:v>
                </c:pt>
                <c:pt idx="26">
                  <c:v>3.3687093247178579</c:v>
                </c:pt>
                <c:pt idx="27">
                  <c:v>3.4542147339460918</c:v>
                </c:pt>
                <c:pt idx="28">
                  <c:v>3.5397201431743266</c:v>
                </c:pt>
                <c:pt idx="29">
                  <c:v>3.646561704142262</c:v>
                </c:pt>
                <c:pt idx="30">
                  <c:v>3.7534032651101974</c:v>
                </c:pt>
                <c:pt idx="31">
                  <c:v>3.8602448260781328</c:v>
                </c:pt>
                <c:pt idx="32">
                  <c:v>3.9670863870460682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0.12152982036574579</c:v>
                </c:pt>
                <c:pt idx="10">
                  <c:v>0.1244026590080813</c:v>
                </c:pt>
                <c:pt idx="11">
                  <c:v>0.12727549765041682</c:v>
                </c:pt>
                <c:pt idx="12">
                  <c:v>0.13014833629275233</c:v>
                </c:pt>
                <c:pt idx="13">
                  <c:v>0.13302117493508783</c:v>
                </c:pt>
                <c:pt idx="14">
                  <c:v>0.13589401357742334</c:v>
                </c:pt>
                <c:pt idx="15">
                  <c:v>0.13876685221975885</c:v>
                </c:pt>
                <c:pt idx="16">
                  <c:v>0.14163969086209435</c:v>
                </c:pt>
                <c:pt idx="17">
                  <c:v>0.14451252950442986</c:v>
                </c:pt>
                <c:pt idx="18">
                  <c:v>0.14738536814676537</c:v>
                </c:pt>
                <c:pt idx="19">
                  <c:v>0.15207952599684729</c:v>
                </c:pt>
                <c:pt idx="20">
                  <c:v>0.15677368384692922</c:v>
                </c:pt>
                <c:pt idx="21">
                  <c:v>0.16146784169701114</c:v>
                </c:pt>
                <c:pt idx="22">
                  <c:v>0.16616199954709307</c:v>
                </c:pt>
                <c:pt idx="23">
                  <c:v>0.170856157397175</c:v>
                </c:pt>
                <c:pt idx="24">
                  <c:v>0.17555031524725692</c:v>
                </c:pt>
                <c:pt idx="25">
                  <c:v>0.18024447309733885</c:v>
                </c:pt>
                <c:pt idx="26">
                  <c:v>0.18493863094742077</c:v>
                </c:pt>
                <c:pt idx="27">
                  <c:v>0.1896327887975027</c:v>
                </c:pt>
                <c:pt idx="28">
                  <c:v>0.19432694664758471</c:v>
                </c:pt>
                <c:pt idx="29">
                  <c:v>0.20019243699093758</c:v>
                </c:pt>
                <c:pt idx="30">
                  <c:v>0.20605792733429046</c:v>
                </c:pt>
                <c:pt idx="31">
                  <c:v>0.21192341767764333</c:v>
                </c:pt>
                <c:pt idx="32">
                  <c:v>0.21778890802099621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2.924749007050672E-2</c:v>
                </c:pt>
                <c:pt idx="10">
                  <c:v>2.9938870337613232E-2</c:v>
                </c:pt>
                <c:pt idx="11">
                  <c:v>3.0630250604719744E-2</c:v>
                </c:pt>
                <c:pt idx="12">
                  <c:v>3.132163087182626E-2</c:v>
                </c:pt>
                <c:pt idx="13">
                  <c:v>3.2013011138932776E-2</c:v>
                </c:pt>
                <c:pt idx="14">
                  <c:v>3.2704391406039292E-2</c:v>
                </c:pt>
                <c:pt idx="15">
                  <c:v>3.3395771673145808E-2</c:v>
                </c:pt>
                <c:pt idx="16">
                  <c:v>3.4087151940252323E-2</c:v>
                </c:pt>
                <c:pt idx="17">
                  <c:v>3.4778532207358839E-2</c:v>
                </c:pt>
                <c:pt idx="18">
                  <c:v>3.5469912474465334E-2</c:v>
                </c:pt>
                <c:pt idx="19">
                  <c:v>3.659961327297289E-2</c:v>
                </c:pt>
                <c:pt idx="20">
                  <c:v>3.7729314071480446E-2</c:v>
                </c:pt>
                <c:pt idx="21">
                  <c:v>3.8859014869988003E-2</c:v>
                </c:pt>
                <c:pt idx="22">
                  <c:v>3.9988715668495559E-2</c:v>
                </c:pt>
                <c:pt idx="23">
                  <c:v>4.1118416467003115E-2</c:v>
                </c:pt>
                <c:pt idx="24">
                  <c:v>4.2248117265510671E-2</c:v>
                </c:pt>
                <c:pt idx="25">
                  <c:v>4.3377818064018227E-2</c:v>
                </c:pt>
                <c:pt idx="26">
                  <c:v>4.4507518862525783E-2</c:v>
                </c:pt>
                <c:pt idx="27">
                  <c:v>4.5637219661033339E-2</c:v>
                </c:pt>
                <c:pt idx="28">
                  <c:v>4.6766920459540881E-2</c:v>
                </c:pt>
                <c:pt idx="29">
                  <c:v>4.8178515326212958E-2</c:v>
                </c:pt>
                <c:pt idx="30">
                  <c:v>4.9590110192885034E-2</c:v>
                </c:pt>
                <c:pt idx="31">
                  <c:v>5.1001705059557111E-2</c:v>
                </c:pt>
                <c:pt idx="32">
                  <c:v>5.2413299926229187E-2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23.477628435135038</c:v>
                </c:pt>
                <c:pt idx="10">
                  <c:v>24.032615170043943</c:v>
                </c:pt>
                <c:pt idx="11">
                  <c:v>24.587601904952848</c:v>
                </c:pt>
                <c:pt idx="12">
                  <c:v>25.142588639861753</c:v>
                </c:pt>
                <c:pt idx="13">
                  <c:v>25.697575374770658</c:v>
                </c:pt>
                <c:pt idx="14">
                  <c:v>26.252562109679562</c:v>
                </c:pt>
                <c:pt idx="15">
                  <c:v>26.807548844588467</c:v>
                </c:pt>
                <c:pt idx="16">
                  <c:v>27.362535579497372</c:v>
                </c:pt>
                <c:pt idx="17">
                  <c:v>27.917522314406277</c:v>
                </c:pt>
                <c:pt idx="18">
                  <c:v>28.472509049315168</c:v>
                </c:pt>
                <c:pt idx="19">
                  <c:v>29.379345688161703</c:v>
                </c:pt>
                <c:pt idx="20">
                  <c:v>30.286182327008238</c:v>
                </c:pt>
                <c:pt idx="21">
                  <c:v>31.193018965854773</c:v>
                </c:pt>
                <c:pt idx="22">
                  <c:v>32.099855604701304</c:v>
                </c:pt>
                <c:pt idx="23">
                  <c:v>33.006692243547839</c:v>
                </c:pt>
                <c:pt idx="24">
                  <c:v>33.913528882394374</c:v>
                </c:pt>
                <c:pt idx="25">
                  <c:v>34.820365521240909</c:v>
                </c:pt>
                <c:pt idx="26">
                  <c:v>35.727202160087444</c:v>
                </c:pt>
                <c:pt idx="27">
                  <c:v>36.634038798933979</c:v>
                </c:pt>
                <c:pt idx="28">
                  <c:v>37.540875437780514</c:v>
                </c:pt>
                <c:pt idx="29">
                  <c:v>38.673994884980203</c:v>
                </c:pt>
                <c:pt idx="30">
                  <c:v>39.807114332179893</c:v>
                </c:pt>
                <c:pt idx="31">
                  <c:v>40.940233779379582</c:v>
                </c:pt>
                <c:pt idx="32">
                  <c:v>42.073353226579272</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26.785839714631333</c:v>
                </c:pt>
                <c:pt idx="10">
                  <c:v>27.419029125822856</c:v>
                </c:pt>
                <c:pt idx="11">
                  <c:v>28.05221853701438</c:v>
                </c:pt>
                <c:pt idx="12">
                  <c:v>28.685407948205903</c:v>
                </c:pt>
                <c:pt idx="13">
                  <c:v>29.318597359397426</c:v>
                </c:pt>
                <c:pt idx="14">
                  <c:v>29.951786770588949</c:v>
                </c:pt>
                <c:pt idx="15">
                  <c:v>30.584976181780473</c:v>
                </c:pt>
                <c:pt idx="16">
                  <c:v>31.218165592971996</c:v>
                </c:pt>
                <c:pt idx="17">
                  <c:v>31.851355004163519</c:v>
                </c:pt>
                <c:pt idx="18">
                  <c:v>32.484544415355032</c:v>
                </c:pt>
                <c:pt idx="19">
                  <c:v>33.519162580584485</c:v>
                </c:pt>
                <c:pt idx="20">
                  <c:v>34.553780745813938</c:v>
                </c:pt>
                <c:pt idx="21">
                  <c:v>35.588398911043392</c:v>
                </c:pt>
                <c:pt idx="22">
                  <c:v>36.623017076272845</c:v>
                </c:pt>
                <c:pt idx="23">
                  <c:v>37.657635241502298</c:v>
                </c:pt>
                <c:pt idx="24">
                  <c:v>38.692253406731751</c:v>
                </c:pt>
                <c:pt idx="25">
                  <c:v>39.726871571961205</c:v>
                </c:pt>
                <c:pt idx="26">
                  <c:v>40.761489737190658</c:v>
                </c:pt>
                <c:pt idx="27">
                  <c:v>41.796107902420111</c:v>
                </c:pt>
                <c:pt idx="28">
                  <c:v>42.830726067649579</c:v>
                </c:pt>
                <c:pt idx="29">
                  <c:v>44.123512346045587</c:v>
                </c:pt>
                <c:pt idx="30">
                  <c:v>45.416298624441595</c:v>
                </c:pt>
                <c:pt idx="31">
                  <c:v>46.709084902837603</c:v>
                </c:pt>
                <c:pt idx="32">
                  <c:v>48.001871181233611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85.025939074287507</c:v>
                </c:pt>
                <c:pt idx="10">
                  <c:v>86.10705284952796</c:v>
                </c:pt>
                <c:pt idx="11">
                  <c:v>87.188166624768414</c:v>
                </c:pt>
                <c:pt idx="12">
                  <c:v>88.269280400008867</c:v>
                </c:pt>
                <c:pt idx="13">
                  <c:v>89.35039417524932</c:v>
                </c:pt>
                <c:pt idx="14">
                  <c:v>90.431507950489774</c:v>
                </c:pt>
                <c:pt idx="15">
                  <c:v>91.512621725730227</c:v>
                </c:pt>
                <c:pt idx="16">
                  <c:v>92.593735500970681</c:v>
                </c:pt>
                <c:pt idx="17">
                  <c:v>93.674849276211134</c:v>
                </c:pt>
                <c:pt idx="18">
                  <c:v>94.755963051451616</c:v>
                </c:pt>
                <c:pt idx="19">
                  <c:v>96.472610607393065</c:v>
                </c:pt>
                <c:pt idx="20">
                  <c:v>98.189258163334515</c:v>
                </c:pt>
                <c:pt idx="21">
                  <c:v>99.905905719275964</c:v>
                </c:pt>
                <c:pt idx="22">
                  <c:v>101.62255327521741</c:v>
                </c:pt>
                <c:pt idx="23">
                  <c:v>103.33920083115886</c:v>
                </c:pt>
                <c:pt idx="24">
                  <c:v>105.05584838710031</c:v>
                </c:pt>
                <c:pt idx="25">
                  <c:v>106.77249594304176</c:v>
                </c:pt>
                <c:pt idx="26">
                  <c:v>108.48914349898321</c:v>
                </c:pt>
                <c:pt idx="27">
                  <c:v>110.20579105492466</c:v>
                </c:pt>
                <c:pt idx="28">
                  <c:v>111.92243861086607</c:v>
                </c:pt>
                <c:pt idx="29">
                  <c:v>113.41577252643773</c:v>
                </c:pt>
                <c:pt idx="30">
                  <c:v>114.9091064420094</c:v>
                </c:pt>
                <c:pt idx="31">
                  <c:v>116.40244035758107</c:v>
                </c:pt>
                <c:pt idx="32">
                  <c:v>117.89577427315274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358.1677313295271</c:v>
                </c:pt>
                <c:pt idx="4">
                  <c:v>425.43341120419922</c:v>
                </c:pt>
                <c:pt idx="5">
                  <c:v>547.91917039464283</c:v>
                </c:pt>
                <c:pt idx="6">
                  <c:v>694.45209798257633</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332.4437130362673</c:v>
                </c:pt>
                <c:pt idx="4">
                  <c:v>376.81280424839537</c:v>
                </c:pt>
                <c:pt idx="5">
                  <c:v>477.33912294503961</c:v>
                </c:pt>
                <c:pt idx="6">
                  <c:v>605.483460081614</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31.298365136223083</c:v>
                </c:pt>
                <c:pt idx="6">
                  <c:v>28.743545076879471</c:v>
                </c:pt>
                <c:pt idx="7">
                  <c:v>22.6752174709409</c:v>
                </c:pt>
                <c:pt idx="8">
                  <c:v>17.238838523063443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16.694899223140329</c:v>
                </c:pt>
                <c:pt idx="6">
                  <c:v>20.869644304267737</c:v>
                </c:pt>
                <c:pt idx="7">
                  <c:v>24.6102193979494</c:v>
                </c:pt>
                <c:pt idx="8">
                  <c:v>27.531406398211683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11.998316089840852</c:v>
                </c:pt>
                <c:pt idx="6">
                  <c:v>16.342900618852795</c:v>
                </c:pt>
                <c:pt idx="7">
                  <c:v>24.089869131109698</c:v>
                </c:pt>
                <c:pt idx="8">
                  <c:v>30.747664078724871</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0.15649182568111542</c:v>
                </c:pt>
                <c:pt idx="5">
                  <c:v>0.14371772538439737</c:v>
                </c:pt>
                <c:pt idx="6">
                  <c:v>0.1133760873547045</c:v>
                </c:pt>
                <c:pt idx="7">
                  <c:v>8.6194192615317217E-2</c:v>
                </c:pt>
                <c:pt idx="9">
                  <c:v>0.1283823833256614</c:v>
                </c:pt>
                <c:pt idx="10">
                  <c:v>0.12877680945571371</c:v>
                </c:pt>
                <c:pt idx="11">
                  <c:v>0.12973355042768442</c:v>
                </c:pt>
                <c:pt idx="12">
                  <c:v>0.13499132813487882</c:v>
                </c:pt>
                <c:pt idx="13">
                  <c:v>0.15649182568111542</c:v>
                </c:pt>
                <c:pt idx="14">
                  <c:v>0.34132959778794369</c:v>
                </c:pt>
                <c:pt idx="15">
                  <c:v>0.20464383767524164</c:v>
                </c:pt>
                <c:pt idx="16">
                  <c:v>0.14780149178711519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2.7705465155561528</c:v>
                </c:pt>
                <c:pt idx="5">
                  <c:v>3.4633524608487707</c:v>
                </c:pt>
                <c:pt idx="6">
                  <c:v>4.0841071688263657</c:v>
                </c:pt>
                <c:pt idx="7">
                  <c:v>4.5688830489734427</c:v>
                </c:pt>
                <c:pt idx="9">
                  <c:v>2.7636773332492934</c:v>
                </c:pt>
                <c:pt idx="10">
                  <c:v>2.8913337107360779</c:v>
                </c:pt>
                <c:pt idx="11">
                  <c:v>3.0495903806306055</c:v>
                </c:pt>
                <c:pt idx="12">
                  <c:v>3.2047358801985588</c:v>
                </c:pt>
                <c:pt idx="13">
                  <c:v>2.7705465155561528</c:v>
                </c:pt>
                <c:pt idx="14">
                  <c:v>3.125675595916015</c:v>
                </c:pt>
                <c:pt idx="15">
                  <c:v>3.5016113838725045</c:v>
                </c:pt>
                <c:pt idx="16">
                  <c:v>3.5353146089625271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3.9920022874743233</c:v>
                </c:pt>
                <c:pt idx="5">
                  <c:v>5.6623970906998569</c:v>
                </c:pt>
                <c:pt idx="6">
                  <c:v>9.3008768370626225</c:v>
                </c:pt>
                <c:pt idx="7">
                  <c:v>13.208981495569136</c:v>
                </c:pt>
                <c:pt idx="9">
                  <c:v>3.9385634462472403</c:v>
                </c:pt>
                <c:pt idx="10">
                  <c:v>4.2313538823878662</c:v>
                </c:pt>
                <c:pt idx="11">
                  <c:v>4.4526615366410756</c:v>
                </c:pt>
                <c:pt idx="12">
                  <c:v>3.7596718485503273</c:v>
                </c:pt>
                <c:pt idx="13">
                  <c:v>3.9920022874743233</c:v>
                </c:pt>
                <c:pt idx="14">
                  <c:v>4.9255096398745364</c:v>
                </c:pt>
                <c:pt idx="15">
                  <c:v>6.9018530081918641</c:v>
                </c:pt>
                <c:pt idx="16">
                  <c:v>8.374379235477047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0.52747307628620477</c:v>
                </c:pt>
                <c:pt idx="5">
                  <c:v>0.59915817978129149</c:v>
                </c:pt>
                <c:pt idx="6">
                  <c:v>0.72234322227975922</c:v>
                </c:pt>
                <c:pt idx="7">
                  <c:v>0.86287037865152794</c:v>
                </c:pt>
                <c:pt idx="9">
                  <c:v>0.52310039361040328</c:v>
                </c:pt>
                <c:pt idx="10">
                  <c:v>0.52911938020465121</c:v>
                </c:pt>
                <c:pt idx="11">
                  <c:v>0.53323895430378154</c:v>
                </c:pt>
                <c:pt idx="12">
                  <c:v>0.52085305813176863</c:v>
                </c:pt>
                <c:pt idx="13">
                  <c:v>0.52747307628620477</c:v>
                </c:pt>
                <c:pt idx="14">
                  <c:v>0.60005785923011057</c:v>
                </c:pt>
                <c:pt idx="15">
                  <c:v>0.69875387024714486</c:v>
                </c:pt>
                <c:pt idx="16">
                  <c:v>0.78031667144269834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107.17449043740554</c:v>
                </c:pt>
                <c:pt idx="5">
                  <c:v>142.66982439913784</c:v>
                </c:pt>
                <c:pt idx="6">
                  <c:v>207.18514816279151</c:v>
                </c:pt>
                <c:pt idx="7">
                  <c:v>274.13418214216716</c:v>
                </c:pt>
                <c:pt idx="9">
                  <c:v>113.09321758673757</c:v>
                </c:pt>
                <c:pt idx="10">
                  <c:v>112.21357404370687</c:v>
                </c:pt>
                <c:pt idx="11">
                  <c:v>117.77587315202406</c:v>
                </c:pt>
                <c:pt idx="12">
                  <c:v>109.43104058031604</c:v>
                </c:pt>
                <c:pt idx="13">
                  <c:v>107.17449043740554</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22.774579217948681</c:v>
                </c:pt>
                <c:pt idx="5">
                  <c:v>30.317337684816799</c:v>
                </c:pt>
                <c:pt idx="6">
                  <c:v>44.026843984593206</c:v>
                </c:pt>
                <c:pt idx="7">
                  <c:v>58.25351370521053</c:v>
                </c:pt>
                <c:pt idx="9">
                  <c:v>18.547037936929154</c:v>
                </c:pt>
                <c:pt idx="10">
                  <c:v>23.845384484287713</c:v>
                </c:pt>
                <c:pt idx="11">
                  <c:v>25.027373044805117</c:v>
                </c:pt>
                <c:pt idx="12">
                  <c:v>23.254096123317161</c:v>
                </c:pt>
                <c:pt idx="13">
                  <c:v>22.774579217948681</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4.0190433914027084</c:v>
                </c:pt>
                <c:pt idx="5">
                  <c:v>5.3501184149676693</c:v>
                </c:pt>
                <c:pt idx="6">
                  <c:v>7.7694430561046817</c:v>
                </c:pt>
                <c:pt idx="7">
                  <c:v>10.280031830331268</c:v>
                </c:pt>
                <c:pt idx="9">
                  <c:v>3.9743652721991038</c:v>
                </c:pt>
                <c:pt idx="10">
                  <c:v>4.208009026639008</c:v>
                </c:pt>
                <c:pt idx="11">
                  <c:v>4.4165952432009021</c:v>
                </c:pt>
                <c:pt idx="12">
                  <c:v>4.1036640217618512</c:v>
                </c:pt>
                <c:pt idx="13">
                  <c:v>4.0190433914027084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19.684217481266511</c:v>
                </c:pt>
                <c:pt idx="5">
                  <c:v>19.940098143721251</c:v>
                </c:pt>
                <c:pt idx="6">
                  <c:v>18.151420729428704</c:v>
                </c:pt>
                <c:pt idx="7">
                  <c:v>15.831287686107038</c:v>
                </c:pt>
                <c:pt idx="9">
                  <c:v>28.167748821049805</c:v>
                </c:pt>
                <c:pt idx="10">
                  <c:v>18.502265696365193</c:v>
                </c:pt>
                <c:pt idx="11">
                  <c:v>18.925968547790067</c:v>
                </c:pt>
                <c:pt idx="12">
                  <c:v>19.230136292558988</c:v>
                </c:pt>
                <c:pt idx="13">
                  <c:v>19.684217481266511</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104.14015059345729</c:v>
                </c:pt>
                <c:pt idx="5">
                  <c:v>105.49389761171444</c:v>
                </c:pt>
                <c:pt idx="6">
                  <c:v>96.030827237450509</c:v>
                </c:pt>
                <c:pt idx="7">
                  <c:v>83.756069312309521</c:v>
                </c:pt>
                <c:pt idx="9">
                  <c:v>94.847852582060455</c:v>
                </c:pt>
                <c:pt idx="10">
                  <c:v>97.886986758472602</c:v>
                </c:pt>
                <c:pt idx="11">
                  <c:v>100.12860387107854</c:v>
                </c:pt>
                <c:pt idx="12">
                  <c:v>101.7378156559033</c:v>
                </c:pt>
                <c:pt idx="13">
                  <c:v>104.14015059345729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7.3750574688092279</c:v>
                </c:pt>
                <c:pt idx="5">
                  <c:v>14.228234097537232</c:v>
                </c:pt>
                <c:pt idx="6">
                  <c:v>26.54974945627276</c:v>
                </c:pt>
                <c:pt idx="7">
                  <c:v>37.71025012086843</c:v>
                </c:pt>
                <c:pt idx="9">
                  <c:v>0.80138751043622602</c:v>
                </c:pt>
                <c:pt idx="10">
                  <c:v>1.5745685843146777</c:v>
                </c:pt>
                <c:pt idx="11">
                  <c:v>2.5244712126531619</c:v>
                </c:pt>
                <c:pt idx="12">
                  <c:v>2.5547042090015273</c:v>
                </c:pt>
                <c:pt idx="13">
                  <c:v>7.3750574688092279</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9.1771013932931655</c:v>
                </c:pt>
                <c:pt idx="5">
                  <c:v>9.2963971075457099</c:v>
                </c:pt>
                <c:pt idx="6">
                  <c:v>8.4624866914228356</c:v>
                </c:pt>
                <c:pt idx="7">
                  <c:v>7.3808030428471936</c:v>
                </c:pt>
                <c:pt idx="9">
                  <c:v>12.322446292964566</c:v>
                </c:pt>
                <c:pt idx="10">
                  <c:v>8.6260563043864682</c:v>
                </c:pt>
                <c:pt idx="11">
                  <c:v>8.8235934445777957</c:v>
                </c:pt>
                <c:pt idx="12">
                  <c:v>8.9654013796389815</c:v>
                </c:pt>
                <c:pt idx="13">
                  <c:v>9.1771013932931655</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0.61627236599485413</c:v>
                </c:pt>
                <c:pt idx="5">
                  <c:v>0.80666837762706711</c:v>
                </c:pt>
                <c:pt idx="6">
                  <c:v>1.0979056687307858</c:v>
                </c:pt>
                <c:pt idx="7">
                  <c:v>1.3443074963239519</c:v>
                </c:pt>
                <c:pt idx="9">
                  <c:v>0.60923770891438467</c:v>
                </c:pt>
                <c:pt idx="10">
                  <c:v>0.64854136839212595</c:v>
                </c:pt>
                <c:pt idx="11">
                  <c:v>0.6995709084876961</c:v>
                </c:pt>
                <c:pt idx="12">
                  <c:v>0.64248252977129328</c:v>
                </c:pt>
                <c:pt idx="13">
                  <c:v>0.61627236599485413</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76.55320745528968</c:v>
                </c:pt>
                <c:pt idx="5">
                  <c:v>101.90701742795561</c:v>
                </c:pt>
                <c:pt idx="6">
                  <c:v>147.98939154485112</c:v>
                </c:pt>
                <c:pt idx="7">
                  <c:v>195.81013010154797</c:v>
                </c:pt>
                <c:pt idx="9">
                  <c:v>80.780869704812559</c:v>
                </c:pt>
                <c:pt idx="10">
                  <c:v>80.152552888362095</c:v>
                </c:pt>
                <c:pt idx="11">
                  <c:v>84.125623680017213</c:v>
                </c:pt>
                <c:pt idx="12">
                  <c:v>78.16502898594004</c:v>
                </c:pt>
                <c:pt idx="13">
                  <c:v>76.55320745528968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16.267556584249061</c:v>
                </c:pt>
                <c:pt idx="5">
                  <c:v>21.655241203440571</c:v>
                </c:pt>
                <c:pt idx="6">
                  <c:v>31.447745703280866</c:v>
                </c:pt>
                <c:pt idx="7">
                  <c:v>41.609652646578951</c:v>
                </c:pt>
                <c:pt idx="9">
                  <c:v>13.247884240663684</c:v>
                </c:pt>
                <c:pt idx="10">
                  <c:v>17.032417488776947</c:v>
                </c:pt>
                <c:pt idx="11">
                  <c:v>17.87669503200366</c:v>
                </c:pt>
                <c:pt idx="12">
                  <c:v>16.610068659512262</c:v>
                </c:pt>
                <c:pt idx="13">
                  <c:v>16.267556584249061</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2.8707452795733635</c:v>
                </c:pt>
                <c:pt idx="5">
                  <c:v>3.8215131535483358</c:v>
                </c:pt>
                <c:pt idx="6">
                  <c:v>5.5496021829319169</c:v>
                </c:pt>
                <c:pt idx="7">
                  <c:v>7.3428798788080494</c:v>
                </c:pt>
                <c:pt idx="9">
                  <c:v>2.838832337285075</c:v>
                </c:pt>
                <c:pt idx="10">
                  <c:v>3.0057207333135785</c:v>
                </c:pt>
                <c:pt idx="11">
                  <c:v>3.1547108880006456</c:v>
                </c:pt>
                <c:pt idx="12">
                  <c:v>2.9311885869727514</c:v>
                </c:pt>
                <c:pt idx="13">
                  <c:v>2.8707452795733635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0.78736869925066044</c:v>
                </c:pt>
                <c:pt idx="5">
                  <c:v>0.79760392574885008</c:v>
                </c:pt>
                <c:pt idx="6">
                  <c:v>0.7260568291771482</c:v>
                </c:pt>
                <c:pt idx="7">
                  <c:v>0.63325150744428149</c:v>
                </c:pt>
                <c:pt idx="9">
                  <c:v>1.1267099528419922</c:v>
                </c:pt>
                <c:pt idx="10">
                  <c:v>0.74009062785460766</c:v>
                </c:pt>
                <c:pt idx="11">
                  <c:v>0.7570387419116027</c:v>
                </c:pt>
                <c:pt idx="12">
                  <c:v>0.76920545170235954</c:v>
                </c:pt>
                <c:pt idx="13">
                  <c:v>0.78736869925066044</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7.4385821852469496</c:v>
                </c:pt>
                <c:pt idx="5">
                  <c:v>7.5352784008367459</c:v>
                </c:pt>
                <c:pt idx="6">
                  <c:v>6.8593448026750368</c:v>
                </c:pt>
                <c:pt idx="7">
                  <c:v>5.9825763794506797</c:v>
                </c:pt>
                <c:pt idx="9">
                  <c:v>6.7748466130043186</c:v>
                </c:pt>
                <c:pt idx="10">
                  <c:v>6.9919276256051859</c:v>
                </c:pt>
                <c:pt idx="11">
                  <c:v>7.1520431336484673</c:v>
                </c:pt>
                <c:pt idx="12">
                  <c:v>7.2669868325645215</c:v>
                </c:pt>
                <c:pt idx="13">
                  <c:v>7.4385821852469496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0.29500229875236911</c:v>
                </c:pt>
                <c:pt idx="5">
                  <c:v>0.56912936390148927</c:v>
                </c:pt>
                <c:pt idx="6">
                  <c:v>1.0619899782509103</c:v>
                </c:pt>
                <c:pt idx="7">
                  <c:v>1.5084100048347373</c:v>
                </c:pt>
                <c:pt idx="9">
                  <c:v>3.2055500417449041E-2</c:v>
                </c:pt>
                <c:pt idx="10">
                  <c:v>6.2982743372587108E-2</c:v>
                </c:pt>
                <c:pt idx="11">
                  <c:v>0.10097884850612647</c:v>
                </c:pt>
                <c:pt idx="12">
                  <c:v>0.10218816836006109</c:v>
                </c:pt>
                <c:pt idx="13">
                  <c:v>0.29500229875236911</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107.17449043740554</c:v>
                </c:pt>
                <c:pt idx="5">
                  <c:v>142.66982439913784</c:v>
                </c:pt>
                <c:pt idx="6">
                  <c:v>207.18514816279151</c:v>
                </c:pt>
                <c:pt idx="7">
                  <c:v>274.13418214216716</c:v>
                </c:pt>
                <c:pt idx="9">
                  <c:v>113.09321758673757</c:v>
                </c:pt>
                <c:pt idx="10">
                  <c:v>112.21357404370687</c:v>
                </c:pt>
                <c:pt idx="11">
                  <c:v>117.77587315202406</c:v>
                </c:pt>
                <c:pt idx="12">
                  <c:v>109.43104058031604</c:v>
                </c:pt>
                <c:pt idx="13">
                  <c:v>107.17449043740554</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22.774579217948681</c:v>
                </c:pt>
                <c:pt idx="5">
                  <c:v>30.317337684816799</c:v>
                </c:pt>
                <c:pt idx="6">
                  <c:v>44.026843984593206</c:v>
                </c:pt>
                <c:pt idx="7">
                  <c:v>58.25351370521053</c:v>
                </c:pt>
                <c:pt idx="9">
                  <c:v>18.547037936929154</c:v>
                </c:pt>
                <c:pt idx="10">
                  <c:v>23.845384484287713</c:v>
                </c:pt>
                <c:pt idx="11">
                  <c:v>25.027373044805117</c:v>
                </c:pt>
                <c:pt idx="12">
                  <c:v>23.254096123317161</c:v>
                </c:pt>
                <c:pt idx="13">
                  <c:v>22.774579217948681</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4.0190433914027084</c:v>
                </c:pt>
                <c:pt idx="5">
                  <c:v>5.3501184149676693</c:v>
                </c:pt>
                <c:pt idx="6">
                  <c:v>7.7694430561046817</c:v>
                </c:pt>
                <c:pt idx="7">
                  <c:v>10.280031830331268</c:v>
                </c:pt>
                <c:pt idx="9">
                  <c:v>3.9743652721991038</c:v>
                </c:pt>
                <c:pt idx="10">
                  <c:v>4.208009026639008</c:v>
                </c:pt>
                <c:pt idx="11">
                  <c:v>4.4165952432009021</c:v>
                </c:pt>
                <c:pt idx="12">
                  <c:v>4.1036640217618512</c:v>
                </c:pt>
                <c:pt idx="13">
                  <c:v>4.0190433914027084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19.684217481266511</c:v>
                </c:pt>
                <c:pt idx="5">
                  <c:v>19.940098143721251</c:v>
                </c:pt>
                <c:pt idx="6">
                  <c:v>18.151420729428704</c:v>
                </c:pt>
                <c:pt idx="7">
                  <c:v>15.831287686107038</c:v>
                </c:pt>
                <c:pt idx="9">
                  <c:v>28.167748821049805</c:v>
                </c:pt>
                <c:pt idx="10">
                  <c:v>18.502265696365193</c:v>
                </c:pt>
                <c:pt idx="11">
                  <c:v>18.925968547790067</c:v>
                </c:pt>
                <c:pt idx="12">
                  <c:v>19.230136292558988</c:v>
                </c:pt>
                <c:pt idx="13">
                  <c:v>19.684217481266511</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104.14015059345729</c:v>
                </c:pt>
                <c:pt idx="5">
                  <c:v>105.49389761171444</c:v>
                </c:pt>
                <c:pt idx="6">
                  <c:v>96.030827237450509</c:v>
                </c:pt>
                <c:pt idx="7">
                  <c:v>83.756069312309521</c:v>
                </c:pt>
                <c:pt idx="9">
                  <c:v>94.847852582060455</c:v>
                </c:pt>
                <c:pt idx="10">
                  <c:v>97.886986758472602</c:v>
                </c:pt>
                <c:pt idx="11">
                  <c:v>100.12860387107854</c:v>
                </c:pt>
                <c:pt idx="12">
                  <c:v>101.7378156559033</c:v>
                </c:pt>
                <c:pt idx="13">
                  <c:v>104.14015059345729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7.3750574688092279</c:v>
                </c:pt>
                <c:pt idx="5">
                  <c:v>14.228234097537232</c:v>
                </c:pt>
                <c:pt idx="6">
                  <c:v>26.54974945627276</c:v>
                </c:pt>
                <c:pt idx="7">
                  <c:v>37.71025012086843</c:v>
                </c:pt>
                <c:pt idx="9">
                  <c:v>0.80138751043622602</c:v>
                </c:pt>
                <c:pt idx="10">
                  <c:v>1.5745685843146777</c:v>
                </c:pt>
                <c:pt idx="11">
                  <c:v>2.5244712126531619</c:v>
                </c:pt>
                <c:pt idx="12">
                  <c:v>2.5547042090015273</c:v>
                </c:pt>
                <c:pt idx="13">
                  <c:v>7.3750574688092279</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9.1771013932931655</c:v>
                </c:pt>
                <c:pt idx="5">
                  <c:v>9.2963971075457099</c:v>
                </c:pt>
                <c:pt idx="6">
                  <c:v>8.4624866914228356</c:v>
                </c:pt>
                <c:pt idx="7">
                  <c:v>7.3808030428471936</c:v>
                </c:pt>
                <c:pt idx="9">
                  <c:v>12.322446292964566</c:v>
                </c:pt>
                <c:pt idx="10">
                  <c:v>8.6260563043864682</c:v>
                </c:pt>
                <c:pt idx="11">
                  <c:v>8.8235934445777957</c:v>
                </c:pt>
                <c:pt idx="12">
                  <c:v>8.9654013796389815</c:v>
                </c:pt>
                <c:pt idx="13">
                  <c:v>9.1771013932931655</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0.61627236599485413</c:v>
                </c:pt>
                <c:pt idx="5">
                  <c:v>0.80666837762706711</c:v>
                </c:pt>
                <c:pt idx="6">
                  <c:v>1.0979056687307858</c:v>
                </c:pt>
                <c:pt idx="7">
                  <c:v>1.3443074963239519</c:v>
                </c:pt>
                <c:pt idx="9">
                  <c:v>0.60923770891438467</c:v>
                </c:pt>
                <c:pt idx="10">
                  <c:v>0.64854136839212595</c:v>
                </c:pt>
                <c:pt idx="11">
                  <c:v>0.6995709084876961</c:v>
                </c:pt>
                <c:pt idx="12">
                  <c:v>0.64248252977129328</c:v>
                </c:pt>
                <c:pt idx="13">
                  <c:v>0.61627236599485413</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0.43315978843001479</c:v>
                </c:pt>
                <c:pt idx="5">
                  <c:v>0.45107507796736263</c:v>
                </c:pt>
                <c:pt idx="6">
                  <c:v>0.50265163927623324</c:v>
                </c:pt>
                <c:pt idx="7">
                  <c:v>0.55928716713591631</c:v>
                </c:pt>
                <c:pt idx="9" formatCode="0%">
                  <c:v>0.41283463855351005</c:v>
                </c:pt>
                <c:pt idx="10" formatCode="0%">
                  <c:v>0.41283463855351005</c:v>
                </c:pt>
                <c:pt idx="11" formatCode="0%">
                  <c:v>0.41283463855351005</c:v>
                </c:pt>
                <c:pt idx="12" formatCode="0%">
                  <c:v>0.41275320354775508</c:v>
                </c:pt>
                <c:pt idx="13" formatCode="0%">
                  <c:v>0.43315978843001479</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1.19728810829364</c:v>
                </c:pt>
                <c:pt idx="5">
                  <c:v>1.3953652492715556</c:v>
                </c:pt>
                <c:pt idx="6">
                  <c:v>2.0335573804052478</c:v>
                </c:pt>
                <c:pt idx="7">
                  <c:v>2.9500696260475037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0.15649182568111542</c:v>
                </c:pt>
                <c:pt idx="5">
                  <c:v>0.14371772538439737</c:v>
                </c:pt>
                <c:pt idx="6">
                  <c:v>0.1133760873547045</c:v>
                </c:pt>
                <c:pt idx="7">
                  <c:v>8.6194192615317217E-2</c:v>
                </c:pt>
                <c:pt idx="9">
                  <c:v>0.1283823833256614</c:v>
                </c:pt>
                <c:pt idx="10">
                  <c:v>0.12877680945571371</c:v>
                </c:pt>
                <c:pt idx="11">
                  <c:v>0.12973355042768442</c:v>
                </c:pt>
                <c:pt idx="12">
                  <c:v>0.13499132813487882</c:v>
                </c:pt>
                <c:pt idx="13">
                  <c:v>0.15649182568111542</c:v>
                </c:pt>
                <c:pt idx="14">
                  <c:v>0.34132959778794369</c:v>
                </c:pt>
                <c:pt idx="15">
                  <c:v>0.20464383767524164</c:v>
                </c:pt>
                <c:pt idx="16">
                  <c:v>0.14780149178711519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2.7705465155561528</c:v>
                </c:pt>
                <c:pt idx="5">
                  <c:v>3.4633524608487707</c:v>
                </c:pt>
                <c:pt idx="6">
                  <c:v>4.0841071688263657</c:v>
                </c:pt>
                <c:pt idx="7">
                  <c:v>4.5688830489734427</c:v>
                </c:pt>
                <c:pt idx="9">
                  <c:v>2.7636773332492934</c:v>
                </c:pt>
                <c:pt idx="10">
                  <c:v>2.8913337107360779</c:v>
                </c:pt>
                <c:pt idx="11">
                  <c:v>3.0495903806306055</c:v>
                </c:pt>
                <c:pt idx="12">
                  <c:v>3.2047358801985588</c:v>
                </c:pt>
                <c:pt idx="13">
                  <c:v>2.7705465155561528</c:v>
                </c:pt>
                <c:pt idx="14">
                  <c:v>3.125675595916015</c:v>
                </c:pt>
                <c:pt idx="15">
                  <c:v>3.5016113838725045</c:v>
                </c:pt>
                <c:pt idx="16">
                  <c:v>3.5353146089625271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3.9920022874743233</c:v>
                </c:pt>
                <c:pt idx="5">
                  <c:v>5.6623970906998569</c:v>
                </c:pt>
                <c:pt idx="6">
                  <c:v>9.3008768370626225</c:v>
                </c:pt>
                <c:pt idx="7">
                  <c:v>13.208981495569136</c:v>
                </c:pt>
                <c:pt idx="9">
                  <c:v>3.9385634462472403</c:v>
                </c:pt>
                <c:pt idx="10">
                  <c:v>4.2313538823878662</c:v>
                </c:pt>
                <c:pt idx="11">
                  <c:v>4.4526615366410756</c:v>
                </c:pt>
                <c:pt idx="12">
                  <c:v>3.7596718485503273</c:v>
                </c:pt>
                <c:pt idx="13">
                  <c:v>3.9920022874743233</c:v>
                </c:pt>
                <c:pt idx="14">
                  <c:v>4.9255096398745364</c:v>
                </c:pt>
                <c:pt idx="15">
                  <c:v>6.9018530081918641</c:v>
                </c:pt>
                <c:pt idx="16">
                  <c:v>8.374379235477047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0.52747307628620477</c:v>
                </c:pt>
                <c:pt idx="5">
                  <c:v>0.59915817978129149</c:v>
                </c:pt>
                <c:pt idx="6">
                  <c:v>0.72234322227975922</c:v>
                </c:pt>
                <c:pt idx="7">
                  <c:v>0.86287037865152794</c:v>
                </c:pt>
                <c:pt idx="9">
                  <c:v>0.52310039361040328</c:v>
                </c:pt>
                <c:pt idx="10">
                  <c:v>0.52911938020465121</c:v>
                </c:pt>
                <c:pt idx="11">
                  <c:v>0.53323895430378154</c:v>
                </c:pt>
                <c:pt idx="12">
                  <c:v>0.52085305813176863</c:v>
                </c:pt>
                <c:pt idx="13">
                  <c:v>0.52747307628620477</c:v>
                </c:pt>
                <c:pt idx="14">
                  <c:v>0.60005785923011057</c:v>
                </c:pt>
                <c:pt idx="15">
                  <c:v>0.69875387024714486</c:v>
                </c:pt>
                <c:pt idx="16">
                  <c:v>0.78031667144269834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7.4465137049977965</c:v>
                      </c:pt>
                      <c:pt idx="5">
                        <c:v>9.8686254567143159</c:v>
                      </c:pt>
                      <c:pt idx="6">
                        <c:v>14.220703315523453</c:v>
                      </c:pt>
                      <c:pt idx="7">
                        <c:v>18.726929115809426</c:v>
                      </c:pt>
                      <c:pt idx="9">
                        <c:v>7.3537235564325982</c:v>
                      </c:pt>
                      <c:pt idx="10">
                        <c:v>7.7805837827843094</c:v>
                      </c:pt>
                      <c:pt idx="11">
                        <c:v>8.1652244220031474</c:v>
                      </c:pt>
                      <c:pt idx="12">
                        <c:v>7.6202521150155338</c:v>
                      </c:pt>
                      <c:pt idx="13">
                        <c:v>7.4465137049977965</c:v>
                      </c:pt>
                      <c:pt idx="14">
                        <c:v>8.992572692808606</c:v>
                      </c:pt>
                      <c:pt idx="15">
                        <c:v>11.306862099986756</c:v>
                      </c:pt>
                      <c:pt idx="16">
                        <c:v>12.837812007669388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124.12597983316789</c:v>
                </c:pt>
                <c:pt idx="5">
                  <c:v>149.62417354810322</c:v>
                </c:pt>
                <c:pt idx="6">
                  <c:v>199.23842169620195</c:v>
                </c:pt>
                <c:pt idx="7">
                  <c:v>247.97997407223534</c:v>
                </c:pt>
                <c:pt idx="9">
                  <c:v>134.31337985641542</c:v>
                </c:pt>
                <c:pt idx="10">
                  <c:v>137.65597351760064</c:v>
                </c:pt>
                <c:pt idx="11">
                  <c:v>139.89972614401438</c:v>
                </c:pt>
                <c:pt idx="12">
                  <c:v>131.0036863994174</c:v>
                </c:pt>
                <c:pt idx="13">
                  <c:v>124.12597983316789</c:v>
                </c:pt>
                <c:pt idx="14">
                  <c:v>136.341810025558</c:v>
                </c:pt>
                <c:pt idx="15">
                  <c:v>158.41420140442909</c:v>
                </c:pt>
                <c:pt idx="16">
                  <c:v>169.99692096439523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0.73122111185118932</c:v>
                </c:pt>
                <c:pt idx="5">
                  <c:v>0.76146408057669468</c:v>
                </c:pt>
                <c:pt idx="6">
                  <c:v>0.84853095869672313</c:v>
                </c:pt>
                <c:pt idx="7">
                  <c:v>0.94413792582065215</c:v>
                </c:pt>
                <c:pt idx="9">
                  <c:v>0.69691003522723105</c:v>
                </c:pt>
                <c:pt idx="10">
                  <c:v>0.69691003522723105</c:v>
                </c:pt>
                <c:pt idx="11">
                  <c:v>0.69691003522723105</c:v>
                </c:pt>
                <c:pt idx="12">
                  <c:v>0.69677256402828247</c:v>
                </c:pt>
                <c:pt idx="13">
                  <c:v>0.73122111185118932</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0.25877888814881067</c:v>
                </c:pt>
                <c:pt idx="5">
                  <c:v>0.20353591942330529</c:v>
                </c:pt>
                <c:pt idx="6">
                  <c:v>0.11146904130327684</c:v>
                </c:pt>
                <c:pt idx="7">
                  <c:v>1.0862074179347814E-2</c:v>
                </c:pt>
                <c:pt idx="9" formatCode="0%">
                  <c:v>0.29308996477276894</c:v>
                </c:pt>
                <c:pt idx="10" formatCode="0%">
                  <c:v>0.29308996477276894</c:v>
                </c:pt>
                <c:pt idx="11" formatCode="0%">
                  <c:v>0.29308996477276894</c:v>
                </c:pt>
                <c:pt idx="12" formatCode="0%">
                  <c:v>0.29322743597171752</c:v>
                </c:pt>
                <c:pt idx="13" formatCode="0%">
                  <c:v>0.25877888814881067</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76.55320745528968</c:v>
                </c:pt>
                <c:pt idx="10">
                  <c:v>79.370297452252558</c:v>
                </c:pt>
                <c:pt idx="11">
                  <c:v>82.187387449215436</c:v>
                </c:pt>
                <c:pt idx="12">
                  <c:v>85.004477446178313</c:v>
                </c:pt>
                <c:pt idx="13">
                  <c:v>87.821567443141191</c:v>
                </c:pt>
                <c:pt idx="14">
                  <c:v>90.638657440104069</c:v>
                </c:pt>
                <c:pt idx="15">
                  <c:v>93.455747437066947</c:v>
                </c:pt>
                <c:pt idx="16">
                  <c:v>96.272837434029825</c:v>
                </c:pt>
                <c:pt idx="17">
                  <c:v>99.089927430992702</c:v>
                </c:pt>
                <c:pt idx="18">
                  <c:v>101.90701742795561</c:v>
                </c:pt>
                <c:pt idx="19">
                  <c:v>106.51525483964517</c:v>
                </c:pt>
                <c:pt idx="20">
                  <c:v>111.12349225133471</c:v>
                </c:pt>
                <c:pt idx="21">
                  <c:v>115.73172966302425</c:v>
                </c:pt>
                <c:pt idx="22">
                  <c:v>120.3399670747138</c:v>
                </c:pt>
                <c:pt idx="23">
                  <c:v>124.94820448640334</c:v>
                </c:pt>
                <c:pt idx="24">
                  <c:v>129.55644189809288</c:v>
                </c:pt>
                <c:pt idx="25">
                  <c:v>134.16467930978243</c:v>
                </c:pt>
                <c:pt idx="26">
                  <c:v>138.77291672147197</c:v>
                </c:pt>
                <c:pt idx="27">
                  <c:v>143.38115413316152</c:v>
                </c:pt>
                <c:pt idx="28">
                  <c:v>147.98939154485112</c:v>
                </c:pt>
                <c:pt idx="29">
                  <c:v>171.89976082319953</c:v>
                </c:pt>
                <c:pt idx="30">
                  <c:v>195.81013010154797</c:v>
                </c:pt>
                <c:pt idx="31">
                  <c:v>195.81013010154797</c:v>
                </c:pt>
                <c:pt idx="32">
                  <c:v>195.81013010154797</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16.267556584249061</c:v>
                </c:pt>
                <c:pt idx="10">
                  <c:v>16.866188208603674</c:v>
                </c:pt>
                <c:pt idx="11">
                  <c:v>17.464819832958288</c:v>
                </c:pt>
                <c:pt idx="12">
                  <c:v>18.063451457312901</c:v>
                </c:pt>
                <c:pt idx="13">
                  <c:v>18.662083081667515</c:v>
                </c:pt>
                <c:pt idx="14">
                  <c:v>19.260714706022128</c:v>
                </c:pt>
                <c:pt idx="15">
                  <c:v>19.859346330376741</c:v>
                </c:pt>
                <c:pt idx="16">
                  <c:v>20.457977954731355</c:v>
                </c:pt>
                <c:pt idx="17">
                  <c:v>21.056609579085968</c:v>
                </c:pt>
                <c:pt idx="18">
                  <c:v>21.655241203440571</c:v>
                </c:pt>
                <c:pt idx="19">
                  <c:v>22.6344916534246</c:v>
                </c:pt>
                <c:pt idx="20">
                  <c:v>23.613742103408629</c:v>
                </c:pt>
                <c:pt idx="21">
                  <c:v>24.592992553392659</c:v>
                </c:pt>
                <c:pt idx="22">
                  <c:v>25.572243003376688</c:v>
                </c:pt>
                <c:pt idx="23">
                  <c:v>26.551493453360717</c:v>
                </c:pt>
                <c:pt idx="24">
                  <c:v>27.530743903344746</c:v>
                </c:pt>
                <c:pt idx="25">
                  <c:v>28.509994353328775</c:v>
                </c:pt>
                <c:pt idx="26">
                  <c:v>29.489244803312804</c:v>
                </c:pt>
                <c:pt idx="27">
                  <c:v>30.468495253296833</c:v>
                </c:pt>
                <c:pt idx="28">
                  <c:v>31.447745703280866</c:v>
                </c:pt>
                <c:pt idx="29">
                  <c:v>36.528699174929912</c:v>
                </c:pt>
                <c:pt idx="30">
                  <c:v>41.609652646578951</c:v>
                </c:pt>
                <c:pt idx="31">
                  <c:v>41.609652646578951</c:v>
                </c:pt>
                <c:pt idx="32">
                  <c:v>41.609652646578951</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2.8707452795733635</c:v>
                </c:pt>
                <c:pt idx="10">
                  <c:v>2.9763861544594716</c:v>
                </c:pt>
                <c:pt idx="11">
                  <c:v>3.0820270293455798</c:v>
                </c:pt>
                <c:pt idx="12">
                  <c:v>3.187667904231688</c:v>
                </c:pt>
                <c:pt idx="13">
                  <c:v>3.2933087791177962</c:v>
                </c:pt>
                <c:pt idx="14">
                  <c:v>3.3989496540039044</c:v>
                </c:pt>
                <c:pt idx="15">
                  <c:v>3.5045905288900125</c:v>
                </c:pt>
                <c:pt idx="16">
                  <c:v>3.6102314037761207</c:v>
                </c:pt>
                <c:pt idx="17">
                  <c:v>3.7158722786622289</c:v>
                </c:pt>
                <c:pt idx="18">
                  <c:v>3.8215131535483358</c:v>
                </c:pt>
                <c:pt idx="19">
                  <c:v>3.9943220564866939</c:v>
                </c:pt>
                <c:pt idx="20">
                  <c:v>4.1671309594250516</c:v>
                </c:pt>
                <c:pt idx="21">
                  <c:v>4.3399398623634093</c:v>
                </c:pt>
                <c:pt idx="22">
                  <c:v>4.5127487653017671</c:v>
                </c:pt>
                <c:pt idx="23">
                  <c:v>4.6855576682401248</c:v>
                </c:pt>
                <c:pt idx="24">
                  <c:v>4.8583665711784825</c:v>
                </c:pt>
                <c:pt idx="25">
                  <c:v>5.0311754741168402</c:v>
                </c:pt>
                <c:pt idx="26">
                  <c:v>5.2039843770551979</c:v>
                </c:pt>
                <c:pt idx="27">
                  <c:v>5.3767932799935556</c:v>
                </c:pt>
                <c:pt idx="28">
                  <c:v>5.5496021829319169</c:v>
                </c:pt>
                <c:pt idx="29">
                  <c:v>6.4462410308699827</c:v>
                </c:pt>
                <c:pt idx="30">
                  <c:v>7.3428798788080494</c:v>
                </c:pt>
                <c:pt idx="31">
                  <c:v>7.3428798788080494</c:v>
                </c:pt>
                <c:pt idx="32">
                  <c:v>7.3428798788080494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0.78736869925066044</c:v>
                </c:pt>
                <c:pt idx="10">
                  <c:v>0.78850594663934814</c:v>
                </c:pt>
                <c:pt idx="11">
                  <c:v>0.78964319402803584</c:v>
                </c:pt>
                <c:pt idx="12">
                  <c:v>0.79078044141672355</c:v>
                </c:pt>
                <c:pt idx="13">
                  <c:v>0.79191768880541125</c:v>
                </c:pt>
                <c:pt idx="14">
                  <c:v>0.79305493619409895</c:v>
                </c:pt>
                <c:pt idx="15">
                  <c:v>0.79419218358278665</c:v>
                </c:pt>
                <c:pt idx="16">
                  <c:v>0.79532943097147435</c:v>
                </c:pt>
                <c:pt idx="17">
                  <c:v>0.79646667836016205</c:v>
                </c:pt>
                <c:pt idx="18">
                  <c:v>0.79760392574885008</c:v>
                </c:pt>
                <c:pt idx="19">
                  <c:v>0.79044921609167984</c:v>
                </c:pt>
                <c:pt idx="20">
                  <c:v>0.7832945064345096</c:v>
                </c:pt>
                <c:pt idx="21">
                  <c:v>0.77613979677733935</c:v>
                </c:pt>
                <c:pt idx="22">
                  <c:v>0.76898508712016911</c:v>
                </c:pt>
                <c:pt idx="23">
                  <c:v>0.76183037746299886</c:v>
                </c:pt>
                <c:pt idx="24">
                  <c:v>0.75467566780582862</c:v>
                </c:pt>
                <c:pt idx="25">
                  <c:v>0.74752095814865838</c:v>
                </c:pt>
                <c:pt idx="26">
                  <c:v>0.74036624849148813</c:v>
                </c:pt>
                <c:pt idx="27">
                  <c:v>0.73321153883431789</c:v>
                </c:pt>
                <c:pt idx="28">
                  <c:v>0.7260568291771482</c:v>
                </c:pt>
                <c:pt idx="29">
                  <c:v>0.6796541683107149</c:v>
                </c:pt>
                <c:pt idx="30">
                  <c:v>0.63325150744428149</c:v>
                </c:pt>
                <c:pt idx="31">
                  <c:v>0.63325150744428149</c:v>
                </c:pt>
                <c:pt idx="32">
                  <c:v>0.63325150744428149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7.4385821852469496</c:v>
                </c:pt>
                <c:pt idx="10">
                  <c:v>7.449326209201371</c:v>
                </c:pt>
                <c:pt idx="11">
                  <c:v>7.4600702331557924</c:v>
                </c:pt>
                <c:pt idx="12">
                  <c:v>7.4708142571102139</c:v>
                </c:pt>
                <c:pt idx="13">
                  <c:v>7.4815582810646353</c:v>
                </c:pt>
                <c:pt idx="14">
                  <c:v>7.4923023050190567</c:v>
                </c:pt>
                <c:pt idx="15">
                  <c:v>7.5030463289734781</c:v>
                </c:pt>
                <c:pt idx="16">
                  <c:v>7.5137903529278995</c:v>
                </c:pt>
                <c:pt idx="17">
                  <c:v>7.524534376882321</c:v>
                </c:pt>
                <c:pt idx="18">
                  <c:v>7.5352784008367459</c:v>
                </c:pt>
                <c:pt idx="19">
                  <c:v>7.4676850410205748</c:v>
                </c:pt>
                <c:pt idx="20">
                  <c:v>7.4000916812044037</c:v>
                </c:pt>
                <c:pt idx="21">
                  <c:v>7.3324983213882327</c:v>
                </c:pt>
                <c:pt idx="22">
                  <c:v>7.2649049615720616</c:v>
                </c:pt>
                <c:pt idx="23">
                  <c:v>7.1973116017558905</c:v>
                </c:pt>
                <c:pt idx="24">
                  <c:v>7.1297182419397194</c:v>
                </c:pt>
                <c:pt idx="25">
                  <c:v>7.0621248821235483</c:v>
                </c:pt>
                <c:pt idx="26">
                  <c:v>6.9945315223073772</c:v>
                </c:pt>
                <c:pt idx="27">
                  <c:v>6.9269381624912061</c:v>
                </c:pt>
                <c:pt idx="28">
                  <c:v>6.8593448026750368</c:v>
                </c:pt>
                <c:pt idx="29">
                  <c:v>6.4209605910628582</c:v>
                </c:pt>
                <c:pt idx="30">
                  <c:v>5.9825763794506797</c:v>
                </c:pt>
                <c:pt idx="31">
                  <c:v>5.9825763794506797</c:v>
                </c:pt>
                <c:pt idx="32">
                  <c:v>5.9825763794506797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0.29500229875236911</c:v>
                </c:pt>
                <c:pt idx="10">
                  <c:v>0.32546086154671577</c:v>
                </c:pt>
                <c:pt idx="11">
                  <c:v>0.35591942434106244</c:v>
                </c:pt>
                <c:pt idx="12">
                  <c:v>0.38637798713540911</c:v>
                </c:pt>
                <c:pt idx="13">
                  <c:v>0.41683654992975577</c:v>
                </c:pt>
                <c:pt idx="14">
                  <c:v>0.44729511272410244</c:v>
                </c:pt>
                <c:pt idx="15">
                  <c:v>0.47775367551844911</c:v>
                </c:pt>
                <c:pt idx="16">
                  <c:v>0.50821223831279583</c:v>
                </c:pt>
                <c:pt idx="17">
                  <c:v>0.53867080110714249</c:v>
                </c:pt>
                <c:pt idx="18">
                  <c:v>0.56912936390148927</c:v>
                </c:pt>
                <c:pt idx="19">
                  <c:v>0.61841542533643135</c:v>
                </c:pt>
                <c:pt idx="20">
                  <c:v>0.66770148677137342</c:v>
                </c:pt>
                <c:pt idx="21">
                  <c:v>0.71698754820631549</c:v>
                </c:pt>
                <c:pt idx="22">
                  <c:v>0.76627360964125757</c:v>
                </c:pt>
                <c:pt idx="23">
                  <c:v>0.81555967107619964</c:v>
                </c:pt>
                <c:pt idx="24">
                  <c:v>0.86484573251114172</c:v>
                </c:pt>
                <c:pt idx="25">
                  <c:v>0.91413179394608379</c:v>
                </c:pt>
                <c:pt idx="26">
                  <c:v>0.96341785538102587</c:v>
                </c:pt>
                <c:pt idx="27">
                  <c:v>1.0127039168159679</c:v>
                </c:pt>
                <c:pt idx="28">
                  <c:v>1.0619899782509103</c:v>
                </c:pt>
                <c:pt idx="29">
                  <c:v>1.2851999915428238</c:v>
                </c:pt>
                <c:pt idx="30">
                  <c:v>1.5084100048347373</c:v>
                </c:pt>
                <c:pt idx="31">
                  <c:v>1.5084100048347373</c:v>
                </c:pt>
                <c:pt idx="32">
                  <c:v>1.5084100048347373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9.1771013932931655</c:v>
                </c:pt>
                <c:pt idx="10">
                  <c:v>9.1903564726545586</c:v>
                </c:pt>
                <c:pt idx="11">
                  <c:v>9.2036115520159516</c:v>
                </c:pt>
                <c:pt idx="12">
                  <c:v>9.2168666313773446</c:v>
                </c:pt>
                <c:pt idx="13">
                  <c:v>9.2301217107387377</c:v>
                </c:pt>
                <c:pt idx="14">
                  <c:v>9.2433767901001307</c:v>
                </c:pt>
                <c:pt idx="15">
                  <c:v>9.2566318694615237</c:v>
                </c:pt>
                <c:pt idx="16">
                  <c:v>9.2698869488229168</c:v>
                </c:pt>
                <c:pt idx="17">
                  <c:v>9.2831420281843098</c:v>
                </c:pt>
                <c:pt idx="18">
                  <c:v>9.2963971075457099</c:v>
                </c:pt>
                <c:pt idx="19">
                  <c:v>9.2130060659334223</c:v>
                </c:pt>
                <c:pt idx="20">
                  <c:v>9.1296150243211347</c:v>
                </c:pt>
                <c:pt idx="21">
                  <c:v>9.0462239827088471</c:v>
                </c:pt>
                <c:pt idx="22">
                  <c:v>8.9628329410965595</c:v>
                </c:pt>
                <c:pt idx="23">
                  <c:v>8.8794418994842719</c:v>
                </c:pt>
                <c:pt idx="24">
                  <c:v>8.7960508578719843</c:v>
                </c:pt>
                <c:pt idx="25">
                  <c:v>8.7126598162596967</c:v>
                </c:pt>
                <c:pt idx="26">
                  <c:v>8.629268774647409</c:v>
                </c:pt>
                <c:pt idx="27">
                  <c:v>8.5458777330351214</c:v>
                </c:pt>
                <c:pt idx="28">
                  <c:v>8.4624866914228356</c:v>
                </c:pt>
                <c:pt idx="29">
                  <c:v>7.921644867135015</c:v>
                </c:pt>
                <c:pt idx="30">
                  <c:v>7.3808030428471936</c:v>
                </c:pt>
                <c:pt idx="31">
                  <c:v>7.3808030428471936</c:v>
                </c:pt>
                <c:pt idx="32">
                  <c:v>7.3808030428471936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0.61627236599485413</c:v>
                </c:pt>
                <c:pt idx="10">
                  <c:v>0.63742747839843339</c:v>
                </c:pt>
                <c:pt idx="11">
                  <c:v>0.65858259080201265</c:v>
                </c:pt>
                <c:pt idx="12">
                  <c:v>0.6797377032055919</c:v>
                </c:pt>
                <c:pt idx="13">
                  <c:v>0.70089281560917116</c:v>
                </c:pt>
                <c:pt idx="14">
                  <c:v>0.72204792801275042</c:v>
                </c:pt>
                <c:pt idx="15">
                  <c:v>0.74320304041632967</c:v>
                </c:pt>
                <c:pt idx="16">
                  <c:v>0.76435815281990893</c:v>
                </c:pt>
                <c:pt idx="17">
                  <c:v>0.78551326522348819</c:v>
                </c:pt>
                <c:pt idx="18">
                  <c:v>0.80666837762706711</c:v>
                </c:pt>
                <c:pt idx="19">
                  <c:v>0.83579210673743898</c:v>
                </c:pt>
                <c:pt idx="20">
                  <c:v>0.86491583584781084</c:v>
                </c:pt>
                <c:pt idx="21">
                  <c:v>0.89403956495818271</c:v>
                </c:pt>
                <c:pt idx="22">
                  <c:v>0.92316329406855457</c:v>
                </c:pt>
                <c:pt idx="23">
                  <c:v>0.95228702317892644</c:v>
                </c:pt>
                <c:pt idx="24">
                  <c:v>0.9814107522892983</c:v>
                </c:pt>
                <c:pt idx="25">
                  <c:v>1.0105344813996702</c:v>
                </c:pt>
                <c:pt idx="26">
                  <c:v>1.039658210510042</c:v>
                </c:pt>
                <c:pt idx="27">
                  <c:v>1.0687819396204139</c:v>
                </c:pt>
                <c:pt idx="28">
                  <c:v>1.0979056687307858</c:v>
                </c:pt>
                <c:pt idx="29">
                  <c:v>1.2211065825273688</c:v>
                </c:pt>
                <c:pt idx="30">
                  <c:v>1.3443074963239519</c:v>
                </c:pt>
                <c:pt idx="31">
                  <c:v>1.3443074963239519</c:v>
                </c:pt>
                <c:pt idx="32">
                  <c:v>1.3443074963239519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0.48722602751780741</c:v>
                </c:pt>
                <c:pt idx="4">
                  <c:v>0.54354123872371707</c:v>
                </c:pt>
                <c:pt idx="5">
                  <c:v>0.63278279575256313</c:v>
                </c:pt>
                <c:pt idx="6">
                  <c:v>0.70119588166286195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0.51277397248219259</c:v>
                </c:pt>
                <c:pt idx="4">
                  <c:v>0.45645876127628293</c:v>
                </c:pt>
                <c:pt idx="5">
                  <c:v>0.36721720424743687</c:v>
                </c:pt>
                <c:pt idx="6">
                  <c:v>0.29880411833713805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76.55320745528968</c:v>
                </c:pt>
                <c:pt idx="4">
                  <c:v>101.90701742795561</c:v>
                </c:pt>
                <c:pt idx="5">
                  <c:v>147.98939154485112</c:v>
                </c:pt>
                <c:pt idx="6">
                  <c:v>195.81013010154797</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76.55320745528968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44946.604569675925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2" customWidth="1"/>
    <col min="2" max="2" width="42.44140625" style="12" customWidth="1"/>
    <col min="3" max="3" width="28.44140625" style="12" customWidth="1"/>
    <col min="4" max="4" width="21.88671875" style="12" customWidth="1"/>
    <col min="5" max="16384" width="9.10937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8671875" defaultRowHeight="14.4"/>
  <cols>
    <col min="2" max="2" width="31.44140625" customWidth="1"/>
    <col min="6" max="6" width="13.109375" customWidth="1"/>
  </cols>
  <sheetData>
    <row r="2" spans="2:5">
      <c r="E2" s="2"/>
    </row>
    <row r="3" spans="2:5" ht="18" thickBot="1">
      <c r="B3" s="31" t="s">
        <v>404</v>
      </c>
    </row>
    <row r="4" spans="2:5" ht="18.600000000000001" thickTop="1" thickBot="1">
      <c r="B4" s="31" t="s">
        <v>286</v>
      </c>
    </row>
    <row r="5" spans="2:5" ht="15" thickTop="1"/>
    <row r="6" spans="2:5" ht="18" thickBot="1">
      <c r="B6" s="31" t="s">
        <v>287</v>
      </c>
    </row>
    <row r="7" spans="2:5" ht="1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6640625" defaultRowHeight="14.4"/>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2742.6992888923423</v>
      </c>
      <c r="C6">
        <v>2580.7379658219907</v>
      </c>
      <c r="D6">
        <v>2668.1310205303171</v>
      </c>
      <c r="E6">
        <v>2738.765032168878</v>
      </c>
      <c r="F6">
        <v>2815.293161676509</v>
      </c>
      <c r="G6">
        <v>2892.7501585390733</v>
      </c>
      <c r="H6">
        <v>2970.2154905457683</v>
      </c>
      <c r="I6">
        <v>3047.0056885268114</v>
      </c>
      <c r="J6">
        <v>3123.6869538207839</v>
      </c>
      <c r="K6">
        <v>3206.2101168379559</v>
      </c>
      <c r="L6">
        <v>3311.1626212868505</v>
      </c>
      <c r="M6">
        <v>3423.7066973292494</v>
      </c>
      <c r="N6">
        <v>3551.0477371461543</v>
      </c>
      <c r="O6">
        <v>3686.1553888752705</v>
      </c>
      <c r="P6">
        <v>3828.3449066926842</v>
      </c>
      <c r="Q6">
        <v>3979.6014726130352</v>
      </c>
      <c r="R6">
        <v>4134.0860952585344</v>
      </c>
      <c r="S6">
        <v>4287.9396212789779</v>
      </c>
      <c r="T6">
        <v>4446.4184178102387</v>
      </c>
      <c r="U6">
        <v>4611.7458472720264</v>
      </c>
      <c r="V6">
        <v>4783.6253574484736</v>
      </c>
      <c r="W6">
        <v>4959.5098874594132</v>
      </c>
      <c r="X6">
        <v>5144.1568693660238</v>
      </c>
      <c r="Y6">
        <v>5338.8246381889066</v>
      </c>
      <c r="Z6">
        <v>5543.970654489558</v>
      </c>
      <c r="AA6">
        <v>5758.8105896624556</v>
      </c>
      <c r="AB6">
        <v>5983.6513558020142</v>
      </c>
      <c r="AC6">
        <v>6223.3869456016737</v>
      </c>
      <c r="AD6">
        <v>6474.6286187555124</v>
      </c>
      <c r="AE6">
        <v>6734.1735490642368</v>
      </c>
      <c r="AF6">
        <v>7008.0263862760385</v>
      </c>
      <c r="AG6">
        <v>7291.8800342182731</v>
      </c>
    </row>
    <row r="7" spans="1:40">
      <c r="A7" s="29" t="s">
        <v>637</v>
      </c>
      <c r="B7">
        <v>102.77045496481618</v>
      </c>
      <c r="C7">
        <v>101.93203437894212</v>
      </c>
      <c r="D7">
        <v>104.53460214460056</v>
      </c>
      <c r="E7">
        <v>106.74669150047889</v>
      </c>
      <c r="F7">
        <v>109.27981427879877</v>
      </c>
      <c r="G7">
        <v>111.61386754967158</v>
      </c>
      <c r="H7">
        <v>113.85481347531928</v>
      </c>
      <c r="I7">
        <v>116.02330447848553</v>
      </c>
      <c r="J7">
        <v>117.96921081144578</v>
      </c>
      <c r="K7">
        <v>121.81136884403149</v>
      </c>
      <c r="L7">
        <v>125.23510380691275</v>
      </c>
      <c r="M7">
        <v>128.16959035445709</v>
      </c>
      <c r="N7">
        <v>131.29531961936408</v>
      </c>
      <c r="O7">
        <v>134.3635659545607</v>
      </c>
      <c r="P7">
        <v>137.3755567876359</v>
      </c>
      <c r="Q7">
        <v>140.51767371949819</v>
      </c>
      <c r="R7">
        <v>145.78626312820438</v>
      </c>
      <c r="S7">
        <v>151.10941651922116</v>
      </c>
      <c r="T7">
        <v>154.53683309659314</v>
      </c>
      <c r="U7">
        <v>157.54001308912487</v>
      </c>
      <c r="V7">
        <v>160.10870776054833</v>
      </c>
      <c r="W7">
        <v>162.95263183377</v>
      </c>
      <c r="X7">
        <v>166.18179286621262</v>
      </c>
      <c r="Y7">
        <v>169.64439399019875</v>
      </c>
      <c r="Z7">
        <v>173.26792370354659</v>
      </c>
      <c r="AA7">
        <v>177.18203931653048</v>
      </c>
      <c r="AB7">
        <v>181.40468940705028</v>
      </c>
      <c r="AC7">
        <v>185.59561907362385</v>
      </c>
      <c r="AD7">
        <v>189.92371415336495</v>
      </c>
      <c r="AE7">
        <v>194.05805075382222</v>
      </c>
      <c r="AF7">
        <v>198.8680078436943</v>
      </c>
      <c r="AG7">
        <v>203.99602739383033</v>
      </c>
    </row>
    <row r="8" spans="1:40">
      <c r="A8" s="29" t="s">
        <v>387</v>
      </c>
      <c r="B8">
        <v>197.32396542857578</v>
      </c>
      <c r="C8">
        <v>188.09737831382822</v>
      </c>
      <c r="D8">
        <v>193.06742518713028</v>
      </c>
      <c r="E8">
        <v>196.68508252042383</v>
      </c>
      <c r="F8">
        <v>200.97835407557426</v>
      </c>
      <c r="G8">
        <v>205.20526258380607</v>
      </c>
      <c r="H8">
        <v>209.41351491912249</v>
      </c>
      <c r="I8">
        <v>213.35229015205019</v>
      </c>
      <c r="J8">
        <v>216.85415812622441</v>
      </c>
      <c r="K8">
        <v>224.30856291591286</v>
      </c>
      <c r="L8">
        <v>230.14041282683391</v>
      </c>
      <c r="M8">
        <v>234.99741681226828</v>
      </c>
      <c r="N8">
        <v>240.04778318384416</v>
      </c>
      <c r="O8">
        <v>244.92544351197776</v>
      </c>
      <c r="P8">
        <v>249.57321551302419</v>
      </c>
      <c r="Q8">
        <v>254.52200961506458</v>
      </c>
      <c r="R8">
        <v>264.54589435566118</v>
      </c>
      <c r="S8">
        <v>274.15121692982416</v>
      </c>
      <c r="T8">
        <v>279.4242297737411</v>
      </c>
      <c r="U8">
        <v>283.29260615685456</v>
      </c>
      <c r="V8">
        <v>286.01989505359649</v>
      </c>
      <c r="W8">
        <v>289.24428570043062</v>
      </c>
      <c r="X8">
        <v>292.99967521420933</v>
      </c>
      <c r="Y8">
        <v>297.19895682325171</v>
      </c>
      <c r="Z8">
        <v>301.80021268561717</v>
      </c>
      <c r="AA8">
        <v>306.64351903078443</v>
      </c>
      <c r="AB8">
        <v>311.86733124838548</v>
      </c>
      <c r="AC8">
        <v>316.92104975003696</v>
      </c>
      <c r="AD8">
        <v>322.17725897303933</v>
      </c>
      <c r="AE8">
        <v>326.78070601582897</v>
      </c>
      <c r="AF8">
        <v>332.55894039212922</v>
      </c>
      <c r="AG8">
        <v>338.18190496252822</v>
      </c>
    </row>
    <row r="9" spans="1:40">
      <c r="A9" s="29" t="s">
        <v>522</v>
      </c>
      <c r="B9">
        <v>155.19916098390954</v>
      </c>
      <c r="C9">
        <v>153.53449839425394</v>
      </c>
      <c r="D9">
        <v>158.59321023884905</v>
      </c>
      <c r="E9">
        <v>162.60014037865585</v>
      </c>
      <c r="F9">
        <v>167.28131109682295</v>
      </c>
      <c r="G9">
        <v>171.71622430381888</v>
      </c>
      <c r="H9">
        <v>175.98199467692012</v>
      </c>
      <c r="I9">
        <v>179.89328609842448</v>
      </c>
      <c r="J9">
        <v>183.51397763138567</v>
      </c>
      <c r="K9">
        <v>191.92323417206183</v>
      </c>
      <c r="L9">
        <v>198.02469905472495</v>
      </c>
      <c r="M9">
        <v>203.17997429204274</v>
      </c>
      <c r="N9">
        <v>208.87029523668667</v>
      </c>
      <c r="O9">
        <v>214.50568092274844</v>
      </c>
      <c r="P9">
        <v>220.12882013806541</v>
      </c>
      <c r="Q9">
        <v>226.01423585495129</v>
      </c>
      <c r="R9">
        <v>237.61246559648367</v>
      </c>
      <c r="S9">
        <v>248.68688742616922</v>
      </c>
      <c r="T9">
        <v>254.21494714780567</v>
      </c>
      <c r="U9">
        <v>258.66360469236457</v>
      </c>
      <c r="V9">
        <v>262.38473947164692</v>
      </c>
      <c r="W9">
        <v>266.97512064374382</v>
      </c>
      <c r="X9">
        <v>272.15759147489609</v>
      </c>
      <c r="Y9">
        <v>277.74971215800031</v>
      </c>
      <c r="Z9">
        <v>283.63377686142934</v>
      </c>
      <c r="AA9">
        <v>289.58925319463867</v>
      </c>
      <c r="AB9">
        <v>296.08422691183654</v>
      </c>
      <c r="AC9">
        <v>302.47014422347769</v>
      </c>
      <c r="AD9">
        <v>309.11780281968151</v>
      </c>
      <c r="AE9">
        <v>315.21611312870414</v>
      </c>
      <c r="AF9">
        <v>323.10587630172051</v>
      </c>
      <c r="AG9">
        <v>331.653426200941</v>
      </c>
    </row>
    <row r="10" spans="1:40">
      <c r="A10" s="29" t="s">
        <v>523</v>
      </c>
      <c r="B10">
        <v>366.70830116969887</v>
      </c>
      <c r="C10">
        <v>338.70898327103384</v>
      </c>
      <c r="D10">
        <v>350.60623187083411</v>
      </c>
      <c r="E10">
        <v>359.572887205668</v>
      </c>
      <c r="F10">
        <v>370.27752928464156</v>
      </c>
      <c r="G10">
        <v>381.14219016351666</v>
      </c>
      <c r="H10">
        <v>392.00705831173724</v>
      </c>
      <c r="I10">
        <v>402.79458338751516</v>
      </c>
      <c r="J10">
        <v>413.52962392488234</v>
      </c>
      <c r="K10">
        <v>430.75862319411522</v>
      </c>
      <c r="L10">
        <v>446.76756127657427</v>
      </c>
      <c r="M10">
        <v>462.18492819444441</v>
      </c>
      <c r="N10">
        <v>479.44625987946921</v>
      </c>
      <c r="O10">
        <v>497.51768916522224</v>
      </c>
      <c r="P10">
        <v>516.23630229360424</v>
      </c>
      <c r="Q10">
        <v>536.16587952863961</v>
      </c>
      <c r="R10">
        <v>563.20546550148799</v>
      </c>
      <c r="S10">
        <v>588.67136065669388</v>
      </c>
      <c r="T10">
        <v>608.06743836354372</v>
      </c>
      <c r="U10">
        <v>627.29209928162607</v>
      </c>
      <c r="V10">
        <v>646.83636006432187</v>
      </c>
      <c r="W10">
        <v>667.38352359489829</v>
      </c>
      <c r="X10">
        <v>690.12308037196976</v>
      </c>
      <c r="Y10">
        <v>714.30832650676098</v>
      </c>
      <c r="Z10">
        <v>739.83855692690031</v>
      </c>
      <c r="AA10">
        <v>766.59088913463165</v>
      </c>
      <c r="AB10">
        <v>794.68010234772782</v>
      </c>
      <c r="AC10">
        <v>824.27752916458519</v>
      </c>
      <c r="AD10">
        <v>855.41560678546625</v>
      </c>
      <c r="AE10">
        <v>887.9747979418039</v>
      </c>
      <c r="AF10">
        <v>921.793207982073</v>
      </c>
      <c r="AG10">
        <v>956.713821033567</v>
      </c>
    </row>
    <row r="11" spans="1:40">
      <c r="A11" s="29" t="s">
        <v>524</v>
      </c>
      <c r="B11">
        <v>24.019985549557251</v>
      </c>
      <c r="C11">
        <v>22.888281241337499</v>
      </c>
      <c r="D11">
        <v>23.746374575271123</v>
      </c>
      <c r="E11">
        <v>24.186866509920605</v>
      </c>
      <c r="F11">
        <v>24.892651937418897</v>
      </c>
      <c r="G11">
        <v>25.754219941182697</v>
      </c>
      <c r="H11">
        <v>26.418150943106152</v>
      </c>
      <c r="I11">
        <v>26.947446599447993</v>
      </c>
      <c r="J11">
        <v>27.479572759125485</v>
      </c>
      <c r="K11">
        <v>28.467596853165425</v>
      </c>
      <c r="L11">
        <v>29.314644289414659</v>
      </c>
      <c r="M11">
        <v>30.121807395327096</v>
      </c>
      <c r="N11">
        <v>31.616155280092588</v>
      </c>
      <c r="O11">
        <v>32.634881238471984</v>
      </c>
      <c r="P11">
        <v>33.693252167711655</v>
      </c>
      <c r="Q11">
        <v>34.798756166029172</v>
      </c>
      <c r="R11">
        <v>36.275471705466046</v>
      </c>
      <c r="S11">
        <v>37.630156967232224</v>
      </c>
      <c r="T11">
        <v>38.483910248214762</v>
      </c>
      <c r="U11">
        <v>39.38324378648035</v>
      </c>
      <c r="V11">
        <v>40.266923427453548</v>
      </c>
      <c r="W11">
        <v>41.282160916995693</v>
      </c>
      <c r="X11">
        <v>42.450092278472695</v>
      </c>
      <c r="Y11">
        <v>43.694932742854014</v>
      </c>
      <c r="Z11">
        <v>45.025339896253158</v>
      </c>
      <c r="AA11">
        <v>46.441017144838852</v>
      </c>
      <c r="AB11">
        <v>47.94895096003463</v>
      </c>
      <c r="AC11">
        <v>49.530515430945123</v>
      </c>
      <c r="AD11">
        <v>51.197685450074985</v>
      </c>
      <c r="AE11">
        <v>52.857089828655212</v>
      </c>
      <c r="AF11">
        <v>54.742628043219732</v>
      </c>
      <c r="AG11">
        <v>56.736966092669761</v>
      </c>
    </row>
    <row r="12" spans="1:40">
      <c r="A12" s="29" t="s">
        <v>525</v>
      </c>
      <c r="B12">
        <v>78.804647701523592</v>
      </c>
      <c r="C12">
        <v>77.716324304119439</v>
      </c>
      <c r="D12">
        <v>76.680891519718642</v>
      </c>
      <c r="E12">
        <v>77.219073668375515</v>
      </c>
      <c r="F12">
        <v>78.251682471895492</v>
      </c>
      <c r="G12">
        <v>79.140416253630008</v>
      </c>
      <c r="H12">
        <v>79.996539517975265</v>
      </c>
      <c r="I12">
        <v>80.82464486164443</v>
      </c>
      <c r="J12">
        <v>81.633777113252762</v>
      </c>
      <c r="K12">
        <v>82.914020913794985</v>
      </c>
      <c r="L12">
        <v>83.611745337344132</v>
      </c>
      <c r="M12">
        <v>84.527629568337375</v>
      </c>
      <c r="N12">
        <v>85.73206579182677</v>
      </c>
      <c r="O12">
        <v>87.04082382043805</v>
      </c>
      <c r="P12">
        <v>88.424522301511033</v>
      </c>
      <c r="Q12">
        <v>89.818873417064694</v>
      </c>
      <c r="R12">
        <v>71.423727259348084</v>
      </c>
      <c r="S12">
        <v>56.123352994528162</v>
      </c>
      <c r="T12">
        <v>54.279958774756807</v>
      </c>
      <c r="U12">
        <v>56.082819988137068</v>
      </c>
      <c r="V12">
        <v>58.295948025989489</v>
      </c>
      <c r="W12">
        <v>58.36663598863457</v>
      </c>
      <c r="X12">
        <v>59.941802408795837</v>
      </c>
      <c r="Y12">
        <v>61.873482951351264</v>
      </c>
      <c r="Z12">
        <v>63.966308931106532</v>
      </c>
      <c r="AA12">
        <v>66.170420308029961</v>
      </c>
      <c r="AB12">
        <v>68.48414824018451</v>
      </c>
      <c r="AC12">
        <v>70.858442727361933</v>
      </c>
      <c r="AD12">
        <v>73.278598095814928</v>
      </c>
      <c r="AE12">
        <v>75.810514667199726</v>
      </c>
      <c r="AF12">
        <v>78.543737455722521</v>
      </c>
      <c r="AG12">
        <v>81.326106463503919</v>
      </c>
    </row>
    <row r="13" spans="1:40">
      <c r="A13" s="29" t="s">
        <v>526</v>
      </c>
      <c r="B13">
        <v>17.626887984269498</v>
      </c>
      <c r="C13">
        <v>16.501754562671703</v>
      </c>
      <c r="D13">
        <v>17.077827926496443</v>
      </c>
      <c r="E13">
        <v>17.51570159616923</v>
      </c>
      <c r="F13">
        <v>18.040485894993843</v>
      </c>
      <c r="G13">
        <v>18.569957913579355</v>
      </c>
      <c r="H13">
        <v>19.096458579141061</v>
      </c>
      <c r="I13">
        <v>19.620824962526033</v>
      </c>
      <c r="J13">
        <v>20.146649348527433</v>
      </c>
      <c r="K13">
        <v>20.98762961374112</v>
      </c>
      <c r="L13">
        <v>21.754496302883499</v>
      </c>
      <c r="M13">
        <v>22.482285753270485</v>
      </c>
      <c r="N13">
        <v>23.291718315893874</v>
      </c>
      <c r="O13">
        <v>24.145814174715262</v>
      </c>
      <c r="P13">
        <v>25.050435980837118</v>
      </c>
      <c r="Q13">
        <v>26.0118229776261</v>
      </c>
      <c r="R13">
        <v>27.205612910462463</v>
      </c>
      <c r="S13">
        <v>28.34258950677987</v>
      </c>
      <c r="T13">
        <v>29.269994195227653</v>
      </c>
      <c r="U13">
        <v>30.216558194132762</v>
      </c>
      <c r="V13">
        <v>31.198101441945777</v>
      </c>
      <c r="W13">
        <v>32.21237581347421</v>
      </c>
      <c r="X13">
        <v>33.30566588204767</v>
      </c>
      <c r="Y13">
        <v>34.464475382107231</v>
      </c>
      <c r="Z13">
        <v>35.6876097669806</v>
      </c>
      <c r="AA13">
        <v>36.976775742066707</v>
      </c>
      <c r="AB13">
        <v>38.323951007590232</v>
      </c>
      <c r="AC13">
        <v>39.724450841661223</v>
      </c>
      <c r="AD13">
        <v>41.199032990159729</v>
      </c>
      <c r="AE13">
        <v>42.710741404772541</v>
      </c>
      <c r="AF13">
        <v>44.324631046124502</v>
      </c>
      <c r="AG13">
        <v>45.983827181825966</v>
      </c>
    </row>
    <row r="14" spans="1:40">
      <c r="A14" s="29" t="s">
        <v>388</v>
      </c>
      <c r="B14">
        <v>20.838620435938658</v>
      </c>
      <c r="C14">
        <v>19.489137249074208</v>
      </c>
      <c r="D14">
        <v>19.877732883086829</v>
      </c>
      <c r="E14">
        <v>20.138248996236257</v>
      </c>
      <c r="F14">
        <v>20.504442703220242</v>
      </c>
      <c r="G14">
        <v>20.88559534708196</v>
      </c>
      <c r="H14">
        <v>21.277259747239967</v>
      </c>
      <c r="I14">
        <v>21.679590007392143</v>
      </c>
      <c r="J14">
        <v>22.072237908907098</v>
      </c>
      <c r="K14">
        <v>22.861130190533054</v>
      </c>
      <c r="L14">
        <v>23.474095809304501</v>
      </c>
      <c r="M14">
        <v>24.017411754339548</v>
      </c>
      <c r="N14">
        <v>24.629882123100963</v>
      </c>
      <c r="O14">
        <v>25.284420394711269</v>
      </c>
      <c r="P14">
        <v>26.004605841340382</v>
      </c>
      <c r="Q14">
        <v>26.721684332341407</v>
      </c>
      <c r="R14">
        <v>28.042703866901139</v>
      </c>
      <c r="S14">
        <v>29.215936770833775</v>
      </c>
      <c r="T14">
        <v>29.888696988274688</v>
      </c>
      <c r="U14">
        <v>30.763401389300867</v>
      </c>
      <c r="V14">
        <v>31.611569587032861</v>
      </c>
      <c r="W14">
        <v>32.607148309904801</v>
      </c>
      <c r="X14">
        <v>33.562632470188341</v>
      </c>
      <c r="Y14">
        <v>34.577847011992034</v>
      </c>
      <c r="Z14">
        <v>35.653305170142986</v>
      </c>
      <c r="AA14">
        <v>36.774379746592395</v>
      </c>
      <c r="AB14">
        <v>37.948751719444878</v>
      </c>
      <c r="AC14">
        <v>39.079982897217043</v>
      </c>
      <c r="AD14">
        <v>40.277486280450816</v>
      </c>
      <c r="AE14">
        <v>41.779932115396562</v>
      </c>
      <c r="AF14">
        <v>43.080419751012734</v>
      </c>
      <c r="AG14">
        <v>44.426726165656596</v>
      </c>
    </row>
    <row r="15" spans="1:40">
      <c r="A15" s="29" t="s">
        <v>527</v>
      </c>
      <c r="B15">
        <v>13.073651251031956</v>
      </c>
      <c r="C15">
        <v>10.420207229676647</v>
      </c>
      <c r="D15">
        <v>10.506920728872144</v>
      </c>
      <c r="E15">
        <v>10.450048664306898</v>
      </c>
      <c r="F15">
        <v>10.693031859965512</v>
      </c>
      <c r="G15">
        <v>10.990040997508226</v>
      </c>
      <c r="H15">
        <v>11.341152677553728</v>
      </c>
      <c r="I15">
        <v>11.760309867286704</v>
      </c>
      <c r="J15">
        <v>12.12531863191731</v>
      </c>
      <c r="K15">
        <v>13.538948255971041</v>
      </c>
      <c r="L15">
        <v>14.24373966201971</v>
      </c>
      <c r="M15">
        <v>14.640531063367936</v>
      </c>
      <c r="N15">
        <v>15.092478133512122</v>
      </c>
      <c r="O15">
        <v>15.584606193625051</v>
      </c>
      <c r="P15">
        <v>16.175543668941589</v>
      </c>
      <c r="Q15">
        <v>16.755725007703465</v>
      </c>
      <c r="R15">
        <v>19.413008230853102</v>
      </c>
      <c r="S15">
        <v>21.644532123754839</v>
      </c>
      <c r="T15">
        <v>21.507986292191863</v>
      </c>
      <c r="U15">
        <v>22.113095512550743</v>
      </c>
      <c r="V15">
        <v>22.556465197884599</v>
      </c>
      <c r="W15">
        <v>23.448770286040553</v>
      </c>
      <c r="X15">
        <v>24.181932577945286</v>
      </c>
      <c r="Y15">
        <v>24.991461476389322</v>
      </c>
      <c r="Z15">
        <v>25.88135728413901</v>
      </c>
      <c r="AA15">
        <v>26.838409574663153</v>
      </c>
      <c r="AB15">
        <v>27.862876585082532</v>
      </c>
      <c r="AC15">
        <v>28.582920725905044</v>
      </c>
      <c r="AD15">
        <v>29.388074861054246</v>
      </c>
      <c r="AE15">
        <v>30.598431859844677</v>
      </c>
      <c r="AF15">
        <v>31.549147206785978</v>
      </c>
      <c r="AG15">
        <v>32.579622439633205</v>
      </c>
    </row>
    <row r="16" spans="1:40">
      <c r="A16" s="29" t="s">
        <v>598</v>
      </c>
      <c r="B16">
        <v>0.12086732559633409</v>
      </c>
      <c r="C16">
        <v>0.12785797231074728</v>
      </c>
      <c r="D16">
        <v>0.30772443543178407</v>
      </c>
      <c r="E16">
        <v>0.76513357155728923</v>
      </c>
      <c r="F16">
        <v>0.76513357155728967</v>
      </c>
      <c r="G16">
        <v>0.76513357155729</v>
      </c>
      <c r="H16">
        <v>0.76513357155728989</v>
      </c>
      <c r="I16">
        <v>0.76513357155728956</v>
      </c>
      <c r="J16">
        <v>0.76513357155728912</v>
      </c>
      <c r="K16">
        <v>0.76513357155728956</v>
      </c>
      <c r="L16">
        <v>0.76513357155728967</v>
      </c>
      <c r="M16">
        <v>0.76513357155728956</v>
      </c>
      <c r="N16">
        <v>0.76513357155728978</v>
      </c>
      <c r="O16">
        <v>0.76513357155728956</v>
      </c>
      <c r="P16">
        <v>0.44850861221502525</v>
      </c>
      <c r="Q16">
        <v>0.61074502501171879</v>
      </c>
      <c r="R16">
        <v>0.90344221269904668</v>
      </c>
      <c r="S16">
        <v>1.1690219336100061</v>
      </c>
      <c r="T16">
        <v>4.406852608001989</v>
      </c>
      <c r="U16">
        <v>6.2666435338697948</v>
      </c>
      <c r="V16">
        <v>8.126434459737597</v>
      </c>
      <c r="W16">
        <v>9.9862253856054028</v>
      </c>
      <c r="X16">
        <v>11.171585174989691</v>
      </c>
      <c r="Y16">
        <v>12.356944964373975</v>
      </c>
      <c r="Z16">
        <v>13.542304753758259</v>
      </c>
      <c r="AA16">
        <v>14.727664543142541</v>
      </c>
      <c r="AB16">
        <v>15.913024332526824</v>
      </c>
      <c r="AC16">
        <v>17.584365206823332</v>
      </c>
      <c r="AD16">
        <v>19.255706081119861</v>
      </c>
      <c r="AE16">
        <v>20.927046955416383</v>
      </c>
      <c r="AF16">
        <v>22.598387829712909</v>
      </c>
      <c r="AG16">
        <v>24.269728704009427</v>
      </c>
    </row>
    <row r="17" spans="1:33">
      <c r="A17" s="29" t="s">
        <v>528</v>
      </c>
      <c r="B17">
        <v>142.20363281735959</v>
      </c>
      <c r="C17">
        <v>136.67168592458563</v>
      </c>
      <c r="D17">
        <v>143.49922791383258</v>
      </c>
      <c r="E17">
        <v>145.63384764007358</v>
      </c>
      <c r="F17">
        <v>145.99972919571317</v>
      </c>
      <c r="G17">
        <v>148.15597690659794</v>
      </c>
      <c r="H17">
        <v>150.66220246937391</v>
      </c>
      <c r="I17">
        <v>153.52078513456314</v>
      </c>
      <c r="J17">
        <v>156.09178345495508</v>
      </c>
      <c r="K17">
        <v>159.04233218013408</v>
      </c>
      <c r="L17">
        <v>162.75943513514454</v>
      </c>
      <c r="M17">
        <v>166.3048308648076</v>
      </c>
      <c r="N17">
        <v>170.84065451401784</v>
      </c>
      <c r="O17">
        <v>176.21679582073435</v>
      </c>
      <c r="P17">
        <v>183.32255769053879</v>
      </c>
      <c r="Q17">
        <v>189.1438121126036</v>
      </c>
      <c r="R17">
        <v>183.53233652984437</v>
      </c>
      <c r="S17">
        <v>183.43096920624635</v>
      </c>
      <c r="T17">
        <v>199.66637346824052</v>
      </c>
      <c r="U17">
        <v>210.28831076102691</v>
      </c>
      <c r="V17">
        <v>221.22955773064825</v>
      </c>
      <c r="W17">
        <v>231.8424954553987</v>
      </c>
      <c r="X17">
        <v>241.99705384840982</v>
      </c>
      <c r="Y17">
        <v>252.52074238017732</v>
      </c>
      <c r="Z17">
        <v>263.14528292161287</v>
      </c>
      <c r="AA17">
        <v>273.71587564460168</v>
      </c>
      <c r="AB17">
        <v>284.36568361366159</v>
      </c>
      <c r="AC17">
        <v>302.68851112956401</v>
      </c>
      <c r="AD17">
        <v>323.98516286142024</v>
      </c>
      <c r="AE17">
        <v>345.39064507958818</v>
      </c>
      <c r="AF17">
        <v>366.68479661084575</v>
      </c>
      <c r="AG17">
        <v>387.98743866832211</v>
      </c>
    </row>
    <row r="18" spans="1:33">
      <c r="A18" s="29" t="s">
        <v>593</v>
      </c>
      <c r="B18">
        <v>60.675714154101087</v>
      </c>
      <c r="C18">
        <v>58.969943199956695</v>
      </c>
      <c r="D18">
        <v>60.617362587921285</v>
      </c>
      <c r="E18">
        <v>62.229122492587464</v>
      </c>
      <c r="F18">
        <v>64.041550450199637</v>
      </c>
      <c r="G18">
        <v>65.876332043807366</v>
      </c>
      <c r="H18">
        <v>67.732572942263189</v>
      </c>
      <c r="I18">
        <v>69.671307401114348</v>
      </c>
      <c r="J18">
        <v>71.710404363779759</v>
      </c>
      <c r="K18">
        <v>74.612683511507953</v>
      </c>
      <c r="L18">
        <v>77.692845924893547</v>
      </c>
      <c r="M18">
        <v>80.748742163873601</v>
      </c>
      <c r="N18">
        <v>84.041521263771671</v>
      </c>
      <c r="O18">
        <v>87.379987666225134</v>
      </c>
      <c r="P18">
        <v>90.706074007806777</v>
      </c>
      <c r="Q18">
        <v>94.103853985042619</v>
      </c>
      <c r="R18">
        <v>98.453548357139766</v>
      </c>
      <c r="S18">
        <v>102.90331662643879</v>
      </c>
      <c r="T18">
        <v>106.48877038083799</v>
      </c>
      <c r="U18">
        <v>109.72248045884686</v>
      </c>
      <c r="V18">
        <v>112.63970499864079</v>
      </c>
      <c r="W18">
        <v>115.48481313238355</v>
      </c>
      <c r="X18">
        <v>118.33095241556231</v>
      </c>
      <c r="Y18">
        <v>121.1511729710695</v>
      </c>
      <c r="Z18">
        <v>123.95173659195294</v>
      </c>
      <c r="AA18">
        <v>126.6233746225713</v>
      </c>
      <c r="AB18">
        <v>129.2161502679655</v>
      </c>
      <c r="AC18">
        <v>131.77262786595966</v>
      </c>
      <c r="AD18">
        <v>134.34782479786685</v>
      </c>
      <c r="AE18">
        <v>136.69562241917976</v>
      </c>
      <c r="AF18">
        <v>139.40758165634972</v>
      </c>
      <c r="AG18">
        <v>142.18080905023393</v>
      </c>
    </row>
    <row r="19" spans="1:33">
      <c r="A19" s="29" t="s">
        <v>594</v>
      </c>
      <c r="B19">
        <v>247.42936538345938</v>
      </c>
      <c r="C19">
        <v>236.56910992944276</v>
      </c>
      <c r="D19">
        <v>242.58267470768973</v>
      </c>
      <c r="E19">
        <v>248.41686965301477</v>
      </c>
      <c r="F19">
        <v>254.14257734561716</v>
      </c>
      <c r="G19">
        <v>259.31428142607786</v>
      </c>
      <c r="H19">
        <v>264.1809147796842</v>
      </c>
      <c r="I19">
        <v>270.85575568928533</v>
      </c>
      <c r="J19">
        <v>278.40427842467994</v>
      </c>
      <c r="K19">
        <v>287.18198555640663</v>
      </c>
      <c r="L19">
        <v>298.42792314970723</v>
      </c>
      <c r="M19">
        <v>308.5180368117459</v>
      </c>
      <c r="N19">
        <v>318.28841619325556</v>
      </c>
      <c r="O19">
        <v>329.77959469098511</v>
      </c>
      <c r="P19">
        <v>342.25282455067156</v>
      </c>
      <c r="Q19">
        <v>354.01940948814814</v>
      </c>
      <c r="R19">
        <v>362.36820375657248</v>
      </c>
      <c r="S19">
        <v>372.08385322312279</v>
      </c>
      <c r="T19">
        <v>385.96350003110467</v>
      </c>
      <c r="U19">
        <v>400.89061602594444</v>
      </c>
      <c r="V19">
        <v>418.02366393053933</v>
      </c>
      <c r="W19">
        <v>435.37871821000874</v>
      </c>
      <c r="X19">
        <v>452.82819126098019</v>
      </c>
      <c r="Y19">
        <v>468.17415464451273</v>
      </c>
      <c r="Z19">
        <v>482.9837134306735</v>
      </c>
      <c r="AA19">
        <v>499.04943964979509</v>
      </c>
      <c r="AB19">
        <v>514.58880973147529</v>
      </c>
      <c r="AC19">
        <v>529.97766454756095</v>
      </c>
      <c r="AD19">
        <v>546.52035225363431</v>
      </c>
      <c r="AE19">
        <v>564.0019006025949</v>
      </c>
      <c r="AF19">
        <v>583.77067803390264</v>
      </c>
      <c r="AG19">
        <v>604.77889067024807</v>
      </c>
    </row>
    <row r="20" spans="1:33">
      <c r="A20" s="29" t="s">
        <v>595</v>
      </c>
      <c r="B20">
        <v>7.2942674736101543</v>
      </c>
      <c r="C20">
        <v>7.0200279223321465</v>
      </c>
      <c r="D20">
        <v>7.3143549083321258</v>
      </c>
      <c r="E20">
        <v>7.5634488844410841</v>
      </c>
      <c r="F20">
        <v>7.7831304206359784</v>
      </c>
      <c r="G20">
        <v>7.9774504885384498</v>
      </c>
      <c r="H20">
        <v>8.1560462078792799</v>
      </c>
      <c r="I20">
        <v>8.3789955465965313</v>
      </c>
      <c r="J20">
        <v>8.6035591606182429</v>
      </c>
      <c r="K20">
        <v>8.8056673639110574</v>
      </c>
      <c r="L20">
        <v>9.1079284239072678</v>
      </c>
      <c r="M20">
        <v>9.3745575641232932</v>
      </c>
      <c r="N20">
        <v>9.644063539844824</v>
      </c>
      <c r="O20">
        <v>9.9668133633115428</v>
      </c>
      <c r="P20">
        <v>10.312131219903996</v>
      </c>
      <c r="Q20">
        <v>10.624117121693816</v>
      </c>
      <c r="R20">
        <v>10.829417939318114</v>
      </c>
      <c r="S20">
        <v>11.101746761836159</v>
      </c>
      <c r="T20">
        <v>11.457959257035876</v>
      </c>
      <c r="U20">
        <v>11.827770726089668</v>
      </c>
      <c r="V20">
        <v>12.244674536746356</v>
      </c>
      <c r="W20">
        <v>12.637864563722355</v>
      </c>
      <c r="X20">
        <v>13.051544765530538</v>
      </c>
      <c r="Y20">
        <v>13.406729148127871</v>
      </c>
      <c r="Z20">
        <v>13.764933850941045</v>
      </c>
      <c r="AA20">
        <v>14.170370193904354</v>
      </c>
      <c r="AB20">
        <v>14.557113435420149</v>
      </c>
      <c r="AC20">
        <v>14.946556860372555</v>
      </c>
      <c r="AD20">
        <v>15.374865375085861</v>
      </c>
      <c r="AE20">
        <v>15.835135249117581</v>
      </c>
      <c r="AF20">
        <v>16.331517117945992</v>
      </c>
      <c r="AG20">
        <v>16.856345017138441</v>
      </c>
    </row>
    <row r="21" spans="1:33">
      <c r="A21" s="29" t="s">
        <v>529</v>
      </c>
      <c r="B21">
        <v>46.31802521352639</v>
      </c>
      <c r="C21">
        <v>28.848450924973395</v>
      </c>
      <c r="D21">
        <v>33.225681156885521</v>
      </c>
      <c r="E21">
        <v>38.255390400396685</v>
      </c>
      <c r="F21">
        <v>38.255390400396699</v>
      </c>
      <c r="G21">
        <v>38.255390400396706</v>
      </c>
      <c r="H21">
        <v>38.255390400396699</v>
      </c>
      <c r="I21">
        <v>38.255390400396685</v>
      </c>
      <c r="J21">
        <v>38.255390400396649</v>
      </c>
      <c r="K21">
        <v>16.678222027863178</v>
      </c>
      <c r="L21">
        <v>10.676500565188459</v>
      </c>
      <c r="M21">
        <v>10.676500565188459</v>
      </c>
      <c r="N21">
        <v>10.676500565188462</v>
      </c>
      <c r="O21">
        <v>10.676500565188462</v>
      </c>
      <c r="P21">
        <v>10.676500565188459</v>
      </c>
      <c r="Q21">
        <v>10.676500565188451</v>
      </c>
      <c r="R21">
        <v>5.8683102057884513</v>
      </c>
      <c r="S21">
        <v>1.1193163585235535</v>
      </c>
      <c r="T21">
        <v>1.1193163585235539</v>
      </c>
      <c r="U21">
        <v>1.0587289083246292</v>
      </c>
      <c r="V21">
        <v>0.99814145812570443</v>
      </c>
      <c r="W21">
        <v>0.93755400792677979</v>
      </c>
      <c r="X21">
        <v>0.93755400792678001</v>
      </c>
      <c r="Y21">
        <v>0.93755400792677979</v>
      </c>
      <c r="Z21">
        <v>0.93755400792677979</v>
      </c>
      <c r="AA21">
        <v>0.93755400792677968</v>
      </c>
      <c r="AB21">
        <v>0.93755400792677945</v>
      </c>
      <c r="AC21">
        <v>0.94742299748391434</v>
      </c>
      <c r="AD21">
        <v>0.95729198704104967</v>
      </c>
      <c r="AE21">
        <v>0.9671609765981849</v>
      </c>
      <c r="AF21">
        <v>0.97702996615532012</v>
      </c>
      <c r="AG21">
        <v>0.98689895571245478</v>
      </c>
    </row>
    <row r="22" spans="1:33">
      <c r="A22" s="29" t="s">
        <v>599</v>
      </c>
      <c r="B22">
        <v>112.98526133447901</v>
      </c>
      <c r="C22">
        <v>109.29855461948569</v>
      </c>
      <c r="D22">
        <v>108.17466489287175</v>
      </c>
      <c r="E22">
        <v>107.08641182945121</v>
      </c>
      <c r="F22">
        <v>104.82889076450415</v>
      </c>
      <c r="G22">
        <v>102.70520420405595</v>
      </c>
      <c r="H22">
        <v>100.15400177658012</v>
      </c>
      <c r="I22">
        <v>97.039616444217103</v>
      </c>
      <c r="J22">
        <v>94.470110801418571</v>
      </c>
      <c r="K22">
        <v>93.651399604446837</v>
      </c>
      <c r="L22">
        <v>91.748280894210311</v>
      </c>
      <c r="M22">
        <v>86.620626539361609</v>
      </c>
      <c r="N22">
        <v>78.644993355211597</v>
      </c>
      <c r="O22">
        <v>73.696199206759999</v>
      </c>
      <c r="P22">
        <v>72.994945688889644</v>
      </c>
      <c r="Q22">
        <v>71.541407648711214</v>
      </c>
      <c r="R22">
        <v>53.361664965895351</v>
      </c>
      <c r="S22">
        <v>37.584692840245758</v>
      </c>
      <c r="T22">
        <v>33.191480788412655</v>
      </c>
      <c r="U22">
        <v>32.770559274853113</v>
      </c>
      <c r="V22">
        <v>32.349637761293558</v>
      </c>
      <c r="W22">
        <v>31.92871624773402</v>
      </c>
      <c r="X22">
        <v>30.728265134902792</v>
      </c>
      <c r="Y22">
        <v>29.527814022071528</v>
      </c>
      <c r="Z22">
        <v>28.327362909240279</v>
      </c>
      <c r="AA22">
        <v>27.126911796409022</v>
      </c>
      <c r="AB22">
        <v>25.926460683577773</v>
      </c>
      <c r="AC22">
        <v>23.787542427004546</v>
      </c>
      <c r="AD22">
        <v>21.648624170431322</v>
      </c>
      <c r="AE22">
        <v>19.509705913858109</v>
      </c>
      <c r="AF22">
        <v>17.370787657284879</v>
      </c>
      <c r="AG22">
        <v>15.231869400711647</v>
      </c>
    </row>
    <row r="23" spans="1:33">
      <c r="A23" s="29" t="s">
        <v>718</v>
      </c>
      <c r="B23">
        <v>97.820469381034002</v>
      </c>
      <c r="C23">
        <v>92.108107232849022</v>
      </c>
      <c r="D23">
        <v>96.759443421008271</v>
      </c>
      <c r="E23">
        <v>100.15519438793353</v>
      </c>
      <c r="F23">
        <v>104.56328847294944</v>
      </c>
      <c r="G23">
        <v>109.23810956431851</v>
      </c>
      <c r="H23">
        <v>114.10522178382431</v>
      </c>
      <c r="I23">
        <v>119.58161497582989</v>
      </c>
      <c r="J23">
        <v>125.20844455111796</v>
      </c>
      <c r="K23">
        <v>136.01755284722469</v>
      </c>
      <c r="L23">
        <v>147.15743485567731</v>
      </c>
      <c r="M23">
        <v>158.38850040210022</v>
      </c>
      <c r="N23">
        <v>170.52992973293107</v>
      </c>
      <c r="O23">
        <v>183.35701952695905</v>
      </c>
      <c r="P23">
        <v>196.97421226634458</v>
      </c>
      <c r="Q23">
        <v>211.59321973402976</v>
      </c>
      <c r="R23">
        <v>236.84886010921736</v>
      </c>
      <c r="S23">
        <v>268.19795651899244</v>
      </c>
      <c r="T23">
        <v>297.34935719936777</v>
      </c>
      <c r="U23">
        <v>326.34086680270201</v>
      </c>
      <c r="V23">
        <v>353.97072713458982</v>
      </c>
      <c r="W23">
        <v>382.74936290870824</v>
      </c>
      <c r="X23">
        <v>411.42199698829023</v>
      </c>
      <c r="Y23">
        <v>439.90959992640364</v>
      </c>
      <c r="Z23">
        <v>468.48665889219728</v>
      </c>
      <c r="AA23">
        <v>497.34452251700844</v>
      </c>
      <c r="AB23">
        <v>526.50651384127696</v>
      </c>
      <c r="AC23">
        <v>555.71949019101692</v>
      </c>
      <c r="AD23">
        <v>585.33016445745955</v>
      </c>
      <c r="AE23">
        <v>612.51529115688743</v>
      </c>
      <c r="AF23">
        <v>642.01808349206181</v>
      </c>
      <c r="AG23">
        <v>672.8987604165884</v>
      </c>
    </row>
    <row r="24" spans="1:33">
      <c r="A24" s="29" t="s">
        <v>712</v>
      </c>
      <c r="B24">
        <v>2.4857265311424208</v>
      </c>
      <c r="C24">
        <v>2.3408386158496635</v>
      </c>
      <c r="D24">
        <v>2.3447408362239033</v>
      </c>
      <c r="E24">
        <v>2.386918571182699</v>
      </c>
      <c r="F24">
        <v>2.4252933212125631</v>
      </c>
      <c r="G24">
        <v>2.4611130807961308</v>
      </c>
      <c r="H24">
        <v>2.4959954274912701</v>
      </c>
      <c r="I24">
        <v>2.5306255172922181</v>
      </c>
      <c r="J24">
        <v>2.5640979334663783</v>
      </c>
      <c r="K24">
        <v>2.5353575174275647</v>
      </c>
      <c r="L24">
        <v>2.5490427009242045</v>
      </c>
      <c r="M24">
        <v>2.5897947355579576</v>
      </c>
      <c r="N24">
        <v>2.6417093114526744</v>
      </c>
      <c r="O24">
        <v>2.6958282899370576</v>
      </c>
      <c r="P24">
        <v>2.7543686845177051</v>
      </c>
      <c r="Q24">
        <v>2.8121055074682362</v>
      </c>
      <c r="R24">
        <v>2.3732844772010666</v>
      </c>
      <c r="S24">
        <v>2.0095826735177118</v>
      </c>
      <c r="T24">
        <v>1.970670865863291</v>
      </c>
      <c r="U24">
        <v>2.0418818631119291</v>
      </c>
      <c r="V24">
        <v>2.1207203201043634</v>
      </c>
      <c r="W24">
        <v>2.1517706698990771</v>
      </c>
      <c r="X24">
        <v>2.2198880501873406</v>
      </c>
      <c r="Y24">
        <v>2.2987525675651859</v>
      </c>
      <c r="Z24">
        <v>2.3836863907863406</v>
      </c>
      <c r="AA24">
        <v>2.472820500154489</v>
      </c>
      <c r="AB24">
        <v>2.566555421315742</v>
      </c>
      <c r="AC24">
        <v>2.6577990397299205</v>
      </c>
      <c r="AD24">
        <v>2.7522055981138394</v>
      </c>
      <c r="AE24">
        <v>2.8602663455119157</v>
      </c>
      <c r="AF24">
        <v>2.9664513029563642</v>
      </c>
      <c r="AG24">
        <v>3.0759651691071523</v>
      </c>
    </row>
    <row r="25" spans="1:33">
      <c r="A25" s="29" t="s">
        <v>720</v>
      </c>
      <c r="B25">
        <v>0.28999999999999998</v>
      </c>
      <c r="C25">
        <v>0.28999999999999976</v>
      </c>
      <c r="D25">
        <v>0.28966582350824455</v>
      </c>
      <c r="E25">
        <v>0.28932136714241397</v>
      </c>
      <c r="F25">
        <v>0.28932136714241408</v>
      </c>
      <c r="G25">
        <v>0.28932136714241419</v>
      </c>
      <c r="H25">
        <v>0.28932136714241413</v>
      </c>
      <c r="I25">
        <v>0.28932136714241397</v>
      </c>
      <c r="J25">
        <v>0.2893213671424138</v>
      </c>
      <c r="K25">
        <v>0.28932136714241391</v>
      </c>
      <c r="L25">
        <v>0.28932136714241397</v>
      </c>
      <c r="M25">
        <v>0.28932136714241397</v>
      </c>
      <c r="N25">
        <v>0.28932136714241402</v>
      </c>
      <c r="O25">
        <v>0.28932136714241397</v>
      </c>
      <c r="P25">
        <v>0.28932136714241391</v>
      </c>
      <c r="Q25">
        <v>0.2893213671424138</v>
      </c>
      <c r="R25">
        <v>0.28932136714241374</v>
      </c>
      <c r="S25">
        <v>0.28932136714241374</v>
      </c>
      <c r="T25">
        <v>0.28932136714241374</v>
      </c>
      <c r="U25">
        <v>6.9184989582513792</v>
      </c>
      <c r="V25">
        <v>13.836997916502757</v>
      </c>
      <c r="W25">
        <v>20.755496874754133</v>
      </c>
      <c r="X25">
        <v>23.544896855135242</v>
      </c>
      <c r="Y25">
        <v>26.334296835516337</v>
      </c>
      <c r="Z25">
        <v>29.123696815897439</v>
      </c>
      <c r="AA25">
        <v>31.913096796278534</v>
      </c>
      <c r="AB25">
        <v>34.702496776659629</v>
      </c>
      <c r="AC25">
        <v>35.078501381130529</v>
      </c>
      <c r="AD25">
        <v>35.454505985601457</v>
      </c>
      <c r="AE25">
        <v>35.830510590072386</v>
      </c>
      <c r="AF25">
        <v>36.206515194543307</v>
      </c>
      <c r="AG25">
        <v>36.582519799014214</v>
      </c>
    </row>
    <row r="26" spans="1:33">
      <c r="A26" s="29" t="s">
        <v>721</v>
      </c>
      <c r="B26">
        <v>7.8476290328821835E-2</v>
      </c>
      <c r="C26">
        <v>7.8476290328821766E-2</v>
      </c>
      <c r="D26">
        <v>7.8385859530931953E-2</v>
      </c>
      <c r="E26">
        <v>7.8292646917930128E-2</v>
      </c>
      <c r="F26">
        <v>7.829264691793017E-2</v>
      </c>
      <c r="G26">
        <v>7.8292646917930198E-2</v>
      </c>
      <c r="H26">
        <v>7.8292646917930184E-2</v>
      </c>
      <c r="I26">
        <v>7.8292646917930142E-2</v>
      </c>
      <c r="J26">
        <v>7.82926469179301E-2</v>
      </c>
      <c r="K26">
        <v>7.8292646917930142E-2</v>
      </c>
      <c r="L26">
        <v>7.8292646917930156E-2</v>
      </c>
      <c r="M26">
        <v>7.8292646917930156E-2</v>
      </c>
      <c r="N26">
        <v>7.8292646917930184E-2</v>
      </c>
      <c r="O26">
        <v>7.829264691793017E-2</v>
      </c>
      <c r="P26">
        <v>1.2334569551648695</v>
      </c>
      <c r="Q26">
        <v>0.44406036626052242</v>
      </c>
      <c r="R26">
        <v>0.79733885339873256</v>
      </c>
      <c r="S26">
        <v>0.7200093852412871</v>
      </c>
      <c r="T26">
        <v>4.1117934904635574</v>
      </c>
      <c r="U26">
        <v>4.1117934904635582</v>
      </c>
      <c r="V26">
        <v>2.8061626267890363</v>
      </c>
      <c r="W26">
        <v>2.8061626267890363</v>
      </c>
      <c r="X26">
        <v>2.8061626267890372</v>
      </c>
      <c r="Y26">
        <v>2.8061626267890367</v>
      </c>
      <c r="Z26">
        <v>3.0063815531200664</v>
      </c>
      <c r="AA26">
        <v>3.0063815531200655</v>
      </c>
      <c r="AB26">
        <v>3.0063815531200651</v>
      </c>
      <c r="AC26">
        <v>3.0063815531200651</v>
      </c>
      <c r="AD26">
        <v>3.0063815531200668</v>
      </c>
      <c r="AE26">
        <v>11.688026332132631</v>
      </c>
      <c r="AF26">
        <v>11.688026332132637</v>
      </c>
      <c r="AG26">
        <v>11.688026332132635</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59991.580449204266</v>
      </c>
      <c r="D44">
        <v>60682.333816399376</v>
      </c>
      <c r="E44">
        <v>61381.040636574369</v>
      </c>
      <c r="F44">
        <v>62087.792487153696</v>
      </c>
      <c r="G44">
        <v>62802.682000000023</v>
      </c>
      <c r="H44">
        <v>63421.065342005146</v>
      </c>
      <c r="I44">
        <v>64045.537563425794</v>
      </c>
      <c r="J44">
        <v>64676.158618096451</v>
      </c>
      <c r="K44">
        <v>65312.989050183925</v>
      </c>
      <c r="L44">
        <v>65956.09</v>
      </c>
      <c r="M44">
        <v>66518.97719068767</v>
      </c>
      <c r="N44">
        <v>67086.668213583107</v>
      </c>
      <c r="O44">
        <v>67659.20406589545</v>
      </c>
      <c r="P44">
        <v>68236.62609471516</v>
      </c>
      <c r="Q44">
        <v>68818.97600000001</v>
      </c>
      <c r="R44">
        <v>69322.810489383541</v>
      </c>
      <c r="S44">
        <v>69830.333629884059</v>
      </c>
      <c r="T44">
        <v>70341.572426693441</v>
      </c>
      <c r="U44">
        <v>70856.554082712813</v>
      </c>
      <c r="V44">
        <v>71375.305999999997</v>
      </c>
      <c r="W44">
        <v>71818.612994947311</v>
      </c>
      <c r="X44">
        <v>72264.673338395412</v>
      </c>
      <c r="Y44">
        <v>72713.504131197798</v>
      </c>
      <c r="Z44">
        <v>73165.122580420139</v>
      </c>
      <c r="AA44">
        <v>73619.545999999973</v>
      </c>
      <c r="AB44">
        <v>73995.362001779533</v>
      </c>
      <c r="AC44">
        <v>74373.096484110356</v>
      </c>
      <c r="AD44">
        <v>74752.759240528656</v>
      </c>
      <c r="AE44">
        <v>75134.360114565105</v>
      </c>
      <c r="AF44">
        <v>75517.908999999985</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0.5130558347098072</v>
      </c>
      <c r="D62">
        <v>0.52171262870335378</v>
      </c>
      <c r="E62">
        <v>0.51339081966678324</v>
      </c>
      <c r="F62">
        <v>0.50549257653806889</v>
      </c>
      <c r="G62">
        <v>0.49683521032729261</v>
      </c>
      <c r="H62">
        <v>0.48783911592398216</v>
      </c>
      <c r="I62">
        <v>0.47894979990423753</v>
      </c>
      <c r="J62">
        <v>0.47016168945335035</v>
      </c>
      <c r="K62">
        <v>0.46029906217071753</v>
      </c>
      <c r="L62">
        <v>0.4484380163780316</v>
      </c>
      <c r="M62">
        <v>0.43579819660139751</v>
      </c>
      <c r="N62">
        <v>0.42272838832128734</v>
      </c>
      <c r="O62">
        <v>0.40942375554987009</v>
      </c>
      <c r="P62">
        <v>0.39637595994185043</v>
      </c>
      <c r="Q62">
        <v>0.38364337194773096</v>
      </c>
      <c r="R62">
        <v>0.37196086900255232</v>
      </c>
      <c r="S62">
        <v>0.36120948012139642</v>
      </c>
      <c r="T62">
        <v>0.35000885849122143</v>
      </c>
      <c r="U62">
        <v>0.3386303235909246</v>
      </c>
      <c r="V62">
        <v>0.32796917439093043</v>
      </c>
      <c r="W62">
        <v>0.31768995107272674</v>
      </c>
      <c r="X62">
        <v>0.30792919590917534</v>
      </c>
      <c r="Y62">
        <v>0.29824661571326128</v>
      </c>
      <c r="Z62">
        <v>0.28872881598507094</v>
      </c>
      <c r="AA62">
        <v>0.27941493996731293</v>
      </c>
      <c r="AB62">
        <v>0.2703152947003139</v>
      </c>
      <c r="AC62">
        <v>0.26169669773818593</v>
      </c>
      <c r="AD62">
        <v>0.2530824968455313</v>
      </c>
      <c r="AE62">
        <v>0.24455339423408162</v>
      </c>
      <c r="AF62">
        <v>0.23626226754675791</v>
      </c>
      <c r="AG62">
        <v>0.22827483905921495</v>
      </c>
      <c r="AH62" s="18"/>
      <c r="AI62" s="18"/>
      <c r="AJ62" s="18"/>
      <c r="AK62" s="18"/>
      <c r="AL62" s="18"/>
      <c r="AM62" s="18"/>
      <c r="AN62" s="18"/>
    </row>
    <row r="63" spans="1:40">
      <c r="A63" s="29" t="s">
        <v>276</v>
      </c>
      <c r="B63">
        <v>0.3</v>
      </c>
      <c r="C63">
        <v>0.28694416529019284</v>
      </c>
      <c r="D63">
        <v>0.27828737129664621</v>
      </c>
      <c r="E63">
        <v>0.28660918033321681</v>
      </c>
      <c r="F63">
        <v>0.29450742346193098</v>
      </c>
      <c r="G63">
        <v>0.30065464126893815</v>
      </c>
      <c r="H63">
        <v>0.30347806478609896</v>
      </c>
      <c r="I63">
        <v>0.30604605446620836</v>
      </c>
      <c r="J63">
        <v>0.30856969478380802</v>
      </c>
      <c r="K63">
        <v>0.31101432388217737</v>
      </c>
      <c r="L63">
        <v>0.31328324048362832</v>
      </c>
      <c r="M63">
        <v>0.31641724523493936</v>
      </c>
      <c r="N63">
        <v>0.31926393000733677</v>
      </c>
      <c r="O63">
        <v>0.32258240101717406</v>
      </c>
      <c r="P63">
        <v>0.32564560107919927</v>
      </c>
      <c r="Q63">
        <v>0.32861685713153305</v>
      </c>
      <c r="R63">
        <v>0.33222877597314998</v>
      </c>
      <c r="S63">
        <v>0.33488757836160155</v>
      </c>
      <c r="T63">
        <v>0.3370874810593717</v>
      </c>
      <c r="U63">
        <v>0.33990612700811862</v>
      </c>
      <c r="V63">
        <v>0.34221495929321966</v>
      </c>
      <c r="W63">
        <v>0.34480019459320282</v>
      </c>
      <c r="X63">
        <v>0.34691199606452405</v>
      </c>
      <c r="Y63">
        <v>0.34899168162979149</v>
      </c>
      <c r="Z63">
        <v>0.35102385271437037</v>
      </c>
      <c r="AA63">
        <v>0.3530132193302451</v>
      </c>
      <c r="AB63">
        <v>0.35493443992440832</v>
      </c>
      <c r="AC63">
        <v>0.35696740214919209</v>
      </c>
      <c r="AD63">
        <v>0.35891749464932721</v>
      </c>
      <c r="AE63">
        <v>0.36085504469355173</v>
      </c>
      <c r="AF63">
        <v>0.36276240304244822</v>
      </c>
      <c r="AG63">
        <v>0.36456791194008936</v>
      </c>
      <c r="AH63" s="18"/>
      <c r="AI63" s="18"/>
      <c r="AJ63" s="18"/>
      <c r="AK63" s="18"/>
      <c r="AL63" s="18"/>
      <c r="AM63" s="18"/>
      <c r="AN63" s="18"/>
    </row>
    <row r="64" spans="1:40">
      <c r="A64" s="29" t="s">
        <v>277</v>
      </c>
      <c r="B64">
        <v>0.2</v>
      </c>
      <c r="C64">
        <v>0.2</v>
      </c>
      <c r="D64">
        <v>0.19999999999999998</v>
      </c>
      <c r="E64">
        <v>0.2</v>
      </c>
      <c r="F64">
        <v>0.19999999999999998</v>
      </c>
      <c r="G64">
        <v>0.20251014840376919</v>
      </c>
      <c r="H64">
        <v>0.208682819289919</v>
      </c>
      <c r="I64">
        <v>0.21500414562955414</v>
      </c>
      <c r="J64">
        <v>0.22126861576284163</v>
      </c>
      <c r="K64">
        <v>0.22868661394710499</v>
      </c>
      <c r="L64">
        <v>0.23827874313834002</v>
      </c>
      <c r="M64">
        <v>0.2477845581636631</v>
      </c>
      <c r="N64">
        <v>0.25800768167137583</v>
      </c>
      <c r="O64">
        <v>0.26799384343295579</v>
      </c>
      <c r="P64">
        <v>0.2779784389789503</v>
      </c>
      <c r="Q64">
        <v>0.28773977092073599</v>
      </c>
      <c r="R64">
        <v>0.2958103550242977</v>
      </c>
      <c r="S64">
        <v>0.30390294151700203</v>
      </c>
      <c r="T64">
        <v>0.31290366044940693</v>
      </c>
      <c r="U64">
        <v>0.32146354940095689</v>
      </c>
      <c r="V64">
        <v>0.32981586631584991</v>
      </c>
      <c r="W64">
        <v>0.33750985433407044</v>
      </c>
      <c r="X64">
        <v>0.34515880802630061</v>
      </c>
      <c r="Y64">
        <v>0.35276170265694723</v>
      </c>
      <c r="Z64">
        <v>0.36024733130055875</v>
      </c>
      <c r="AA64">
        <v>0.36757184070244192</v>
      </c>
      <c r="AB64">
        <v>0.37475026537527767</v>
      </c>
      <c r="AC64">
        <v>0.38133590011262197</v>
      </c>
      <c r="AD64">
        <v>0.38800000850514144</v>
      </c>
      <c r="AE64">
        <v>0.3945915610723667</v>
      </c>
      <c r="AF64">
        <v>0.40097532941079383</v>
      </c>
      <c r="AG64">
        <v>0.40715724900069566</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0.36701475274748263</v>
      </c>
      <c r="B72">
        <v>0.34343974319465537</v>
      </c>
      <c r="C72">
        <v>0.41131618135928261</v>
      </c>
      <c r="D72">
        <v>0.35761038476011603</v>
      </c>
      <c r="E72">
        <v>0.3623431598915044</v>
      </c>
      <c r="F72">
        <v>0.42788844536826182</v>
      </c>
      <c r="G72">
        <v>0.43399898611763632</v>
      </c>
      <c r="H72">
        <v>0.44052120592075011</v>
      </c>
      <c r="I72">
        <v>0.44719197045127684</v>
      </c>
      <c r="J72">
        <v>0.45556389589640078</v>
      </c>
      <c r="K72">
        <v>0.46754949410806568</v>
      </c>
      <c r="L72">
        <v>0.47960230476648386</v>
      </c>
      <c r="M72">
        <v>0.4936815265331006</v>
      </c>
      <c r="N72">
        <v>0.507876741926088</v>
      </c>
      <c r="O72">
        <v>0.52301829510225983</v>
      </c>
      <c r="P72">
        <v>0.53876907651229966</v>
      </c>
      <c r="Q72">
        <v>0.55097286518019895</v>
      </c>
      <c r="R72">
        <v>0.62136076209734625</v>
      </c>
      <c r="S72">
        <v>0.64091113114122444</v>
      </c>
      <c r="T72">
        <v>0.65976564914345981</v>
      </c>
      <c r="U72">
        <v>0.68002782659218564</v>
      </c>
      <c r="V72">
        <v>0.69895592356653657</v>
      </c>
      <c r="W72">
        <v>0.71932534990876817</v>
      </c>
      <c r="X72">
        <v>0.74079848635586021</v>
      </c>
      <c r="Y72">
        <v>0.76325316609473948</v>
      </c>
      <c r="Z72">
        <v>0.78656602443002266</v>
      </c>
      <c r="AA72">
        <v>0.81088014124187346</v>
      </c>
      <c r="AB72">
        <v>0.83416778018641347</v>
      </c>
      <c r="AC72">
        <v>0.85930985627005296</v>
      </c>
      <c r="AD72">
        <v>0.8856816258050797</v>
      </c>
      <c r="AE72">
        <v>0.98378272029133107</v>
      </c>
      <c r="AF72">
        <v>1.0139712112026611</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row>
    <row r="107" spans="1:47">
      <c r="A107" s="29" t="s">
        <v>275</v>
      </c>
      <c r="B107" s="29" t="s">
        <v>534</v>
      </c>
      <c r="C107" t="s">
        <v>395</v>
      </c>
      <c r="D107" t="s">
        <v>395</v>
      </c>
      <c r="E107" t="s">
        <v>395</v>
      </c>
      <c r="F107" t="s">
        <v>395</v>
      </c>
      <c r="G107" t="s">
        <v>395</v>
      </c>
    </row>
    <row r="108" spans="1:47">
      <c r="A108" s="29" t="s">
        <v>276</v>
      </c>
      <c r="B108" s="29" t="s">
        <v>532</v>
      </c>
      <c r="Z108" t="s">
        <v>395</v>
      </c>
      <c r="AA108" t="s">
        <v>395</v>
      </c>
      <c r="AB108" t="s">
        <v>395</v>
      </c>
      <c r="AC108" t="s">
        <v>395</v>
      </c>
      <c r="AD108" t="s">
        <v>395</v>
      </c>
      <c r="AE108" t="s">
        <v>395</v>
      </c>
      <c r="AF108" t="s">
        <v>395</v>
      </c>
      <c r="AG108" t="s">
        <v>395</v>
      </c>
      <c r="AH108" t="s">
        <v>395</v>
      </c>
    </row>
    <row r="109" spans="1:47">
      <c r="A109" s="29" t="s">
        <v>276</v>
      </c>
      <c r="B109" s="29" t="s">
        <v>533</v>
      </c>
      <c r="Q109" t="s">
        <v>395</v>
      </c>
      <c r="R109" t="s">
        <v>395</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row>
    <row r="113" spans="1:34">
      <c r="A113" s="29" t="s">
        <v>276</v>
      </c>
      <c r="B113" s="29" t="s">
        <v>537</v>
      </c>
      <c r="C113" t="s">
        <v>395</v>
      </c>
      <c r="D113" t="s">
        <v>395</v>
      </c>
      <c r="F113" t="s">
        <v>395</v>
      </c>
      <c r="G113" t="s">
        <v>395</v>
      </c>
    </row>
    <row r="114" spans="1:34">
      <c r="A114" s="29" t="s">
        <v>277</v>
      </c>
      <c r="B114" s="29" t="s">
        <v>535</v>
      </c>
      <c r="AG114" t="s">
        <v>395</v>
      </c>
      <c r="AH114" t="s">
        <v>395</v>
      </c>
    </row>
    <row r="115" spans="1:34">
      <c r="A115" s="29" t="s">
        <v>277</v>
      </c>
      <c r="B115" s="29" t="s">
        <v>536</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537</v>
      </c>
      <c r="E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538</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t="s">
        <v>277</v>
      </c>
      <c r="B118" s="29" t="s">
        <v>600</v>
      </c>
      <c r="C118" t="s">
        <v>395</v>
      </c>
      <c r="D118" t="s">
        <v>395</v>
      </c>
      <c r="E118" t="s">
        <v>395</v>
      </c>
      <c r="F118" t="s">
        <v>395</v>
      </c>
      <c r="G118" t="s">
        <v>395</v>
      </c>
      <c r="H118" t="s">
        <v>395</v>
      </c>
      <c r="I118" t="s">
        <v>395</v>
      </c>
      <c r="J118" t="s">
        <v>395</v>
      </c>
      <c r="K118" t="s">
        <v>395</v>
      </c>
      <c r="L118" t="s">
        <v>395</v>
      </c>
      <c r="M118" t="s">
        <v>395</v>
      </c>
      <c r="N118" t="s">
        <v>395</v>
      </c>
      <c r="O118" t="s">
        <v>395</v>
      </c>
      <c r="P118" t="s">
        <v>395</v>
      </c>
      <c r="Q118" t="s">
        <v>395</v>
      </c>
      <c r="R118" t="s">
        <v>395</v>
      </c>
      <c r="S118" t="s">
        <v>395</v>
      </c>
      <c r="T118" t="s">
        <v>395</v>
      </c>
      <c r="U118" t="s">
        <v>395</v>
      </c>
      <c r="V118" t="s">
        <v>395</v>
      </c>
      <c r="W118" t="s">
        <v>395</v>
      </c>
      <c r="X118" t="s">
        <v>395</v>
      </c>
      <c r="Y118" t="s">
        <v>395</v>
      </c>
      <c r="Z118" t="s">
        <v>395</v>
      </c>
      <c r="AA118" t="s">
        <v>395</v>
      </c>
      <c r="AB118" t="s">
        <v>395</v>
      </c>
      <c r="AC118" t="s">
        <v>395</v>
      </c>
      <c r="AD118" t="s">
        <v>395</v>
      </c>
      <c r="AE118" t="s">
        <v>395</v>
      </c>
      <c r="AF118" t="s">
        <v>395</v>
      </c>
      <c r="AG118" t="s">
        <v>395</v>
      </c>
      <c r="AH118" t="s">
        <v>395</v>
      </c>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118.31800019705089</v>
      </c>
      <c r="C131">
        <v>105.20749883011216</v>
      </c>
      <c r="D131">
        <v>108.98278379883153</v>
      </c>
      <c r="E131">
        <v>111.51375038722684</v>
      </c>
      <c r="F131">
        <v>115.07139611613219</v>
      </c>
      <c r="G131">
        <v>118.77437093419734</v>
      </c>
      <c r="H131">
        <v>122.57946958502519</v>
      </c>
      <c r="I131">
        <v>126.48818921712517</v>
      </c>
      <c r="J131">
        <v>130.30284278201952</v>
      </c>
      <c r="K131">
        <v>137.96709042682056</v>
      </c>
      <c r="L131">
        <v>143.9221750555235</v>
      </c>
      <c r="M131">
        <v>149.20059905472306</v>
      </c>
      <c r="N131">
        <v>155.15087222968077</v>
      </c>
      <c r="O131">
        <v>161.50984356640379</v>
      </c>
      <c r="P131">
        <v>168.50659045023787</v>
      </c>
      <c r="Q131">
        <v>175.47315263343586</v>
      </c>
      <c r="R131">
        <v>188.3071238767825</v>
      </c>
      <c r="S131">
        <v>199.70531819329409</v>
      </c>
      <c r="T131">
        <v>206.24131940934114</v>
      </c>
      <c r="U131">
        <v>214.73924910342402</v>
      </c>
      <c r="V131">
        <v>222.97937422984126</v>
      </c>
      <c r="W131">
        <v>232.65162234242086</v>
      </c>
      <c r="X131">
        <v>241.93434369191181</v>
      </c>
      <c r="Y131">
        <v>251.79735774618797</v>
      </c>
      <c r="Z131">
        <v>262.24565068512004</v>
      </c>
      <c r="AA131">
        <v>273.13711632918711</v>
      </c>
      <c r="AB131">
        <v>284.54637693001854</v>
      </c>
      <c r="AC131">
        <v>295.5365160046415</v>
      </c>
      <c r="AD131">
        <v>307.17050292320329</v>
      </c>
      <c r="AE131">
        <v>321.76706727060798</v>
      </c>
      <c r="AF131">
        <v>334.40156697419366</v>
      </c>
      <c r="AG131">
        <v>347.48120535821721</v>
      </c>
    </row>
    <row r="132" spans="1:40">
      <c r="A132" s="29" t="s">
        <v>712</v>
      </c>
      <c r="B132" s="176">
        <v>9.105219638317962</v>
      </c>
      <c r="C132" s="176">
        <v>8.6711604919403165</v>
      </c>
      <c r="D132" s="176">
        <v>8.7417756509500997</v>
      </c>
      <c r="E132" s="29">
        <v>8.8582998472749175</v>
      </c>
      <c r="F132" s="176">
        <v>8.9558774955620972</v>
      </c>
      <c r="G132" s="22">
        <v>9.0568431711112076</v>
      </c>
      <c r="H132" s="22">
        <v>9.1566121267658556</v>
      </c>
      <c r="I132">
        <v>9.2424092687145674</v>
      </c>
      <c r="J132">
        <v>9.34080207803866</v>
      </c>
      <c r="K132">
        <v>9.3656791334933747</v>
      </c>
      <c r="L132">
        <v>9.4168685780364072</v>
      </c>
      <c r="M132">
        <v>9.5098624953834907</v>
      </c>
      <c r="N132">
        <v>8.346432114155709</v>
      </c>
      <c r="O132">
        <v>7.7064344440729453</v>
      </c>
      <c r="P132">
        <v>7.6912046812181618</v>
      </c>
      <c r="Q132">
        <v>7.8302088569704873</v>
      </c>
      <c r="R132">
        <v>8.0024164407161678</v>
      </c>
      <c r="S132">
        <v>8.1918329825639393</v>
      </c>
      <c r="T132">
        <v>8.4002216750999317</v>
      </c>
      <c r="U132">
        <v>8.6065776639209872</v>
      </c>
      <c r="V132">
        <v>8.8248272104100209</v>
      </c>
      <c r="W132">
        <v>9.0536671266726607</v>
      </c>
      <c r="X132">
        <v>9.3659416858316451</v>
      </c>
      <c r="Y132">
        <v>9.6773269712285757</v>
      </c>
      <c r="Z132">
        <v>10.001442389001056</v>
      </c>
      <c r="AA132">
        <v>10.341057366033787</v>
      </c>
      <c r="AB132">
        <v>10.703086637305075</v>
      </c>
      <c r="AC132">
        <v>11.880837692742963</v>
      </c>
      <c r="AD132">
        <v>13.010068335175934</v>
      </c>
      <c r="AE132">
        <v>14.120092585832598</v>
      </c>
      <c r="AF132">
        <v>15.288304549931254</v>
      </c>
      <c r="AG132">
        <v>16.474762987567711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8671875" defaultRowHeight="14.4"/>
  <cols>
    <col min="1" max="1" width="13.44140625" customWidth="1"/>
    <col min="3" max="3" width="13.44140625" bestFit="1" customWidth="1"/>
    <col min="4" max="33" width="10.441406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104.58379244227739</v>
      </c>
      <c r="M7" s="6">
        <f t="shared" si="1"/>
        <v>106.79692272940403</v>
      </c>
      <c r="N7" s="6">
        <f t="shared" si="1"/>
        <v>109.33123750598057</v>
      </c>
      <c r="O7" s="6">
        <f t="shared" si="1"/>
        <v>111.66638910001942</v>
      </c>
      <c r="P7" s="6">
        <f t="shared" si="1"/>
        <v>113.90838953579963</v>
      </c>
      <c r="Q7" s="6">
        <f t="shared" si="1"/>
        <v>116.07790095436678</v>
      </c>
      <c r="R7" s="6">
        <f t="shared" si="1"/>
        <v>118.0247229622309</v>
      </c>
      <c r="S7" s="6">
        <f t="shared" si="1"/>
        <v>121.86868897890483</v>
      </c>
      <c r="T7" s="6">
        <f t="shared" si="1"/>
        <v>125.29403503073209</v>
      </c>
      <c r="U7" s="6">
        <f t="shared" si="1"/>
        <v>128.22990244417002</v>
      </c>
      <c r="V7" s="6">
        <f t="shared" si="1"/>
        <v>131.35710256704982</v>
      </c>
      <c r="W7" s="6">
        <f t="shared" si="1"/>
        <v>134.42679271077947</v>
      </c>
      <c r="X7" s="6">
        <f t="shared" si="1"/>
        <v>137.4402008805321</v>
      </c>
      <c r="Y7" s="6">
        <f t="shared" si="1"/>
        <v>140.58379638182541</v>
      </c>
      <c r="Z7" s="6">
        <f t="shared" si="1"/>
        <v>145.85486500292669</v>
      </c>
      <c r="AA7" s="6">
        <f t="shared" si="1"/>
        <v>151.18052328222458</v>
      </c>
      <c r="AB7" s="6">
        <f t="shared" si="1"/>
        <v>154.60955268098056</v>
      </c>
      <c r="AC7" s="6">
        <f t="shared" si="1"/>
        <v>157.61414586411883</v>
      </c>
      <c r="AD7" s="6">
        <f t="shared" si="1"/>
        <v>160.18404927267753</v>
      </c>
      <c r="AE7" s="6">
        <f t="shared" si="1"/>
        <v>163.02931159628579</v>
      </c>
      <c r="AF7" s="6">
        <f t="shared" si="1"/>
        <v>181.49005205720482</v>
      </c>
      <c r="AG7" s="6">
        <f t="shared" si="1"/>
        <v>204.09202073102716</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2657.6290695093003</v>
      </c>
      <c r="M8" s="6">
        <f t="shared" si="2"/>
        <v>2727.9850607189774</v>
      </c>
      <c r="N8" s="6">
        <f t="shared" si="2"/>
        <v>2804.2119701359775</v>
      </c>
      <c r="O8" s="6">
        <f t="shared" si="2"/>
        <v>2881.3640908207881</v>
      </c>
      <c r="P8" s="6">
        <f t="shared" si="2"/>
        <v>2958.5245138420169</v>
      </c>
      <c r="Q8" s="6">
        <f t="shared" si="2"/>
        <v>3035.0124602125188</v>
      </c>
      <c r="R8" s="6">
        <f t="shared" si="2"/>
        <v>3111.391902662654</v>
      </c>
      <c r="S8" s="6">
        <f t="shared" si="2"/>
        <v>3193.5902487164026</v>
      </c>
      <c r="T8" s="6">
        <f t="shared" si="2"/>
        <v>3298.1296527392778</v>
      </c>
      <c r="U8" s="6">
        <f t="shared" si="2"/>
        <v>3410.2307473968767</v>
      </c>
      <c r="V8" s="6">
        <f t="shared" si="2"/>
        <v>3537.0705639406992</v>
      </c>
      <c r="W8" s="6">
        <f t="shared" si="2"/>
        <v>3671.6464224669685</v>
      </c>
      <c r="X8" s="6">
        <f t="shared" si="2"/>
        <v>3813.2762723594074</v>
      </c>
      <c r="Y8" s="6">
        <f t="shared" si="2"/>
        <v>3963.9374818168708</v>
      </c>
      <c r="Z8" s="6">
        <f t="shared" si="2"/>
        <v>4117.8140421415765</v>
      </c>
      <c r="AA8" s="6">
        <f t="shared" si="2"/>
        <v>4271.0619898818513</v>
      </c>
      <c r="AB8" s="6">
        <f t="shared" si="2"/>
        <v>4428.917002743482</v>
      </c>
      <c r="AC8" s="6">
        <f t="shared" si="2"/>
        <v>4593.5936918355956</v>
      </c>
      <c r="AD8" s="6">
        <f t="shared" si="2"/>
        <v>4764.7966721926678</v>
      </c>
      <c r="AE8" s="6">
        <f t="shared" si="2"/>
        <v>4939.9889083449789</v>
      </c>
      <c r="AF8" s="6">
        <f t="shared" si="2"/>
        <v>5960.0992839652336</v>
      </c>
      <c r="AG8" s="6">
        <f t="shared" si="2"/>
        <v>7263.1786824550945</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76.664784708124998</v>
      </c>
      <c r="M9" s="6">
        <f t="shared" si="4"/>
        <v>77.202853811689408</v>
      </c>
      <c r="N9" s="6">
        <f t="shared" si="4"/>
        <v>78.23524571586043</v>
      </c>
      <c r="O9" s="6">
        <f t="shared" si="4"/>
        <v>79.12379281917616</v>
      </c>
      <c r="P9" s="6">
        <f t="shared" si="4"/>
        <v>79.979736254937706</v>
      </c>
      <c r="Q9" s="6">
        <f t="shared" si="4"/>
        <v>80.807667655183849</v>
      </c>
      <c r="R9" s="6">
        <f t="shared" si="4"/>
        <v>81.616629948664766</v>
      </c>
      <c r="S9" s="6">
        <f t="shared" si="4"/>
        <v>82.89660483415814</v>
      </c>
      <c r="T9" s="6">
        <f t="shared" si="4"/>
        <v>83.594182700780109</v>
      </c>
      <c r="U9" s="6">
        <f t="shared" si="4"/>
        <v>84.509874550406124</v>
      </c>
      <c r="V9" s="6">
        <f t="shared" si="4"/>
        <v>85.71405778221866</v>
      </c>
      <c r="W9" s="6">
        <f t="shared" si="4"/>
        <v>87.022540906371077</v>
      </c>
      <c r="X9" s="6">
        <f t="shared" si="4"/>
        <v>88.40594874175261</v>
      </c>
      <c r="Y9" s="6">
        <f t="shared" si="4"/>
        <v>89.800006974030296</v>
      </c>
      <c r="Z9" s="6">
        <f t="shared" si="4"/>
        <v>71.408724714444347</v>
      </c>
      <c r="AA9" s="6">
        <f t="shared" si="4"/>
        <v>56.11156429130925</v>
      </c>
      <c r="AB9" s="6">
        <f t="shared" si="4"/>
        <v>54.268557276261291</v>
      </c>
      <c r="AC9" s="6">
        <f t="shared" si="4"/>
        <v>56.071039798871034</v>
      </c>
      <c r="AD9" s="6">
        <f t="shared" si="4"/>
        <v>58.283702969458197</v>
      </c>
      <c r="AE9" s="6">
        <f t="shared" si="4"/>
        <v>58.354376084105645</v>
      </c>
      <c r="AF9" s="6">
        <f t="shared" si="4"/>
        <v>68.469763153483044</v>
      </c>
      <c r="AG9" s="6">
        <f t="shared" si="4"/>
        <v>81.309023925097122</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2.3639341627487047</v>
      </c>
      <c r="M10" s="6">
        <f t="shared" si="6"/>
        <v>2.4064571516590818</v>
      </c>
      <c r="N10" s="6">
        <f t="shared" si="6"/>
        <v>2.4451460255768618</v>
      </c>
      <c r="O10" s="6">
        <f t="shared" si="6"/>
        <v>2.4812589946832504</v>
      </c>
      <c r="P10" s="6">
        <f t="shared" si="6"/>
        <v>2.5164268775279415</v>
      </c>
      <c r="Q10" s="6">
        <f t="shared" si="6"/>
        <v>2.5513404385811764</v>
      </c>
      <c r="R10" s="6">
        <f t="shared" si="6"/>
        <v>2.5850868496477695</v>
      </c>
      <c r="S10" s="6">
        <f t="shared" si="6"/>
        <v>2.5561111734126181</v>
      </c>
      <c r="T10" s="6">
        <f t="shared" si="6"/>
        <v>2.5699083796076065</v>
      </c>
      <c r="U10" s="6">
        <f t="shared" si="6"/>
        <v>2.6109939978490622</v>
      </c>
      <c r="V10" s="6">
        <f t="shared" si="6"/>
        <v>2.6633335304772268</v>
      </c>
      <c r="W10" s="6">
        <f t="shared" si="6"/>
        <v>2.7178955102559077</v>
      </c>
      <c r="X10" s="6">
        <f t="shared" si="6"/>
        <v>2.7769150984816351</v>
      </c>
      <c r="Y10" s="6">
        <f t="shared" si="6"/>
        <v>2.8351245372873062</v>
      </c>
      <c r="Z10" s="6">
        <f t="shared" si="6"/>
        <v>2.3927114531821392</v>
      </c>
      <c r="AA10" s="6">
        <f t="shared" si="6"/>
        <v>2.0260324985199172</v>
      </c>
      <c r="AB10" s="6">
        <f t="shared" si="6"/>
        <v>1.9868021707892287</v>
      </c>
      <c r="AC10" s="6">
        <f t="shared" si="6"/>
        <v>2.058596079335028</v>
      </c>
      <c r="AD10" s="6">
        <f t="shared" si="6"/>
        <v>2.1380798836615429</v>
      </c>
      <c r="AE10" s="6">
        <f t="shared" si="6"/>
        <v>2.1693844020590771</v>
      </c>
      <c r="AF10" s="6">
        <f t="shared" si="6"/>
        <v>2.5875644537359914</v>
      </c>
      <c r="AG10" s="6">
        <f t="shared" si="6"/>
        <v>3.1011440728723403</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157.92747667142598</v>
      </c>
      <c r="M11" s="6">
        <f t="shared" si="7"/>
        <v>161.91758674754672</v>
      </c>
      <c r="N11" s="6">
        <f t="shared" si="7"/>
        <v>166.57910711323512</v>
      </c>
      <c r="O11" s="6">
        <f t="shared" si="7"/>
        <v>170.99540369354156</v>
      </c>
      <c r="P11" s="6">
        <f t="shared" si="7"/>
        <v>175.24326745813153</v>
      </c>
      <c r="Q11" s="6">
        <f t="shared" si="7"/>
        <v>179.13814028272782</v>
      </c>
      <c r="R11" s="6">
        <f t="shared" si="7"/>
        <v>182.74363308248255</v>
      </c>
      <c r="S11" s="6">
        <f t="shared" si="7"/>
        <v>191.11758972382651</v>
      </c>
      <c r="T11" s="6">
        <f t="shared" si="7"/>
        <v>197.19344222386164</v>
      </c>
      <c r="U11" s="6">
        <f t="shared" si="7"/>
        <v>202.32707693968663</v>
      </c>
      <c r="V11" s="6">
        <f t="shared" si="7"/>
        <v>207.99351137836629</v>
      </c>
      <c r="W11" s="6">
        <f t="shared" si="7"/>
        <v>213.60524116257113</v>
      </c>
      <c r="X11" s="6">
        <f t="shared" si="7"/>
        <v>219.20477588357028</v>
      </c>
      <c r="Y11" s="6">
        <f t="shared" si="7"/>
        <v>225.06548613674136</v>
      </c>
      <c r="Z11" s="6">
        <f t="shared" si="7"/>
        <v>236.61502948842141</v>
      </c>
      <c r="AA11" s="6">
        <f t="shared" si="7"/>
        <v>247.6429637393467</v>
      </c>
      <c r="AB11" s="6">
        <f t="shared" si="7"/>
        <v>253.14781808596189</v>
      </c>
      <c r="AC11" s="6">
        <f t="shared" si="7"/>
        <v>257.57780130863193</v>
      </c>
      <c r="AD11" s="6">
        <f t="shared" si="7"/>
        <v>261.28331571975514</v>
      </c>
      <c r="AE11" s="6">
        <f t="shared" si="7"/>
        <v>265.85442765057161</v>
      </c>
      <c r="AF11" s="6">
        <f t="shared" si="7"/>
        <v>294.84134136621412</v>
      </c>
      <c r="AG11" s="6">
        <f t="shared" si="7"/>
        <v>330.26123029141678</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0.28881212164124198</v>
      </c>
      <c r="M12" s="6">
        <f t="shared" si="8"/>
        <v>0.71810953143949552</v>
      </c>
      <c r="N12" s="6">
        <f t="shared" si="8"/>
        <v>0.71810953143949596</v>
      </c>
      <c r="O12" s="6">
        <f t="shared" si="8"/>
        <v>0.7181095314394963</v>
      </c>
      <c r="P12" s="6">
        <f t="shared" si="8"/>
        <v>0.71810953143949618</v>
      </c>
      <c r="Q12" s="6">
        <f t="shared" si="8"/>
        <v>0.71810953143949585</v>
      </c>
      <c r="R12" s="6">
        <f t="shared" si="8"/>
        <v>0.71810953143949541</v>
      </c>
      <c r="S12" s="6">
        <f t="shared" si="8"/>
        <v>0.71810953143949585</v>
      </c>
      <c r="T12" s="6">
        <f t="shared" si="8"/>
        <v>0.71810953143949596</v>
      </c>
      <c r="U12" s="6">
        <f t="shared" si="8"/>
        <v>0.71810953143949585</v>
      </c>
      <c r="V12" s="6">
        <f t="shared" si="8"/>
        <v>0.71810953143949596</v>
      </c>
      <c r="W12" s="6">
        <f t="shared" si="8"/>
        <v>0.71810953143949574</v>
      </c>
      <c r="X12" s="6">
        <f t="shared" si="8"/>
        <v>0.42094389964980716</v>
      </c>
      <c r="Y12" s="6">
        <f t="shared" si="8"/>
        <v>0.57320948922358128</v>
      </c>
      <c r="Z12" s="6">
        <f t="shared" si="8"/>
        <v>0.84791791676781325</v>
      </c>
      <c r="AA12" s="6">
        <f t="shared" si="8"/>
        <v>1.0971754791500714</v>
      </c>
      <c r="AB12" s="6">
        <f t="shared" si="8"/>
        <v>4.1360136048066183</v>
      </c>
      <c r="AC12" s="6">
        <f t="shared" si="8"/>
        <v>5.8815043792241122</v>
      </c>
      <c r="AD12" s="6">
        <f t="shared" si="8"/>
        <v>7.6269951536416025</v>
      </c>
      <c r="AE12" s="6">
        <f t="shared" si="8"/>
        <v>9.3724859280590973</v>
      </c>
      <c r="AF12" s="6">
        <f t="shared" si="8"/>
        <v>14.935032093753204</v>
      </c>
      <c r="AG12" s="6">
        <f t="shared" si="8"/>
        <v>22.778145092140875</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0.29578233568902662</v>
      </c>
      <c r="M13" s="6">
        <f t="shared" si="9"/>
        <v>0.29965883734468213</v>
      </c>
      <c r="N13" s="6">
        <f t="shared" si="9"/>
        <v>0.30510783047701795</v>
      </c>
      <c r="O13" s="6">
        <f t="shared" si="9"/>
        <v>0.31077941384714114</v>
      </c>
      <c r="P13" s="6">
        <f t="shared" si="9"/>
        <v>0.31660741303428919</v>
      </c>
      <c r="Q13" s="6">
        <f t="shared" si="9"/>
        <v>0.32259412111443642</v>
      </c>
      <c r="R13" s="6">
        <f t="shared" si="9"/>
        <v>0.32843675488442264</v>
      </c>
      <c r="S13" s="6">
        <f t="shared" si="9"/>
        <v>0.34017553832812769</v>
      </c>
      <c r="T13" s="6">
        <f t="shared" si="9"/>
        <v>0.34929651824488434</v>
      </c>
      <c r="U13" s="6">
        <f t="shared" si="9"/>
        <v>0.35738110516356125</v>
      </c>
      <c r="V13" s="6">
        <f t="shared" si="9"/>
        <v>0.36649471571855119</v>
      </c>
      <c r="W13" s="6">
        <f t="shared" si="9"/>
        <v>0.37623430020303139</v>
      </c>
      <c r="X13" s="6">
        <f t="shared" si="9"/>
        <v>0.38695072016833099</v>
      </c>
      <c r="Y13" s="6">
        <f t="shared" si="9"/>
        <v>0.39762090837279734</v>
      </c>
      <c r="Z13" s="6">
        <f t="shared" si="9"/>
        <v>0.41727779005649118</v>
      </c>
      <c r="AA13" s="6">
        <f t="shared" si="9"/>
        <v>0.43473559425747638</v>
      </c>
      <c r="AB13" s="6">
        <f t="shared" si="9"/>
        <v>0.4447463228271637</v>
      </c>
      <c r="AC13" s="6">
        <f t="shared" si="9"/>
        <v>0.45776199781860749</v>
      </c>
      <c r="AD13" s="6">
        <f t="shared" si="9"/>
        <v>0.47038281187511288</v>
      </c>
      <c r="AE13" s="6">
        <f t="shared" si="9"/>
        <v>0.48519710693307277</v>
      </c>
      <c r="AF13" s="6">
        <f t="shared" si="9"/>
        <v>0.56468061453883955</v>
      </c>
      <c r="AG13" s="6">
        <f t="shared" si="9"/>
        <v>0.66107341866312863</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8.211381866897044E-2</v>
      </c>
      <c r="M14" s="6">
        <f t="shared" si="10"/>
        <v>8.3652450356758334E-2</v>
      </c>
      <c r="N14" s="6">
        <f t="shared" si="10"/>
        <v>8.5478428621266575E-2</v>
      </c>
      <c r="O14" s="6">
        <f t="shared" si="10"/>
        <v>8.7276181911024611E-2</v>
      </c>
      <c r="P14" s="6">
        <f t="shared" si="10"/>
        <v>8.9066000513725277E-2</v>
      </c>
      <c r="Q14" s="6">
        <f t="shared" si="10"/>
        <v>9.0741207374442329E-2</v>
      </c>
      <c r="R14" s="6">
        <f t="shared" si="10"/>
        <v>9.223059250274819E-2</v>
      </c>
      <c r="S14" s="6">
        <f t="shared" si="10"/>
        <v>9.5401037452704382E-2</v>
      </c>
      <c r="T14" s="6">
        <f t="shared" si="10"/>
        <v>9.7881390964571408E-2</v>
      </c>
      <c r="U14" s="6">
        <f t="shared" si="10"/>
        <v>9.9947131180187082E-2</v>
      </c>
      <c r="V14" s="6">
        <f t="shared" si="10"/>
        <v>0.10209511066479199</v>
      </c>
      <c r="W14" s="6">
        <f t="shared" si="10"/>
        <v>0.10416963626290876</v>
      </c>
      <c r="X14" s="6">
        <f t="shared" si="10"/>
        <v>0.10614638768505434</v>
      </c>
      <c r="Y14" s="6">
        <f t="shared" si="10"/>
        <v>0.10825116730352777</v>
      </c>
      <c r="Z14" s="6">
        <f t="shared" si="10"/>
        <v>0.11251444192455833</v>
      </c>
      <c r="AA14" s="6">
        <f t="shared" si="10"/>
        <v>0.11659969719404417</v>
      </c>
      <c r="AB14" s="6">
        <f t="shared" si="10"/>
        <v>0.11884237080967289</v>
      </c>
      <c r="AC14" s="6">
        <f t="shared" si="10"/>
        <v>0.12048763622178695</v>
      </c>
      <c r="AD14" s="6">
        <f t="shared" si="10"/>
        <v>0.1216475838706868</v>
      </c>
      <c r="AE14" s="6">
        <f t="shared" si="10"/>
        <v>0.12301895466840392</v>
      </c>
      <c r="AF14" s="6">
        <f t="shared" si="10"/>
        <v>0.13264079873694157</v>
      </c>
      <c r="AG14" s="6">
        <f t="shared" si="10"/>
        <v>0.14383269261660581</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20.215192735712098</v>
      </c>
      <c r="M15" s="6">
        <f t="shared" si="11"/>
        <v>20.480131573005519</v>
      </c>
      <c r="N15" s="6">
        <f t="shared" si="11"/>
        <v>20.852542069153436</v>
      </c>
      <c r="O15" s="6">
        <f t="shared" si="11"/>
        <v>21.240165456725308</v>
      </c>
      <c r="P15" s="6">
        <f t="shared" si="11"/>
        <v>21.638479056343495</v>
      </c>
      <c r="Q15" s="6">
        <f t="shared" si="11"/>
        <v>22.04763958789011</v>
      </c>
      <c r="R15" s="6">
        <f t="shared" si="11"/>
        <v>22.446953385549168</v>
      </c>
      <c r="S15" s="6">
        <f t="shared" si="11"/>
        <v>23.249238516081011</v>
      </c>
      <c r="T15" s="6">
        <f t="shared" si="11"/>
        <v>23.872610315909</v>
      </c>
      <c r="U15" s="6">
        <f t="shared" si="11"/>
        <v>24.425150014971678</v>
      </c>
      <c r="V15" s="6">
        <f t="shared" si="11"/>
        <v>25.048018157040303</v>
      </c>
      <c r="W15" s="6">
        <f t="shared" si="11"/>
        <v>25.7136683793934</v>
      </c>
      <c r="X15" s="6">
        <f t="shared" si="11"/>
        <v>26.44608025426319</v>
      </c>
      <c r="Y15" s="6">
        <f t="shared" si="11"/>
        <v>27.17533242740982</v>
      </c>
      <c r="Z15" s="6">
        <f t="shared" si="11"/>
        <v>28.518778616964347</v>
      </c>
      <c r="AA15" s="6">
        <f t="shared" si="11"/>
        <v>29.71192923511444</v>
      </c>
      <c r="AB15" s="6">
        <f t="shared" si="11"/>
        <v>30.396110753222036</v>
      </c>
      <c r="AC15" s="6">
        <f t="shared" si="11"/>
        <v>31.285664816430369</v>
      </c>
      <c r="AD15" s="6">
        <f t="shared" si="11"/>
        <v>32.148232177119809</v>
      </c>
      <c r="AE15" s="6">
        <f t="shared" si="11"/>
        <v>33.160712618667276</v>
      </c>
      <c r="AF15" s="6">
        <f t="shared" si="11"/>
        <v>38.592999241930372</v>
      </c>
      <c r="AG15" s="6">
        <f t="shared" si="11"/>
        <v>45.18094882035593</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195.14349006680825</v>
      </c>
      <c r="M16" s="6">
        <f t="shared" si="12"/>
        <v>198.80004827283619</v>
      </c>
      <c r="N16" s="6">
        <f t="shared" si="12"/>
        <v>203.13948561844003</v>
      </c>
      <c r="O16" s="6">
        <f t="shared" si="12"/>
        <v>207.41184631154999</v>
      </c>
      <c r="P16" s="6">
        <f t="shared" si="12"/>
        <v>211.66535022086811</v>
      </c>
      <c r="Q16" s="6">
        <f t="shared" si="12"/>
        <v>215.64647932536218</v>
      </c>
      <c r="R16" s="6">
        <f t="shared" si="12"/>
        <v>219.18600308278104</v>
      </c>
      <c r="S16" s="6">
        <f t="shared" si="12"/>
        <v>226.72056550635193</v>
      </c>
      <c r="T16" s="6">
        <f t="shared" si="12"/>
        <v>232.61512562730391</v>
      </c>
      <c r="U16" s="6">
        <f t="shared" si="12"/>
        <v>237.52435724971457</v>
      </c>
      <c r="V16" s="6">
        <f t="shared" si="12"/>
        <v>242.62903049487812</v>
      </c>
      <c r="W16" s="6">
        <f t="shared" si="12"/>
        <v>247.55914057880261</v>
      </c>
      <c r="X16" s="6">
        <f t="shared" si="12"/>
        <v>252.25689033353157</v>
      </c>
      <c r="Y16" s="6">
        <f t="shared" si="12"/>
        <v>257.25889909683366</v>
      </c>
      <c r="Z16" s="6">
        <f t="shared" si="12"/>
        <v>267.39057123371276</v>
      </c>
      <c r="AA16" s="6">
        <f t="shared" si="12"/>
        <v>277.09918038164585</v>
      </c>
      <c r="AB16" s="6">
        <f t="shared" si="12"/>
        <v>282.42889422918751</v>
      </c>
      <c r="AC16" s="6">
        <f t="shared" si="12"/>
        <v>286.33886748107659</v>
      </c>
      <c r="AD16" s="6">
        <f t="shared" si="12"/>
        <v>289.09548306868709</v>
      </c>
      <c r="AE16" s="6">
        <f t="shared" si="12"/>
        <v>292.35454576946177</v>
      </c>
      <c r="AF16" s="6">
        <f t="shared" si="12"/>
        <v>315.22085819834149</v>
      </c>
      <c r="AG16" s="6">
        <f t="shared" si="12"/>
        <v>341.81839400336349</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77.799930918613228</v>
      </c>
      <c r="M17" s="6">
        <f t="shared" si="13"/>
        <v>80.530302046256978</v>
      </c>
      <c r="N17" s="6">
        <f t="shared" si="13"/>
        <v>84.074652893799424</v>
      </c>
      <c r="O17" s="6">
        <f t="shared" si="13"/>
        <v>87.833466970301473</v>
      </c>
      <c r="P17" s="6">
        <f t="shared" si="13"/>
        <v>91.746893722903849</v>
      </c>
      <c r="Q17" s="6">
        <f t="shared" si="13"/>
        <v>96.150215992621369</v>
      </c>
      <c r="R17" s="6">
        <f t="shared" si="13"/>
        <v>100.6744974143681</v>
      </c>
      <c r="S17" s="6">
        <f t="shared" si="13"/>
        <v>109.36561684412628</v>
      </c>
      <c r="T17" s="6">
        <f t="shared" si="13"/>
        <v>118.32269658804452</v>
      </c>
      <c r="U17" s="6">
        <f t="shared" si="13"/>
        <v>127.35309292726538</v>
      </c>
      <c r="V17" s="6">
        <f t="shared" si="13"/>
        <v>137.11547197570431</v>
      </c>
      <c r="W17" s="6">
        <f t="shared" si="13"/>
        <v>147.42915986578527</v>
      </c>
      <c r="X17" s="6">
        <f t="shared" si="13"/>
        <v>158.37813411546162</v>
      </c>
      <c r="Y17" s="6">
        <f t="shared" si="13"/>
        <v>170.1326226787728</v>
      </c>
      <c r="Z17" s="6">
        <f t="shared" si="13"/>
        <v>190.43955094359913</v>
      </c>
      <c r="AA17" s="6">
        <f t="shared" si="13"/>
        <v>215.64595404814517</v>
      </c>
      <c r="AB17" s="6">
        <f t="shared" si="13"/>
        <v>239.08528853507337</v>
      </c>
      <c r="AC17" s="6">
        <f t="shared" si="13"/>
        <v>262.39606177455647</v>
      </c>
      <c r="AD17" s="6">
        <f t="shared" si="13"/>
        <v>284.61199387493775</v>
      </c>
      <c r="AE17" s="6">
        <f t="shared" si="13"/>
        <v>307.75160481106496</v>
      </c>
      <c r="AF17" s="6">
        <f t="shared" si="13"/>
        <v>423.34028552460228</v>
      </c>
      <c r="AG17" s="6">
        <f t="shared" si="13"/>
        <v>541.04772851829568</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12.432606159504726</v>
      </c>
      <c r="M18" s="6">
        <f t="shared" si="14"/>
        <v>12.365310707443813</v>
      </c>
      <c r="N18" s="6">
        <f t="shared" si="14"/>
        <v>12.652827331291578</v>
      </c>
      <c r="O18" s="6">
        <f t="shared" si="14"/>
        <v>13.004271653384517</v>
      </c>
      <c r="P18" s="6">
        <f t="shared" si="14"/>
        <v>13.419734313535027</v>
      </c>
      <c r="Q18" s="6">
        <f t="shared" si="14"/>
        <v>13.915713715431048</v>
      </c>
      <c r="R18" s="6">
        <f t="shared" si="14"/>
        <v>14.347620487407502</v>
      </c>
      <c r="S18" s="6">
        <f t="shared" si="14"/>
        <v>16.020337054400709</v>
      </c>
      <c r="T18" s="6">
        <f t="shared" si="14"/>
        <v>16.854301086500843</v>
      </c>
      <c r="U18" s="6">
        <f t="shared" si="14"/>
        <v>17.323815547277594</v>
      </c>
      <c r="V18" s="6">
        <f t="shared" si="14"/>
        <v>17.858594487086712</v>
      </c>
      <c r="W18" s="6">
        <f t="shared" si="14"/>
        <v>18.440918700746398</v>
      </c>
      <c r="X18" s="6">
        <f t="shared" si="14"/>
        <v>19.140161902925882</v>
      </c>
      <c r="Y18" s="6">
        <f t="shared" si="14"/>
        <v>19.826677607389076</v>
      </c>
      <c r="Z18" s="6">
        <f t="shared" si="14"/>
        <v>22.970981882655561</v>
      </c>
      <c r="AA18" s="6">
        <f t="shared" si="14"/>
        <v>25.611494589650185</v>
      </c>
      <c r="AB18" s="6">
        <f t="shared" si="14"/>
        <v>25.449922936988941</v>
      </c>
      <c r="AC18" s="6">
        <f t="shared" si="14"/>
        <v>26.165935250618954</v>
      </c>
      <c r="AD18" s="6">
        <f t="shared" si="14"/>
        <v>26.690564761306341</v>
      </c>
      <c r="AE18" s="6">
        <f t="shared" si="14"/>
        <v>27.746409572686773</v>
      </c>
      <c r="AF18" s="6">
        <f t="shared" si="14"/>
        <v>32.969523611358007</v>
      </c>
      <c r="AG18" s="6">
        <f t="shared" si="14"/>
        <v>38.5507443207675</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17.034615719349304</v>
      </c>
      <c r="M19" s="6">
        <f t="shared" si="15"/>
        <v>17.471381432682463</v>
      </c>
      <c r="N19" s="6">
        <f t="shared" si="15"/>
        <v>17.994837864290826</v>
      </c>
      <c r="O19" s="6">
        <f t="shared" si="15"/>
        <v>18.522970154273601</v>
      </c>
      <c r="P19" s="6">
        <f t="shared" si="15"/>
        <v>19.048138609678293</v>
      </c>
      <c r="Q19" s="6">
        <f t="shared" si="15"/>
        <v>19.571178183302834</v>
      </c>
      <c r="R19" s="6">
        <f t="shared" si="15"/>
        <v>20.095672070344488</v>
      </c>
      <c r="S19" s="6">
        <f t="shared" si="15"/>
        <v>20.934524394371305</v>
      </c>
      <c r="T19" s="6">
        <f t="shared" si="15"/>
        <v>21.699450672685792</v>
      </c>
      <c r="U19" s="6">
        <f t="shared" si="15"/>
        <v>22.425398589792021</v>
      </c>
      <c r="V19" s="6">
        <f t="shared" si="15"/>
        <v>23.232783036711339</v>
      </c>
      <c r="W19" s="6">
        <f t="shared" si="15"/>
        <v>24.084717767821768</v>
      </c>
      <c r="X19" s="6">
        <f t="shared" si="15"/>
        <v>24.9870505998982</v>
      </c>
      <c r="Y19" s="6">
        <f t="shared" si="15"/>
        <v>25.946004989084354</v>
      </c>
      <c r="Z19" s="6">
        <f t="shared" si="15"/>
        <v>27.136774262730924</v>
      </c>
      <c r="AA19" s="6">
        <f t="shared" si="15"/>
        <v>28.270873955239896</v>
      </c>
      <c r="AB19" s="6">
        <f t="shared" si="15"/>
        <v>29.195932021876114</v>
      </c>
      <c r="AC19" s="6">
        <f t="shared" si="15"/>
        <v>30.140100919965427</v>
      </c>
      <c r="AD19" s="6">
        <f t="shared" si="15"/>
        <v>31.119160558602207</v>
      </c>
      <c r="AE19" s="6">
        <f t="shared" si="15"/>
        <v>32.130868501048724</v>
      </c>
      <c r="AF19" s="6">
        <f t="shared" si="15"/>
        <v>38.226979512341252</v>
      </c>
      <c r="AG19" s="6">
        <f t="shared" si="15"/>
        <v>45.867473821541971</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352.26348476411158</v>
      </c>
      <c r="M20" s="6">
        <f t="shared" si="16"/>
        <v>361.27252387352183</v>
      </c>
      <c r="N20" s="6">
        <f t="shared" si="16"/>
        <v>372.0277648792806</v>
      </c>
      <c r="O20" s="6">
        <f t="shared" si="16"/>
        <v>382.94378106516183</v>
      </c>
      <c r="P20" s="6">
        <f t="shared" si="16"/>
        <v>393.86000550011369</v>
      </c>
      <c r="Q20" s="6">
        <f t="shared" si="16"/>
        <v>404.69852127576519</v>
      </c>
      <c r="R20" s="6">
        <f t="shared" si="16"/>
        <v>415.4843044279886</v>
      </c>
      <c r="S20" s="6">
        <f t="shared" si="16"/>
        <v>432.7947420924686</v>
      </c>
      <c r="T20" s="6">
        <f t="shared" si="16"/>
        <v>448.87935155935764</v>
      </c>
      <c r="U20" s="6">
        <f t="shared" si="16"/>
        <v>464.36959361066454</v>
      </c>
      <c r="V20" s="6">
        <f t="shared" si="16"/>
        <v>481.71251652047789</v>
      </c>
      <c r="W20" s="6">
        <f t="shared" si="16"/>
        <v>499.86936621735612</v>
      </c>
      <c r="X20" s="6">
        <f t="shared" si="16"/>
        <v>518.67645887902995</v>
      </c>
      <c r="Y20" s="6">
        <f t="shared" si="16"/>
        <v>538.70023965790517</v>
      </c>
      <c r="Z20" s="6">
        <f t="shared" si="16"/>
        <v>565.86763691307851</v>
      </c>
      <c r="AA20" s="6">
        <f t="shared" si="16"/>
        <v>591.45390479583307</v>
      </c>
      <c r="AB20" s="6">
        <f t="shared" si="16"/>
        <v>610.94166428975893</v>
      </c>
      <c r="AC20" s="6">
        <f t="shared" si="16"/>
        <v>630.25719673844355</v>
      </c>
      <c r="AD20" s="6">
        <f t="shared" si="16"/>
        <v>649.8938397430876</v>
      </c>
      <c r="AE20" s="6">
        <f t="shared" si="16"/>
        <v>670.5381260373639</v>
      </c>
      <c r="AF20" s="6">
        <f t="shared" si="16"/>
        <v>798.4364129295974</v>
      </c>
      <c r="AG20" s="6">
        <f t="shared" si="16"/>
        <v>961.23603599673561</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33.515398250669172</v>
      </c>
      <c r="M21" s="6">
        <f t="shared" si="17"/>
        <v>38.588964916928909</v>
      </c>
      <c r="N21" s="6">
        <f t="shared" si="17"/>
        <v>38.588964916928923</v>
      </c>
      <c r="O21" s="6">
        <f t="shared" si="17"/>
        <v>38.58896491692893</v>
      </c>
      <c r="P21" s="6">
        <f t="shared" si="17"/>
        <v>38.588964916928923</v>
      </c>
      <c r="Q21" s="6">
        <f t="shared" si="17"/>
        <v>38.588964916928909</v>
      </c>
      <c r="R21" s="6">
        <f t="shared" si="17"/>
        <v>38.588964916928873</v>
      </c>
      <c r="S21" s="6">
        <f t="shared" si="17"/>
        <v>16.823650679651394</v>
      </c>
      <c r="T21" s="6">
        <f t="shared" si="17"/>
        <v>10.769596164972269</v>
      </c>
      <c r="U21" s="6">
        <f t="shared" si="17"/>
        <v>10.769596164972269</v>
      </c>
      <c r="V21" s="6">
        <f t="shared" si="17"/>
        <v>10.76959616497227</v>
      </c>
      <c r="W21" s="6">
        <f t="shared" si="17"/>
        <v>10.76959616497227</v>
      </c>
      <c r="X21" s="6">
        <f t="shared" si="17"/>
        <v>10.769596164972267</v>
      </c>
      <c r="Y21" s="6">
        <f t="shared" si="17"/>
        <v>10.76959616497226</v>
      </c>
      <c r="Z21" s="6">
        <f t="shared" si="17"/>
        <v>5.9194799551824255</v>
      </c>
      <c r="AA21" s="6">
        <f t="shared" si="17"/>
        <v>1.129076431789914</v>
      </c>
      <c r="AB21" s="6">
        <f t="shared" si="17"/>
        <v>1.1290764317899145</v>
      </c>
      <c r="AC21" s="6">
        <f t="shared" si="17"/>
        <v>1.067960678802899</v>
      </c>
      <c r="AD21" s="6">
        <f t="shared" si="17"/>
        <v>1.0068449258158836</v>
      </c>
      <c r="AE21" s="6">
        <f t="shared" si="17"/>
        <v>0.94572917282886837</v>
      </c>
      <c r="AF21" s="6">
        <f t="shared" si="17"/>
        <v>0.94572917282886804</v>
      </c>
      <c r="AG21" s="6">
        <f t="shared" si="17"/>
        <v>0.9955043924514958</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23.810407201664823</v>
      </c>
      <c r="M22" s="6">
        <f t="shared" si="18"/>
        <v>24.252086932598385</v>
      </c>
      <c r="N22" s="6">
        <f t="shared" si="18"/>
        <v>24.959775526175768</v>
      </c>
      <c r="O22" s="6">
        <f t="shared" si="18"/>
        <v>25.823666767195128</v>
      </c>
      <c r="P22" s="6">
        <f t="shared" si="18"/>
        <v>26.489388073809625</v>
      </c>
      <c r="Q22" s="6">
        <f t="shared" si="18"/>
        <v>27.020110987643211</v>
      </c>
      <c r="R22" s="6">
        <f t="shared" si="18"/>
        <v>27.553672037327551</v>
      </c>
      <c r="S22" s="6">
        <f t="shared" si="18"/>
        <v>28.544360360278773</v>
      </c>
      <c r="T22" s="6">
        <f t="shared" si="18"/>
        <v>29.393691878750797</v>
      </c>
      <c r="U22" s="6">
        <f t="shared" si="18"/>
        <v>30.203031517903533</v>
      </c>
      <c r="V22" s="6">
        <f t="shared" si="18"/>
        <v>31.701408944926268</v>
      </c>
      <c r="W22" s="6">
        <f t="shared" si="18"/>
        <v>32.722881920475956</v>
      </c>
      <c r="X22" s="6">
        <f t="shared" si="18"/>
        <v>33.784106770430263</v>
      </c>
      <c r="Y22" s="6">
        <f t="shared" si="18"/>
        <v>34.892591784829904</v>
      </c>
      <c r="Z22" s="6">
        <f t="shared" si="18"/>
        <v>36.373289320513273</v>
      </c>
      <c r="AA22" s="6">
        <f t="shared" si="18"/>
        <v>37.731627521172193</v>
      </c>
      <c r="AB22" s="6">
        <f t="shared" si="18"/>
        <v>38.587682966836766</v>
      </c>
      <c r="AC22" s="6">
        <f t="shared" si="18"/>
        <v>39.489441577960385</v>
      </c>
      <c r="AD22" s="6">
        <f t="shared" si="18"/>
        <v>40.375504080709923</v>
      </c>
      <c r="AE22" s="6">
        <f t="shared" si="18"/>
        <v>41.393479180688672</v>
      </c>
      <c r="AF22" s="6">
        <f t="shared" si="18"/>
        <v>48.078246371132494</v>
      </c>
      <c r="AG22" s="6">
        <f t="shared" si="18"/>
        <v>56.889958581734057</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254.46820412612135</v>
      </c>
      <c r="M23" s="6">
        <f t="shared" si="19"/>
        <v>260.58825005292755</v>
      </c>
      <c r="N23" s="6">
        <f t="shared" si="19"/>
        <v>266.59449330852414</v>
      </c>
      <c r="O23" s="6">
        <f t="shared" si="19"/>
        <v>272.01958910818246</v>
      </c>
      <c r="P23" s="6">
        <f t="shared" si="19"/>
        <v>277.12466700018263</v>
      </c>
      <c r="Q23" s="6">
        <f t="shared" si="19"/>
        <v>284.1265470031156</v>
      </c>
      <c r="R23" s="6">
        <f t="shared" si="19"/>
        <v>292.04491556177578</v>
      </c>
      <c r="S23" s="6">
        <f t="shared" si="19"/>
        <v>301.25269337545137</v>
      </c>
      <c r="T23" s="6">
        <f t="shared" si="19"/>
        <v>313.04963454831136</v>
      </c>
      <c r="U23" s="6">
        <f t="shared" si="19"/>
        <v>323.6341212850553</v>
      </c>
      <c r="V23" s="6">
        <f t="shared" si="19"/>
        <v>333.88320810809228</v>
      </c>
      <c r="W23" s="6">
        <f t="shared" si="19"/>
        <v>345.93740595686074</v>
      </c>
      <c r="X23" s="6">
        <f t="shared" si="19"/>
        <v>359.02177154839126</v>
      </c>
      <c r="Y23" s="6">
        <f t="shared" si="19"/>
        <v>371.36486959257411</v>
      </c>
      <c r="Z23" s="6">
        <f t="shared" si="19"/>
        <v>380.12271961902138</v>
      </c>
      <c r="AA23" s="6">
        <f t="shared" si="19"/>
        <v>390.31439499176224</v>
      </c>
      <c r="AB23" s="6">
        <f t="shared" si="19"/>
        <v>404.87408603889884</v>
      </c>
      <c r="AC23" s="6">
        <f t="shared" si="19"/>
        <v>420.53256785160994</v>
      </c>
      <c r="AD23" s="6">
        <f t="shared" si="19"/>
        <v>438.50506294732367</v>
      </c>
      <c r="AE23" s="6">
        <f t="shared" si="19"/>
        <v>456.71044179529605</v>
      </c>
      <c r="AF23" s="6">
        <f t="shared" si="19"/>
        <v>539.80149420627993</v>
      </c>
      <c r="AG23" s="6">
        <f t="shared" si="19"/>
        <v>634.41050927355229</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60.216525702928543</v>
      </c>
      <c r="M24" s="6">
        <f t="shared" si="20"/>
        <v>61.817627723583264</v>
      </c>
      <c r="N24" s="6">
        <f t="shared" si="20"/>
        <v>63.618070864539163</v>
      </c>
      <c r="O24" s="6">
        <f t="shared" si="20"/>
        <v>65.440719826385546</v>
      </c>
      <c r="P24" s="6">
        <f t="shared" si="20"/>
        <v>67.28468619180714</v>
      </c>
      <c r="Q24" s="6">
        <f t="shared" si="20"/>
        <v>69.210600622730055</v>
      </c>
      <c r="R24" s="6">
        <f t="shared" si="20"/>
        <v>71.236213902836241</v>
      </c>
      <c r="S24" s="6">
        <f t="shared" si="20"/>
        <v>74.119301510660861</v>
      </c>
      <c r="T24" s="6">
        <f t="shared" si="20"/>
        <v>77.179096117623629</v>
      </c>
      <c r="U24" s="6">
        <f t="shared" si="20"/>
        <v>80.214785012090516</v>
      </c>
      <c r="V24" s="6">
        <f t="shared" si="20"/>
        <v>83.485790361679705</v>
      </c>
      <c r="W24" s="6">
        <f t="shared" si="20"/>
        <v>86.802180903088058</v>
      </c>
      <c r="X24" s="6">
        <f t="shared" si="20"/>
        <v>90.106273247711442</v>
      </c>
      <c r="Y24" s="6">
        <f t="shared" si="20"/>
        <v>93.481585148412435</v>
      </c>
      <c r="Z24" s="6">
        <f t="shared" si="20"/>
        <v>97.802516838196354</v>
      </c>
      <c r="AA24" s="6">
        <f t="shared" si="20"/>
        <v>102.22286067898418</v>
      </c>
      <c r="AB24" s="6">
        <f t="shared" si="20"/>
        <v>105.78460534983301</v>
      </c>
      <c r="AC24" s="6">
        <f t="shared" si="20"/>
        <v>108.99693227589826</v>
      </c>
      <c r="AD24" s="6">
        <f t="shared" si="20"/>
        <v>111.89486644825564</v>
      </c>
      <c r="AE24" s="6">
        <f t="shared" si="20"/>
        <v>114.72116108973958</v>
      </c>
      <c r="AF24" s="6">
        <f t="shared" si="20"/>
        <v>128.36169872218858</v>
      </c>
      <c r="AG24" s="6">
        <f t="shared" si="20"/>
        <v>141.24062771979769</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7.1892946047891471</v>
      </c>
      <c r="M25" s="6">
        <f t="shared" si="21"/>
        <v>7.4341295903714872</v>
      </c>
      <c r="N25" s="6">
        <f t="shared" si="21"/>
        <v>7.6500550277793202</v>
      </c>
      <c r="O25" s="6">
        <f t="shared" si="21"/>
        <v>7.8410526254187349</v>
      </c>
      <c r="P25" s="6">
        <f t="shared" si="21"/>
        <v>8.0165947282544661</v>
      </c>
      <c r="Q25" s="6">
        <f t="shared" si="21"/>
        <v>8.2357320955368998</v>
      </c>
      <c r="R25" s="6">
        <f t="shared" si="21"/>
        <v>8.456456137363082</v>
      </c>
      <c r="S25" s="6">
        <f t="shared" si="21"/>
        <v>8.6551087094253791</v>
      </c>
      <c r="T25" s="6">
        <f t="shared" si="21"/>
        <v>8.9522017319957214</v>
      </c>
      <c r="U25" s="6">
        <f t="shared" si="21"/>
        <v>9.2142720667358429</v>
      </c>
      <c r="V25" s="6">
        <f t="shared" si="21"/>
        <v>9.4791700490590802</v>
      </c>
      <c r="W25" s="6">
        <f t="shared" si="21"/>
        <v>9.7964015197254444</v>
      </c>
      <c r="X25" s="6">
        <f t="shared" si="21"/>
        <v>10.135815156943055</v>
      </c>
      <c r="Y25" s="6">
        <f t="shared" si="21"/>
        <v>10.442466746675565</v>
      </c>
      <c r="Z25" s="6">
        <f t="shared" si="21"/>
        <v>10.64425734598376</v>
      </c>
      <c r="AA25" s="6">
        <f t="shared" si="21"/>
        <v>10.911929910276104</v>
      </c>
      <c r="AB25" s="6">
        <f t="shared" si="21"/>
        <v>11.262051910369449</v>
      </c>
      <c r="AC25" s="6">
        <f t="shared" si="21"/>
        <v>11.625540370059715</v>
      </c>
      <c r="AD25" s="6">
        <f t="shared" si="21"/>
        <v>12.03531598995148</v>
      </c>
      <c r="AE25" s="6">
        <f t="shared" si="21"/>
        <v>12.421783282695964</v>
      </c>
      <c r="AF25" s="6">
        <f t="shared" si="21"/>
        <v>14.308216978007444</v>
      </c>
      <c r="AG25" s="6">
        <f t="shared" si="21"/>
        <v>16.568136466844145</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107.24576119602065</v>
      </c>
      <c r="M26" s="6">
        <f t="shared" si="22"/>
        <v>106.16685304062199</v>
      </c>
      <c r="N26" s="6">
        <f t="shared" si="22"/>
        <v>103.92871747287083</v>
      </c>
      <c r="O26" s="6">
        <f t="shared" si="22"/>
        <v>101.82326716301705</v>
      </c>
      <c r="P26" s="6">
        <f t="shared" si="22"/>
        <v>99.293972095907392</v>
      </c>
      <c r="Q26" s="6">
        <f t="shared" si="22"/>
        <v>96.206330216380735</v>
      </c>
      <c r="R26" s="6">
        <f t="shared" si="22"/>
        <v>93.658889104986471</v>
      </c>
      <c r="S26" s="6">
        <f t="shared" si="22"/>
        <v>92.847208240470806</v>
      </c>
      <c r="T26" s="6">
        <f t="shared" si="22"/>
        <v>90.960431748693992</v>
      </c>
      <c r="U26" s="6">
        <f t="shared" si="22"/>
        <v>85.876808933865405</v>
      </c>
      <c r="V26" s="6">
        <f t="shared" si="22"/>
        <v>77.969663090598971</v>
      </c>
      <c r="W26" s="6">
        <f t="shared" si="22"/>
        <v>73.063364596596628</v>
      </c>
      <c r="X26" s="6">
        <f t="shared" si="22"/>
        <v>72.368132793568876</v>
      </c>
      <c r="Y26" s="6">
        <f t="shared" si="22"/>
        <v>70.92707639001371</v>
      </c>
      <c r="Z26" s="6">
        <f t="shared" si="22"/>
        <v>52.903444476781395</v>
      </c>
      <c r="AA26" s="6">
        <f t="shared" si="22"/>
        <v>37.261950355590116</v>
      </c>
      <c r="AB26" s="6">
        <f t="shared" si="22"/>
        <v>32.906463134428222</v>
      </c>
      <c r="AC26" s="6">
        <f t="shared" si="22"/>
        <v>32.489156104448703</v>
      </c>
      <c r="AD26" s="6">
        <f t="shared" si="22"/>
        <v>32.071849074469171</v>
      </c>
      <c r="AE26" s="6">
        <f t="shared" si="22"/>
        <v>31.654542044489656</v>
      </c>
      <c r="AF26" s="6">
        <f t="shared" si="22"/>
        <v>25.703828284401034</v>
      </c>
      <c r="AG26" s="6">
        <f t="shared" si="22"/>
        <v>15.101072232906356</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142.17451347263011</v>
      </c>
      <c r="M27" s="6">
        <f t="shared" si="23"/>
        <v>144.28942743725179</v>
      </c>
      <c r="N27" s="6">
        <f t="shared" si="23"/>
        <v>144.65193135394813</v>
      </c>
      <c r="O27" s="6">
        <f t="shared" si="23"/>
        <v>146.78827364427457</v>
      </c>
      <c r="P27" s="6">
        <f t="shared" si="23"/>
        <v>149.2713629627363</v>
      </c>
      <c r="Q27" s="6">
        <f t="shared" si="23"/>
        <v>152.10355659578229</v>
      </c>
      <c r="R27" s="6">
        <f t="shared" si="23"/>
        <v>154.6508207215528</v>
      </c>
      <c r="S27" s="6">
        <f t="shared" si="23"/>
        <v>157.57413142906066</v>
      </c>
      <c r="T27" s="6">
        <f t="shared" si="23"/>
        <v>161.25691991398287</v>
      </c>
      <c r="U27" s="6">
        <f t="shared" si="23"/>
        <v>164.76958629038637</v>
      </c>
      <c r="V27" s="6">
        <f t="shared" si="23"/>
        <v>169.26353744189603</v>
      </c>
      <c r="W27" s="6">
        <f t="shared" si="23"/>
        <v>174.59004885073441</v>
      </c>
      <c r="X27" s="6">
        <f t="shared" si="23"/>
        <v>181.63021381453788</v>
      </c>
      <c r="Y27" s="6">
        <f t="shared" si="23"/>
        <v>187.39772927290977</v>
      </c>
      <c r="Z27" s="6">
        <f t="shared" si="23"/>
        <v>181.83805607856061</v>
      </c>
      <c r="AA27" s="6">
        <f t="shared" si="23"/>
        <v>181.73762452834191</v>
      </c>
      <c r="AB27" s="6">
        <f t="shared" si="23"/>
        <v>197.82315150669285</v>
      </c>
      <c r="AC27" s="6">
        <f t="shared" si="23"/>
        <v>208.34703228774839</v>
      </c>
      <c r="AD27" s="6">
        <f t="shared" si="23"/>
        <v>219.1872750354228</v>
      </c>
      <c r="AE27" s="6">
        <f t="shared" si="23"/>
        <v>229.70223932803739</v>
      </c>
      <c r="AF27" s="6">
        <f t="shared" si="23"/>
        <v>281.74055919214453</v>
      </c>
      <c r="AG27" s="6">
        <f t="shared" si="23"/>
        <v>384.40572906276429</v>
      </c>
      <c r="AH27" s="112"/>
      <c r="AI27" s="112"/>
      <c r="AJ27" s="112"/>
      <c r="AK27" s="112"/>
      <c r="AL27" s="112"/>
      <c r="AM27" s="112"/>
    </row>
    <row r="28" spans="1:41">
      <c r="A28" s="2" t="s">
        <v>5</v>
      </c>
      <c r="B28">
        <f t="shared" si="3"/>
        <v>20</v>
      </c>
      <c r="C28" s="291">
        <v>2893.5650000000564</v>
      </c>
      <c r="D28" s="292">
        <v>2970.0601000000001</v>
      </c>
      <c r="E28" s="292">
        <v>3029.9541000000004</v>
      </c>
      <c r="F28" s="292">
        <v>3072.6080999999999</v>
      </c>
      <c r="G28" s="292">
        <v>3100.0580999999997</v>
      </c>
      <c r="H28" s="292">
        <v>3146.024100000001</v>
      </c>
      <c r="I28" s="292">
        <v>3186.0821000000001</v>
      </c>
      <c r="J28" s="292">
        <v>3209.1911000000009</v>
      </c>
      <c r="K28" s="292">
        <v>2976.6450999999997</v>
      </c>
      <c r="L28" s="113">
        <f t="shared" ref="L28:AG28" si="24">SUM(L7:L27)</f>
        <v>4303.3451906887994</v>
      </c>
      <c r="M28" s="113">
        <f t="shared" si="24"/>
        <v>4411.4673395784484</v>
      </c>
      <c r="N28" s="113">
        <f t="shared" si="24"/>
        <v>4522.6455214141906</v>
      </c>
      <c r="O28" s="113">
        <f t="shared" si="24"/>
        <v>4636.0291362182033</v>
      </c>
      <c r="P28" s="113">
        <f t="shared" si="24"/>
        <v>4748.744354306471</v>
      </c>
      <c r="Q28" s="113">
        <f t="shared" si="24"/>
        <v>4862.2405449217977</v>
      </c>
      <c r="R28" s="113">
        <f t="shared" si="24"/>
        <v>4975.9257356357166</v>
      </c>
      <c r="S28" s="113">
        <f t="shared" si="24"/>
        <v>5102.0844082467238</v>
      </c>
      <c r="T28" s="113">
        <f t="shared" si="24"/>
        <v>5261.7516164690405</v>
      </c>
      <c r="U28" s="113">
        <f t="shared" si="24"/>
        <v>5427.1876423074682</v>
      </c>
      <c r="V28" s="113">
        <f t="shared" si="24"/>
        <v>5610.1340573897578</v>
      </c>
      <c r="W28" s="113">
        <f t="shared" si="24"/>
        <v>5807.3962576472104</v>
      </c>
      <c r="X28" s="113">
        <f t="shared" si="24"/>
        <v>6019.718839552912</v>
      </c>
      <c r="Y28" s="113">
        <f t="shared" si="24"/>
        <v>6241.6166689694373</v>
      </c>
      <c r="Z28" s="113">
        <f t="shared" si="24"/>
        <v>6443.3911404362807</v>
      </c>
      <c r="AA28" s="113">
        <f t="shared" si="24"/>
        <v>6658.7743858873982</v>
      </c>
      <c r="AB28" s="113">
        <f t="shared" si="24"/>
        <v>6907.4942653608741</v>
      </c>
      <c r="AC28" s="113">
        <f t="shared" si="24"/>
        <v>7162.5074870274357</v>
      </c>
      <c r="AD28" s="113">
        <f t="shared" si="24"/>
        <v>7423.5408382732994</v>
      </c>
      <c r="AE28" s="113">
        <f t="shared" si="24"/>
        <v>7690.608753271732</v>
      </c>
      <c r="AF28" s="113">
        <f t="shared" si="24"/>
        <v>9208.8471904480539</v>
      </c>
      <c r="AG28" s="113">
        <f t="shared" si="24"/>
        <v>11128.838015890036</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5">L28/K28-1</f>
        <v>0.44570314771109265</v>
      </c>
      <c r="M29" s="221">
        <f t="shared" si="25"/>
        <v>2.5125139652657724E-2</v>
      </c>
      <c r="N29" s="221">
        <f t="shared" si="25"/>
        <v>2.5202086579737992E-2</v>
      </c>
      <c r="O29" s="221">
        <f t="shared" si="25"/>
        <v>2.5070197137307071E-2</v>
      </c>
      <c r="P29" s="221">
        <f t="shared" si="25"/>
        <v>2.4312879573533897E-2</v>
      </c>
      <c r="Q29" s="221">
        <f t="shared" si="25"/>
        <v>2.3900252813651823E-2</v>
      </c>
      <c r="R29" s="221">
        <f t="shared" si="25"/>
        <v>2.338123539211856E-2</v>
      </c>
      <c r="S29" s="221">
        <f t="shared" si="25"/>
        <v>2.5353809384152548E-2</v>
      </c>
      <c r="T29" s="221">
        <f t="shared" si="25"/>
        <v>3.1294505430807806E-2</v>
      </c>
      <c r="U29" s="221">
        <f t="shared" si="25"/>
        <v>3.1441245786026917E-2</v>
      </c>
      <c r="V29" s="221">
        <f t="shared" si="25"/>
        <v>3.3709248166791994E-2</v>
      </c>
      <c r="W29" s="221">
        <f t="shared" si="25"/>
        <v>3.5161762310762512E-2</v>
      </c>
      <c r="X29" s="221">
        <f t="shared" si="25"/>
        <v>3.6560718863658304E-2</v>
      </c>
      <c r="Y29" s="221">
        <f t="shared" si="25"/>
        <v>3.6861826163463451E-2</v>
      </c>
      <c r="Z29" s="221">
        <f t="shared" si="25"/>
        <v>3.23272770771037E-2</v>
      </c>
      <c r="AA29" s="221">
        <f t="shared" si="25"/>
        <v>3.3427001520900168E-2</v>
      </c>
      <c r="AB29" s="221">
        <f t="shared" si="25"/>
        <v>3.7352201029758891E-2</v>
      </c>
      <c r="AC29" s="221">
        <f t="shared" si="25"/>
        <v>3.691833997537719E-2</v>
      </c>
      <c r="AD29" s="221">
        <f t="shared" si="25"/>
        <v>3.6444408849644061E-2</v>
      </c>
      <c r="AE29" s="221">
        <f t="shared" si="25"/>
        <v>3.5975812730970613E-2</v>
      </c>
      <c r="AF29" s="221">
        <f>(AF28/AE28)^(1/5)-1</f>
        <v>3.6690000933141453E-2</v>
      </c>
      <c r="AG29" s="221">
        <f>(AG28/AF28)^(1/5)-1</f>
        <v>3.8601417380132785E-2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59.991580449204264</v>
      </c>
      <c r="M30" s="112">
        <f>INDEX(DriversGams!$A$44:$AN$44,1,MATCH(Drivers!M$3,DriversGams!$A$43:$AN$43,0))/1000</f>
        <v>60.682333816399378</v>
      </c>
      <c r="N30" s="112">
        <f>INDEX(DriversGams!$A$44:$AN$44,1,MATCH(Drivers!N$3,DriversGams!$A$43:$AN$43,0))/1000</f>
        <v>61.381040636574369</v>
      </c>
      <c r="O30" s="112">
        <f>INDEX(DriversGams!$A$44:$AN$44,1,MATCH(Drivers!O$3,DriversGams!$A$43:$AN$43,0))/1000</f>
        <v>62.087792487153699</v>
      </c>
      <c r="P30" s="112">
        <f>INDEX(DriversGams!$A$44:$AN$44,1,MATCH(Drivers!P$3,DriversGams!$A$43:$AN$43,0))/1000</f>
        <v>62.802682000000026</v>
      </c>
      <c r="Q30" s="112">
        <f>INDEX(DriversGams!$A$44:$AN$44,1,MATCH(Drivers!Q$3,DriversGams!$A$43:$AN$43,0))/1000</f>
        <v>63.421065342005143</v>
      </c>
      <c r="R30" s="112">
        <f>INDEX(DriversGams!$A$44:$AN$44,1,MATCH(Drivers!R$3,DriversGams!$A$43:$AN$43,0))/1000</f>
        <v>64.045537563425796</v>
      </c>
      <c r="S30" s="112">
        <f>INDEX(DriversGams!$A$44:$AN$44,1,MATCH(Drivers!S$3,DriversGams!$A$43:$AN$43,0))/1000</f>
        <v>64.676158618096451</v>
      </c>
      <c r="T30" s="112">
        <f>INDEX(DriversGams!$A$44:$AN$44,1,MATCH(Drivers!T$3,DriversGams!$A$43:$AN$43,0))/1000</f>
        <v>65.31298905018393</v>
      </c>
      <c r="U30" s="112">
        <f>INDEX(DriversGams!$A$44:$AN$44,1,MATCH(Drivers!U$3,DriversGams!$A$43:$AN$43,0))/1000</f>
        <v>65.956090000000003</v>
      </c>
      <c r="V30" s="112">
        <f>INDEX(DriversGams!$A$44:$AN$44,1,MATCH(Drivers!V$3,DriversGams!$A$43:$AN$43,0))/1000</f>
        <v>66.518977190687664</v>
      </c>
      <c r="W30" s="112">
        <f>INDEX(DriversGams!$A$44:$AN$44,1,MATCH(Drivers!W$3,DriversGams!$A$43:$AN$43,0))/1000</f>
        <v>67.08666821358311</v>
      </c>
      <c r="X30" s="112">
        <f>INDEX(DriversGams!$A$44:$AN$44,1,MATCH(Drivers!X$3,DriversGams!$A$43:$AN$43,0))/1000</f>
        <v>67.659204065895452</v>
      </c>
      <c r="Y30" s="112">
        <f>INDEX(DriversGams!$A$44:$AN$44,1,MATCH(Drivers!Y$3,DriversGams!$A$43:$AN$43,0))/1000</f>
        <v>68.236626094715163</v>
      </c>
      <c r="Z30" s="112">
        <f>INDEX(DriversGams!$A$44:$AN$44,1,MATCH(Drivers!Z$3,DriversGams!$A$43:$AN$43,0))/1000</f>
        <v>68.818976000000006</v>
      </c>
      <c r="AA30" s="112">
        <f>INDEX(DriversGams!$A$44:$AN$44,1,MATCH(Drivers!AA$3,DriversGams!$A$43:$AN$43,0))/1000</f>
        <v>69.322810489383542</v>
      </c>
      <c r="AB30" s="112">
        <f>INDEX(DriversGams!$A$44:$AN$44,1,MATCH(Drivers!AB$3,DriversGams!$A$43:$AN$43,0))/1000</f>
        <v>69.830333629884052</v>
      </c>
      <c r="AC30" s="112">
        <f>INDEX(DriversGams!$A$44:$AN$44,1,MATCH(Drivers!AC$3,DriversGams!$A$43:$AN$43,0))/1000</f>
        <v>70.341572426693446</v>
      </c>
      <c r="AD30" s="112">
        <f>INDEX(DriversGams!$A$44:$AN$44,1,MATCH(Drivers!AD$3,DriversGams!$A$43:$AN$43,0))/1000</f>
        <v>70.856554082712819</v>
      </c>
      <c r="AE30" s="112">
        <f>INDEX(DriversGams!$A$44:$AN$44,1,MATCH(Drivers!AE$3,DriversGams!$A$43:$AN$43,0))/1000</f>
        <v>71.375305999999995</v>
      </c>
      <c r="AF30" s="112">
        <f>INDEX(DriversGams!$A$44:$AN$44,1,MATCH(Drivers!AF$3,DriversGams!$A$43:$AN$43,0))/1000</f>
        <v>73.619545999999971</v>
      </c>
      <c r="AG30" s="112">
        <f>INDEX(DriversGams!$A$44:$AN$44,1,MATCH(Drivers!AG$3,DriversGams!$A$43:$AN$43,0))/1000</f>
        <v>75.517908999999989</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0.52171262870335378</v>
      </c>
      <c r="M31" s="18">
        <f t="shared" ref="M31:AG33" si="26">M81/SUM(M$81:M$83)</f>
        <v>0.51339081966678324</v>
      </c>
      <c r="N31" s="18">
        <f t="shared" si="26"/>
        <v>0.50549257653806901</v>
      </c>
      <c r="O31" s="18">
        <f t="shared" si="26"/>
        <v>0.49683521032729261</v>
      </c>
      <c r="P31" s="18">
        <f t="shared" si="26"/>
        <v>0.48783911592398205</v>
      </c>
      <c r="Q31" s="18">
        <f t="shared" si="26"/>
        <v>0.47894979990423753</v>
      </c>
      <c r="R31" s="18">
        <f t="shared" si="26"/>
        <v>0.47016168945335035</v>
      </c>
      <c r="S31" s="18">
        <f t="shared" si="26"/>
        <v>0.46029906217071764</v>
      </c>
      <c r="T31" s="18">
        <f t="shared" si="26"/>
        <v>0.4484380163780316</v>
      </c>
      <c r="U31" s="18">
        <f t="shared" si="26"/>
        <v>0.43579819660139751</v>
      </c>
      <c r="V31" s="18">
        <f t="shared" si="26"/>
        <v>0.42272838832128745</v>
      </c>
      <c r="W31" s="18">
        <f t="shared" si="26"/>
        <v>0.40942375554987021</v>
      </c>
      <c r="X31" s="18">
        <f t="shared" si="26"/>
        <v>0.39637595994185043</v>
      </c>
      <c r="Y31" s="18">
        <f t="shared" si="26"/>
        <v>0.38364337194773102</v>
      </c>
      <c r="Z31" s="18">
        <f t="shared" si="26"/>
        <v>0.37196086900255232</v>
      </c>
      <c r="AA31" s="18">
        <f t="shared" si="26"/>
        <v>0.36120948012139648</v>
      </c>
      <c r="AB31" s="18">
        <f t="shared" si="26"/>
        <v>0.35000885849122143</v>
      </c>
      <c r="AC31" s="18">
        <f t="shared" si="26"/>
        <v>0.3386303235909246</v>
      </c>
      <c r="AD31" s="18">
        <f t="shared" si="26"/>
        <v>0.32796917439093048</v>
      </c>
      <c r="AE31" s="18">
        <f t="shared" si="26"/>
        <v>0.3176899510727268</v>
      </c>
      <c r="AF31" s="18">
        <f t="shared" si="26"/>
        <v>0.27031529470031396</v>
      </c>
      <c r="AG31" s="18">
        <f t="shared" si="26"/>
        <v>0.228274839059215</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7">L82/SUM(L$81:L$83)</f>
        <v>0.27828737129664621</v>
      </c>
      <c r="M32" s="18">
        <f t="shared" si="27"/>
        <v>0.28660918033321681</v>
      </c>
      <c r="N32" s="18">
        <f t="shared" si="27"/>
        <v>0.29450742346193104</v>
      </c>
      <c r="O32" s="18">
        <f t="shared" si="27"/>
        <v>0.30065464126893815</v>
      </c>
      <c r="P32" s="18">
        <f t="shared" si="27"/>
        <v>0.3034780647860989</v>
      </c>
      <c r="Q32" s="18">
        <f t="shared" si="27"/>
        <v>0.30604605446620836</v>
      </c>
      <c r="R32" s="18">
        <f t="shared" si="27"/>
        <v>0.30856969478380802</v>
      </c>
      <c r="S32" s="18">
        <f t="shared" si="27"/>
        <v>0.31101432388217742</v>
      </c>
      <c r="T32" s="18">
        <f t="shared" si="27"/>
        <v>0.31328324048362838</v>
      </c>
      <c r="U32" s="18">
        <f t="shared" si="27"/>
        <v>0.31641724523493941</v>
      </c>
      <c r="V32" s="18">
        <f t="shared" si="27"/>
        <v>0.31926393000733688</v>
      </c>
      <c r="W32" s="18">
        <f t="shared" si="27"/>
        <v>0.32258240101717417</v>
      </c>
      <c r="X32" s="18">
        <f t="shared" si="27"/>
        <v>0.32564560107919932</v>
      </c>
      <c r="Y32" s="18">
        <f t="shared" si="27"/>
        <v>0.3286168571315331</v>
      </c>
      <c r="Z32" s="18">
        <f t="shared" si="27"/>
        <v>0.33222877597314998</v>
      </c>
      <c r="AA32" s="18">
        <f t="shared" si="27"/>
        <v>0.33488757836160166</v>
      </c>
      <c r="AB32" s="18">
        <f t="shared" si="26"/>
        <v>0.33708748105937175</v>
      </c>
      <c r="AC32" s="18">
        <f t="shared" si="26"/>
        <v>0.33990612700811862</v>
      </c>
      <c r="AD32" s="18">
        <f t="shared" si="26"/>
        <v>0.34221495929321971</v>
      </c>
      <c r="AE32" s="18">
        <f t="shared" si="26"/>
        <v>0.34480019459320288</v>
      </c>
      <c r="AF32" s="18">
        <f t="shared" si="26"/>
        <v>0.35493443992440837</v>
      </c>
      <c r="AG32" s="18">
        <f t="shared" si="26"/>
        <v>0.36456791194008942</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0.19999999999999998</v>
      </c>
      <c r="M33" s="18">
        <f t="shared" si="26"/>
        <v>0.20000000000000004</v>
      </c>
      <c r="N33" s="18">
        <f t="shared" si="26"/>
        <v>0.20000000000000007</v>
      </c>
      <c r="O33" s="18">
        <f t="shared" si="26"/>
        <v>0.20251014840376921</v>
      </c>
      <c r="P33" s="18">
        <f t="shared" si="26"/>
        <v>0.20868281928991894</v>
      </c>
      <c r="Q33" s="18">
        <f t="shared" si="26"/>
        <v>0.21500414562955411</v>
      </c>
      <c r="R33" s="18">
        <f t="shared" si="26"/>
        <v>0.2212686157628416</v>
      </c>
      <c r="S33" s="18">
        <f t="shared" si="26"/>
        <v>0.22868661394710499</v>
      </c>
      <c r="T33" s="18">
        <f t="shared" si="26"/>
        <v>0.23827874313833994</v>
      </c>
      <c r="U33" s="18">
        <f t="shared" si="26"/>
        <v>0.24778455816366302</v>
      </c>
      <c r="V33" s="18">
        <f t="shared" si="26"/>
        <v>0.25800768167137578</v>
      </c>
      <c r="W33" s="18">
        <f t="shared" si="26"/>
        <v>0.26799384343295574</v>
      </c>
      <c r="X33" s="18">
        <f t="shared" si="26"/>
        <v>0.27797843897895019</v>
      </c>
      <c r="Y33" s="18">
        <f t="shared" si="26"/>
        <v>0.28773977092073594</v>
      </c>
      <c r="Z33" s="18">
        <f t="shared" si="26"/>
        <v>0.29581035502429759</v>
      </c>
      <c r="AA33" s="18">
        <f t="shared" si="26"/>
        <v>0.30390294151700198</v>
      </c>
      <c r="AB33" s="18">
        <f t="shared" si="26"/>
        <v>0.31290366044940682</v>
      </c>
      <c r="AC33" s="18">
        <f t="shared" si="26"/>
        <v>0.32146354940095678</v>
      </c>
      <c r="AD33" s="18">
        <f t="shared" si="26"/>
        <v>0.32981586631584986</v>
      </c>
      <c r="AE33" s="18">
        <f t="shared" si="26"/>
        <v>0.33750985433407038</v>
      </c>
      <c r="AF33" s="18">
        <f t="shared" si="26"/>
        <v>0.37475026537527761</v>
      </c>
      <c r="AG33" s="18">
        <f t="shared" si="26"/>
        <v>0.40715724900069566</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8">L31*L$30</f>
        <v>31.298365136223083</v>
      </c>
      <c r="M34" s="6">
        <f t="shared" si="28"/>
        <v>31.153753097294636</v>
      </c>
      <c r="N34" s="6">
        <f t="shared" si="28"/>
        <v>31.027660381969891</v>
      </c>
      <c r="O34" s="6">
        <f t="shared" si="28"/>
        <v>30.847401439112307</v>
      </c>
      <c r="P34" s="6">
        <f t="shared" si="28"/>
        <v>30.637604864534993</v>
      </c>
      <c r="Q34" s="6">
        <f t="shared" si="28"/>
        <v>30.375506555266938</v>
      </c>
      <c r="R34" s="6">
        <f t="shared" si="28"/>
        <v>30.111758142768284</v>
      </c>
      <c r="S34" s="6">
        <f t="shared" si="28"/>
        <v>29.770375156714373</v>
      </c>
      <c r="T34" s="6">
        <f t="shared" si="28"/>
        <v>29.288827253384579</v>
      </c>
      <c r="U34" s="6">
        <f t="shared" si="28"/>
        <v>28.743545076879471</v>
      </c>
      <c r="V34" s="6">
        <f t="shared" si="28"/>
        <v>28.119460020599877</v>
      </c>
      <c r="W34" s="6">
        <f t="shared" si="28"/>
        <v>27.4668756473333</v>
      </c>
      <c r="X34" s="6">
        <f t="shared" si="28"/>
        <v>26.81848196052086</v>
      </c>
      <c r="Y34" s="6">
        <f t="shared" si="28"/>
        <v>26.178529325313058</v>
      </c>
      <c r="Z34" s="6">
        <f t="shared" si="28"/>
        <v>25.597966116825795</v>
      </c>
      <c r="AA34" s="6">
        <f t="shared" si="28"/>
        <v>25.040056337424321</v>
      </c>
      <c r="AB34" s="6">
        <f t="shared" si="28"/>
        <v>24.441235361856869</v>
      </c>
      <c r="AC34" s="6">
        <f t="shared" si="28"/>
        <v>23.819789432745662</v>
      </c>
      <c r="AD34" s="6">
        <f t="shared" si="28"/>
        <v>23.238765542693638</v>
      </c>
      <c r="AE34" s="6">
        <f t="shared" si="28"/>
        <v>22.6752174709409</v>
      </c>
      <c r="AF34" s="6">
        <f t="shared" si="28"/>
        <v>19.900489272693314</v>
      </c>
      <c r="AG34" s="6">
        <f t="shared" si="28"/>
        <v>17.238838523063443</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29">L32*L$30</f>
        <v>16.694899223140329</v>
      </c>
      <c r="M35" s="6">
        <f t="shared" si="29"/>
        <v>17.392113955824868</v>
      </c>
      <c r="N35" s="6">
        <f t="shared" si="29"/>
        <v>18.077172127289604</v>
      </c>
      <c r="O35" s="6">
        <f t="shared" si="29"/>
        <v>18.666982977405468</v>
      </c>
      <c r="P35" s="6">
        <f t="shared" si="29"/>
        <v>19.059236396736775</v>
      </c>
      <c r="Q35" s="6">
        <f t="shared" si="29"/>
        <v>19.409766817964265</v>
      </c>
      <c r="R35" s="6">
        <f t="shared" si="29"/>
        <v>19.762511978211212</v>
      </c>
      <c r="S35" s="6">
        <f t="shared" si="29"/>
        <v>20.115211743903732</v>
      </c>
      <c r="T35" s="6">
        <f t="shared" si="29"/>
        <v>20.461464855313359</v>
      </c>
      <c r="U35" s="6">
        <f t="shared" si="29"/>
        <v>20.869644304267737</v>
      </c>
      <c r="V35" s="6">
        <f t="shared" si="29"/>
        <v>21.237110077967344</v>
      </c>
      <c r="W35" s="6">
        <f t="shared" si="29"/>
        <v>21.640978508580179</v>
      </c>
      <c r="X35" s="6">
        <f t="shared" si="29"/>
        <v>22.03292217657873</v>
      </c>
      <c r="Y35" s="6">
        <f t="shared" si="29"/>
        <v>22.423705608504857</v>
      </c>
      <c r="Z35" s="6">
        <f t="shared" si="29"/>
        <v>22.863644160205588</v>
      </c>
      <c r="AA35" s="6">
        <f t="shared" si="29"/>
        <v>23.215348130009893</v>
      </c>
      <c r="AB35" s="6">
        <f t="shared" si="29"/>
        <v>23.538931264833149</v>
      </c>
      <c r="AC35" s="6">
        <f t="shared" si="29"/>
        <v>23.909531451218438</v>
      </c>
      <c r="AD35" s="6">
        <f t="shared" si="29"/>
        <v>24.248172771073389</v>
      </c>
      <c r="AE35" s="6">
        <f t="shared" si="29"/>
        <v>24.6102193979494</v>
      </c>
      <c r="AF35" s="6">
        <f t="shared" si="29"/>
        <v>26.130112326999207</v>
      </c>
      <c r="AG35" s="6">
        <f t="shared" si="29"/>
        <v>27.531406398211683</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0">K33*K$30</f>
        <v>11.858701524628284</v>
      </c>
      <c r="L36" s="6">
        <f t="shared" si="30"/>
        <v>11.998316089840852</v>
      </c>
      <c r="M36" s="6">
        <f t="shared" si="30"/>
        <v>12.136466763279879</v>
      </c>
      <c r="N36" s="6">
        <f t="shared" si="30"/>
        <v>12.276208127314877</v>
      </c>
      <c r="O36" s="6">
        <f t="shared" si="30"/>
        <v>12.573408070635923</v>
      </c>
      <c r="P36" s="6">
        <f t="shared" si="30"/>
        <v>13.105840738728251</v>
      </c>
      <c r="Q36" s="6">
        <f t="shared" si="30"/>
        <v>13.63579196877394</v>
      </c>
      <c r="R36" s="6">
        <f t="shared" si="30"/>
        <v>14.1712674424463</v>
      </c>
      <c r="S36" s="6">
        <f t="shared" si="30"/>
        <v>14.79057171747835</v>
      </c>
      <c r="T36" s="6">
        <f t="shared" si="30"/>
        <v>15.562696941485985</v>
      </c>
      <c r="U36" s="6">
        <f t="shared" si="30"/>
        <v>16.342900618852795</v>
      </c>
      <c r="V36" s="6">
        <f t="shared" si="30"/>
        <v>17.16240709212045</v>
      </c>
      <c r="W36" s="6">
        <f t="shared" si="30"/>
        <v>17.978814057669641</v>
      </c>
      <c r="X36" s="6">
        <f t="shared" si="30"/>
        <v>18.807799928795859</v>
      </c>
      <c r="Y36" s="6">
        <f t="shared" si="30"/>
        <v>19.634391160897252</v>
      </c>
      <c r="Z36" s="6">
        <f t="shared" si="30"/>
        <v>20.357365722968616</v>
      </c>
      <c r="AA36" s="6">
        <f t="shared" si="30"/>
        <v>21.067406021949338</v>
      </c>
      <c r="AB36" s="6">
        <f t="shared" si="30"/>
        <v>21.850167003194034</v>
      </c>
      <c r="AC36" s="6">
        <f t="shared" si="30"/>
        <v>22.612251542729346</v>
      </c>
      <c r="AD36" s="6">
        <f t="shared" si="30"/>
        <v>23.369615768945796</v>
      </c>
      <c r="AE36" s="6">
        <f t="shared" si="30"/>
        <v>24.089869131109698</v>
      </c>
      <c r="AF36" s="6">
        <f t="shared" si="30"/>
        <v>27.588944400307447</v>
      </c>
      <c r="AG36" s="6">
        <f t="shared" si="30"/>
        <v>30.747664078724871</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1">L75/K75*K37</f>
        <v>0.34609578987299117</v>
      </c>
      <c r="M37" s="18">
        <f t="shared" si="31"/>
        <v>0.35309157974598238</v>
      </c>
      <c r="N37" s="3">
        <f t="shared" si="31"/>
        <v>0.35776455099888765</v>
      </c>
      <c r="O37" s="3">
        <f t="shared" si="31"/>
        <v>0.42248159888163933</v>
      </c>
      <c r="P37" s="3">
        <f t="shared" si="31"/>
        <v>0.42871816466680651</v>
      </c>
      <c r="Q37" s="3">
        <f t="shared" si="31"/>
        <v>0.43495473045197369</v>
      </c>
      <c r="R37" s="3">
        <f t="shared" si="31"/>
        <v>0.44154120245215661</v>
      </c>
      <c r="S37" s="3">
        <f t="shared" si="31"/>
        <v>0.44980733930642419</v>
      </c>
      <c r="T37" s="3">
        <f t="shared" si="31"/>
        <v>0.46164148615200928</v>
      </c>
      <c r="U37" s="3">
        <f t="shared" si="31"/>
        <v>0.47354199614031633</v>
      </c>
      <c r="V37" s="3">
        <f t="shared" si="31"/>
        <v>0.4874433112783077</v>
      </c>
      <c r="W37" s="3">
        <f t="shared" si="31"/>
        <v>0.50145915433417032</v>
      </c>
      <c r="X37" s="3">
        <f t="shared" si="31"/>
        <v>0.5164093771426288</v>
      </c>
      <c r="Y37" s="3">
        <f t="shared" si="31"/>
        <v>0.53196112990852018</v>
      </c>
      <c r="Z37" s="3">
        <f t="shared" si="31"/>
        <v>0.54401071013121194</v>
      </c>
      <c r="AA37" s="3">
        <f t="shared" si="31"/>
        <v>0.61350917767192514</v>
      </c>
      <c r="AB37" s="3">
        <f t="shared" si="31"/>
        <v>0.63281250605527295</v>
      </c>
      <c r="AC37" s="3">
        <f t="shared" si="31"/>
        <v>0.65142877624894779</v>
      </c>
      <c r="AD37" s="3">
        <f t="shared" si="31"/>
        <v>0.67143491854613857</v>
      </c>
      <c r="AE37" s="3">
        <f t="shared" si="31"/>
        <v>0.69012383795976762</v>
      </c>
      <c r="AF37" s="3">
        <f t="shared" si="31"/>
        <v>0.80063376864124791</v>
      </c>
      <c r="AG37" s="3">
        <f t="shared" si="31"/>
        <v>1.0011585570163366</v>
      </c>
      <c r="AH37" s="112"/>
      <c r="AI37" s="112"/>
      <c r="AJ37" s="112"/>
      <c r="AK37" s="112"/>
      <c r="AL37" s="112"/>
      <c r="AM37" s="112"/>
    </row>
    <row r="38" spans="1:41">
      <c r="A38" t="s">
        <v>279</v>
      </c>
      <c r="C38" s="97"/>
      <c r="D38" s="293">
        <f>(D37/C37)^(1/(D$5-C$5))-1</f>
        <v>2.9042288713459818E-2</v>
      </c>
      <c r="E38" s="293">
        <f t="shared" ref="E38:L38" si="32">(E37/D37)^(1/(E$5-D$5))-1</f>
        <v>1.5786082474226859E-2</v>
      </c>
      <c r="F38" s="293">
        <f t="shared" si="32"/>
        <v>1.0783380907072537E-2</v>
      </c>
      <c r="G38" s="293">
        <f t="shared" si="32"/>
        <v>3.4515218073423171E-3</v>
      </c>
      <c r="H38" s="293">
        <f t="shared" si="32"/>
        <v>1.5009380863039379E-2</v>
      </c>
      <c r="I38" s="293">
        <f t="shared" si="32"/>
        <v>9.2421441774492852E-3</v>
      </c>
      <c r="J38" s="293">
        <f t="shared" si="32"/>
        <v>-4.2735042735043693E-3</v>
      </c>
      <c r="K38" s="293">
        <f t="shared" si="32"/>
        <v>-7.6021798365122573E-2</v>
      </c>
      <c r="L38" s="97">
        <f t="shared" si="32"/>
        <v>2.0630462615721434E-2</v>
      </c>
      <c r="M38" s="97">
        <f t="shared" ref="M38" si="33">(M37/L37)^(1/(M$5-L$5))-1</f>
        <v>2.0213449795383198E-2</v>
      </c>
      <c r="N38" s="97">
        <f t="shared" ref="N38" si="34">(N37/M37)^(1/(N$5-M$5))-1</f>
        <v>1.3234445455388766E-2</v>
      </c>
      <c r="O38" s="97">
        <f t="shared" ref="O38" si="35">(O37/N37)^(1/(O$5-N$5))-1</f>
        <v>0.18089284615275614</v>
      </c>
      <c r="P38" s="97">
        <f t="shared" ref="P38" si="36">(P37/O37)^(1/(P$5-O$5))-1</f>
        <v>1.476174536755237E-2</v>
      </c>
      <c r="Q38" s="97">
        <f t="shared" ref="Q38" si="37">(Q37/P37)^(1/(Q$5-P$5))-1</f>
        <v>1.4547006166659937E-2</v>
      </c>
      <c r="R38" s="97">
        <f t="shared" ref="R38" si="38">(R37/Q37)^(1/(R$5-Q$5))-1</f>
        <v>1.5142890832199329E-2</v>
      </c>
      <c r="S38" s="97">
        <f t="shared" ref="S38" si="39">(S37/R37)^(1/(S$5-R$5))-1</f>
        <v>1.8721099658107754E-2</v>
      </c>
      <c r="T38" s="97">
        <f t="shared" ref="T38" si="40">(T37/S37)^(1/(T$5-S$5))-1</f>
        <v>2.6309368059295402E-2</v>
      </c>
      <c r="U38" s="97">
        <f t="shared" ref="U38" si="41">(U37/T37)^(1/(U$5-T$5))-1</f>
        <v>2.5778683990260953E-2</v>
      </c>
      <c r="V38" s="97">
        <f t="shared" ref="V38" si="42">(V37/U37)^(1/(V$5-U$5))-1</f>
        <v>2.9356034419959265E-2</v>
      </c>
      <c r="W38" s="97">
        <f t="shared" ref="W38" si="43">(W37/V37)^(1/(W$5-V$5))-1</f>
        <v>2.8753790915925004E-2</v>
      </c>
      <c r="X38" s="97">
        <f t="shared" ref="X38" si="44">(X37/W37)^(1/(X$5-W$5))-1</f>
        <v>2.9813440794214108E-2</v>
      </c>
      <c r="Y38" s="97">
        <f t="shared" ref="Y38" si="45">(Y37/X37)^(1/(Y$5-X$5))-1</f>
        <v>3.0115163384409449E-2</v>
      </c>
      <c r="Z38" s="97">
        <f t="shared" ref="Z38" si="46">(Z37/Y37)^(1/(Z$5-Y$5))-1</f>
        <v>2.2651241876946671E-2</v>
      </c>
      <c r="AA38" s="97">
        <f t="shared" ref="AA38" si="47">(AA37/Z37)^(1/(AA$5-Z$5))-1</f>
        <v>0.12775202077170622</v>
      </c>
      <c r="AB38" s="97">
        <f t="shared" ref="AB38" si="48">(AB37/AA37)^(1/(AB$5-AA$5))-1</f>
        <v>3.1463797259884352E-2</v>
      </c>
      <c r="AC38" s="97">
        <f t="shared" ref="AC38" si="49">(AC37/AB37)^(1/(AC$5-AB$5))-1</f>
        <v>2.9418303234431953E-2</v>
      </c>
      <c r="AD38" s="97">
        <f t="shared" ref="AD38" si="50">(AD37/AC37)^(1/(AD$5-AC$5))-1</f>
        <v>3.0711173694828231E-2</v>
      </c>
      <c r="AE38" s="97">
        <f t="shared" ref="AE38" si="51">(AE37/AD37)^(1/(AE$5-AD$5))-1</f>
        <v>2.7834297706911482E-2</v>
      </c>
      <c r="AF38" s="97">
        <f t="shared" ref="AF38" si="52">(AF37/AE37)^(1/(AF$5-AE$5))-1</f>
        <v>3.015215394555204E-2</v>
      </c>
      <c r="AG38" s="97">
        <f t="shared" ref="AG38" si="53">(AG37/AF37)^(1/(AG$5-AF$5))-1</f>
        <v>4.5716093957363979E-2</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4">D44+1</f>
        <v>2</v>
      </c>
      <c r="F44">
        <f t="shared" ref="F44" si="55">E44+1</f>
        <v>3</v>
      </c>
      <c r="G44">
        <f t="shared" ref="G44" si="56">F44+1</f>
        <v>4</v>
      </c>
      <c r="H44">
        <f t="shared" ref="H44" si="57">G44+1</f>
        <v>5</v>
      </c>
      <c r="I44">
        <f t="shared" ref="I44" si="58">H44+1</f>
        <v>6</v>
      </c>
      <c r="J44">
        <f t="shared" ref="J44" si="59">I44+1</f>
        <v>7</v>
      </c>
      <c r="K44">
        <f t="shared" ref="K44" si="60">J44+1</f>
        <v>8</v>
      </c>
      <c r="L44">
        <f t="shared" ref="L44" si="61">K44+1</f>
        <v>9</v>
      </c>
      <c r="M44">
        <f t="shared" ref="M44" si="62">L44+1</f>
        <v>10</v>
      </c>
      <c r="N44">
        <f t="shared" ref="N44" si="63">M44+1</f>
        <v>11</v>
      </c>
      <c r="O44">
        <f t="shared" ref="O44" si="64">N44+1</f>
        <v>12</v>
      </c>
      <c r="P44">
        <f t="shared" ref="P44" si="65">O44+1</f>
        <v>13</v>
      </c>
      <c r="Q44">
        <f t="shared" ref="Q44" si="66">P44+1</f>
        <v>14</v>
      </c>
      <c r="R44">
        <f t="shared" ref="R44" si="67">Q44+1</f>
        <v>15</v>
      </c>
      <c r="S44">
        <f t="shared" ref="S44" si="68">R44+1</f>
        <v>16</v>
      </c>
      <c r="T44">
        <f t="shared" ref="T44" si="69">S44+1</f>
        <v>17</v>
      </c>
      <c r="U44">
        <f t="shared" ref="U44" si="70">T44+1</f>
        <v>18</v>
      </c>
      <c r="V44">
        <f t="shared" ref="V44" si="71">U44+1</f>
        <v>19</v>
      </c>
      <c r="W44">
        <f t="shared" ref="W44" si="72">V44+1</f>
        <v>20</v>
      </c>
      <c r="X44">
        <f t="shared" ref="X44" si="73">W44+1</f>
        <v>21</v>
      </c>
      <c r="Y44">
        <f t="shared" ref="Y44" si="74">X44+1</f>
        <v>22</v>
      </c>
      <c r="Z44">
        <f t="shared" ref="Z44" si="75">Y44+1</f>
        <v>23</v>
      </c>
      <c r="AA44">
        <f t="shared" ref="AA44" si="76">Z44+1</f>
        <v>24</v>
      </c>
      <c r="AB44">
        <f t="shared" ref="AB44" si="77">AA44+1</f>
        <v>25</v>
      </c>
      <c r="AC44">
        <f t="shared" ref="AC44" si="78">AB44+1</f>
        <v>26</v>
      </c>
      <c r="AD44">
        <f t="shared" ref="AD44" si="79">AC44+1</f>
        <v>27</v>
      </c>
      <c r="AE44">
        <f t="shared" ref="AE44" si="80">AD44+1</f>
        <v>28</v>
      </c>
      <c r="AF44">
        <f t="shared" ref="AF44" si="81">AE44+1</f>
        <v>29</v>
      </c>
      <c r="AG44">
        <f t="shared" ref="AG44" si="82">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102.77045496481618</v>
      </c>
      <c r="K45" s="6">
        <f>INDEX(DriversGams!$A$5:$AN$26,MATCH(Drivers!$A45,DriversGams!$A$5:$A$26,0),MATCH(Drivers!K$3,DriversGams!$A$5:$AN$5,0))</f>
        <v>101.93203437894212</v>
      </c>
      <c r="L45" s="6">
        <f>INDEX(DriversGams!$A$5:$AN$26,MATCH(Drivers!$A45,DriversGams!$A$5:$A$26,0),MATCH(Drivers!L$3,DriversGams!$A$5:$AN$5,0))</f>
        <v>104.53460214460056</v>
      </c>
      <c r="M45" s="6">
        <f>INDEX(DriversGams!$A$5:$AN$26,MATCH(Drivers!$A45,DriversGams!$A$5:$A$26,0),MATCH(Drivers!M$3,DriversGams!$A$5:$AN$5,0))</f>
        <v>106.74669150047889</v>
      </c>
      <c r="N45" s="6">
        <f>INDEX(DriversGams!$A$5:$AN$26,MATCH(Drivers!$A45,DriversGams!$A$5:$A$26,0),MATCH(Drivers!N$3,DriversGams!$A$5:$AN$5,0))</f>
        <v>109.27981427879877</v>
      </c>
      <c r="O45" s="6">
        <f>INDEX(DriversGams!$A$5:$AN$26,MATCH(Drivers!$A45,DriversGams!$A$5:$A$26,0),MATCH(Drivers!O$3,DriversGams!$A$5:$AN$5,0))</f>
        <v>111.61386754967158</v>
      </c>
      <c r="P45" s="6">
        <f>INDEX(DriversGams!$A$5:$AN$26,MATCH(Drivers!$A45,DriversGams!$A$5:$A$26,0),MATCH(Drivers!P$3,DriversGams!$A$5:$AN$5,0))</f>
        <v>113.85481347531928</v>
      </c>
      <c r="Q45" s="6">
        <f>INDEX(DriversGams!$A$5:$AN$26,MATCH(Drivers!$A45,DriversGams!$A$5:$A$26,0),MATCH(Drivers!Q$3,DriversGams!$A$5:$AN$5,0))</f>
        <v>116.02330447848553</v>
      </c>
      <c r="R45" s="6">
        <f>INDEX(DriversGams!$A$5:$AN$26,MATCH(Drivers!$A45,DriversGams!$A$5:$A$26,0),MATCH(Drivers!R$3,DriversGams!$A$5:$AN$5,0))</f>
        <v>117.96921081144578</v>
      </c>
      <c r="S45" s="6">
        <f>INDEX(DriversGams!$A$5:$AN$26,MATCH(Drivers!$A45,DriversGams!$A$5:$A$26,0),MATCH(Drivers!S$3,DriversGams!$A$5:$AN$5,0))</f>
        <v>121.81136884403149</v>
      </c>
      <c r="T45" s="6">
        <f>INDEX(DriversGams!$A$5:$AN$26,MATCH(Drivers!$A45,DriversGams!$A$5:$A$26,0),MATCH(Drivers!T$3,DriversGams!$A$5:$AN$5,0))</f>
        <v>125.23510380691275</v>
      </c>
      <c r="U45" s="6">
        <f>INDEX(DriversGams!$A$5:$AN$26,MATCH(Drivers!$A45,DriversGams!$A$5:$A$26,0),MATCH(Drivers!U$3,DriversGams!$A$5:$AN$5,0))</f>
        <v>128.16959035445709</v>
      </c>
      <c r="V45" s="6">
        <f>INDEX(DriversGams!$A$5:$AN$26,MATCH(Drivers!$A45,DriversGams!$A$5:$A$26,0),MATCH(Drivers!V$3,DriversGams!$A$5:$AN$5,0))</f>
        <v>131.29531961936408</v>
      </c>
      <c r="W45" s="6">
        <f>INDEX(DriversGams!$A$5:$AN$26,MATCH(Drivers!$A45,DriversGams!$A$5:$A$26,0),MATCH(Drivers!W$3,DriversGams!$A$5:$AN$5,0))</f>
        <v>134.3635659545607</v>
      </c>
      <c r="X45" s="6">
        <f>INDEX(DriversGams!$A$5:$AN$26,MATCH(Drivers!$A45,DriversGams!$A$5:$A$26,0),MATCH(Drivers!X$3,DriversGams!$A$5:$AN$5,0))</f>
        <v>137.3755567876359</v>
      </c>
      <c r="Y45" s="6">
        <f>INDEX(DriversGams!$A$5:$AN$26,MATCH(Drivers!$A45,DriversGams!$A$5:$A$26,0),MATCH(Drivers!Y$3,DriversGams!$A$5:$AN$5,0))</f>
        <v>140.51767371949819</v>
      </c>
      <c r="Z45" s="6">
        <f>INDEX(DriversGams!$A$5:$AN$26,MATCH(Drivers!$A45,DriversGams!$A$5:$A$26,0),MATCH(Drivers!Z$3,DriversGams!$A$5:$AN$5,0))</f>
        <v>145.78626312820438</v>
      </c>
      <c r="AA45" s="6">
        <f>INDEX(DriversGams!$A$5:$AN$26,MATCH(Drivers!$A45,DriversGams!$A$5:$A$26,0),MATCH(Drivers!AA$3,DriversGams!$A$5:$AN$5,0))</f>
        <v>151.10941651922116</v>
      </c>
      <c r="AB45" s="6">
        <f>INDEX(DriversGams!$A$5:$AN$26,MATCH(Drivers!$A45,DriversGams!$A$5:$A$26,0),MATCH(Drivers!AB$3,DriversGams!$A$5:$AN$5,0))</f>
        <v>154.53683309659314</v>
      </c>
      <c r="AC45" s="6">
        <f>INDEX(DriversGams!$A$5:$AN$26,MATCH(Drivers!$A45,DriversGams!$A$5:$A$26,0),MATCH(Drivers!AC$3,DriversGams!$A$5:$AN$5,0))</f>
        <v>157.54001308912487</v>
      </c>
      <c r="AD45" s="6">
        <f>INDEX(DriversGams!$A$5:$AN$26,MATCH(Drivers!$A45,DriversGams!$A$5:$A$26,0),MATCH(Drivers!AD$3,DriversGams!$A$5:$AN$5,0))</f>
        <v>160.10870776054833</v>
      </c>
      <c r="AE45" s="6">
        <f>INDEX(DriversGams!$A$5:$AN$26,MATCH(Drivers!$A45,DriversGams!$A$5:$A$26,0),MATCH(Drivers!AE$3,DriversGams!$A$5:$AN$5,0))</f>
        <v>162.95263183377</v>
      </c>
      <c r="AF45" s="6">
        <f>INDEX(DriversGams!$A$5:$AN$26,MATCH(Drivers!$A45,DriversGams!$A$5:$A$26,0),MATCH(Drivers!AF$3,DriversGams!$A$5:$AN$5,0))</f>
        <v>181.40468940705028</v>
      </c>
      <c r="AG45" s="6">
        <f>INDEX(DriversGams!$A$5:$AN$26,MATCH(Drivers!$A45,DriversGams!$A$5:$A$26,0),MATCH(Drivers!AG$3,DriversGams!$A$5:$AN$5,0))</f>
        <v>203.99602739383033</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2742.6992888923423</v>
      </c>
      <c r="K46" s="6">
        <f>INDEX(DriversGams!$A$5:$AN$26,MATCH(Drivers!$A46,DriversGams!$A$5:$A$26,0),MATCH(Drivers!K$3,DriversGams!$A$5:$AN$5,0))</f>
        <v>2580.7379658219907</v>
      </c>
      <c r="L46" s="6">
        <f>INDEX(DriversGams!$A$5:$AN$26,MATCH(Drivers!$A46,DriversGams!$A$5:$A$26,0),MATCH(Drivers!L$3,DriversGams!$A$5:$AN$5,0))</f>
        <v>2668.1310205303171</v>
      </c>
      <c r="M46" s="6">
        <f>INDEX(DriversGams!$A$5:$AN$26,MATCH(Drivers!$A46,DriversGams!$A$5:$A$26,0),MATCH(Drivers!M$3,DriversGams!$A$5:$AN$5,0))</f>
        <v>2738.765032168878</v>
      </c>
      <c r="N46" s="6">
        <f>INDEX(DriversGams!$A$5:$AN$26,MATCH(Drivers!$A46,DriversGams!$A$5:$A$26,0),MATCH(Drivers!N$3,DriversGams!$A$5:$AN$5,0))</f>
        <v>2815.293161676509</v>
      </c>
      <c r="O46" s="6">
        <f>INDEX(DriversGams!$A$5:$AN$26,MATCH(Drivers!$A46,DriversGams!$A$5:$A$26,0),MATCH(Drivers!O$3,DriversGams!$A$5:$AN$5,0))</f>
        <v>2892.7501585390733</v>
      </c>
      <c r="P46" s="6">
        <f>INDEX(DriversGams!$A$5:$AN$26,MATCH(Drivers!$A46,DriversGams!$A$5:$A$26,0),MATCH(Drivers!P$3,DriversGams!$A$5:$AN$5,0))</f>
        <v>2970.2154905457683</v>
      </c>
      <c r="Q46" s="6">
        <f>INDEX(DriversGams!$A$5:$AN$26,MATCH(Drivers!$A46,DriversGams!$A$5:$A$26,0),MATCH(Drivers!Q$3,DriversGams!$A$5:$AN$5,0))</f>
        <v>3047.0056885268114</v>
      </c>
      <c r="R46" s="6">
        <f>INDEX(DriversGams!$A$5:$AN$26,MATCH(Drivers!$A46,DriversGams!$A$5:$A$26,0),MATCH(Drivers!R$3,DriversGams!$A$5:$AN$5,0))</f>
        <v>3123.6869538207839</v>
      </c>
      <c r="S46" s="6">
        <f>INDEX(DriversGams!$A$5:$AN$26,MATCH(Drivers!$A46,DriversGams!$A$5:$A$26,0),MATCH(Drivers!S$3,DriversGams!$A$5:$AN$5,0))</f>
        <v>3206.2101168379559</v>
      </c>
      <c r="T46" s="6">
        <f>INDEX(DriversGams!$A$5:$AN$26,MATCH(Drivers!$A46,DriversGams!$A$5:$A$26,0),MATCH(Drivers!T$3,DriversGams!$A$5:$AN$5,0))</f>
        <v>3311.1626212868505</v>
      </c>
      <c r="U46" s="6">
        <f>INDEX(DriversGams!$A$5:$AN$26,MATCH(Drivers!$A46,DriversGams!$A$5:$A$26,0),MATCH(Drivers!U$3,DriversGams!$A$5:$AN$5,0))</f>
        <v>3423.7066973292494</v>
      </c>
      <c r="V46" s="6">
        <f>INDEX(DriversGams!$A$5:$AN$26,MATCH(Drivers!$A46,DriversGams!$A$5:$A$26,0),MATCH(Drivers!V$3,DriversGams!$A$5:$AN$5,0))</f>
        <v>3551.0477371461543</v>
      </c>
      <c r="W46" s="6">
        <f>INDEX(DriversGams!$A$5:$AN$26,MATCH(Drivers!$A46,DriversGams!$A$5:$A$26,0),MATCH(Drivers!W$3,DriversGams!$A$5:$AN$5,0))</f>
        <v>3686.1553888752705</v>
      </c>
      <c r="X46" s="6">
        <f>INDEX(DriversGams!$A$5:$AN$26,MATCH(Drivers!$A46,DriversGams!$A$5:$A$26,0),MATCH(Drivers!X$3,DriversGams!$A$5:$AN$5,0))</f>
        <v>3828.3449066926842</v>
      </c>
      <c r="Y46" s="6">
        <f>INDEX(DriversGams!$A$5:$AN$26,MATCH(Drivers!$A46,DriversGams!$A$5:$A$26,0),MATCH(Drivers!Y$3,DriversGams!$A$5:$AN$5,0))</f>
        <v>3979.6014726130352</v>
      </c>
      <c r="Z46" s="6">
        <f>INDEX(DriversGams!$A$5:$AN$26,MATCH(Drivers!$A46,DriversGams!$A$5:$A$26,0),MATCH(Drivers!Z$3,DriversGams!$A$5:$AN$5,0))</f>
        <v>4134.0860952585344</v>
      </c>
      <c r="AA46" s="6">
        <f>INDEX(DriversGams!$A$5:$AN$26,MATCH(Drivers!$A46,DriversGams!$A$5:$A$26,0),MATCH(Drivers!AA$3,DriversGams!$A$5:$AN$5,0))</f>
        <v>4287.9396212789779</v>
      </c>
      <c r="AB46" s="6">
        <f>INDEX(DriversGams!$A$5:$AN$26,MATCH(Drivers!$A46,DriversGams!$A$5:$A$26,0),MATCH(Drivers!AB$3,DriversGams!$A$5:$AN$5,0))</f>
        <v>4446.4184178102387</v>
      </c>
      <c r="AC46" s="6">
        <f>INDEX(DriversGams!$A$5:$AN$26,MATCH(Drivers!$A46,DriversGams!$A$5:$A$26,0),MATCH(Drivers!AC$3,DriversGams!$A$5:$AN$5,0))</f>
        <v>4611.7458472720264</v>
      </c>
      <c r="AD46" s="6">
        <f>INDEX(DriversGams!$A$5:$AN$26,MATCH(Drivers!$A46,DriversGams!$A$5:$A$26,0),MATCH(Drivers!AD$3,DriversGams!$A$5:$AN$5,0))</f>
        <v>4783.6253574484736</v>
      </c>
      <c r="AE46" s="6">
        <f>INDEX(DriversGams!$A$5:$AN$26,MATCH(Drivers!$A46,DriversGams!$A$5:$A$26,0),MATCH(Drivers!AE$3,DriversGams!$A$5:$AN$5,0))</f>
        <v>4959.5098874594132</v>
      </c>
      <c r="AF46" s="6">
        <f>INDEX(DriversGams!$A$5:$AN$26,MATCH(Drivers!$A46,DriversGams!$A$5:$A$26,0),MATCH(Drivers!AF$3,DriversGams!$A$5:$AN$5,0))</f>
        <v>5983.6513558020142</v>
      </c>
      <c r="AG46" s="6">
        <f>INDEX(DriversGams!$A$5:$AN$26,MATCH(Drivers!$A46,DriversGams!$A$5:$A$26,0),MATCH(Drivers!AG$3,DriversGams!$A$5:$AN$5,0))</f>
        <v>7291.8800342182731</v>
      </c>
      <c r="AH46" s="112"/>
      <c r="AI46" s="112"/>
      <c r="AJ46" s="112"/>
      <c r="AK46" s="112"/>
      <c r="AL46" s="112"/>
      <c r="AM46" s="112"/>
      <c r="AO46">
        <f>AO45+1</f>
        <v>2</v>
      </c>
    </row>
    <row r="47" spans="1:41">
      <c r="A47" s="120" t="s">
        <v>525</v>
      </c>
      <c r="B47">
        <f t="shared" ref="B47:B75" si="83">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78.804647701523592</v>
      </c>
      <c r="K47" s="6">
        <f>INDEX(DriversGams!$A$5:$AN$26,MATCH(Drivers!$A47,DriversGams!$A$5:$A$26,0),MATCH(Drivers!K$3,DriversGams!$A$5:$AN$5,0))</f>
        <v>77.716324304119439</v>
      </c>
      <c r="L47" s="6">
        <f>INDEX(DriversGams!$A$5:$AN$26,MATCH(Drivers!$A47,DriversGams!$A$5:$A$26,0),MATCH(Drivers!L$3,DriversGams!$A$5:$AN$5,0))</f>
        <v>76.680891519718642</v>
      </c>
      <c r="M47" s="6">
        <f>INDEX(DriversGams!$A$5:$AN$26,MATCH(Drivers!$A47,DriversGams!$A$5:$A$26,0),MATCH(Drivers!M$3,DriversGams!$A$5:$AN$5,0))</f>
        <v>77.219073668375515</v>
      </c>
      <c r="N47" s="6">
        <f>INDEX(DriversGams!$A$5:$AN$26,MATCH(Drivers!$A47,DriversGams!$A$5:$A$26,0),MATCH(Drivers!N$3,DriversGams!$A$5:$AN$5,0))</f>
        <v>78.251682471895492</v>
      </c>
      <c r="O47" s="6">
        <f>INDEX(DriversGams!$A$5:$AN$26,MATCH(Drivers!$A47,DriversGams!$A$5:$A$26,0),MATCH(Drivers!O$3,DriversGams!$A$5:$AN$5,0))</f>
        <v>79.140416253630008</v>
      </c>
      <c r="P47" s="6">
        <f>INDEX(DriversGams!$A$5:$AN$26,MATCH(Drivers!$A47,DriversGams!$A$5:$A$26,0),MATCH(Drivers!P$3,DriversGams!$A$5:$AN$5,0))</f>
        <v>79.996539517975265</v>
      </c>
      <c r="Q47" s="6">
        <f>INDEX(DriversGams!$A$5:$AN$26,MATCH(Drivers!$A47,DriversGams!$A$5:$A$26,0),MATCH(Drivers!Q$3,DriversGams!$A$5:$AN$5,0))</f>
        <v>80.82464486164443</v>
      </c>
      <c r="R47" s="6">
        <f>INDEX(DriversGams!$A$5:$AN$26,MATCH(Drivers!$A47,DriversGams!$A$5:$A$26,0),MATCH(Drivers!R$3,DriversGams!$A$5:$AN$5,0))</f>
        <v>81.633777113252762</v>
      </c>
      <c r="S47" s="6">
        <f>INDEX(DriversGams!$A$5:$AN$26,MATCH(Drivers!$A47,DriversGams!$A$5:$A$26,0),MATCH(Drivers!S$3,DriversGams!$A$5:$AN$5,0))</f>
        <v>82.914020913794985</v>
      </c>
      <c r="T47" s="6">
        <f>INDEX(DriversGams!$A$5:$AN$26,MATCH(Drivers!$A47,DriversGams!$A$5:$A$26,0),MATCH(Drivers!T$3,DriversGams!$A$5:$AN$5,0))</f>
        <v>83.611745337344132</v>
      </c>
      <c r="U47" s="6">
        <f>INDEX(DriversGams!$A$5:$AN$26,MATCH(Drivers!$A47,DriversGams!$A$5:$A$26,0),MATCH(Drivers!U$3,DriversGams!$A$5:$AN$5,0))</f>
        <v>84.527629568337375</v>
      </c>
      <c r="V47" s="6">
        <f>INDEX(DriversGams!$A$5:$AN$26,MATCH(Drivers!$A47,DriversGams!$A$5:$A$26,0),MATCH(Drivers!V$3,DriversGams!$A$5:$AN$5,0))</f>
        <v>85.73206579182677</v>
      </c>
      <c r="W47" s="6">
        <f>INDEX(DriversGams!$A$5:$AN$26,MATCH(Drivers!$A47,DriversGams!$A$5:$A$26,0),MATCH(Drivers!W$3,DriversGams!$A$5:$AN$5,0))</f>
        <v>87.04082382043805</v>
      </c>
      <c r="X47" s="6">
        <f>INDEX(DriversGams!$A$5:$AN$26,MATCH(Drivers!$A47,DriversGams!$A$5:$A$26,0),MATCH(Drivers!X$3,DriversGams!$A$5:$AN$5,0))</f>
        <v>88.424522301511033</v>
      </c>
      <c r="Y47" s="6">
        <f>INDEX(DriversGams!$A$5:$AN$26,MATCH(Drivers!$A47,DriversGams!$A$5:$A$26,0),MATCH(Drivers!Y$3,DriversGams!$A$5:$AN$5,0))</f>
        <v>89.818873417064694</v>
      </c>
      <c r="Z47" s="6">
        <f>INDEX(DriversGams!$A$5:$AN$26,MATCH(Drivers!$A47,DriversGams!$A$5:$A$26,0),MATCH(Drivers!Z$3,DriversGams!$A$5:$AN$5,0))</f>
        <v>71.423727259348084</v>
      </c>
      <c r="AA47" s="6">
        <f>INDEX(DriversGams!$A$5:$AN$26,MATCH(Drivers!$A47,DriversGams!$A$5:$A$26,0),MATCH(Drivers!AA$3,DriversGams!$A$5:$AN$5,0))</f>
        <v>56.123352994528162</v>
      </c>
      <c r="AB47" s="6">
        <f>INDEX(DriversGams!$A$5:$AN$26,MATCH(Drivers!$A47,DriversGams!$A$5:$A$26,0),MATCH(Drivers!AB$3,DriversGams!$A$5:$AN$5,0))</f>
        <v>54.279958774756807</v>
      </c>
      <c r="AC47" s="6">
        <f>INDEX(DriversGams!$A$5:$AN$26,MATCH(Drivers!$A47,DriversGams!$A$5:$A$26,0),MATCH(Drivers!AC$3,DriversGams!$A$5:$AN$5,0))</f>
        <v>56.082819988137068</v>
      </c>
      <c r="AD47" s="6">
        <f>INDEX(DriversGams!$A$5:$AN$26,MATCH(Drivers!$A47,DriversGams!$A$5:$A$26,0),MATCH(Drivers!AD$3,DriversGams!$A$5:$AN$5,0))</f>
        <v>58.295948025989489</v>
      </c>
      <c r="AE47" s="6">
        <f>INDEX(DriversGams!$A$5:$AN$26,MATCH(Drivers!$A47,DriversGams!$A$5:$A$26,0),MATCH(Drivers!AE$3,DriversGams!$A$5:$AN$5,0))</f>
        <v>58.36663598863457</v>
      </c>
      <c r="AF47" s="6">
        <f>INDEX(DriversGams!$A$5:$AN$26,MATCH(Drivers!$A47,DriversGams!$A$5:$A$26,0),MATCH(Drivers!AF$3,DriversGams!$A$5:$AN$5,0))</f>
        <v>68.48414824018451</v>
      </c>
      <c r="AG47" s="6">
        <f>INDEX(DriversGams!$A$5:$AN$26,MATCH(Drivers!$A47,DriversGams!$A$5:$A$26,0),MATCH(Drivers!AG$3,DriversGams!$A$5:$AN$5,0))</f>
        <v>81.326106463503919</v>
      </c>
      <c r="AH47" s="112"/>
      <c r="AI47" s="112"/>
      <c r="AJ47" s="112"/>
      <c r="AK47" s="112"/>
      <c r="AL47" s="112"/>
      <c r="AM47" s="112"/>
      <c r="AO47">
        <f t="shared" ref="AO47:AO63" si="84">AO46+1</f>
        <v>3</v>
      </c>
    </row>
    <row r="48" spans="1:41">
      <c r="A48" s="120" t="s">
        <v>712</v>
      </c>
      <c r="B48">
        <f t="shared" si="83"/>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2.4857265311424208</v>
      </c>
      <c r="K48" s="6">
        <f>INDEX(DriversGams!$A$5:$AN$26,MATCH(Drivers!$A48,DriversGams!$A$5:$A$26,0),MATCH(Drivers!K$3,DriversGams!$A$5:$AN$5,0))</f>
        <v>2.3408386158496635</v>
      </c>
      <c r="L48" s="6">
        <f>INDEX(DriversGams!$A$5:$AN$26,MATCH(Drivers!$A48,DriversGams!$A$5:$A$26,0),MATCH(Drivers!L$3,DriversGams!$A$5:$AN$5,0))</f>
        <v>2.3447408362239033</v>
      </c>
      <c r="M48" s="6">
        <f>INDEX(DriversGams!$A$5:$AN$26,MATCH(Drivers!$A48,DriversGams!$A$5:$A$26,0),MATCH(Drivers!M$3,DriversGams!$A$5:$AN$5,0))</f>
        <v>2.386918571182699</v>
      </c>
      <c r="N48" s="6">
        <f>INDEX(DriversGams!$A$5:$AN$26,MATCH(Drivers!$A48,DriversGams!$A$5:$A$26,0),MATCH(Drivers!N$3,DriversGams!$A$5:$AN$5,0))</f>
        <v>2.4252933212125631</v>
      </c>
      <c r="O48" s="6">
        <f>INDEX(DriversGams!$A$5:$AN$26,MATCH(Drivers!$A48,DriversGams!$A$5:$A$26,0),MATCH(Drivers!O$3,DriversGams!$A$5:$AN$5,0))</f>
        <v>2.4611130807961308</v>
      </c>
      <c r="P48" s="6">
        <f>INDEX(DriversGams!$A$5:$AN$26,MATCH(Drivers!$A48,DriversGams!$A$5:$A$26,0),MATCH(Drivers!P$3,DriversGams!$A$5:$AN$5,0))</f>
        <v>2.4959954274912701</v>
      </c>
      <c r="Q48" s="6">
        <f>INDEX(DriversGams!$A$5:$AN$26,MATCH(Drivers!$A48,DriversGams!$A$5:$A$26,0),MATCH(Drivers!Q$3,DriversGams!$A$5:$AN$5,0))</f>
        <v>2.5306255172922181</v>
      </c>
      <c r="R48" s="6">
        <f>INDEX(DriversGams!$A$5:$AN$26,MATCH(Drivers!$A48,DriversGams!$A$5:$A$26,0),MATCH(Drivers!R$3,DriversGams!$A$5:$AN$5,0))</f>
        <v>2.5640979334663783</v>
      </c>
      <c r="S48" s="6">
        <f>INDEX(DriversGams!$A$5:$AN$26,MATCH(Drivers!$A48,DriversGams!$A$5:$A$26,0),MATCH(Drivers!S$3,DriversGams!$A$5:$AN$5,0))</f>
        <v>2.5353575174275647</v>
      </c>
      <c r="T48" s="6">
        <f>INDEX(DriversGams!$A$5:$AN$26,MATCH(Drivers!$A48,DriversGams!$A$5:$A$26,0),MATCH(Drivers!T$3,DriversGams!$A$5:$AN$5,0))</f>
        <v>2.5490427009242045</v>
      </c>
      <c r="U48" s="6">
        <f>INDEX(DriversGams!$A$5:$AN$26,MATCH(Drivers!$A48,DriversGams!$A$5:$A$26,0),MATCH(Drivers!U$3,DriversGams!$A$5:$AN$5,0))</f>
        <v>2.5897947355579576</v>
      </c>
      <c r="V48" s="6">
        <f>INDEX(DriversGams!$A$5:$AN$26,MATCH(Drivers!$A48,DriversGams!$A$5:$A$26,0),MATCH(Drivers!V$3,DriversGams!$A$5:$AN$5,0))</f>
        <v>2.6417093114526744</v>
      </c>
      <c r="W48" s="6">
        <f>INDEX(DriversGams!$A$5:$AN$26,MATCH(Drivers!$A48,DriversGams!$A$5:$A$26,0),MATCH(Drivers!W$3,DriversGams!$A$5:$AN$5,0))</f>
        <v>2.6958282899370576</v>
      </c>
      <c r="X48" s="6">
        <f>INDEX(DriversGams!$A$5:$AN$26,MATCH(Drivers!$A48,DriversGams!$A$5:$A$26,0),MATCH(Drivers!X$3,DriversGams!$A$5:$AN$5,0))</f>
        <v>2.7543686845177051</v>
      </c>
      <c r="Y48" s="6">
        <f>INDEX(DriversGams!$A$5:$AN$26,MATCH(Drivers!$A48,DriversGams!$A$5:$A$26,0),MATCH(Drivers!Y$3,DriversGams!$A$5:$AN$5,0))</f>
        <v>2.8121055074682362</v>
      </c>
      <c r="Z48" s="6">
        <f>INDEX(DriversGams!$A$5:$AN$26,MATCH(Drivers!$A48,DriversGams!$A$5:$A$26,0),MATCH(Drivers!Z$3,DriversGams!$A$5:$AN$5,0))</f>
        <v>2.3732844772010666</v>
      </c>
      <c r="AA48" s="6">
        <f>INDEX(DriversGams!$A$5:$AN$26,MATCH(Drivers!$A48,DriversGams!$A$5:$A$26,0),MATCH(Drivers!AA$3,DriversGams!$A$5:$AN$5,0))</f>
        <v>2.0095826735177118</v>
      </c>
      <c r="AB48" s="6">
        <f>INDEX(DriversGams!$A$5:$AN$26,MATCH(Drivers!$A48,DriversGams!$A$5:$A$26,0),MATCH(Drivers!AB$3,DriversGams!$A$5:$AN$5,0))</f>
        <v>1.970670865863291</v>
      </c>
      <c r="AC48" s="6">
        <f>INDEX(DriversGams!$A$5:$AN$26,MATCH(Drivers!$A48,DriversGams!$A$5:$A$26,0),MATCH(Drivers!AC$3,DriversGams!$A$5:$AN$5,0))</f>
        <v>2.0418818631119291</v>
      </c>
      <c r="AD48" s="6">
        <f>INDEX(DriversGams!$A$5:$AN$26,MATCH(Drivers!$A48,DriversGams!$A$5:$A$26,0),MATCH(Drivers!AD$3,DriversGams!$A$5:$AN$5,0))</f>
        <v>2.1207203201043634</v>
      </c>
      <c r="AE48" s="6">
        <f>INDEX(DriversGams!$A$5:$AN$26,MATCH(Drivers!$A48,DriversGams!$A$5:$A$26,0),MATCH(Drivers!AE$3,DriversGams!$A$5:$AN$5,0))</f>
        <v>2.1517706698990771</v>
      </c>
      <c r="AF48" s="6">
        <f>INDEX(DriversGams!$A$5:$AN$26,MATCH(Drivers!$A48,DriversGams!$A$5:$A$26,0),MATCH(Drivers!AF$3,DriversGams!$A$5:$AN$5,0))</f>
        <v>2.566555421315742</v>
      </c>
      <c r="AG48" s="6">
        <f>INDEX(DriversGams!$A$5:$AN$26,MATCH(Drivers!$A48,DriversGams!$A$5:$A$26,0),MATCH(Drivers!AG$3,DriversGams!$A$5:$AN$5,0))</f>
        <v>3.0759651691071523</v>
      </c>
      <c r="AH48" s="112"/>
      <c r="AI48" s="112"/>
      <c r="AJ48" s="112"/>
      <c r="AK48" s="112"/>
      <c r="AL48" s="112"/>
      <c r="AM48" s="112"/>
      <c r="AO48">
        <f t="shared" si="84"/>
        <v>4</v>
      </c>
    </row>
    <row r="49" spans="1:41">
      <c r="A49" s="120" t="s">
        <v>522</v>
      </c>
      <c r="B49">
        <f t="shared" si="83"/>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155.19916098390954</v>
      </c>
      <c r="K49" s="6">
        <f>INDEX(DriversGams!$A$5:$AN$26,MATCH(Drivers!$A49,DriversGams!$A$5:$A$26,0),MATCH(Drivers!K$3,DriversGams!$A$5:$AN$5,0))</f>
        <v>153.53449839425394</v>
      </c>
      <c r="L49" s="6">
        <f>INDEX(DriversGams!$A$5:$AN$26,MATCH(Drivers!$A49,DriversGams!$A$5:$A$26,0),MATCH(Drivers!L$3,DriversGams!$A$5:$AN$5,0))</f>
        <v>158.59321023884905</v>
      </c>
      <c r="M49" s="6">
        <f>INDEX(DriversGams!$A$5:$AN$26,MATCH(Drivers!$A49,DriversGams!$A$5:$A$26,0),MATCH(Drivers!M$3,DriversGams!$A$5:$AN$5,0))</f>
        <v>162.60014037865585</v>
      </c>
      <c r="N49" s="6">
        <f>INDEX(DriversGams!$A$5:$AN$26,MATCH(Drivers!$A49,DriversGams!$A$5:$A$26,0),MATCH(Drivers!N$3,DriversGams!$A$5:$AN$5,0))</f>
        <v>167.28131109682295</v>
      </c>
      <c r="O49" s="6">
        <f>INDEX(DriversGams!$A$5:$AN$26,MATCH(Drivers!$A49,DriversGams!$A$5:$A$26,0),MATCH(Drivers!O$3,DriversGams!$A$5:$AN$5,0))</f>
        <v>171.71622430381888</v>
      </c>
      <c r="P49" s="6">
        <f>INDEX(DriversGams!$A$5:$AN$26,MATCH(Drivers!$A49,DriversGams!$A$5:$A$26,0),MATCH(Drivers!P$3,DriversGams!$A$5:$AN$5,0))</f>
        <v>175.98199467692012</v>
      </c>
      <c r="Q49" s="6">
        <f>INDEX(DriversGams!$A$5:$AN$26,MATCH(Drivers!$A49,DriversGams!$A$5:$A$26,0),MATCH(Drivers!Q$3,DriversGams!$A$5:$AN$5,0))</f>
        <v>179.89328609842448</v>
      </c>
      <c r="R49" s="6">
        <f>INDEX(DriversGams!$A$5:$AN$26,MATCH(Drivers!$A49,DriversGams!$A$5:$A$26,0),MATCH(Drivers!R$3,DriversGams!$A$5:$AN$5,0))</f>
        <v>183.51397763138567</v>
      </c>
      <c r="S49" s="6">
        <f>INDEX(DriversGams!$A$5:$AN$26,MATCH(Drivers!$A49,DriversGams!$A$5:$A$26,0),MATCH(Drivers!S$3,DriversGams!$A$5:$AN$5,0))</f>
        <v>191.92323417206183</v>
      </c>
      <c r="T49" s="6">
        <f>INDEX(DriversGams!$A$5:$AN$26,MATCH(Drivers!$A49,DriversGams!$A$5:$A$26,0),MATCH(Drivers!T$3,DriversGams!$A$5:$AN$5,0))</f>
        <v>198.02469905472495</v>
      </c>
      <c r="U49" s="6">
        <f>INDEX(DriversGams!$A$5:$AN$26,MATCH(Drivers!$A49,DriversGams!$A$5:$A$26,0),MATCH(Drivers!U$3,DriversGams!$A$5:$AN$5,0))</f>
        <v>203.17997429204274</v>
      </c>
      <c r="V49" s="6">
        <f>INDEX(DriversGams!$A$5:$AN$26,MATCH(Drivers!$A49,DriversGams!$A$5:$A$26,0),MATCH(Drivers!V$3,DriversGams!$A$5:$AN$5,0))</f>
        <v>208.87029523668667</v>
      </c>
      <c r="W49" s="6">
        <f>INDEX(DriversGams!$A$5:$AN$26,MATCH(Drivers!$A49,DriversGams!$A$5:$A$26,0),MATCH(Drivers!W$3,DriversGams!$A$5:$AN$5,0))</f>
        <v>214.50568092274844</v>
      </c>
      <c r="X49" s="6">
        <f>INDEX(DriversGams!$A$5:$AN$26,MATCH(Drivers!$A49,DriversGams!$A$5:$A$26,0),MATCH(Drivers!X$3,DriversGams!$A$5:$AN$5,0))</f>
        <v>220.12882013806541</v>
      </c>
      <c r="Y49" s="6">
        <f>INDEX(DriversGams!$A$5:$AN$26,MATCH(Drivers!$A49,DriversGams!$A$5:$A$26,0),MATCH(Drivers!Y$3,DriversGams!$A$5:$AN$5,0))</f>
        <v>226.01423585495129</v>
      </c>
      <c r="Z49" s="6">
        <f>INDEX(DriversGams!$A$5:$AN$26,MATCH(Drivers!$A49,DriversGams!$A$5:$A$26,0),MATCH(Drivers!Z$3,DriversGams!$A$5:$AN$5,0))</f>
        <v>237.61246559648367</v>
      </c>
      <c r="AA49" s="6">
        <f>INDEX(DriversGams!$A$5:$AN$26,MATCH(Drivers!$A49,DriversGams!$A$5:$A$26,0),MATCH(Drivers!AA$3,DriversGams!$A$5:$AN$5,0))</f>
        <v>248.68688742616922</v>
      </c>
      <c r="AB49" s="6">
        <f>INDEX(DriversGams!$A$5:$AN$26,MATCH(Drivers!$A49,DriversGams!$A$5:$A$26,0),MATCH(Drivers!AB$3,DriversGams!$A$5:$AN$5,0))</f>
        <v>254.21494714780567</v>
      </c>
      <c r="AC49" s="6">
        <f>INDEX(DriversGams!$A$5:$AN$26,MATCH(Drivers!$A49,DriversGams!$A$5:$A$26,0),MATCH(Drivers!AC$3,DriversGams!$A$5:$AN$5,0))</f>
        <v>258.66360469236457</v>
      </c>
      <c r="AD49" s="6">
        <f>INDEX(DriversGams!$A$5:$AN$26,MATCH(Drivers!$A49,DriversGams!$A$5:$A$26,0),MATCH(Drivers!AD$3,DriversGams!$A$5:$AN$5,0))</f>
        <v>262.38473947164692</v>
      </c>
      <c r="AE49" s="6">
        <f>INDEX(DriversGams!$A$5:$AN$26,MATCH(Drivers!$A49,DriversGams!$A$5:$A$26,0),MATCH(Drivers!AE$3,DriversGams!$A$5:$AN$5,0))</f>
        <v>266.97512064374382</v>
      </c>
      <c r="AF49" s="6">
        <f>INDEX(DriversGams!$A$5:$AN$26,MATCH(Drivers!$A49,DriversGams!$A$5:$A$26,0),MATCH(Drivers!AF$3,DriversGams!$A$5:$AN$5,0))</f>
        <v>296.08422691183654</v>
      </c>
      <c r="AG49" s="6">
        <f>INDEX(DriversGams!$A$5:$AN$26,MATCH(Drivers!$A49,DriversGams!$A$5:$A$26,0),MATCH(Drivers!AG$3,DriversGams!$A$5:$AN$5,0))</f>
        <v>331.653426200941</v>
      </c>
      <c r="AH49" s="112"/>
      <c r="AI49" s="112"/>
      <c r="AJ49" s="112"/>
      <c r="AK49" s="112"/>
      <c r="AL49" s="112"/>
      <c r="AM49" s="112"/>
      <c r="AO49">
        <f>AO47+1</f>
        <v>4</v>
      </c>
    </row>
    <row r="50" spans="1:41">
      <c r="A50" s="120" t="s">
        <v>598</v>
      </c>
      <c r="B50">
        <f t="shared" si="83"/>
        <v>6</v>
      </c>
      <c r="C50" s="284">
        <v>0.14875454246747444</v>
      </c>
      <c r="D50" s="284">
        <v>0.12</v>
      </c>
      <c r="E50" s="284">
        <v>0.12</v>
      </c>
      <c r="F50" s="284">
        <v>0.12</v>
      </c>
      <c r="G50" s="284">
        <v>0.12</v>
      </c>
      <c r="H50" s="284">
        <v>0.12</v>
      </c>
      <c r="I50" s="284">
        <v>0.12</v>
      </c>
      <c r="J50" s="6">
        <f>INDEX(DriversGams!$A$5:$AN$26,MATCH(Drivers!$A50,DriversGams!$A$5:$A$26,0),MATCH(Drivers!J$3,DriversGams!$A$5:$AN$5,0))</f>
        <v>0.12086732559633409</v>
      </c>
      <c r="K50" s="6">
        <f>INDEX(DriversGams!$A$5:$AN$26,MATCH(Drivers!$A50,DriversGams!$A$5:$A$26,0),MATCH(Drivers!K$3,DriversGams!$A$5:$AN$5,0))</f>
        <v>0.12785797231074728</v>
      </c>
      <c r="L50" s="6">
        <f>INDEX(DriversGams!$A$5:$AN$26,MATCH(Drivers!$A50,DriversGams!$A$5:$A$26,0),MATCH(Drivers!L$3,DriversGams!$A$5:$AN$5,0))</f>
        <v>0.30772443543178407</v>
      </c>
      <c r="M50" s="6">
        <f>INDEX(DriversGams!$A$5:$AN$26,MATCH(Drivers!$A50,DriversGams!$A$5:$A$26,0),MATCH(Drivers!M$3,DriversGams!$A$5:$AN$5,0))</f>
        <v>0.76513357155728923</v>
      </c>
      <c r="N50" s="6">
        <f>INDEX(DriversGams!$A$5:$AN$26,MATCH(Drivers!$A50,DriversGams!$A$5:$A$26,0),MATCH(Drivers!N$3,DriversGams!$A$5:$AN$5,0))</f>
        <v>0.76513357155728967</v>
      </c>
      <c r="O50" s="6">
        <f>INDEX(DriversGams!$A$5:$AN$26,MATCH(Drivers!$A50,DriversGams!$A$5:$A$26,0),MATCH(Drivers!O$3,DriversGams!$A$5:$AN$5,0))</f>
        <v>0.76513357155729</v>
      </c>
      <c r="P50" s="6">
        <f>INDEX(DriversGams!$A$5:$AN$26,MATCH(Drivers!$A50,DriversGams!$A$5:$A$26,0),MATCH(Drivers!P$3,DriversGams!$A$5:$AN$5,0))</f>
        <v>0.76513357155728989</v>
      </c>
      <c r="Q50" s="6">
        <f>INDEX(DriversGams!$A$5:$AN$26,MATCH(Drivers!$A50,DriversGams!$A$5:$A$26,0),MATCH(Drivers!Q$3,DriversGams!$A$5:$AN$5,0))</f>
        <v>0.76513357155728956</v>
      </c>
      <c r="R50" s="6">
        <f>INDEX(DriversGams!$A$5:$AN$26,MATCH(Drivers!$A50,DriversGams!$A$5:$A$26,0),MATCH(Drivers!R$3,DriversGams!$A$5:$AN$5,0))</f>
        <v>0.76513357155728912</v>
      </c>
      <c r="S50" s="6">
        <f>INDEX(DriversGams!$A$5:$AN$26,MATCH(Drivers!$A50,DriversGams!$A$5:$A$26,0),MATCH(Drivers!S$3,DriversGams!$A$5:$AN$5,0))</f>
        <v>0.76513357155728956</v>
      </c>
      <c r="T50" s="6">
        <f>INDEX(DriversGams!$A$5:$AN$26,MATCH(Drivers!$A50,DriversGams!$A$5:$A$26,0),MATCH(Drivers!T$3,DriversGams!$A$5:$AN$5,0))</f>
        <v>0.76513357155728967</v>
      </c>
      <c r="U50" s="6">
        <f>INDEX(DriversGams!$A$5:$AN$26,MATCH(Drivers!$A50,DriversGams!$A$5:$A$26,0),MATCH(Drivers!U$3,DriversGams!$A$5:$AN$5,0))</f>
        <v>0.76513357155728956</v>
      </c>
      <c r="V50" s="6">
        <f>INDEX(DriversGams!$A$5:$AN$26,MATCH(Drivers!$A50,DriversGams!$A$5:$A$26,0),MATCH(Drivers!V$3,DriversGams!$A$5:$AN$5,0))</f>
        <v>0.76513357155728978</v>
      </c>
      <c r="W50" s="6">
        <f>INDEX(DriversGams!$A$5:$AN$26,MATCH(Drivers!$A50,DriversGams!$A$5:$A$26,0),MATCH(Drivers!W$3,DriversGams!$A$5:$AN$5,0))</f>
        <v>0.76513357155728956</v>
      </c>
      <c r="X50" s="6">
        <f>INDEX(DriversGams!$A$5:$AN$26,MATCH(Drivers!$A50,DriversGams!$A$5:$A$26,0),MATCH(Drivers!X$3,DriversGams!$A$5:$AN$5,0))</f>
        <v>0.44850861221502525</v>
      </c>
      <c r="Y50" s="6">
        <f>INDEX(DriversGams!$A$5:$AN$26,MATCH(Drivers!$A50,DriversGams!$A$5:$A$26,0),MATCH(Drivers!Y$3,DriversGams!$A$5:$AN$5,0))</f>
        <v>0.61074502501171879</v>
      </c>
      <c r="Z50" s="6">
        <f>INDEX(DriversGams!$A$5:$AN$26,MATCH(Drivers!$A50,DriversGams!$A$5:$A$26,0),MATCH(Drivers!Z$3,DriversGams!$A$5:$AN$5,0))</f>
        <v>0.90344221269904668</v>
      </c>
      <c r="AA50" s="6">
        <f>INDEX(DriversGams!$A$5:$AN$26,MATCH(Drivers!$A50,DriversGams!$A$5:$A$26,0),MATCH(Drivers!AA$3,DriversGams!$A$5:$AN$5,0))</f>
        <v>1.1690219336100061</v>
      </c>
      <c r="AB50" s="6">
        <f>INDEX(DriversGams!$A$5:$AN$26,MATCH(Drivers!$A50,DriversGams!$A$5:$A$26,0),MATCH(Drivers!AB$3,DriversGams!$A$5:$AN$5,0))</f>
        <v>4.406852608001989</v>
      </c>
      <c r="AC50" s="6">
        <f>INDEX(DriversGams!$A$5:$AN$26,MATCH(Drivers!$A50,DriversGams!$A$5:$A$26,0),MATCH(Drivers!AC$3,DriversGams!$A$5:$AN$5,0))</f>
        <v>6.2666435338697948</v>
      </c>
      <c r="AD50" s="6">
        <f>INDEX(DriversGams!$A$5:$AN$26,MATCH(Drivers!$A50,DriversGams!$A$5:$A$26,0),MATCH(Drivers!AD$3,DriversGams!$A$5:$AN$5,0))</f>
        <v>8.126434459737597</v>
      </c>
      <c r="AE50" s="6">
        <f>INDEX(DriversGams!$A$5:$AN$26,MATCH(Drivers!$A50,DriversGams!$A$5:$A$26,0),MATCH(Drivers!AE$3,DriversGams!$A$5:$AN$5,0))</f>
        <v>9.9862253856054028</v>
      </c>
      <c r="AF50" s="6">
        <f>INDEX(DriversGams!$A$5:$AN$26,MATCH(Drivers!$A50,DriversGams!$A$5:$A$26,0),MATCH(Drivers!AF$3,DriversGams!$A$5:$AN$5,0))</f>
        <v>15.913024332526824</v>
      </c>
      <c r="AG50" s="6">
        <f>INDEX(DriversGams!$A$5:$AN$26,MATCH(Drivers!$A50,DriversGams!$A$5:$A$26,0),MATCH(Drivers!AG$3,DriversGams!$A$5:$AN$5,0))</f>
        <v>24.269728704009427</v>
      </c>
      <c r="AH50" s="112"/>
      <c r="AI50" s="112"/>
      <c r="AJ50" s="112"/>
      <c r="AK50" s="112"/>
      <c r="AL50" s="112"/>
      <c r="AM50" s="112"/>
      <c r="AO50">
        <f t="shared" si="84"/>
        <v>5</v>
      </c>
    </row>
    <row r="51" spans="1:41">
      <c r="A51" s="120" t="s">
        <v>720</v>
      </c>
      <c r="B51">
        <f t="shared" si="83"/>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0.28999999999999976</v>
      </c>
      <c r="L51" s="6">
        <f>INDEX(DriversGams!$A$5:$AN$26,MATCH(Drivers!$A51,DriversGams!$A$5:$A$26,0),MATCH(Drivers!L$3,DriversGams!$A$5:$AN$5,0))</f>
        <v>0.28966582350824455</v>
      </c>
      <c r="M51" s="6">
        <f>INDEX(DriversGams!$A$5:$AN$26,MATCH(Drivers!$A51,DriversGams!$A$5:$A$26,0),MATCH(Drivers!M$3,DriversGams!$A$5:$AN$5,0))</f>
        <v>0.28932136714241397</v>
      </c>
      <c r="N51" s="6">
        <f>INDEX(DriversGams!$A$5:$AN$26,MATCH(Drivers!$A51,DriversGams!$A$5:$A$26,0),MATCH(Drivers!N$3,DriversGams!$A$5:$AN$5,0))</f>
        <v>0.28932136714241408</v>
      </c>
      <c r="O51" s="6">
        <f>INDEX(DriversGams!$A$5:$AN$26,MATCH(Drivers!$A51,DriversGams!$A$5:$A$26,0),MATCH(Drivers!O$3,DriversGams!$A$5:$AN$5,0))</f>
        <v>0.28932136714241419</v>
      </c>
      <c r="P51" s="6">
        <f>INDEX(DriversGams!$A$5:$AN$26,MATCH(Drivers!$A51,DriversGams!$A$5:$A$26,0),MATCH(Drivers!P$3,DriversGams!$A$5:$AN$5,0))</f>
        <v>0.28932136714241413</v>
      </c>
      <c r="Q51" s="6">
        <f>INDEX(DriversGams!$A$5:$AN$26,MATCH(Drivers!$A51,DriversGams!$A$5:$A$26,0),MATCH(Drivers!Q$3,DriversGams!$A$5:$AN$5,0))</f>
        <v>0.28932136714241397</v>
      </c>
      <c r="R51" s="6">
        <f>INDEX(DriversGams!$A$5:$AN$26,MATCH(Drivers!$A51,DriversGams!$A$5:$A$26,0),MATCH(Drivers!R$3,DriversGams!$A$5:$AN$5,0))</f>
        <v>0.2893213671424138</v>
      </c>
      <c r="S51" s="6">
        <f>INDEX(DriversGams!$A$5:$AN$26,MATCH(Drivers!$A51,DriversGams!$A$5:$A$26,0),MATCH(Drivers!S$3,DriversGams!$A$5:$AN$5,0))</f>
        <v>0.28932136714241391</v>
      </c>
      <c r="T51" s="6">
        <f>INDEX(DriversGams!$A$5:$AN$26,MATCH(Drivers!$A51,DriversGams!$A$5:$A$26,0),MATCH(Drivers!T$3,DriversGams!$A$5:$AN$5,0))</f>
        <v>0.28932136714241397</v>
      </c>
      <c r="U51" s="6">
        <f>INDEX(DriversGams!$A$5:$AN$26,MATCH(Drivers!$A51,DriversGams!$A$5:$A$26,0),MATCH(Drivers!U$3,DriversGams!$A$5:$AN$5,0))</f>
        <v>0.28932136714241397</v>
      </c>
      <c r="V51" s="6">
        <f>INDEX(DriversGams!$A$5:$AN$26,MATCH(Drivers!$A51,DriversGams!$A$5:$A$26,0),MATCH(Drivers!V$3,DriversGams!$A$5:$AN$5,0))</f>
        <v>0.28932136714241402</v>
      </c>
      <c r="W51" s="6">
        <f>INDEX(DriversGams!$A$5:$AN$26,MATCH(Drivers!$A51,DriversGams!$A$5:$A$26,0),MATCH(Drivers!W$3,DriversGams!$A$5:$AN$5,0))</f>
        <v>0.28932136714241397</v>
      </c>
      <c r="X51" s="6">
        <f>INDEX(DriversGams!$A$5:$AN$26,MATCH(Drivers!$A51,DriversGams!$A$5:$A$26,0),MATCH(Drivers!X$3,DriversGams!$A$5:$AN$5,0))</f>
        <v>0.28932136714241391</v>
      </c>
      <c r="Y51" s="6">
        <f>INDEX(DriversGams!$A$5:$AN$26,MATCH(Drivers!$A51,DriversGams!$A$5:$A$26,0),MATCH(Drivers!Y$3,DriversGams!$A$5:$AN$5,0))</f>
        <v>0.2893213671424138</v>
      </c>
      <c r="Z51" s="6">
        <f>INDEX(DriversGams!$A$5:$AN$26,MATCH(Drivers!$A51,DriversGams!$A$5:$A$26,0),MATCH(Drivers!Z$3,DriversGams!$A$5:$AN$5,0))</f>
        <v>0.28932136714241374</v>
      </c>
      <c r="AA51" s="6">
        <f>INDEX(DriversGams!$A$5:$AN$26,MATCH(Drivers!$A51,DriversGams!$A$5:$A$26,0),MATCH(Drivers!AA$3,DriversGams!$A$5:$AN$5,0))</f>
        <v>0.28932136714241374</v>
      </c>
      <c r="AB51" s="6">
        <f>INDEX(DriversGams!$A$5:$AN$26,MATCH(Drivers!$A51,DriversGams!$A$5:$A$26,0),MATCH(Drivers!AB$3,DriversGams!$A$5:$AN$5,0))</f>
        <v>0.28932136714241374</v>
      </c>
      <c r="AC51" s="6">
        <f>INDEX(DriversGams!$A$5:$AN$26,MATCH(Drivers!$A51,DriversGams!$A$5:$A$26,0),MATCH(Drivers!AC$3,DriversGams!$A$5:$AN$5,0))</f>
        <v>6.9184989582513792</v>
      </c>
      <c r="AD51" s="6">
        <f>INDEX(DriversGams!$A$5:$AN$26,MATCH(Drivers!$A51,DriversGams!$A$5:$A$26,0),MATCH(Drivers!AD$3,DriversGams!$A$5:$AN$5,0))</f>
        <v>13.836997916502757</v>
      </c>
      <c r="AE51" s="6">
        <f>INDEX(DriversGams!$A$5:$AN$26,MATCH(Drivers!$A51,DriversGams!$A$5:$A$26,0),MATCH(Drivers!AE$3,DriversGams!$A$5:$AN$5,0))</f>
        <v>20.755496874754133</v>
      </c>
      <c r="AF51" s="6">
        <f>INDEX(DriversGams!$A$5:$AN$26,MATCH(Drivers!$A51,DriversGams!$A$5:$A$26,0),MATCH(Drivers!AF$3,DriversGams!$A$5:$AN$5,0))</f>
        <v>34.702496776659629</v>
      </c>
      <c r="AG51" s="6">
        <f>INDEX(DriversGams!$A$5:$AN$26,MATCH(Drivers!$A51,DriversGams!$A$5:$A$26,0),MATCH(Drivers!AG$3,DriversGams!$A$5:$AN$5,0))</f>
        <v>36.582519799014214</v>
      </c>
      <c r="AH51" s="112"/>
      <c r="AI51" s="112"/>
      <c r="AJ51" s="112"/>
      <c r="AK51" s="112"/>
      <c r="AL51" s="112"/>
      <c r="AM51" s="112"/>
      <c r="AO51">
        <f t="shared" si="84"/>
        <v>6</v>
      </c>
    </row>
    <row r="52" spans="1:41">
      <c r="A52" s="120" t="s">
        <v>721</v>
      </c>
      <c r="B52">
        <f t="shared" si="83"/>
        <v>8</v>
      </c>
      <c r="C52" s="284">
        <v>0.08</v>
      </c>
      <c r="D52" s="284">
        <v>0.08</v>
      </c>
      <c r="E52" s="284">
        <v>0.08</v>
      </c>
      <c r="F52" s="284">
        <v>0.08</v>
      </c>
      <c r="G52" s="284">
        <v>0.08</v>
      </c>
      <c r="H52" s="284">
        <v>0.08</v>
      </c>
      <c r="I52" s="284">
        <v>0.08</v>
      </c>
      <c r="J52" s="6">
        <f>INDEX(DriversGams!$A$5:$AN$26,MATCH(Drivers!$A52,DriversGams!$A$5:$A$26,0),MATCH(Drivers!J$3,DriversGams!$A$5:$AN$5,0))</f>
        <v>7.8476290328821835E-2</v>
      </c>
      <c r="K52" s="6">
        <f>INDEX(DriversGams!$A$5:$AN$26,MATCH(Drivers!$A52,DriversGams!$A$5:$A$26,0),MATCH(Drivers!K$3,DriversGams!$A$5:$AN$5,0))</f>
        <v>7.8476290328821766E-2</v>
      </c>
      <c r="L52" s="6">
        <f>INDEX(DriversGams!$A$5:$AN$26,MATCH(Drivers!$A52,DriversGams!$A$5:$A$26,0),MATCH(Drivers!L$3,DriversGams!$A$5:$AN$5,0))</f>
        <v>7.8385859530931953E-2</v>
      </c>
      <c r="M52" s="6">
        <f>INDEX(DriversGams!$A$5:$AN$26,MATCH(Drivers!$A52,DriversGams!$A$5:$A$26,0),MATCH(Drivers!M$3,DriversGams!$A$5:$AN$5,0))</f>
        <v>7.8292646917930128E-2</v>
      </c>
      <c r="N52" s="6">
        <f>INDEX(DriversGams!$A$5:$AN$26,MATCH(Drivers!$A52,DriversGams!$A$5:$A$26,0),MATCH(Drivers!N$3,DriversGams!$A$5:$AN$5,0))</f>
        <v>7.829264691793017E-2</v>
      </c>
      <c r="O52" s="6">
        <f>INDEX(DriversGams!$A$5:$AN$26,MATCH(Drivers!$A52,DriversGams!$A$5:$A$26,0),MATCH(Drivers!O$3,DriversGams!$A$5:$AN$5,0))</f>
        <v>7.8292646917930198E-2</v>
      </c>
      <c r="P52" s="6">
        <f>INDEX(DriversGams!$A$5:$AN$26,MATCH(Drivers!$A52,DriversGams!$A$5:$A$26,0),MATCH(Drivers!P$3,DriversGams!$A$5:$AN$5,0))</f>
        <v>7.8292646917930184E-2</v>
      </c>
      <c r="Q52" s="6">
        <f>INDEX(DriversGams!$A$5:$AN$26,MATCH(Drivers!$A52,DriversGams!$A$5:$A$26,0),MATCH(Drivers!Q$3,DriversGams!$A$5:$AN$5,0))</f>
        <v>7.8292646917930142E-2</v>
      </c>
      <c r="R52" s="6">
        <f>INDEX(DriversGams!$A$5:$AN$26,MATCH(Drivers!$A52,DriversGams!$A$5:$A$26,0),MATCH(Drivers!R$3,DriversGams!$A$5:$AN$5,0))</f>
        <v>7.82926469179301E-2</v>
      </c>
      <c r="S52" s="6">
        <f>INDEX(DriversGams!$A$5:$AN$26,MATCH(Drivers!$A52,DriversGams!$A$5:$A$26,0),MATCH(Drivers!S$3,DriversGams!$A$5:$AN$5,0))</f>
        <v>7.8292646917930142E-2</v>
      </c>
      <c r="T52" s="6">
        <f>INDEX(DriversGams!$A$5:$AN$26,MATCH(Drivers!$A52,DriversGams!$A$5:$A$26,0),MATCH(Drivers!T$3,DriversGams!$A$5:$AN$5,0))</f>
        <v>7.8292646917930156E-2</v>
      </c>
      <c r="U52" s="6">
        <f>INDEX(DriversGams!$A$5:$AN$26,MATCH(Drivers!$A52,DriversGams!$A$5:$A$26,0),MATCH(Drivers!U$3,DriversGams!$A$5:$AN$5,0))</f>
        <v>7.8292646917930156E-2</v>
      </c>
      <c r="V52" s="6">
        <f>INDEX(DriversGams!$A$5:$AN$26,MATCH(Drivers!$A52,DriversGams!$A$5:$A$26,0),MATCH(Drivers!V$3,DriversGams!$A$5:$AN$5,0))</f>
        <v>7.8292646917930184E-2</v>
      </c>
      <c r="W52" s="6">
        <f>INDEX(DriversGams!$A$5:$AN$26,MATCH(Drivers!$A52,DriversGams!$A$5:$A$26,0),MATCH(Drivers!W$3,DriversGams!$A$5:$AN$5,0))</f>
        <v>7.829264691793017E-2</v>
      </c>
      <c r="X52" s="6">
        <f>INDEX(DriversGams!$A$5:$AN$26,MATCH(Drivers!$A52,DriversGams!$A$5:$A$26,0),MATCH(Drivers!X$3,DriversGams!$A$5:$AN$5,0))</f>
        <v>1.2334569551648695</v>
      </c>
      <c r="Y52" s="6">
        <f>INDEX(DriversGams!$A$5:$AN$26,MATCH(Drivers!$A52,DriversGams!$A$5:$A$26,0),MATCH(Drivers!Y$3,DriversGams!$A$5:$AN$5,0))</f>
        <v>0.44406036626052242</v>
      </c>
      <c r="Z52" s="6">
        <f>INDEX(DriversGams!$A$5:$AN$26,MATCH(Drivers!$A52,DriversGams!$A$5:$A$26,0),MATCH(Drivers!Z$3,DriversGams!$A$5:$AN$5,0))</f>
        <v>0.79733885339873256</v>
      </c>
      <c r="AA52" s="6">
        <f>INDEX(DriversGams!$A$5:$AN$26,MATCH(Drivers!$A52,DriversGams!$A$5:$A$26,0),MATCH(Drivers!AA$3,DriversGams!$A$5:$AN$5,0))</f>
        <v>0.7200093852412871</v>
      </c>
      <c r="AB52" s="6">
        <f>INDEX(DriversGams!$A$5:$AN$26,MATCH(Drivers!$A52,DriversGams!$A$5:$A$26,0),MATCH(Drivers!AB$3,DriversGams!$A$5:$AN$5,0))</f>
        <v>4.1117934904635574</v>
      </c>
      <c r="AC52" s="6">
        <f>INDEX(DriversGams!$A$5:$AN$26,MATCH(Drivers!$A52,DriversGams!$A$5:$A$26,0),MATCH(Drivers!AC$3,DriversGams!$A$5:$AN$5,0))</f>
        <v>4.1117934904635582</v>
      </c>
      <c r="AD52" s="6">
        <f>INDEX(DriversGams!$A$5:$AN$26,MATCH(Drivers!$A52,DriversGams!$A$5:$A$26,0),MATCH(Drivers!AD$3,DriversGams!$A$5:$AN$5,0))</f>
        <v>2.8061626267890363</v>
      </c>
      <c r="AE52" s="6">
        <f>INDEX(DriversGams!$A$5:$AN$26,MATCH(Drivers!$A52,DriversGams!$A$5:$A$26,0),MATCH(Drivers!AE$3,DriversGams!$A$5:$AN$5,0))</f>
        <v>2.8061626267890363</v>
      </c>
      <c r="AF52" s="6">
        <f>INDEX(DriversGams!$A$5:$AN$26,MATCH(Drivers!$A52,DriversGams!$A$5:$A$26,0),MATCH(Drivers!AF$3,DriversGams!$A$5:$AN$5,0))</f>
        <v>3.0063815531200651</v>
      </c>
      <c r="AG52" s="6">
        <f>INDEX(DriversGams!$A$5:$AN$26,MATCH(Drivers!$A52,DriversGams!$A$5:$A$26,0),MATCH(Drivers!AG$3,DriversGams!$A$5:$AN$5,0))</f>
        <v>11.688026332132635</v>
      </c>
      <c r="AH52" s="112"/>
      <c r="AI52" s="112"/>
      <c r="AJ52" s="112"/>
      <c r="AK52" s="112"/>
      <c r="AL52" s="112"/>
      <c r="AM52" s="112"/>
      <c r="AO52">
        <f t="shared" si="84"/>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20.838620435938658</v>
      </c>
      <c r="K53" s="6">
        <f>INDEX(DriversGams!$A$5:$AN$26,MATCH(Drivers!$A53,DriversGams!$A$5:$A$26,0),MATCH(Drivers!K$3,DriversGams!$A$5:$AN$5,0))</f>
        <v>19.489137249074208</v>
      </c>
      <c r="L53" s="6">
        <f>INDEX(DriversGams!$A$5:$AN$26,MATCH(Drivers!$A53,DriversGams!$A$5:$A$26,0),MATCH(Drivers!L$3,DriversGams!$A$5:$AN$5,0))</f>
        <v>19.877732883086829</v>
      </c>
      <c r="M53" s="6">
        <f>INDEX(DriversGams!$A$5:$AN$26,MATCH(Drivers!$A53,DriversGams!$A$5:$A$26,0),MATCH(Drivers!M$3,DriversGams!$A$5:$AN$5,0))</f>
        <v>20.138248996236257</v>
      </c>
      <c r="N53" s="6">
        <f>INDEX(DriversGams!$A$5:$AN$26,MATCH(Drivers!$A53,DriversGams!$A$5:$A$26,0),MATCH(Drivers!N$3,DriversGams!$A$5:$AN$5,0))</f>
        <v>20.504442703220242</v>
      </c>
      <c r="O53" s="6">
        <f>INDEX(DriversGams!$A$5:$AN$26,MATCH(Drivers!$A53,DriversGams!$A$5:$A$26,0),MATCH(Drivers!O$3,DriversGams!$A$5:$AN$5,0))</f>
        <v>20.88559534708196</v>
      </c>
      <c r="P53" s="6">
        <f>INDEX(DriversGams!$A$5:$AN$26,MATCH(Drivers!$A53,DriversGams!$A$5:$A$26,0),MATCH(Drivers!P$3,DriversGams!$A$5:$AN$5,0))</f>
        <v>21.277259747239967</v>
      </c>
      <c r="Q53" s="6">
        <f>INDEX(DriversGams!$A$5:$AN$26,MATCH(Drivers!$A53,DriversGams!$A$5:$A$26,0),MATCH(Drivers!Q$3,DriversGams!$A$5:$AN$5,0))</f>
        <v>21.679590007392143</v>
      </c>
      <c r="R53" s="6">
        <f>INDEX(DriversGams!$A$5:$AN$26,MATCH(Drivers!$A53,DriversGams!$A$5:$A$26,0),MATCH(Drivers!R$3,DriversGams!$A$5:$AN$5,0))</f>
        <v>22.072237908907098</v>
      </c>
      <c r="S53" s="6">
        <f>INDEX(DriversGams!$A$5:$AN$26,MATCH(Drivers!$A53,DriversGams!$A$5:$A$26,0),MATCH(Drivers!S$3,DriversGams!$A$5:$AN$5,0))</f>
        <v>22.861130190533054</v>
      </c>
      <c r="T53" s="6">
        <f>INDEX(DriversGams!$A$5:$AN$26,MATCH(Drivers!$A53,DriversGams!$A$5:$A$26,0),MATCH(Drivers!T$3,DriversGams!$A$5:$AN$5,0))</f>
        <v>23.474095809304501</v>
      </c>
      <c r="U53" s="6">
        <f>INDEX(DriversGams!$A$5:$AN$26,MATCH(Drivers!$A53,DriversGams!$A$5:$A$26,0),MATCH(Drivers!U$3,DriversGams!$A$5:$AN$5,0))</f>
        <v>24.017411754339548</v>
      </c>
      <c r="V53" s="6">
        <f>INDEX(DriversGams!$A$5:$AN$26,MATCH(Drivers!$A53,DriversGams!$A$5:$A$26,0),MATCH(Drivers!V$3,DriversGams!$A$5:$AN$5,0))</f>
        <v>24.629882123100963</v>
      </c>
      <c r="W53" s="6">
        <f>INDEX(DriversGams!$A$5:$AN$26,MATCH(Drivers!$A53,DriversGams!$A$5:$A$26,0),MATCH(Drivers!W$3,DriversGams!$A$5:$AN$5,0))</f>
        <v>25.284420394711269</v>
      </c>
      <c r="X53" s="6">
        <f>INDEX(DriversGams!$A$5:$AN$26,MATCH(Drivers!$A53,DriversGams!$A$5:$A$26,0),MATCH(Drivers!X$3,DriversGams!$A$5:$AN$5,0))</f>
        <v>26.004605841340382</v>
      </c>
      <c r="Y53" s="6">
        <f>INDEX(DriversGams!$A$5:$AN$26,MATCH(Drivers!$A53,DriversGams!$A$5:$A$26,0),MATCH(Drivers!Y$3,DriversGams!$A$5:$AN$5,0))</f>
        <v>26.721684332341407</v>
      </c>
      <c r="Z53" s="6">
        <f>INDEX(DriversGams!$A$5:$AN$26,MATCH(Drivers!$A53,DriversGams!$A$5:$A$26,0),MATCH(Drivers!Z$3,DriversGams!$A$5:$AN$5,0))</f>
        <v>28.042703866901139</v>
      </c>
      <c r="AA53" s="6">
        <f>INDEX(DriversGams!$A$5:$AN$26,MATCH(Drivers!$A53,DriversGams!$A$5:$A$26,0),MATCH(Drivers!AA$3,DriversGams!$A$5:$AN$5,0))</f>
        <v>29.215936770833775</v>
      </c>
      <c r="AB53" s="6">
        <f>INDEX(DriversGams!$A$5:$AN$26,MATCH(Drivers!$A53,DriversGams!$A$5:$A$26,0),MATCH(Drivers!AB$3,DriversGams!$A$5:$AN$5,0))</f>
        <v>29.888696988274688</v>
      </c>
      <c r="AC53" s="6">
        <f>INDEX(DriversGams!$A$5:$AN$26,MATCH(Drivers!$A53,DriversGams!$A$5:$A$26,0),MATCH(Drivers!AC$3,DriversGams!$A$5:$AN$5,0))</f>
        <v>30.763401389300867</v>
      </c>
      <c r="AD53" s="6">
        <f>INDEX(DriversGams!$A$5:$AN$26,MATCH(Drivers!$A53,DriversGams!$A$5:$A$26,0),MATCH(Drivers!AD$3,DriversGams!$A$5:$AN$5,0))</f>
        <v>31.611569587032861</v>
      </c>
      <c r="AE53" s="6">
        <f>INDEX(DriversGams!$A$5:$AN$26,MATCH(Drivers!$A53,DriversGams!$A$5:$A$26,0),MATCH(Drivers!AE$3,DriversGams!$A$5:$AN$5,0))</f>
        <v>32.607148309904801</v>
      </c>
      <c r="AF53" s="6">
        <f>INDEX(DriversGams!$A$5:$AN$26,MATCH(Drivers!$A53,DriversGams!$A$5:$A$26,0),MATCH(Drivers!AF$3,DriversGams!$A$5:$AN$5,0))</f>
        <v>37.948751719444878</v>
      </c>
      <c r="AG53" s="6">
        <f>INDEX(DriversGams!$A$5:$AN$26,MATCH(Drivers!$A53,DriversGams!$A$5:$A$26,0),MATCH(Drivers!AG$3,DriversGams!$A$5:$AN$5,0))</f>
        <v>44.426726165656596</v>
      </c>
      <c r="AH53" s="112"/>
      <c r="AI53" s="112"/>
      <c r="AJ53" s="112"/>
      <c r="AK53" s="112"/>
      <c r="AL53" s="112"/>
      <c r="AM53" s="112"/>
      <c r="AO53">
        <f>AO50+1</f>
        <v>6</v>
      </c>
    </row>
    <row r="54" spans="1:41">
      <c r="A54" s="120" t="s">
        <v>387</v>
      </c>
      <c r="B54">
        <f t="shared" si="83"/>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197.32396542857578</v>
      </c>
      <c r="K54" s="6">
        <f>INDEX(DriversGams!$A$5:$AN$26,MATCH(Drivers!$A54,DriversGams!$A$5:$A$26,0),MATCH(Drivers!K$3,DriversGams!$A$5:$AN$5,0))</f>
        <v>188.09737831382822</v>
      </c>
      <c r="L54" s="6">
        <f>INDEX(DriversGams!$A$5:$AN$26,MATCH(Drivers!$A54,DriversGams!$A$5:$A$26,0),MATCH(Drivers!L$3,DriversGams!$A$5:$AN$5,0))</f>
        <v>193.06742518713028</v>
      </c>
      <c r="M54" s="6">
        <f>INDEX(DriversGams!$A$5:$AN$26,MATCH(Drivers!$A54,DriversGams!$A$5:$A$26,0),MATCH(Drivers!M$3,DriversGams!$A$5:$AN$5,0))</f>
        <v>196.68508252042383</v>
      </c>
      <c r="N54" s="6">
        <f>INDEX(DriversGams!$A$5:$AN$26,MATCH(Drivers!$A54,DriversGams!$A$5:$A$26,0),MATCH(Drivers!N$3,DriversGams!$A$5:$AN$5,0))</f>
        <v>200.97835407557426</v>
      </c>
      <c r="O54" s="6">
        <f>INDEX(DriversGams!$A$5:$AN$26,MATCH(Drivers!$A54,DriversGams!$A$5:$A$26,0),MATCH(Drivers!O$3,DriversGams!$A$5:$AN$5,0))</f>
        <v>205.20526258380607</v>
      </c>
      <c r="P54" s="6">
        <f>INDEX(DriversGams!$A$5:$AN$26,MATCH(Drivers!$A54,DriversGams!$A$5:$A$26,0),MATCH(Drivers!P$3,DriversGams!$A$5:$AN$5,0))</f>
        <v>209.41351491912249</v>
      </c>
      <c r="Q54" s="6">
        <f>INDEX(DriversGams!$A$5:$AN$26,MATCH(Drivers!$A54,DriversGams!$A$5:$A$26,0),MATCH(Drivers!Q$3,DriversGams!$A$5:$AN$5,0))</f>
        <v>213.35229015205019</v>
      </c>
      <c r="R54" s="6">
        <f>INDEX(DriversGams!$A$5:$AN$26,MATCH(Drivers!$A54,DriversGams!$A$5:$A$26,0),MATCH(Drivers!R$3,DriversGams!$A$5:$AN$5,0))</f>
        <v>216.85415812622441</v>
      </c>
      <c r="S54" s="6">
        <f>INDEX(DriversGams!$A$5:$AN$26,MATCH(Drivers!$A54,DriversGams!$A$5:$A$26,0),MATCH(Drivers!S$3,DriversGams!$A$5:$AN$5,0))</f>
        <v>224.30856291591286</v>
      </c>
      <c r="T54" s="6">
        <f>INDEX(DriversGams!$A$5:$AN$26,MATCH(Drivers!$A54,DriversGams!$A$5:$A$26,0),MATCH(Drivers!T$3,DriversGams!$A$5:$AN$5,0))</f>
        <v>230.14041282683391</v>
      </c>
      <c r="U54" s="6">
        <f>INDEX(DriversGams!$A$5:$AN$26,MATCH(Drivers!$A54,DriversGams!$A$5:$A$26,0),MATCH(Drivers!U$3,DriversGams!$A$5:$AN$5,0))</f>
        <v>234.99741681226828</v>
      </c>
      <c r="V54" s="6">
        <f>INDEX(DriversGams!$A$5:$AN$26,MATCH(Drivers!$A54,DriversGams!$A$5:$A$26,0),MATCH(Drivers!V$3,DriversGams!$A$5:$AN$5,0))</f>
        <v>240.04778318384416</v>
      </c>
      <c r="W54" s="6">
        <f>INDEX(DriversGams!$A$5:$AN$26,MATCH(Drivers!$A54,DriversGams!$A$5:$A$26,0),MATCH(Drivers!W$3,DriversGams!$A$5:$AN$5,0))</f>
        <v>244.92544351197776</v>
      </c>
      <c r="X54" s="6">
        <f>INDEX(DriversGams!$A$5:$AN$26,MATCH(Drivers!$A54,DriversGams!$A$5:$A$26,0),MATCH(Drivers!X$3,DriversGams!$A$5:$AN$5,0))</f>
        <v>249.57321551302419</v>
      </c>
      <c r="Y54" s="6">
        <f>INDEX(DriversGams!$A$5:$AN$26,MATCH(Drivers!$A54,DriversGams!$A$5:$A$26,0),MATCH(Drivers!Y$3,DriversGams!$A$5:$AN$5,0))</f>
        <v>254.52200961506458</v>
      </c>
      <c r="Z54" s="6">
        <f>INDEX(DriversGams!$A$5:$AN$26,MATCH(Drivers!$A54,DriversGams!$A$5:$A$26,0),MATCH(Drivers!Z$3,DriversGams!$A$5:$AN$5,0))</f>
        <v>264.54589435566118</v>
      </c>
      <c r="AA54" s="6">
        <f>INDEX(DriversGams!$A$5:$AN$26,MATCH(Drivers!$A54,DriversGams!$A$5:$A$26,0),MATCH(Drivers!AA$3,DriversGams!$A$5:$AN$5,0))</f>
        <v>274.15121692982416</v>
      </c>
      <c r="AB54" s="6">
        <f>INDEX(DriversGams!$A$5:$AN$26,MATCH(Drivers!$A54,DriversGams!$A$5:$A$26,0),MATCH(Drivers!AB$3,DriversGams!$A$5:$AN$5,0))</f>
        <v>279.4242297737411</v>
      </c>
      <c r="AC54" s="6">
        <f>INDEX(DriversGams!$A$5:$AN$26,MATCH(Drivers!$A54,DriversGams!$A$5:$A$26,0),MATCH(Drivers!AC$3,DriversGams!$A$5:$AN$5,0))</f>
        <v>283.29260615685456</v>
      </c>
      <c r="AD54" s="6">
        <f>INDEX(DriversGams!$A$5:$AN$26,MATCH(Drivers!$A54,DriversGams!$A$5:$A$26,0),MATCH(Drivers!AD$3,DriversGams!$A$5:$AN$5,0))</f>
        <v>286.01989505359649</v>
      </c>
      <c r="AE54" s="6">
        <f>INDEX(DriversGams!$A$5:$AN$26,MATCH(Drivers!$A54,DriversGams!$A$5:$A$26,0),MATCH(Drivers!AE$3,DriversGams!$A$5:$AN$5,0))</f>
        <v>289.24428570043062</v>
      </c>
      <c r="AF54" s="6">
        <f>INDEX(DriversGams!$A$5:$AN$26,MATCH(Drivers!$A54,DriversGams!$A$5:$A$26,0),MATCH(Drivers!AF$3,DriversGams!$A$5:$AN$5,0))</f>
        <v>311.86733124838548</v>
      </c>
      <c r="AG54" s="6">
        <f>INDEX(DriversGams!$A$5:$AN$26,MATCH(Drivers!$A54,DriversGams!$A$5:$A$26,0),MATCH(Drivers!AG$3,DriversGams!$A$5:$AN$5,0))</f>
        <v>338.18190496252822</v>
      </c>
      <c r="AH54" s="112"/>
      <c r="AI54" s="112"/>
      <c r="AJ54" s="112"/>
      <c r="AK54" s="112"/>
      <c r="AL54" s="112"/>
      <c r="AM54" s="112"/>
      <c r="AO54">
        <f t="shared" si="84"/>
        <v>7</v>
      </c>
    </row>
    <row r="55" spans="1:41">
      <c r="A55" s="120" t="s">
        <v>718</v>
      </c>
      <c r="B55">
        <f t="shared" si="83"/>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97.820469381034002</v>
      </c>
      <c r="K55" s="6">
        <f>INDEX(DriversGams!$A$5:$AN$26,MATCH(Drivers!$A55,DriversGams!$A$5:$A$26,0),MATCH(Drivers!K$3,DriversGams!$A$5:$AN$5,0))</f>
        <v>92.108107232849022</v>
      </c>
      <c r="L55" s="6">
        <f>INDEX(DriversGams!$A$5:$AN$26,MATCH(Drivers!$A55,DriversGams!$A$5:$A$26,0),MATCH(Drivers!L$3,DriversGams!$A$5:$AN$5,0))</f>
        <v>96.759443421008271</v>
      </c>
      <c r="M55" s="6">
        <f>INDEX(DriversGams!$A$5:$AN$26,MATCH(Drivers!$A55,DriversGams!$A$5:$A$26,0),MATCH(Drivers!M$3,DriversGams!$A$5:$AN$5,0))</f>
        <v>100.15519438793353</v>
      </c>
      <c r="N55" s="6">
        <f>INDEX(DriversGams!$A$5:$AN$26,MATCH(Drivers!$A55,DriversGams!$A$5:$A$26,0),MATCH(Drivers!N$3,DriversGams!$A$5:$AN$5,0))</f>
        <v>104.56328847294944</v>
      </c>
      <c r="O55" s="6">
        <f>INDEX(DriversGams!$A$5:$AN$26,MATCH(Drivers!$A55,DriversGams!$A$5:$A$26,0),MATCH(Drivers!O$3,DriversGams!$A$5:$AN$5,0))</f>
        <v>109.23810956431851</v>
      </c>
      <c r="P55" s="6">
        <f>INDEX(DriversGams!$A$5:$AN$26,MATCH(Drivers!$A55,DriversGams!$A$5:$A$26,0),MATCH(Drivers!P$3,DriversGams!$A$5:$AN$5,0))</f>
        <v>114.10522178382431</v>
      </c>
      <c r="Q55" s="6">
        <f>INDEX(DriversGams!$A$5:$AN$26,MATCH(Drivers!$A55,DriversGams!$A$5:$A$26,0),MATCH(Drivers!Q$3,DriversGams!$A$5:$AN$5,0))</f>
        <v>119.58161497582989</v>
      </c>
      <c r="R55" s="6">
        <f>INDEX(DriversGams!$A$5:$AN$26,MATCH(Drivers!$A55,DriversGams!$A$5:$A$26,0),MATCH(Drivers!R$3,DriversGams!$A$5:$AN$5,0))</f>
        <v>125.20844455111796</v>
      </c>
      <c r="S55" s="6">
        <f>INDEX(DriversGams!$A$5:$AN$26,MATCH(Drivers!$A55,DriversGams!$A$5:$A$26,0),MATCH(Drivers!S$3,DriversGams!$A$5:$AN$5,0))</f>
        <v>136.01755284722469</v>
      </c>
      <c r="T55" s="6">
        <f>INDEX(DriversGams!$A$5:$AN$26,MATCH(Drivers!$A55,DriversGams!$A$5:$A$26,0),MATCH(Drivers!T$3,DriversGams!$A$5:$AN$5,0))</f>
        <v>147.15743485567731</v>
      </c>
      <c r="U55" s="6">
        <f>INDEX(DriversGams!$A$5:$AN$26,MATCH(Drivers!$A55,DriversGams!$A$5:$A$26,0),MATCH(Drivers!U$3,DriversGams!$A$5:$AN$5,0))</f>
        <v>158.38850040210022</v>
      </c>
      <c r="V55" s="6">
        <f>INDEX(DriversGams!$A$5:$AN$26,MATCH(Drivers!$A55,DriversGams!$A$5:$A$26,0),MATCH(Drivers!V$3,DriversGams!$A$5:$AN$5,0))</f>
        <v>170.52992973293107</v>
      </c>
      <c r="W55" s="6">
        <f>INDEX(DriversGams!$A$5:$AN$26,MATCH(Drivers!$A55,DriversGams!$A$5:$A$26,0),MATCH(Drivers!W$3,DriversGams!$A$5:$AN$5,0))</f>
        <v>183.35701952695905</v>
      </c>
      <c r="X55" s="6">
        <f>INDEX(DriversGams!$A$5:$AN$26,MATCH(Drivers!$A55,DriversGams!$A$5:$A$26,0),MATCH(Drivers!X$3,DriversGams!$A$5:$AN$5,0))</f>
        <v>196.97421226634458</v>
      </c>
      <c r="Y55" s="6">
        <f>INDEX(DriversGams!$A$5:$AN$26,MATCH(Drivers!$A55,DriversGams!$A$5:$A$26,0),MATCH(Drivers!Y$3,DriversGams!$A$5:$AN$5,0))</f>
        <v>211.59321973402976</v>
      </c>
      <c r="Z55" s="6">
        <f>INDEX(DriversGams!$A$5:$AN$26,MATCH(Drivers!$A55,DriversGams!$A$5:$A$26,0),MATCH(Drivers!Z$3,DriversGams!$A$5:$AN$5,0))</f>
        <v>236.84886010921736</v>
      </c>
      <c r="AA55" s="6">
        <f>INDEX(DriversGams!$A$5:$AN$26,MATCH(Drivers!$A55,DriversGams!$A$5:$A$26,0),MATCH(Drivers!AA$3,DriversGams!$A$5:$AN$5,0))</f>
        <v>268.19795651899244</v>
      </c>
      <c r="AB55" s="6">
        <f>INDEX(DriversGams!$A$5:$AN$26,MATCH(Drivers!$A55,DriversGams!$A$5:$A$26,0),MATCH(Drivers!AB$3,DriversGams!$A$5:$AN$5,0))</f>
        <v>297.34935719936777</v>
      </c>
      <c r="AC55" s="6">
        <f>INDEX(DriversGams!$A$5:$AN$26,MATCH(Drivers!$A55,DriversGams!$A$5:$A$26,0),MATCH(Drivers!AC$3,DriversGams!$A$5:$AN$5,0))</f>
        <v>326.34086680270201</v>
      </c>
      <c r="AD55" s="6">
        <f>INDEX(DriversGams!$A$5:$AN$26,MATCH(Drivers!$A55,DriversGams!$A$5:$A$26,0),MATCH(Drivers!AD$3,DriversGams!$A$5:$AN$5,0))</f>
        <v>353.97072713458982</v>
      </c>
      <c r="AE55" s="6">
        <f>INDEX(DriversGams!$A$5:$AN$26,MATCH(Drivers!$A55,DriversGams!$A$5:$A$26,0),MATCH(Drivers!AE$3,DriversGams!$A$5:$AN$5,0))</f>
        <v>382.74936290870824</v>
      </c>
      <c r="AF55" s="6">
        <f>INDEX(DriversGams!$A$5:$AN$26,MATCH(Drivers!$A55,DriversGams!$A$5:$A$26,0),MATCH(Drivers!AF$3,DriversGams!$A$5:$AN$5,0))</f>
        <v>526.50651384127696</v>
      </c>
      <c r="AG55" s="6">
        <f>INDEX(DriversGams!$A$5:$AN$26,MATCH(Drivers!$A55,DriversGams!$A$5:$A$26,0),MATCH(Drivers!AG$3,DriversGams!$A$5:$AN$5,0))</f>
        <v>672.8987604165884</v>
      </c>
      <c r="AH55" s="112"/>
      <c r="AI55" s="112"/>
      <c r="AJ55" s="112"/>
      <c r="AK55" s="112"/>
      <c r="AL55" s="112"/>
      <c r="AM55" s="112"/>
      <c r="AO55">
        <f t="shared" si="84"/>
        <v>8</v>
      </c>
    </row>
    <row r="56" spans="1:41">
      <c r="A56" s="120" t="s">
        <v>527</v>
      </c>
      <c r="B56">
        <f t="shared" si="83"/>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13.073651251031956</v>
      </c>
      <c r="K56" s="6">
        <f>INDEX(DriversGams!$A$5:$AN$26,MATCH(Drivers!$A56,DriversGams!$A$5:$A$26,0),MATCH(Drivers!K$3,DriversGams!$A$5:$AN$5,0))</f>
        <v>10.420207229676647</v>
      </c>
      <c r="L56" s="6">
        <f>INDEX(DriversGams!$A$5:$AN$26,MATCH(Drivers!$A56,DriversGams!$A$5:$A$26,0),MATCH(Drivers!L$3,DriversGams!$A$5:$AN$5,0))</f>
        <v>10.506920728872144</v>
      </c>
      <c r="M56" s="6">
        <f>INDEX(DriversGams!$A$5:$AN$26,MATCH(Drivers!$A56,DriversGams!$A$5:$A$26,0),MATCH(Drivers!M$3,DriversGams!$A$5:$AN$5,0))</f>
        <v>10.450048664306898</v>
      </c>
      <c r="N56" s="6">
        <f>INDEX(DriversGams!$A$5:$AN$26,MATCH(Drivers!$A56,DriversGams!$A$5:$A$26,0),MATCH(Drivers!N$3,DriversGams!$A$5:$AN$5,0))</f>
        <v>10.693031859965512</v>
      </c>
      <c r="O56" s="6">
        <f>INDEX(DriversGams!$A$5:$AN$26,MATCH(Drivers!$A56,DriversGams!$A$5:$A$26,0),MATCH(Drivers!O$3,DriversGams!$A$5:$AN$5,0))</f>
        <v>10.990040997508226</v>
      </c>
      <c r="P56" s="6">
        <f>INDEX(DriversGams!$A$5:$AN$26,MATCH(Drivers!$A56,DriversGams!$A$5:$A$26,0),MATCH(Drivers!P$3,DriversGams!$A$5:$AN$5,0))</f>
        <v>11.341152677553728</v>
      </c>
      <c r="Q56" s="6">
        <f>INDEX(DriversGams!$A$5:$AN$26,MATCH(Drivers!$A56,DriversGams!$A$5:$A$26,0),MATCH(Drivers!Q$3,DriversGams!$A$5:$AN$5,0))</f>
        <v>11.760309867286704</v>
      </c>
      <c r="R56" s="6">
        <f>INDEX(DriversGams!$A$5:$AN$26,MATCH(Drivers!$A56,DriversGams!$A$5:$A$26,0),MATCH(Drivers!R$3,DriversGams!$A$5:$AN$5,0))</f>
        <v>12.12531863191731</v>
      </c>
      <c r="S56" s="6">
        <f>INDEX(DriversGams!$A$5:$AN$26,MATCH(Drivers!$A56,DriversGams!$A$5:$A$26,0),MATCH(Drivers!S$3,DriversGams!$A$5:$AN$5,0))</f>
        <v>13.538948255971041</v>
      </c>
      <c r="T56" s="6">
        <f>INDEX(DriversGams!$A$5:$AN$26,MATCH(Drivers!$A56,DriversGams!$A$5:$A$26,0),MATCH(Drivers!T$3,DriversGams!$A$5:$AN$5,0))</f>
        <v>14.24373966201971</v>
      </c>
      <c r="U56" s="6">
        <f>INDEX(DriversGams!$A$5:$AN$26,MATCH(Drivers!$A56,DriversGams!$A$5:$A$26,0),MATCH(Drivers!U$3,DriversGams!$A$5:$AN$5,0))</f>
        <v>14.640531063367936</v>
      </c>
      <c r="V56" s="6">
        <f>INDEX(DriversGams!$A$5:$AN$26,MATCH(Drivers!$A56,DriversGams!$A$5:$A$26,0),MATCH(Drivers!V$3,DriversGams!$A$5:$AN$5,0))</f>
        <v>15.092478133512122</v>
      </c>
      <c r="W56" s="6">
        <f>INDEX(DriversGams!$A$5:$AN$26,MATCH(Drivers!$A56,DriversGams!$A$5:$A$26,0),MATCH(Drivers!W$3,DriversGams!$A$5:$AN$5,0))</f>
        <v>15.584606193625051</v>
      </c>
      <c r="X56" s="6">
        <f>INDEX(DriversGams!$A$5:$AN$26,MATCH(Drivers!$A56,DriversGams!$A$5:$A$26,0),MATCH(Drivers!X$3,DriversGams!$A$5:$AN$5,0))</f>
        <v>16.175543668941589</v>
      </c>
      <c r="Y56" s="6">
        <f>INDEX(DriversGams!$A$5:$AN$26,MATCH(Drivers!$A56,DriversGams!$A$5:$A$26,0),MATCH(Drivers!Y$3,DriversGams!$A$5:$AN$5,0))</f>
        <v>16.755725007703465</v>
      </c>
      <c r="Z56" s="6">
        <f>INDEX(DriversGams!$A$5:$AN$26,MATCH(Drivers!$A56,DriversGams!$A$5:$A$26,0),MATCH(Drivers!Z$3,DriversGams!$A$5:$AN$5,0))</f>
        <v>19.413008230853102</v>
      </c>
      <c r="AA56" s="6">
        <f>INDEX(DriversGams!$A$5:$AN$26,MATCH(Drivers!$A56,DriversGams!$A$5:$A$26,0),MATCH(Drivers!AA$3,DriversGams!$A$5:$AN$5,0))</f>
        <v>21.644532123754839</v>
      </c>
      <c r="AB56" s="6">
        <f>INDEX(DriversGams!$A$5:$AN$26,MATCH(Drivers!$A56,DriversGams!$A$5:$A$26,0),MATCH(Drivers!AB$3,DriversGams!$A$5:$AN$5,0))</f>
        <v>21.507986292191863</v>
      </c>
      <c r="AC56" s="6">
        <f>INDEX(DriversGams!$A$5:$AN$26,MATCH(Drivers!$A56,DriversGams!$A$5:$A$26,0),MATCH(Drivers!AC$3,DriversGams!$A$5:$AN$5,0))</f>
        <v>22.113095512550743</v>
      </c>
      <c r="AD56" s="6">
        <f>INDEX(DriversGams!$A$5:$AN$26,MATCH(Drivers!$A56,DriversGams!$A$5:$A$26,0),MATCH(Drivers!AD$3,DriversGams!$A$5:$AN$5,0))</f>
        <v>22.556465197884599</v>
      </c>
      <c r="AE56" s="6">
        <f>INDEX(DriversGams!$A$5:$AN$26,MATCH(Drivers!$A56,DriversGams!$A$5:$A$26,0),MATCH(Drivers!AE$3,DriversGams!$A$5:$AN$5,0))</f>
        <v>23.448770286040553</v>
      </c>
      <c r="AF56" s="6">
        <f>INDEX(DriversGams!$A$5:$AN$26,MATCH(Drivers!$A56,DriversGams!$A$5:$A$26,0),MATCH(Drivers!AF$3,DriversGams!$A$5:$AN$5,0))</f>
        <v>27.862876585082532</v>
      </c>
      <c r="AG56" s="6">
        <f>INDEX(DriversGams!$A$5:$AN$26,MATCH(Drivers!$A56,DriversGams!$A$5:$A$26,0),MATCH(Drivers!AG$3,DriversGams!$A$5:$AN$5,0))</f>
        <v>32.579622439633205</v>
      </c>
      <c r="AH56" s="112"/>
      <c r="AI56" s="112"/>
      <c r="AJ56" s="112"/>
      <c r="AK56" s="112"/>
      <c r="AL56" s="112"/>
      <c r="AM56" s="112"/>
      <c r="AO56">
        <f>AO54+1</f>
        <v>8</v>
      </c>
    </row>
    <row r="57" spans="1:41">
      <c r="A57" s="120" t="s">
        <v>526</v>
      </c>
      <c r="B57">
        <f t="shared" si="83"/>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17.626887984269498</v>
      </c>
      <c r="K57" s="6">
        <f>INDEX(DriversGams!$A$5:$AN$26,MATCH(Drivers!$A57,DriversGams!$A$5:$A$26,0),MATCH(Drivers!K$3,DriversGams!$A$5:$AN$5,0))</f>
        <v>16.501754562671703</v>
      </c>
      <c r="L57" s="6">
        <f>INDEX(DriversGams!$A$5:$AN$26,MATCH(Drivers!$A57,DriversGams!$A$5:$A$26,0),MATCH(Drivers!L$3,DriversGams!$A$5:$AN$5,0))</f>
        <v>17.077827926496443</v>
      </c>
      <c r="M57" s="6">
        <f>INDEX(DriversGams!$A$5:$AN$26,MATCH(Drivers!$A57,DriversGams!$A$5:$A$26,0),MATCH(Drivers!M$3,DriversGams!$A$5:$AN$5,0))</f>
        <v>17.51570159616923</v>
      </c>
      <c r="N57" s="6">
        <f>INDEX(DriversGams!$A$5:$AN$26,MATCH(Drivers!$A57,DriversGams!$A$5:$A$26,0),MATCH(Drivers!N$3,DriversGams!$A$5:$AN$5,0))</f>
        <v>18.040485894993843</v>
      </c>
      <c r="O57" s="6">
        <f>INDEX(DriversGams!$A$5:$AN$26,MATCH(Drivers!$A57,DriversGams!$A$5:$A$26,0),MATCH(Drivers!O$3,DriversGams!$A$5:$AN$5,0))</f>
        <v>18.569957913579355</v>
      </c>
      <c r="P57" s="6">
        <f>INDEX(DriversGams!$A$5:$AN$26,MATCH(Drivers!$A57,DriversGams!$A$5:$A$26,0),MATCH(Drivers!P$3,DriversGams!$A$5:$AN$5,0))</f>
        <v>19.096458579141061</v>
      </c>
      <c r="Q57" s="6">
        <f>INDEX(DriversGams!$A$5:$AN$26,MATCH(Drivers!$A57,DriversGams!$A$5:$A$26,0),MATCH(Drivers!Q$3,DriversGams!$A$5:$AN$5,0))</f>
        <v>19.620824962526033</v>
      </c>
      <c r="R57" s="6">
        <f>INDEX(DriversGams!$A$5:$AN$26,MATCH(Drivers!$A57,DriversGams!$A$5:$A$26,0),MATCH(Drivers!R$3,DriversGams!$A$5:$AN$5,0))</f>
        <v>20.146649348527433</v>
      </c>
      <c r="S57" s="6">
        <f>INDEX(DriversGams!$A$5:$AN$26,MATCH(Drivers!$A57,DriversGams!$A$5:$A$26,0),MATCH(Drivers!S$3,DriversGams!$A$5:$AN$5,0))</f>
        <v>20.98762961374112</v>
      </c>
      <c r="T57" s="6">
        <f>INDEX(DriversGams!$A$5:$AN$26,MATCH(Drivers!$A57,DriversGams!$A$5:$A$26,0),MATCH(Drivers!T$3,DriversGams!$A$5:$AN$5,0))</f>
        <v>21.754496302883499</v>
      </c>
      <c r="U57" s="6">
        <f>INDEX(DriversGams!$A$5:$AN$26,MATCH(Drivers!$A57,DriversGams!$A$5:$A$26,0),MATCH(Drivers!U$3,DriversGams!$A$5:$AN$5,0))</f>
        <v>22.482285753270485</v>
      </c>
      <c r="V57" s="6">
        <f>INDEX(DriversGams!$A$5:$AN$26,MATCH(Drivers!$A57,DriversGams!$A$5:$A$26,0),MATCH(Drivers!V$3,DriversGams!$A$5:$AN$5,0))</f>
        <v>23.291718315893874</v>
      </c>
      <c r="W57" s="6">
        <f>INDEX(DriversGams!$A$5:$AN$26,MATCH(Drivers!$A57,DriversGams!$A$5:$A$26,0),MATCH(Drivers!W$3,DriversGams!$A$5:$AN$5,0))</f>
        <v>24.145814174715262</v>
      </c>
      <c r="X57" s="6">
        <f>INDEX(DriversGams!$A$5:$AN$26,MATCH(Drivers!$A57,DriversGams!$A$5:$A$26,0),MATCH(Drivers!X$3,DriversGams!$A$5:$AN$5,0))</f>
        <v>25.050435980837118</v>
      </c>
      <c r="Y57" s="6">
        <f>INDEX(DriversGams!$A$5:$AN$26,MATCH(Drivers!$A57,DriversGams!$A$5:$A$26,0),MATCH(Drivers!Y$3,DriversGams!$A$5:$AN$5,0))</f>
        <v>26.0118229776261</v>
      </c>
      <c r="Z57" s="6">
        <f>INDEX(DriversGams!$A$5:$AN$26,MATCH(Drivers!$A57,DriversGams!$A$5:$A$26,0),MATCH(Drivers!Z$3,DriversGams!$A$5:$AN$5,0))</f>
        <v>27.205612910462463</v>
      </c>
      <c r="AA57" s="6">
        <f>INDEX(DriversGams!$A$5:$AN$26,MATCH(Drivers!$A57,DriversGams!$A$5:$A$26,0),MATCH(Drivers!AA$3,DriversGams!$A$5:$AN$5,0))</f>
        <v>28.34258950677987</v>
      </c>
      <c r="AB57" s="6">
        <f>INDEX(DriversGams!$A$5:$AN$26,MATCH(Drivers!$A57,DriversGams!$A$5:$A$26,0),MATCH(Drivers!AB$3,DriversGams!$A$5:$AN$5,0))</f>
        <v>29.269994195227653</v>
      </c>
      <c r="AC57" s="6">
        <f>INDEX(DriversGams!$A$5:$AN$26,MATCH(Drivers!$A57,DriversGams!$A$5:$A$26,0),MATCH(Drivers!AC$3,DriversGams!$A$5:$AN$5,0))</f>
        <v>30.216558194132762</v>
      </c>
      <c r="AD57" s="6">
        <f>INDEX(DriversGams!$A$5:$AN$26,MATCH(Drivers!$A57,DriversGams!$A$5:$A$26,0),MATCH(Drivers!AD$3,DriversGams!$A$5:$AN$5,0))</f>
        <v>31.198101441945777</v>
      </c>
      <c r="AE57" s="6">
        <f>INDEX(DriversGams!$A$5:$AN$26,MATCH(Drivers!$A57,DriversGams!$A$5:$A$26,0),MATCH(Drivers!AE$3,DriversGams!$A$5:$AN$5,0))</f>
        <v>32.21237581347421</v>
      </c>
      <c r="AF57" s="6">
        <f>INDEX(DriversGams!$A$5:$AN$26,MATCH(Drivers!$A57,DriversGams!$A$5:$A$26,0),MATCH(Drivers!AF$3,DriversGams!$A$5:$AN$5,0))</f>
        <v>38.323951007590232</v>
      </c>
      <c r="AG57" s="6">
        <f>INDEX(DriversGams!$A$5:$AN$26,MATCH(Drivers!$A57,DriversGams!$A$5:$A$26,0),MATCH(Drivers!AG$3,DriversGams!$A$5:$AN$5,0))</f>
        <v>45.983827181825966</v>
      </c>
      <c r="AH57" s="112"/>
      <c r="AI57" s="112"/>
      <c r="AJ57" s="112"/>
      <c r="AK57" s="112"/>
      <c r="AL57" s="112"/>
      <c r="AM57" s="112"/>
      <c r="AO57">
        <f t="shared" si="84"/>
        <v>9</v>
      </c>
    </row>
    <row r="58" spans="1:41">
      <c r="A58" s="120" t="s">
        <v>523</v>
      </c>
      <c r="B58">
        <f t="shared" si="83"/>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366.70830116969887</v>
      </c>
      <c r="K58" s="6">
        <f>INDEX(DriversGams!$A$5:$AN$26,MATCH(Drivers!$A58,DriversGams!$A$5:$A$26,0),MATCH(Drivers!K$3,DriversGams!$A$5:$AN$5,0))</f>
        <v>338.70898327103384</v>
      </c>
      <c r="L58" s="6">
        <f>INDEX(DriversGams!$A$5:$AN$26,MATCH(Drivers!$A58,DriversGams!$A$5:$A$26,0),MATCH(Drivers!L$3,DriversGams!$A$5:$AN$5,0))</f>
        <v>350.60623187083411</v>
      </c>
      <c r="M58" s="6">
        <f>INDEX(DriversGams!$A$5:$AN$26,MATCH(Drivers!$A58,DriversGams!$A$5:$A$26,0),MATCH(Drivers!M$3,DriversGams!$A$5:$AN$5,0))</f>
        <v>359.572887205668</v>
      </c>
      <c r="N58" s="6">
        <f>INDEX(DriversGams!$A$5:$AN$26,MATCH(Drivers!$A58,DriversGams!$A$5:$A$26,0),MATCH(Drivers!N$3,DriversGams!$A$5:$AN$5,0))</f>
        <v>370.27752928464156</v>
      </c>
      <c r="O58" s="6">
        <f>INDEX(DriversGams!$A$5:$AN$26,MATCH(Drivers!$A58,DriversGams!$A$5:$A$26,0),MATCH(Drivers!O$3,DriversGams!$A$5:$AN$5,0))</f>
        <v>381.14219016351666</v>
      </c>
      <c r="P58" s="6">
        <f>INDEX(DriversGams!$A$5:$AN$26,MATCH(Drivers!$A58,DriversGams!$A$5:$A$26,0),MATCH(Drivers!P$3,DriversGams!$A$5:$AN$5,0))</f>
        <v>392.00705831173724</v>
      </c>
      <c r="Q58" s="6">
        <f>INDEX(DriversGams!$A$5:$AN$26,MATCH(Drivers!$A58,DriversGams!$A$5:$A$26,0),MATCH(Drivers!Q$3,DriversGams!$A$5:$AN$5,0))</f>
        <v>402.79458338751516</v>
      </c>
      <c r="R58" s="6">
        <f>INDEX(DriversGams!$A$5:$AN$26,MATCH(Drivers!$A58,DriversGams!$A$5:$A$26,0),MATCH(Drivers!R$3,DriversGams!$A$5:$AN$5,0))</f>
        <v>413.52962392488234</v>
      </c>
      <c r="S58" s="6">
        <f>INDEX(DriversGams!$A$5:$AN$26,MATCH(Drivers!$A58,DriversGams!$A$5:$A$26,0),MATCH(Drivers!S$3,DriversGams!$A$5:$AN$5,0))</f>
        <v>430.75862319411522</v>
      </c>
      <c r="T58" s="6">
        <f>INDEX(DriversGams!$A$5:$AN$26,MATCH(Drivers!$A58,DriversGams!$A$5:$A$26,0),MATCH(Drivers!T$3,DriversGams!$A$5:$AN$5,0))</f>
        <v>446.76756127657427</v>
      </c>
      <c r="U58" s="6">
        <f>INDEX(DriversGams!$A$5:$AN$26,MATCH(Drivers!$A58,DriversGams!$A$5:$A$26,0),MATCH(Drivers!U$3,DriversGams!$A$5:$AN$5,0))</f>
        <v>462.18492819444441</v>
      </c>
      <c r="V58" s="6">
        <f>INDEX(DriversGams!$A$5:$AN$26,MATCH(Drivers!$A58,DriversGams!$A$5:$A$26,0),MATCH(Drivers!V$3,DriversGams!$A$5:$AN$5,0))</f>
        <v>479.44625987946921</v>
      </c>
      <c r="W58" s="6">
        <f>INDEX(DriversGams!$A$5:$AN$26,MATCH(Drivers!$A58,DriversGams!$A$5:$A$26,0),MATCH(Drivers!W$3,DriversGams!$A$5:$AN$5,0))</f>
        <v>497.51768916522224</v>
      </c>
      <c r="X58" s="6">
        <f>INDEX(DriversGams!$A$5:$AN$26,MATCH(Drivers!$A58,DriversGams!$A$5:$A$26,0),MATCH(Drivers!X$3,DriversGams!$A$5:$AN$5,0))</f>
        <v>516.23630229360424</v>
      </c>
      <c r="Y58" s="6">
        <f>INDEX(DriversGams!$A$5:$AN$26,MATCH(Drivers!$A58,DriversGams!$A$5:$A$26,0),MATCH(Drivers!Y$3,DriversGams!$A$5:$AN$5,0))</f>
        <v>536.16587952863961</v>
      </c>
      <c r="Z58" s="6">
        <f>INDEX(DriversGams!$A$5:$AN$26,MATCH(Drivers!$A58,DriversGams!$A$5:$A$26,0),MATCH(Drivers!Z$3,DriversGams!$A$5:$AN$5,0))</f>
        <v>563.20546550148799</v>
      </c>
      <c r="AA58" s="6">
        <f>INDEX(DriversGams!$A$5:$AN$26,MATCH(Drivers!$A58,DriversGams!$A$5:$A$26,0),MATCH(Drivers!AA$3,DriversGams!$A$5:$AN$5,0))</f>
        <v>588.67136065669388</v>
      </c>
      <c r="AB58" s="6">
        <f>INDEX(DriversGams!$A$5:$AN$26,MATCH(Drivers!$A58,DriversGams!$A$5:$A$26,0),MATCH(Drivers!AB$3,DriversGams!$A$5:$AN$5,0))</f>
        <v>608.06743836354372</v>
      </c>
      <c r="AC58" s="6">
        <f>INDEX(DriversGams!$A$5:$AN$26,MATCH(Drivers!$A58,DriversGams!$A$5:$A$26,0),MATCH(Drivers!AC$3,DriversGams!$A$5:$AN$5,0))</f>
        <v>627.29209928162607</v>
      </c>
      <c r="AD58" s="6">
        <f>INDEX(DriversGams!$A$5:$AN$26,MATCH(Drivers!$A58,DriversGams!$A$5:$A$26,0),MATCH(Drivers!AD$3,DriversGams!$A$5:$AN$5,0))</f>
        <v>646.83636006432187</v>
      </c>
      <c r="AE58" s="6">
        <f>INDEX(DriversGams!$A$5:$AN$26,MATCH(Drivers!$A58,DriversGams!$A$5:$A$26,0),MATCH(Drivers!AE$3,DriversGams!$A$5:$AN$5,0))</f>
        <v>667.38352359489829</v>
      </c>
      <c r="AF58" s="6">
        <f>INDEX(DriversGams!$A$5:$AN$26,MATCH(Drivers!$A58,DriversGams!$A$5:$A$26,0),MATCH(Drivers!AF$3,DriversGams!$A$5:$AN$5,0))</f>
        <v>794.68010234772782</v>
      </c>
      <c r="AG58" s="6">
        <f>INDEX(DriversGams!$A$5:$AN$26,MATCH(Drivers!$A58,DriversGams!$A$5:$A$26,0),MATCH(Drivers!AG$3,DriversGams!$A$5:$AN$5,0))</f>
        <v>956.713821033567</v>
      </c>
      <c r="AH58" s="112"/>
      <c r="AI58" s="112"/>
      <c r="AJ58" s="112"/>
      <c r="AK58" s="112"/>
      <c r="AL58" s="112"/>
      <c r="AM58" s="112"/>
      <c r="AO58">
        <f>AO57+1</f>
        <v>10</v>
      </c>
    </row>
    <row r="59" spans="1:41">
      <c r="A59" s="120" t="s">
        <v>529</v>
      </c>
      <c r="B59">
        <f t="shared" si="83"/>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46.31802521352639</v>
      </c>
      <c r="K59" s="6">
        <f>INDEX(DriversGams!$A$5:$AN$26,MATCH(Drivers!$A59,DriversGams!$A$5:$A$26,0),MATCH(Drivers!K$3,DriversGams!$A$5:$AN$5,0))</f>
        <v>28.848450924973395</v>
      </c>
      <c r="L59" s="6">
        <f>INDEX(DriversGams!$A$5:$AN$26,MATCH(Drivers!$A59,DriversGams!$A$5:$A$26,0),MATCH(Drivers!L$3,DriversGams!$A$5:$AN$5,0))</f>
        <v>33.225681156885521</v>
      </c>
      <c r="M59" s="6">
        <f>INDEX(DriversGams!$A$5:$AN$26,MATCH(Drivers!$A59,DriversGams!$A$5:$A$26,0),MATCH(Drivers!M$3,DriversGams!$A$5:$AN$5,0))</f>
        <v>38.255390400396685</v>
      </c>
      <c r="N59" s="6">
        <f>INDEX(DriversGams!$A$5:$AN$26,MATCH(Drivers!$A59,DriversGams!$A$5:$A$26,0),MATCH(Drivers!N$3,DriversGams!$A$5:$AN$5,0))</f>
        <v>38.255390400396699</v>
      </c>
      <c r="O59" s="6">
        <f>INDEX(DriversGams!$A$5:$AN$26,MATCH(Drivers!$A59,DriversGams!$A$5:$A$26,0),MATCH(Drivers!O$3,DriversGams!$A$5:$AN$5,0))</f>
        <v>38.255390400396706</v>
      </c>
      <c r="P59" s="6">
        <f>INDEX(DriversGams!$A$5:$AN$26,MATCH(Drivers!$A59,DriversGams!$A$5:$A$26,0),MATCH(Drivers!P$3,DriversGams!$A$5:$AN$5,0))</f>
        <v>38.255390400396699</v>
      </c>
      <c r="Q59" s="6">
        <f>INDEX(DriversGams!$A$5:$AN$26,MATCH(Drivers!$A59,DriversGams!$A$5:$A$26,0),MATCH(Drivers!Q$3,DriversGams!$A$5:$AN$5,0))</f>
        <v>38.255390400396685</v>
      </c>
      <c r="R59" s="6">
        <f>INDEX(DriversGams!$A$5:$AN$26,MATCH(Drivers!$A59,DriversGams!$A$5:$A$26,0),MATCH(Drivers!R$3,DriversGams!$A$5:$AN$5,0))</f>
        <v>38.255390400396649</v>
      </c>
      <c r="S59" s="6">
        <f>INDEX(DriversGams!$A$5:$AN$26,MATCH(Drivers!$A59,DriversGams!$A$5:$A$26,0),MATCH(Drivers!S$3,DriversGams!$A$5:$AN$5,0))</f>
        <v>16.678222027863178</v>
      </c>
      <c r="T59" s="6">
        <f>INDEX(DriversGams!$A$5:$AN$26,MATCH(Drivers!$A59,DriversGams!$A$5:$A$26,0),MATCH(Drivers!T$3,DriversGams!$A$5:$AN$5,0))</f>
        <v>10.676500565188459</v>
      </c>
      <c r="U59" s="6">
        <f>INDEX(DriversGams!$A$5:$AN$26,MATCH(Drivers!$A59,DriversGams!$A$5:$A$26,0),MATCH(Drivers!U$3,DriversGams!$A$5:$AN$5,0))</f>
        <v>10.676500565188459</v>
      </c>
      <c r="V59" s="6">
        <f>INDEX(DriversGams!$A$5:$AN$26,MATCH(Drivers!$A59,DriversGams!$A$5:$A$26,0),MATCH(Drivers!V$3,DriversGams!$A$5:$AN$5,0))</f>
        <v>10.676500565188462</v>
      </c>
      <c r="W59" s="6">
        <f>INDEX(DriversGams!$A$5:$AN$26,MATCH(Drivers!$A59,DriversGams!$A$5:$A$26,0),MATCH(Drivers!W$3,DriversGams!$A$5:$AN$5,0))</f>
        <v>10.676500565188462</v>
      </c>
      <c r="X59" s="6">
        <f>INDEX(DriversGams!$A$5:$AN$26,MATCH(Drivers!$A59,DriversGams!$A$5:$A$26,0),MATCH(Drivers!X$3,DriversGams!$A$5:$AN$5,0))</f>
        <v>10.676500565188459</v>
      </c>
      <c r="Y59" s="6">
        <f>INDEX(DriversGams!$A$5:$AN$26,MATCH(Drivers!$A59,DriversGams!$A$5:$A$26,0),MATCH(Drivers!Y$3,DriversGams!$A$5:$AN$5,0))</f>
        <v>10.676500565188451</v>
      </c>
      <c r="Z59" s="6">
        <f>INDEX(DriversGams!$A$5:$AN$26,MATCH(Drivers!$A59,DriversGams!$A$5:$A$26,0),MATCH(Drivers!Z$3,DriversGams!$A$5:$AN$5,0))</f>
        <v>5.8683102057884513</v>
      </c>
      <c r="AA59" s="6">
        <f>INDEX(DriversGams!$A$5:$AN$26,MATCH(Drivers!$A59,DriversGams!$A$5:$A$26,0),MATCH(Drivers!AA$3,DriversGams!$A$5:$AN$5,0))</f>
        <v>1.1193163585235535</v>
      </c>
      <c r="AB59" s="6">
        <f>INDEX(DriversGams!$A$5:$AN$26,MATCH(Drivers!$A59,DriversGams!$A$5:$A$26,0),MATCH(Drivers!AB$3,DriversGams!$A$5:$AN$5,0))</f>
        <v>1.1193163585235539</v>
      </c>
      <c r="AC59" s="6">
        <f>INDEX(DriversGams!$A$5:$AN$26,MATCH(Drivers!$A59,DriversGams!$A$5:$A$26,0),MATCH(Drivers!AC$3,DriversGams!$A$5:$AN$5,0))</f>
        <v>1.0587289083246292</v>
      </c>
      <c r="AD59" s="6">
        <f>INDEX(DriversGams!$A$5:$AN$26,MATCH(Drivers!$A59,DriversGams!$A$5:$A$26,0),MATCH(Drivers!AD$3,DriversGams!$A$5:$AN$5,0))</f>
        <v>0.99814145812570443</v>
      </c>
      <c r="AE59" s="6">
        <f>INDEX(DriversGams!$A$5:$AN$26,MATCH(Drivers!$A59,DriversGams!$A$5:$A$26,0),MATCH(Drivers!AE$3,DriversGams!$A$5:$AN$5,0))</f>
        <v>0.93755400792677979</v>
      </c>
      <c r="AF59" s="6">
        <f>INDEX(DriversGams!$A$5:$AN$26,MATCH(Drivers!$A59,DriversGams!$A$5:$A$26,0),MATCH(Drivers!AF$3,DriversGams!$A$5:$AN$5,0))</f>
        <v>0.93755400792677945</v>
      </c>
      <c r="AG59" s="6">
        <f>INDEX(DriversGams!$A$5:$AN$26,MATCH(Drivers!$A59,DriversGams!$A$5:$A$26,0),MATCH(Drivers!AG$3,DriversGams!$A$5:$AN$5,0))</f>
        <v>0.98689895571245478</v>
      </c>
      <c r="AH59" s="112"/>
      <c r="AI59" s="112"/>
      <c r="AJ59" s="112"/>
      <c r="AK59" s="112"/>
      <c r="AL59" s="112"/>
      <c r="AM59" s="112"/>
      <c r="AO59">
        <f t="shared" si="84"/>
        <v>11</v>
      </c>
    </row>
    <row r="60" spans="1:41">
      <c r="A60" s="120" t="s">
        <v>524</v>
      </c>
      <c r="B60">
        <f t="shared" si="83"/>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24.019985549557251</v>
      </c>
      <c r="K60" s="6">
        <f>INDEX(DriversGams!$A$5:$AN$26,MATCH(Drivers!$A60,DriversGams!$A$5:$A$26,0),MATCH(Drivers!K$3,DriversGams!$A$5:$AN$5,0))</f>
        <v>22.888281241337499</v>
      </c>
      <c r="L60" s="6">
        <f>INDEX(DriversGams!$A$5:$AN$26,MATCH(Drivers!$A60,DriversGams!$A$5:$A$26,0),MATCH(Drivers!L$3,DriversGams!$A$5:$AN$5,0))</f>
        <v>23.746374575271123</v>
      </c>
      <c r="M60" s="6">
        <f>INDEX(DriversGams!$A$5:$AN$26,MATCH(Drivers!$A60,DriversGams!$A$5:$A$26,0),MATCH(Drivers!M$3,DriversGams!$A$5:$AN$5,0))</f>
        <v>24.186866509920605</v>
      </c>
      <c r="N60" s="6">
        <f>INDEX(DriversGams!$A$5:$AN$26,MATCH(Drivers!$A60,DriversGams!$A$5:$A$26,0),MATCH(Drivers!N$3,DriversGams!$A$5:$AN$5,0))</f>
        <v>24.892651937418897</v>
      </c>
      <c r="O60" s="6">
        <f>INDEX(DriversGams!$A$5:$AN$26,MATCH(Drivers!$A60,DriversGams!$A$5:$A$26,0),MATCH(Drivers!O$3,DriversGams!$A$5:$AN$5,0))</f>
        <v>25.754219941182697</v>
      </c>
      <c r="P60" s="6">
        <f>INDEX(DriversGams!$A$5:$AN$26,MATCH(Drivers!$A60,DriversGams!$A$5:$A$26,0),MATCH(Drivers!P$3,DriversGams!$A$5:$AN$5,0))</f>
        <v>26.418150943106152</v>
      </c>
      <c r="Q60" s="6">
        <f>INDEX(DriversGams!$A$5:$AN$26,MATCH(Drivers!$A60,DriversGams!$A$5:$A$26,0),MATCH(Drivers!Q$3,DriversGams!$A$5:$AN$5,0))</f>
        <v>26.947446599447993</v>
      </c>
      <c r="R60" s="6">
        <f>INDEX(DriversGams!$A$5:$AN$26,MATCH(Drivers!$A60,DriversGams!$A$5:$A$26,0),MATCH(Drivers!R$3,DriversGams!$A$5:$AN$5,0))</f>
        <v>27.479572759125485</v>
      </c>
      <c r="S60" s="6">
        <f>INDEX(DriversGams!$A$5:$AN$26,MATCH(Drivers!$A60,DriversGams!$A$5:$A$26,0),MATCH(Drivers!S$3,DriversGams!$A$5:$AN$5,0))</f>
        <v>28.467596853165425</v>
      </c>
      <c r="T60" s="6">
        <f>INDEX(DriversGams!$A$5:$AN$26,MATCH(Drivers!$A60,DriversGams!$A$5:$A$26,0),MATCH(Drivers!T$3,DriversGams!$A$5:$AN$5,0))</f>
        <v>29.314644289414659</v>
      </c>
      <c r="U60" s="6">
        <f>INDEX(DriversGams!$A$5:$AN$26,MATCH(Drivers!$A60,DriversGams!$A$5:$A$26,0),MATCH(Drivers!U$3,DriversGams!$A$5:$AN$5,0))</f>
        <v>30.121807395327096</v>
      </c>
      <c r="V60" s="6">
        <f>INDEX(DriversGams!$A$5:$AN$26,MATCH(Drivers!$A60,DriversGams!$A$5:$A$26,0),MATCH(Drivers!V$3,DriversGams!$A$5:$AN$5,0))</f>
        <v>31.616155280092588</v>
      </c>
      <c r="W60" s="6">
        <f>INDEX(DriversGams!$A$5:$AN$26,MATCH(Drivers!$A60,DriversGams!$A$5:$A$26,0),MATCH(Drivers!W$3,DriversGams!$A$5:$AN$5,0))</f>
        <v>32.634881238471984</v>
      </c>
      <c r="X60" s="6">
        <f>INDEX(DriversGams!$A$5:$AN$26,MATCH(Drivers!$A60,DriversGams!$A$5:$A$26,0),MATCH(Drivers!X$3,DriversGams!$A$5:$AN$5,0))</f>
        <v>33.693252167711655</v>
      </c>
      <c r="Y60" s="6">
        <f>INDEX(DriversGams!$A$5:$AN$26,MATCH(Drivers!$A60,DriversGams!$A$5:$A$26,0),MATCH(Drivers!Y$3,DriversGams!$A$5:$AN$5,0))</f>
        <v>34.798756166029172</v>
      </c>
      <c r="Z60" s="6">
        <f>INDEX(DriversGams!$A$5:$AN$26,MATCH(Drivers!$A60,DriversGams!$A$5:$A$26,0),MATCH(Drivers!Z$3,DriversGams!$A$5:$AN$5,0))</f>
        <v>36.275471705466046</v>
      </c>
      <c r="AA60" s="6">
        <f>INDEX(DriversGams!$A$5:$AN$26,MATCH(Drivers!$A60,DriversGams!$A$5:$A$26,0),MATCH(Drivers!AA$3,DriversGams!$A$5:$AN$5,0))</f>
        <v>37.630156967232224</v>
      </c>
      <c r="AB60" s="6">
        <f>INDEX(DriversGams!$A$5:$AN$26,MATCH(Drivers!$A60,DriversGams!$A$5:$A$26,0),MATCH(Drivers!AB$3,DriversGams!$A$5:$AN$5,0))</f>
        <v>38.483910248214762</v>
      </c>
      <c r="AC60" s="6">
        <f>INDEX(DriversGams!$A$5:$AN$26,MATCH(Drivers!$A60,DriversGams!$A$5:$A$26,0),MATCH(Drivers!AC$3,DriversGams!$A$5:$AN$5,0))</f>
        <v>39.38324378648035</v>
      </c>
      <c r="AD60" s="6">
        <f>INDEX(DriversGams!$A$5:$AN$26,MATCH(Drivers!$A60,DriversGams!$A$5:$A$26,0),MATCH(Drivers!AD$3,DriversGams!$A$5:$AN$5,0))</f>
        <v>40.266923427453548</v>
      </c>
      <c r="AE60" s="6">
        <f>INDEX(DriversGams!$A$5:$AN$26,MATCH(Drivers!$A60,DriversGams!$A$5:$A$26,0),MATCH(Drivers!AE$3,DriversGams!$A$5:$AN$5,0))</f>
        <v>41.282160916995693</v>
      </c>
      <c r="AF60" s="6">
        <f>INDEX(DriversGams!$A$5:$AN$26,MATCH(Drivers!$A60,DriversGams!$A$5:$A$26,0),MATCH(Drivers!AF$3,DriversGams!$A$5:$AN$5,0))</f>
        <v>47.94895096003463</v>
      </c>
      <c r="AG60" s="6">
        <f>INDEX(DriversGams!$A$5:$AN$26,MATCH(Drivers!$A60,DriversGams!$A$5:$A$26,0),MATCH(Drivers!AG$3,DriversGams!$A$5:$AN$5,0))</f>
        <v>56.736966092669761</v>
      </c>
      <c r="AH60" s="112"/>
      <c r="AI60" s="112"/>
      <c r="AJ60" s="112"/>
      <c r="AK60" s="112"/>
      <c r="AL60" s="112"/>
      <c r="AM60" s="112"/>
      <c r="AO60">
        <f t="shared" si="84"/>
        <v>12</v>
      </c>
    </row>
    <row r="61" spans="1:41">
      <c r="A61" s="120" t="s">
        <v>594</v>
      </c>
      <c r="B61">
        <f t="shared" si="83"/>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247.42936538345938</v>
      </c>
      <c r="K61" s="6">
        <f>INDEX(DriversGams!$A$5:$AN$26,MATCH(Drivers!$A61,DriversGams!$A$5:$A$26,0),MATCH(Drivers!K$3,DriversGams!$A$5:$AN$5,0))</f>
        <v>236.56910992944276</v>
      </c>
      <c r="L61" s="6">
        <f>INDEX(DriversGams!$A$5:$AN$26,MATCH(Drivers!$A61,DriversGams!$A$5:$A$26,0),MATCH(Drivers!L$3,DriversGams!$A$5:$AN$5,0))</f>
        <v>242.58267470768973</v>
      </c>
      <c r="M61" s="6">
        <f>INDEX(DriversGams!$A$5:$AN$26,MATCH(Drivers!$A61,DriversGams!$A$5:$A$26,0),MATCH(Drivers!M$3,DriversGams!$A$5:$AN$5,0))</f>
        <v>248.41686965301477</v>
      </c>
      <c r="N61" s="6">
        <f>INDEX(DriversGams!$A$5:$AN$26,MATCH(Drivers!$A61,DriversGams!$A$5:$A$26,0),MATCH(Drivers!N$3,DriversGams!$A$5:$AN$5,0))</f>
        <v>254.14257734561716</v>
      </c>
      <c r="O61" s="6">
        <f>INDEX(DriversGams!$A$5:$AN$26,MATCH(Drivers!$A61,DriversGams!$A$5:$A$26,0),MATCH(Drivers!O$3,DriversGams!$A$5:$AN$5,0))</f>
        <v>259.31428142607786</v>
      </c>
      <c r="P61" s="6">
        <f>INDEX(DriversGams!$A$5:$AN$26,MATCH(Drivers!$A61,DriversGams!$A$5:$A$26,0),MATCH(Drivers!P$3,DriversGams!$A$5:$AN$5,0))</f>
        <v>264.1809147796842</v>
      </c>
      <c r="Q61" s="6">
        <f>INDEX(DriversGams!$A$5:$AN$26,MATCH(Drivers!$A61,DriversGams!$A$5:$A$26,0),MATCH(Drivers!Q$3,DriversGams!$A$5:$AN$5,0))</f>
        <v>270.85575568928533</v>
      </c>
      <c r="R61" s="6">
        <f>INDEX(DriversGams!$A$5:$AN$26,MATCH(Drivers!$A61,DriversGams!$A$5:$A$26,0),MATCH(Drivers!R$3,DriversGams!$A$5:$AN$5,0))</f>
        <v>278.40427842467994</v>
      </c>
      <c r="S61" s="6">
        <f>INDEX(DriversGams!$A$5:$AN$26,MATCH(Drivers!$A61,DriversGams!$A$5:$A$26,0),MATCH(Drivers!S$3,DriversGams!$A$5:$AN$5,0))</f>
        <v>287.18198555640663</v>
      </c>
      <c r="T61" s="6">
        <f>INDEX(DriversGams!$A$5:$AN$26,MATCH(Drivers!$A61,DriversGams!$A$5:$A$26,0),MATCH(Drivers!T$3,DriversGams!$A$5:$AN$5,0))</f>
        <v>298.42792314970723</v>
      </c>
      <c r="U61" s="6">
        <f>INDEX(DriversGams!$A$5:$AN$26,MATCH(Drivers!$A61,DriversGams!$A$5:$A$26,0),MATCH(Drivers!U$3,DriversGams!$A$5:$AN$5,0))</f>
        <v>308.5180368117459</v>
      </c>
      <c r="V61" s="6">
        <f>INDEX(DriversGams!$A$5:$AN$26,MATCH(Drivers!$A61,DriversGams!$A$5:$A$26,0),MATCH(Drivers!V$3,DriversGams!$A$5:$AN$5,0))</f>
        <v>318.28841619325556</v>
      </c>
      <c r="W61" s="6">
        <f>INDEX(DriversGams!$A$5:$AN$26,MATCH(Drivers!$A61,DriversGams!$A$5:$A$26,0),MATCH(Drivers!W$3,DriversGams!$A$5:$AN$5,0))</f>
        <v>329.77959469098511</v>
      </c>
      <c r="X61" s="6">
        <f>INDEX(DriversGams!$A$5:$AN$26,MATCH(Drivers!$A61,DriversGams!$A$5:$A$26,0),MATCH(Drivers!X$3,DriversGams!$A$5:$AN$5,0))</f>
        <v>342.25282455067156</v>
      </c>
      <c r="Y61" s="6">
        <f>INDEX(DriversGams!$A$5:$AN$26,MATCH(Drivers!$A61,DriversGams!$A$5:$A$26,0),MATCH(Drivers!Y$3,DriversGams!$A$5:$AN$5,0))</f>
        <v>354.01940948814814</v>
      </c>
      <c r="Z61" s="6">
        <f>INDEX(DriversGams!$A$5:$AN$26,MATCH(Drivers!$A61,DriversGams!$A$5:$A$26,0),MATCH(Drivers!Z$3,DriversGams!$A$5:$AN$5,0))</f>
        <v>362.36820375657248</v>
      </c>
      <c r="AA61" s="6">
        <f>INDEX(DriversGams!$A$5:$AN$26,MATCH(Drivers!$A61,DriversGams!$A$5:$A$26,0),MATCH(Drivers!AA$3,DriversGams!$A$5:$AN$5,0))</f>
        <v>372.08385322312279</v>
      </c>
      <c r="AB61" s="6">
        <f>INDEX(DriversGams!$A$5:$AN$26,MATCH(Drivers!$A61,DriversGams!$A$5:$A$26,0),MATCH(Drivers!AB$3,DriversGams!$A$5:$AN$5,0))</f>
        <v>385.96350003110467</v>
      </c>
      <c r="AC61" s="6">
        <f>INDEX(DriversGams!$A$5:$AN$26,MATCH(Drivers!$A61,DriversGams!$A$5:$A$26,0),MATCH(Drivers!AC$3,DriversGams!$A$5:$AN$5,0))</f>
        <v>400.89061602594444</v>
      </c>
      <c r="AD61" s="6">
        <f>INDEX(DriversGams!$A$5:$AN$26,MATCH(Drivers!$A61,DriversGams!$A$5:$A$26,0),MATCH(Drivers!AD$3,DriversGams!$A$5:$AN$5,0))</f>
        <v>418.02366393053933</v>
      </c>
      <c r="AE61" s="6">
        <f>INDEX(DriversGams!$A$5:$AN$26,MATCH(Drivers!$A61,DriversGams!$A$5:$A$26,0),MATCH(Drivers!AE$3,DriversGams!$A$5:$AN$5,0))</f>
        <v>435.37871821000874</v>
      </c>
      <c r="AF61" s="6">
        <f>INDEX(DriversGams!$A$5:$AN$26,MATCH(Drivers!$A61,DriversGams!$A$5:$A$26,0),MATCH(Drivers!AF$3,DriversGams!$A$5:$AN$5,0))</f>
        <v>514.58880973147529</v>
      </c>
      <c r="AG61" s="6">
        <f>INDEX(DriversGams!$A$5:$AN$26,MATCH(Drivers!$A61,DriversGams!$A$5:$A$26,0),MATCH(Drivers!AG$3,DriversGams!$A$5:$AN$5,0))</f>
        <v>604.77889067024807</v>
      </c>
      <c r="AH61" s="112"/>
      <c r="AI61" s="112"/>
      <c r="AJ61" s="112"/>
      <c r="AK61" s="112"/>
      <c r="AL61" s="112"/>
      <c r="AM61" s="112"/>
      <c r="AO61" t="e">
        <f>#REF!+1</f>
        <v>#REF!</v>
      </c>
    </row>
    <row r="62" spans="1:41">
      <c r="A62" s="120" t="s">
        <v>593</v>
      </c>
      <c r="B62">
        <f t="shared" si="83"/>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60.675714154101087</v>
      </c>
      <c r="K62" s="6">
        <f>INDEX(DriversGams!$A$5:$AN$26,MATCH(Drivers!$A62,DriversGams!$A$5:$A$26,0),MATCH(Drivers!K$3,DriversGams!$A$5:$AN$5,0))</f>
        <v>58.969943199956695</v>
      </c>
      <c r="L62" s="6">
        <f>INDEX(DriversGams!$A$5:$AN$26,MATCH(Drivers!$A62,DriversGams!$A$5:$A$26,0),MATCH(Drivers!L$3,DriversGams!$A$5:$AN$5,0))</f>
        <v>60.617362587921285</v>
      </c>
      <c r="M62" s="6">
        <f>INDEX(DriversGams!$A$5:$AN$26,MATCH(Drivers!$A62,DriversGams!$A$5:$A$26,0),MATCH(Drivers!M$3,DriversGams!$A$5:$AN$5,0))</f>
        <v>62.229122492587464</v>
      </c>
      <c r="N62" s="6">
        <f>INDEX(DriversGams!$A$5:$AN$26,MATCH(Drivers!$A62,DriversGams!$A$5:$A$26,0),MATCH(Drivers!N$3,DriversGams!$A$5:$AN$5,0))</f>
        <v>64.041550450199637</v>
      </c>
      <c r="O62" s="6">
        <f>INDEX(DriversGams!$A$5:$AN$26,MATCH(Drivers!$A62,DriversGams!$A$5:$A$26,0),MATCH(Drivers!O$3,DriversGams!$A$5:$AN$5,0))</f>
        <v>65.876332043807366</v>
      </c>
      <c r="P62" s="6">
        <f>INDEX(DriversGams!$A$5:$AN$26,MATCH(Drivers!$A62,DriversGams!$A$5:$A$26,0),MATCH(Drivers!P$3,DriversGams!$A$5:$AN$5,0))</f>
        <v>67.732572942263189</v>
      </c>
      <c r="Q62" s="6">
        <f>INDEX(DriversGams!$A$5:$AN$26,MATCH(Drivers!$A62,DriversGams!$A$5:$A$26,0),MATCH(Drivers!Q$3,DriversGams!$A$5:$AN$5,0))</f>
        <v>69.671307401114348</v>
      </c>
      <c r="R62" s="6">
        <f>INDEX(DriversGams!$A$5:$AN$26,MATCH(Drivers!$A62,DriversGams!$A$5:$A$26,0),MATCH(Drivers!R$3,DriversGams!$A$5:$AN$5,0))</f>
        <v>71.710404363779759</v>
      </c>
      <c r="S62" s="6">
        <f>INDEX(DriversGams!$A$5:$AN$26,MATCH(Drivers!$A62,DriversGams!$A$5:$A$26,0),MATCH(Drivers!S$3,DriversGams!$A$5:$AN$5,0))</f>
        <v>74.612683511507953</v>
      </c>
      <c r="T62" s="6">
        <f>INDEX(DriversGams!$A$5:$AN$26,MATCH(Drivers!$A62,DriversGams!$A$5:$A$26,0),MATCH(Drivers!T$3,DriversGams!$A$5:$AN$5,0))</f>
        <v>77.692845924893547</v>
      </c>
      <c r="U62" s="6">
        <f>INDEX(DriversGams!$A$5:$AN$26,MATCH(Drivers!$A62,DriversGams!$A$5:$A$26,0),MATCH(Drivers!U$3,DriversGams!$A$5:$AN$5,0))</f>
        <v>80.748742163873601</v>
      </c>
      <c r="V62" s="6">
        <f>INDEX(DriversGams!$A$5:$AN$26,MATCH(Drivers!$A62,DriversGams!$A$5:$A$26,0),MATCH(Drivers!V$3,DriversGams!$A$5:$AN$5,0))</f>
        <v>84.041521263771671</v>
      </c>
      <c r="W62" s="6">
        <f>INDEX(DriversGams!$A$5:$AN$26,MATCH(Drivers!$A62,DriversGams!$A$5:$A$26,0),MATCH(Drivers!W$3,DriversGams!$A$5:$AN$5,0))</f>
        <v>87.379987666225134</v>
      </c>
      <c r="X62" s="6">
        <f>INDEX(DriversGams!$A$5:$AN$26,MATCH(Drivers!$A62,DriversGams!$A$5:$A$26,0),MATCH(Drivers!X$3,DriversGams!$A$5:$AN$5,0))</f>
        <v>90.706074007806777</v>
      </c>
      <c r="Y62" s="6">
        <f>INDEX(DriversGams!$A$5:$AN$26,MATCH(Drivers!$A62,DriversGams!$A$5:$A$26,0),MATCH(Drivers!Y$3,DriversGams!$A$5:$AN$5,0))</f>
        <v>94.103853985042619</v>
      </c>
      <c r="Z62" s="6">
        <f>INDEX(DriversGams!$A$5:$AN$26,MATCH(Drivers!$A62,DriversGams!$A$5:$A$26,0),MATCH(Drivers!Z$3,DriversGams!$A$5:$AN$5,0))</f>
        <v>98.453548357139766</v>
      </c>
      <c r="AA62" s="6">
        <f>INDEX(DriversGams!$A$5:$AN$26,MATCH(Drivers!$A62,DriversGams!$A$5:$A$26,0),MATCH(Drivers!AA$3,DriversGams!$A$5:$AN$5,0))</f>
        <v>102.90331662643879</v>
      </c>
      <c r="AB62" s="6">
        <f>INDEX(DriversGams!$A$5:$AN$26,MATCH(Drivers!$A62,DriversGams!$A$5:$A$26,0),MATCH(Drivers!AB$3,DriversGams!$A$5:$AN$5,0))</f>
        <v>106.48877038083799</v>
      </c>
      <c r="AC62" s="6">
        <f>INDEX(DriversGams!$A$5:$AN$26,MATCH(Drivers!$A62,DriversGams!$A$5:$A$26,0),MATCH(Drivers!AC$3,DriversGams!$A$5:$AN$5,0))</f>
        <v>109.72248045884686</v>
      </c>
      <c r="AD62" s="6">
        <f>INDEX(DriversGams!$A$5:$AN$26,MATCH(Drivers!$A62,DriversGams!$A$5:$A$26,0),MATCH(Drivers!AD$3,DriversGams!$A$5:$AN$5,0))</f>
        <v>112.63970499864079</v>
      </c>
      <c r="AE62" s="6">
        <f>INDEX(DriversGams!$A$5:$AN$26,MATCH(Drivers!$A62,DriversGams!$A$5:$A$26,0),MATCH(Drivers!AE$3,DriversGams!$A$5:$AN$5,0))</f>
        <v>115.48481313238355</v>
      </c>
      <c r="AF62" s="6">
        <f>INDEX(DriversGams!$A$5:$AN$26,MATCH(Drivers!$A62,DriversGams!$A$5:$A$26,0),MATCH(Drivers!AF$3,DriversGams!$A$5:$AN$5,0))</f>
        <v>129.2161502679655</v>
      </c>
      <c r="AG62" s="6">
        <f>INDEX(DriversGams!$A$5:$AN$26,MATCH(Drivers!$A62,DriversGams!$A$5:$A$26,0),MATCH(Drivers!AG$3,DriversGams!$A$5:$AN$5,0))</f>
        <v>142.18080905023393</v>
      </c>
      <c r="AH62" s="112"/>
      <c r="AI62" s="112"/>
      <c r="AJ62" s="112"/>
      <c r="AK62" s="112"/>
      <c r="AL62" s="112"/>
      <c r="AM62" s="112"/>
      <c r="AO62" t="e">
        <f t="shared" si="84"/>
        <v>#REF!</v>
      </c>
    </row>
    <row r="63" spans="1:41">
      <c r="A63" s="120" t="s">
        <v>595</v>
      </c>
      <c r="B63">
        <f t="shared" si="83"/>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7.2942674736101543</v>
      </c>
      <c r="K63" s="6">
        <f>INDEX(DriversGams!$A$5:$AN$26,MATCH(Drivers!$A63,DriversGams!$A$5:$A$26,0),MATCH(Drivers!K$3,DriversGams!$A$5:$AN$5,0))</f>
        <v>7.0200279223321465</v>
      </c>
      <c r="L63" s="6">
        <f>INDEX(DriversGams!$A$5:$AN$26,MATCH(Drivers!$A63,DriversGams!$A$5:$A$26,0),MATCH(Drivers!L$3,DriversGams!$A$5:$AN$5,0))</f>
        <v>7.3143549083321258</v>
      </c>
      <c r="M63" s="6">
        <f>INDEX(DriversGams!$A$5:$AN$26,MATCH(Drivers!$A63,DriversGams!$A$5:$A$26,0),MATCH(Drivers!M$3,DriversGams!$A$5:$AN$5,0))</f>
        <v>7.5634488844410841</v>
      </c>
      <c r="N63" s="6">
        <f>INDEX(DriversGams!$A$5:$AN$26,MATCH(Drivers!$A63,DriversGams!$A$5:$A$26,0),MATCH(Drivers!N$3,DriversGams!$A$5:$AN$5,0))</f>
        <v>7.7831304206359784</v>
      </c>
      <c r="O63" s="6">
        <f>INDEX(DriversGams!$A$5:$AN$26,MATCH(Drivers!$A63,DriversGams!$A$5:$A$26,0),MATCH(Drivers!O$3,DriversGams!$A$5:$AN$5,0))</f>
        <v>7.9774504885384498</v>
      </c>
      <c r="P63" s="6">
        <f>INDEX(DriversGams!$A$5:$AN$26,MATCH(Drivers!$A63,DriversGams!$A$5:$A$26,0),MATCH(Drivers!P$3,DriversGams!$A$5:$AN$5,0))</f>
        <v>8.1560462078792799</v>
      </c>
      <c r="Q63" s="6">
        <f>INDEX(DriversGams!$A$5:$AN$26,MATCH(Drivers!$A63,DriversGams!$A$5:$A$26,0),MATCH(Drivers!Q$3,DriversGams!$A$5:$AN$5,0))</f>
        <v>8.3789955465965313</v>
      </c>
      <c r="R63" s="6">
        <f>INDEX(DriversGams!$A$5:$AN$26,MATCH(Drivers!$A63,DriversGams!$A$5:$A$26,0),MATCH(Drivers!R$3,DriversGams!$A$5:$AN$5,0))</f>
        <v>8.6035591606182429</v>
      </c>
      <c r="S63" s="6">
        <f>INDEX(DriversGams!$A$5:$AN$26,MATCH(Drivers!$A63,DriversGams!$A$5:$A$26,0),MATCH(Drivers!S$3,DriversGams!$A$5:$AN$5,0))</f>
        <v>8.8056673639110574</v>
      </c>
      <c r="T63" s="6">
        <f>INDEX(DriversGams!$A$5:$AN$26,MATCH(Drivers!$A63,DriversGams!$A$5:$A$26,0),MATCH(Drivers!T$3,DriversGams!$A$5:$AN$5,0))</f>
        <v>9.1079284239072678</v>
      </c>
      <c r="U63" s="6">
        <f>INDEX(DriversGams!$A$5:$AN$26,MATCH(Drivers!$A63,DriversGams!$A$5:$A$26,0),MATCH(Drivers!U$3,DriversGams!$A$5:$AN$5,0))</f>
        <v>9.3745575641232932</v>
      </c>
      <c r="V63" s="6">
        <f>INDEX(DriversGams!$A$5:$AN$26,MATCH(Drivers!$A63,DriversGams!$A$5:$A$26,0),MATCH(Drivers!V$3,DriversGams!$A$5:$AN$5,0))</f>
        <v>9.644063539844824</v>
      </c>
      <c r="W63" s="6">
        <f>INDEX(DriversGams!$A$5:$AN$26,MATCH(Drivers!$A63,DriversGams!$A$5:$A$26,0),MATCH(Drivers!W$3,DriversGams!$A$5:$AN$5,0))</f>
        <v>9.9668133633115428</v>
      </c>
      <c r="X63" s="6">
        <f>INDEX(DriversGams!$A$5:$AN$26,MATCH(Drivers!$A63,DriversGams!$A$5:$A$26,0),MATCH(Drivers!X$3,DriversGams!$A$5:$AN$5,0))</f>
        <v>10.312131219903996</v>
      </c>
      <c r="Y63" s="6">
        <f>INDEX(DriversGams!$A$5:$AN$26,MATCH(Drivers!$A63,DriversGams!$A$5:$A$26,0),MATCH(Drivers!Y$3,DriversGams!$A$5:$AN$5,0))</f>
        <v>10.624117121693816</v>
      </c>
      <c r="Z63" s="6">
        <f>INDEX(DriversGams!$A$5:$AN$26,MATCH(Drivers!$A63,DriversGams!$A$5:$A$26,0),MATCH(Drivers!Z$3,DriversGams!$A$5:$AN$5,0))</f>
        <v>10.829417939318114</v>
      </c>
      <c r="AA63" s="6">
        <f>INDEX(DriversGams!$A$5:$AN$26,MATCH(Drivers!$A63,DriversGams!$A$5:$A$26,0),MATCH(Drivers!AA$3,DriversGams!$A$5:$AN$5,0))</f>
        <v>11.101746761836159</v>
      </c>
      <c r="AB63" s="6">
        <f>INDEX(DriversGams!$A$5:$AN$26,MATCH(Drivers!$A63,DriversGams!$A$5:$A$26,0),MATCH(Drivers!AB$3,DriversGams!$A$5:$AN$5,0))</f>
        <v>11.457959257035876</v>
      </c>
      <c r="AC63" s="6">
        <f>INDEX(DriversGams!$A$5:$AN$26,MATCH(Drivers!$A63,DriversGams!$A$5:$A$26,0),MATCH(Drivers!AC$3,DriversGams!$A$5:$AN$5,0))</f>
        <v>11.827770726089668</v>
      </c>
      <c r="AD63" s="6">
        <f>INDEX(DriversGams!$A$5:$AN$26,MATCH(Drivers!$A63,DriversGams!$A$5:$A$26,0),MATCH(Drivers!AD$3,DriversGams!$A$5:$AN$5,0))</f>
        <v>12.244674536746356</v>
      </c>
      <c r="AE63" s="6">
        <f>INDEX(DriversGams!$A$5:$AN$26,MATCH(Drivers!$A63,DriversGams!$A$5:$A$26,0),MATCH(Drivers!AE$3,DriversGams!$A$5:$AN$5,0))</f>
        <v>12.637864563722355</v>
      </c>
      <c r="AF63" s="6">
        <f>INDEX(DriversGams!$A$5:$AN$26,MATCH(Drivers!$A63,DriversGams!$A$5:$A$26,0),MATCH(Drivers!AF$3,DriversGams!$A$5:$AN$5,0))</f>
        <v>14.557113435420149</v>
      </c>
      <c r="AG63" s="6">
        <f>INDEX(DriversGams!$A$5:$AN$26,MATCH(Drivers!$A63,DriversGams!$A$5:$A$26,0),MATCH(Drivers!AG$3,DriversGams!$A$5:$AN$5,0))</f>
        <v>16.856345017138441</v>
      </c>
      <c r="AH63" s="112"/>
      <c r="AI63" s="112"/>
      <c r="AJ63" s="112"/>
      <c r="AK63" s="112"/>
      <c r="AL63" s="112"/>
      <c r="AM63" s="112"/>
      <c r="AO63" t="e">
        <f t="shared" si="84"/>
        <v>#REF!</v>
      </c>
    </row>
    <row r="64" spans="1:41">
      <c r="A64" s="120" t="s">
        <v>599</v>
      </c>
      <c r="B64">
        <f t="shared" si="83"/>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112.98526133447901</v>
      </c>
      <c r="K64" s="6">
        <f>INDEX(DriversGams!$A$5:$AN$26,MATCH(Drivers!$A64,DriversGams!$A$5:$A$26,0),MATCH(Drivers!K$3,DriversGams!$A$5:$AN$5,0))</f>
        <v>109.29855461948569</v>
      </c>
      <c r="L64" s="6">
        <f>INDEX(DriversGams!$A$5:$AN$26,MATCH(Drivers!$A64,DriversGams!$A$5:$A$26,0),MATCH(Drivers!L$3,DriversGams!$A$5:$AN$5,0))</f>
        <v>108.17466489287175</v>
      </c>
      <c r="M64" s="6">
        <f>INDEX(DriversGams!$A$5:$AN$26,MATCH(Drivers!$A64,DriversGams!$A$5:$A$26,0),MATCH(Drivers!M$3,DriversGams!$A$5:$AN$5,0))</f>
        <v>107.08641182945121</v>
      </c>
      <c r="N64" s="6">
        <f>INDEX(DriversGams!$A$5:$AN$26,MATCH(Drivers!$A64,DriversGams!$A$5:$A$26,0),MATCH(Drivers!N$3,DriversGams!$A$5:$AN$5,0))</f>
        <v>104.82889076450415</v>
      </c>
      <c r="O64" s="6">
        <f>INDEX(DriversGams!$A$5:$AN$26,MATCH(Drivers!$A64,DriversGams!$A$5:$A$26,0),MATCH(Drivers!O$3,DriversGams!$A$5:$AN$5,0))</f>
        <v>102.70520420405595</v>
      </c>
      <c r="P64" s="6">
        <f>INDEX(DriversGams!$A$5:$AN$26,MATCH(Drivers!$A64,DriversGams!$A$5:$A$26,0),MATCH(Drivers!P$3,DriversGams!$A$5:$AN$5,0))</f>
        <v>100.15400177658012</v>
      </c>
      <c r="Q64" s="6">
        <f>INDEX(DriversGams!$A$5:$AN$26,MATCH(Drivers!$A64,DriversGams!$A$5:$A$26,0),MATCH(Drivers!Q$3,DriversGams!$A$5:$AN$5,0))</f>
        <v>97.039616444217103</v>
      </c>
      <c r="R64" s="6">
        <f>INDEX(DriversGams!$A$5:$AN$26,MATCH(Drivers!$A64,DriversGams!$A$5:$A$26,0),MATCH(Drivers!R$3,DriversGams!$A$5:$AN$5,0))</f>
        <v>94.470110801418571</v>
      </c>
      <c r="S64" s="6">
        <f>INDEX(DriversGams!$A$5:$AN$26,MATCH(Drivers!$A64,DriversGams!$A$5:$A$26,0),MATCH(Drivers!S$3,DriversGams!$A$5:$AN$5,0))</f>
        <v>93.651399604446837</v>
      </c>
      <c r="T64" s="6">
        <f>INDEX(DriversGams!$A$5:$AN$26,MATCH(Drivers!$A64,DriversGams!$A$5:$A$26,0),MATCH(Drivers!T$3,DriversGams!$A$5:$AN$5,0))</f>
        <v>91.748280894210311</v>
      </c>
      <c r="U64" s="6">
        <f>INDEX(DriversGams!$A$5:$AN$26,MATCH(Drivers!$A64,DriversGams!$A$5:$A$26,0),MATCH(Drivers!U$3,DriversGams!$A$5:$AN$5,0))</f>
        <v>86.620626539361609</v>
      </c>
      <c r="V64" s="6">
        <f>INDEX(DriversGams!$A$5:$AN$26,MATCH(Drivers!$A64,DriversGams!$A$5:$A$26,0),MATCH(Drivers!V$3,DriversGams!$A$5:$AN$5,0))</f>
        <v>78.644993355211597</v>
      </c>
      <c r="W64" s="6">
        <f>INDEX(DriversGams!$A$5:$AN$26,MATCH(Drivers!$A64,DriversGams!$A$5:$A$26,0),MATCH(Drivers!W$3,DriversGams!$A$5:$AN$5,0))</f>
        <v>73.696199206759999</v>
      </c>
      <c r="X64" s="6">
        <f>INDEX(DriversGams!$A$5:$AN$26,MATCH(Drivers!$A64,DriversGams!$A$5:$A$26,0),MATCH(Drivers!X$3,DriversGams!$A$5:$AN$5,0))</f>
        <v>72.994945688889644</v>
      </c>
      <c r="Y64" s="6">
        <f>INDEX(DriversGams!$A$5:$AN$26,MATCH(Drivers!$A64,DriversGams!$A$5:$A$26,0),MATCH(Drivers!Y$3,DriversGams!$A$5:$AN$5,0))</f>
        <v>71.541407648711214</v>
      </c>
      <c r="Z64" s="6">
        <f>INDEX(DriversGams!$A$5:$AN$26,MATCH(Drivers!$A64,DriversGams!$A$5:$A$26,0),MATCH(Drivers!Z$3,DriversGams!$A$5:$AN$5,0))</f>
        <v>53.361664965895351</v>
      </c>
      <c r="AA64" s="6">
        <f>INDEX(DriversGams!$A$5:$AN$26,MATCH(Drivers!$A64,DriversGams!$A$5:$A$26,0),MATCH(Drivers!AA$3,DriversGams!$A$5:$AN$5,0))</f>
        <v>37.584692840245758</v>
      </c>
      <c r="AB64" s="6">
        <f>INDEX(DriversGams!$A$5:$AN$26,MATCH(Drivers!$A64,DriversGams!$A$5:$A$26,0),MATCH(Drivers!AB$3,DriversGams!$A$5:$AN$5,0))</f>
        <v>33.191480788412655</v>
      </c>
      <c r="AC64" s="6">
        <f>INDEX(DriversGams!$A$5:$AN$26,MATCH(Drivers!$A64,DriversGams!$A$5:$A$26,0),MATCH(Drivers!AC$3,DriversGams!$A$5:$AN$5,0))</f>
        <v>32.770559274853113</v>
      </c>
      <c r="AD64" s="6">
        <f>INDEX(DriversGams!$A$5:$AN$26,MATCH(Drivers!$A64,DriversGams!$A$5:$A$26,0),MATCH(Drivers!AD$3,DriversGams!$A$5:$AN$5,0))</f>
        <v>32.349637761293558</v>
      </c>
      <c r="AE64" s="6">
        <f>INDEX(DriversGams!$A$5:$AN$26,MATCH(Drivers!$A64,DriversGams!$A$5:$A$26,0),MATCH(Drivers!AE$3,DriversGams!$A$5:$AN$5,0))</f>
        <v>31.92871624773402</v>
      </c>
      <c r="AF64" s="6">
        <f>INDEX(DriversGams!$A$5:$AN$26,MATCH(Drivers!$A64,DriversGams!$A$5:$A$26,0),MATCH(Drivers!AF$3,DriversGams!$A$5:$AN$5,0))</f>
        <v>25.926460683577773</v>
      </c>
      <c r="AG64" s="6">
        <f>INDEX(DriversGams!$A$5:$AN$26,MATCH(Drivers!$A64,DriversGams!$A$5:$A$26,0),MATCH(Drivers!AG$3,DriversGams!$A$5:$AN$5,0))</f>
        <v>15.231869400711647</v>
      </c>
      <c r="AH64" s="112"/>
      <c r="AI64" s="112"/>
      <c r="AJ64" s="112"/>
      <c r="AK64" s="112"/>
      <c r="AL64" s="112"/>
      <c r="AM64" s="112"/>
    </row>
    <row r="65" spans="1:39">
      <c r="A65" s="120" t="s">
        <v>528</v>
      </c>
      <c r="B65">
        <f t="shared" si="83"/>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142.20363281735959</v>
      </c>
      <c r="K65" s="6">
        <f>INDEX(DriversGams!$A$5:$AN$26,MATCH(Drivers!$A65,DriversGams!$A$5:$A$26,0),MATCH(Drivers!K$3,DriversGams!$A$5:$AN$5,0))</f>
        <v>136.67168592458563</v>
      </c>
      <c r="L65" s="6">
        <f>INDEX(DriversGams!$A$5:$AN$26,MATCH(Drivers!$A65,DriversGams!$A$5:$A$26,0),MATCH(Drivers!L$3,DriversGams!$A$5:$AN$5,0))</f>
        <v>143.49922791383258</v>
      </c>
      <c r="M65" s="6">
        <f>INDEX(DriversGams!$A$5:$AN$26,MATCH(Drivers!$A65,DriversGams!$A$5:$A$26,0),MATCH(Drivers!M$3,DriversGams!$A$5:$AN$5,0))</f>
        <v>145.63384764007358</v>
      </c>
      <c r="N65" s="6">
        <f>INDEX(DriversGams!$A$5:$AN$26,MATCH(Drivers!$A65,DriversGams!$A$5:$A$26,0),MATCH(Drivers!N$3,DriversGams!$A$5:$AN$5,0))</f>
        <v>145.99972919571317</v>
      </c>
      <c r="O65" s="6">
        <f>INDEX(DriversGams!$A$5:$AN$26,MATCH(Drivers!$A65,DriversGams!$A$5:$A$26,0),MATCH(Drivers!O$3,DriversGams!$A$5:$AN$5,0))</f>
        <v>148.15597690659794</v>
      </c>
      <c r="P65" s="6">
        <f>INDEX(DriversGams!$A$5:$AN$26,MATCH(Drivers!$A65,DriversGams!$A$5:$A$26,0),MATCH(Drivers!P$3,DriversGams!$A$5:$AN$5,0))</f>
        <v>150.66220246937391</v>
      </c>
      <c r="Q65" s="6">
        <f>INDEX(DriversGams!$A$5:$AN$26,MATCH(Drivers!$A65,DriversGams!$A$5:$A$26,0),MATCH(Drivers!Q$3,DriversGams!$A$5:$AN$5,0))</f>
        <v>153.52078513456314</v>
      </c>
      <c r="R65" s="6">
        <f>INDEX(DriversGams!$A$5:$AN$26,MATCH(Drivers!$A65,DriversGams!$A$5:$A$26,0),MATCH(Drivers!R$3,DriversGams!$A$5:$AN$5,0))</f>
        <v>156.09178345495508</v>
      </c>
      <c r="S65" s="6">
        <f>INDEX(DriversGams!$A$5:$AN$26,MATCH(Drivers!$A65,DriversGams!$A$5:$A$26,0),MATCH(Drivers!S$3,DriversGams!$A$5:$AN$5,0))</f>
        <v>159.04233218013408</v>
      </c>
      <c r="T65" s="6">
        <f>INDEX(DriversGams!$A$5:$AN$26,MATCH(Drivers!$A65,DriversGams!$A$5:$A$26,0),MATCH(Drivers!T$3,DriversGams!$A$5:$AN$5,0))</f>
        <v>162.75943513514454</v>
      </c>
      <c r="U65" s="6">
        <f>INDEX(DriversGams!$A$5:$AN$26,MATCH(Drivers!$A65,DriversGams!$A$5:$A$26,0),MATCH(Drivers!U$3,DriversGams!$A$5:$AN$5,0))</f>
        <v>166.3048308648076</v>
      </c>
      <c r="V65" s="6">
        <f>INDEX(DriversGams!$A$5:$AN$26,MATCH(Drivers!$A65,DriversGams!$A$5:$A$26,0),MATCH(Drivers!V$3,DriversGams!$A$5:$AN$5,0))</f>
        <v>170.84065451401784</v>
      </c>
      <c r="W65" s="6">
        <f>INDEX(DriversGams!$A$5:$AN$26,MATCH(Drivers!$A65,DriversGams!$A$5:$A$26,0),MATCH(Drivers!W$3,DriversGams!$A$5:$AN$5,0))</f>
        <v>176.21679582073435</v>
      </c>
      <c r="X65" s="6">
        <f>INDEX(DriversGams!$A$5:$AN$26,MATCH(Drivers!$A65,DriversGams!$A$5:$A$26,0),MATCH(Drivers!X$3,DriversGams!$A$5:$AN$5,0))</f>
        <v>183.32255769053879</v>
      </c>
      <c r="Y65" s="6">
        <f>INDEX(DriversGams!$A$5:$AN$26,MATCH(Drivers!$A65,DriversGams!$A$5:$A$26,0),MATCH(Drivers!Y$3,DriversGams!$A$5:$AN$5,0))</f>
        <v>189.1438121126036</v>
      </c>
      <c r="Z65" s="6">
        <f>INDEX(DriversGams!$A$5:$AN$26,MATCH(Drivers!$A65,DriversGams!$A$5:$A$26,0),MATCH(Drivers!Z$3,DriversGams!$A$5:$AN$5,0))</f>
        <v>183.53233652984437</v>
      </c>
      <c r="AA65" s="6">
        <f>INDEX(DriversGams!$A$5:$AN$26,MATCH(Drivers!$A65,DriversGams!$A$5:$A$26,0),MATCH(Drivers!AA$3,DriversGams!$A$5:$AN$5,0))</f>
        <v>183.43096920624635</v>
      </c>
      <c r="AB65" s="6">
        <f>INDEX(DriversGams!$A$5:$AN$26,MATCH(Drivers!$A65,DriversGams!$A$5:$A$26,0),MATCH(Drivers!AB$3,DriversGams!$A$5:$AN$5,0))</f>
        <v>199.66637346824052</v>
      </c>
      <c r="AC65" s="6">
        <f>INDEX(DriversGams!$A$5:$AN$26,MATCH(Drivers!$A65,DriversGams!$A$5:$A$26,0),MATCH(Drivers!AC$3,DriversGams!$A$5:$AN$5,0))</f>
        <v>210.28831076102691</v>
      </c>
      <c r="AD65" s="6">
        <f>INDEX(DriversGams!$A$5:$AN$26,MATCH(Drivers!$A65,DriversGams!$A$5:$A$26,0),MATCH(Drivers!AD$3,DriversGams!$A$5:$AN$5,0))</f>
        <v>221.22955773064825</v>
      </c>
      <c r="AE65" s="6">
        <f>INDEX(DriversGams!$A$5:$AN$26,MATCH(Drivers!$A65,DriversGams!$A$5:$A$26,0),MATCH(Drivers!AE$3,DriversGams!$A$5:$AN$5,0))</f>
        <v>231.8424954553987</v>
      </c>
      <c r="AF65" s="6">
        <f>INDEX(DriversGams!$A$5:$AN$26,MATCH(Drivers!$A65,DriversGams!$A$5:$A$26,0),MATCH(Drivers!AF$3,DriversGams!$A$5:$AN$5,0))</f>
        <v>284.36568361366159</v>
      </c>
      <c r="AG65" s="6">
        <f>INDEX(DriversGams!$A$5:$AN$26,MATCH(Drivers!$A65,DriversGams!$A$5:$A$26,0),MATCH(Drivers!AG$3,DriversGams!$A$5:$AN$5,0))</f>
        <v>387.98743866832211</v>
      </c>
      <c r="AH65" s="112"/>
      <c r="AI65" s="112"/>
      <c r="AJ65" s="112"/>
      <c r="AK65" s="112"/>
      <c r="AL65" s="112"/>
      <c r="AM65" s="112"/>
    </row>
    <row r="66" spans="1:39">
      <c r="A66" s="2" t="s">
        <v>5</v>
      </c>
      <c r="B66">
        <f t="shared" si="83"/>
        <v>20</v>
      </c>
      <c r="C66" s="310">
        <f>SUM(C45:C65)</f>
        <v>4032.0433682922144</v>
      </c>
      <c r="D66" s="310">
        <f t="shared" ref="D66:I66" si="85">SUM(D45:D65)</f>
        <v>4135.6011269326036</v>
      </c>
      <c r="E66" s="310">
        <f t="shared" si="85"/>
        <v>4214.5620530894539</v>
      </c>
      <c r="F66" s="310">
        <f t="shared" si="85"/>
        <v>4269.9104508291794</v>
      </c>
      <c r="G66" s="310">
        <f t="shared" si="85"/>
        <v>4306.3530098044157</v>
      </c>
      <c r="H66" s="310">
        <f t="shared" si="85"/>
        <v>4369.2882721535752</v>
      </c>
      <c r="I66" s="310">
        <f t="shared" si="85"/>
        <v>4424.2547121291227</v>
      </c>
      <c r="J66" s="113">
        <f t="shared" ref="J66:AG66" si="86">SUM(J45:J65)</f>
        <v>4436.766770266302</v>
      </c>
      <c r="K66" s="113">
        <f t="shared" si="86"/>
        <v>4182.3496173990434</v>
      </c>
      <c r="L66" s="113">
        <f t="shared" si="86"/>
        <v>4318.0161641484119</v>
      </c>
      <c r="M66" s="113">
        <f t="shared" si="86"/>
        <v>4426.7397246538103</v>
      </c>
      <c r="N66" s="113">
        <f t="shared" si="86"/>
        <v>4538.6650632366864</v>
      </c>
      <c r="O66" s="113">
        <f t="shared" si="86"/>
        <v>4652.8845392930752</v>
      </c>
      <c r="P66" s="113">
        <f t="shared" si="86"/>
        <v>4766.4775267669947</v>
      </c>
      <c r="Q66" s="113">
        <f t="shared" si="86"/>
        <v>4880.868807636497</v>
      </c>
      <c r="R66" s="113">
        <f t="shared" si="86"/>
        <v>4995.4522967525018</v>
      </c>
      <c r="S66" s="113">
        <f t="shared" si="86"/>
        <v>5123.4391799858231</v>
      </c>
      <c r="T66" s="113">
        <f t="shared" si="86"/>
        <v>5284.9812588881341</v>
      </c>
      <c r="U66" s="113">
        <f t="shared" si="86"/>
        <v>5452.3826097494803</v>
      </c>
      <c r="V66" s="113">
        <f t="shared" si="86"/>
        <v>5637.510230771235</v>
      </c>
      <c r="W66" s="113">
        <f t="shared" si="86"/>
        <v>5837.0598009674613</v>
      </c>
      <c r="X66" s="113">
        <f t="shared" si="86"/>
        <v>6052.972062993741</v>
      </c>
      <c r="Y66" s="113">
        <f t="shared" si="86"/>
        <v>6276.786686153253</v>
      </c>
      <c r="Z66" s="113">
        <f t="shared" si="86"/>
        <v>6483.2224365876191</v>
      </c>
      <c r="AA66" s="113">
        <f t="shared" si="86"/>
        <v>6704.1248580689326</v>
      </c>
      <c r="AB66" s="113">
        <f t="shared" si="86"/>
        <v>6962.1078085055824</v>
      </c>
      <c r="AC66" s="113">
        <f t="shared" si="86"/>
        <v>7229.3314401660837</v>
      </c>
      <c r="AD66" s="113">
        <f t="shared" si="86"/>
        <v>7501.2504903526124</v>
      </c>
      <c r="AE66" s="113">
        <f t="shared" si="86"/>
        <v>7780.6417206302358</v>
      </c>
      <c r="AF66" s="113">
        <f t="shared" si="86"/>
        <v>9340.5431278942779</v>
      </c>
      <c r="AG66" s="113">
        <f t="shared" si="86"/>
        <v>11300.015714335648</v>
      </c>
      <c r="AH66" s="113"/>
      <c r="AI66" s="113"/>
      <c r="AJ66" s="113"/>
      <c r="AK66" s="113"/>
      <c r="AL66" s="113"/>
      <c r="AM66" s="113"/>
    </row>
    <row r="67" spans="1:39" s="27" customFormat="1">
      <c r="A67" s="220" t="s">
        <v>279</v>
      </c>
      <c r="B67">
        <f t="shared" si="83"/>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7">L66/K66-1</f>
        <v>3.2437878025543432E-2</v>
      </c>
      <c r="M67" s="221">
        <f t="shared" ref="M67" si="88">M66/L66-1</f>
        <v>2.5179053614506453E-2</v>
      </c>
      <c r="N67" s="221">
        <f t="shared" ref="N67" si="89">N66/M66-1</f>
        <v>2.528392124784995E-2</v>
      </c>
      <c r="O67" s="221">
        <f t="shared" ref="O67" si="90">O66/N66-1</f>
        <v>2.516587464925979E-2</v>
      </c>
      <c r="P67" s="221">
        <f t="shared" ref="P67" si="91">P66/O66-1</f>
        <v>2.4413455033031717E-2</v>
      </c>
      <c r="Q67" s="221">
        <f t="shared" ref="Q67" si="92">Q66/P66-1</f>
        <v>2.3999123089769814E-2</v>
      </c>
      <c r="R67" s="221">
        <f t="shared" ref="R67" si="93">R66/Q66-1</f>
        <v>2.3476043637298716E-2</v>
      </c>
      <c r="S67" s="221">
        <f t="shared" ref="S67" si="94">S66/R66-1</f>
        <v>2.5620679696315873E-2</v>
      </c>
      <c r="T67" s="221">
        <f t="shared" ref="T67" si="95">T66/S66-1</f>
        <v>3.1530008111223085E-2</v>
      </c>
      <c r="U67" s="221">
        <f t="shared" ref="U67" si="96">U66/T66-1</f>
        <v>3.1674918540120611E-2</v>
      </c>
      <c r="V67" s="221">
        <f t="shared" ref="V67" si="97">V66/U66-1</f>
        <v>3.3953527159067187E-2</v>
      </c>
      <c r="W67" s="221">
        <f t="shared" ref="W67" si="98">W66/V66-1</f>
        <v>3.5396755309999195E-2</v>
      </c>
      <c r="X67" s="221">
        <f t="shared" ref="X67" si="99">X66/W66-1</f>
        <v>3.6989900632933947E-2</v>
      </c>
      <c r="Y67" s="221">
        <f t="shared" ref="Y67" si="100">Y66/X66-1</f>
        <v>3.6975988131161985E-2</v>
      </c>
      <c r="Z67" s="221">
        <f t="shared" ref="Z67" si="101">Z66/Y66-1</f>
        <v>3.2888763113420483E-2</v>
      </c>
      <c r="AA67" s="221">
        <f t="shared" ref="AA67" si="102">AA66/Z66-1</f>
        <v>3.4072935741748633E-2</v>
      </c>
      <c r="AB67" s="221">
        <f t="shared" ref="AB67" si="103">AB66/AA66-1</f>
        <v>3.8481226990596307E-2</v>
      </c>
      <c r="AC67" s="221">
        <f t="shared" ref="AC67" si="104">AC66/AB66-1</f>
        <v>3.8382575939722718E-2</v>
      </c>
      <c r="AD67" s="221">
        <f t="shared" ref="AD67" si="105">AD66/AC66-1</f>
        <v>3.7613305246422923E-2</v>
      </c>
      <c r="AE67" s="221">
        <f t="shared" ref="AE67" si="106">AE66/AD66-1</f>
        <v>3.7245953942872445E-2</v>
      </c>
      <c r="AF67" s="221">
        <f>(AF66/AE66)^(1/5)-1</f>
        <v>3.7221098878106762E-2</v>
      </c>
      <c r="AG67" s="221">
        <f>(AG66/AF66)^(1/5)-1</f>
        <v>3.8822586052453589E-2</v>
      </c>
      <c r="AH67" s="220"/>
      <c r="AI67" s="220"/>
      <c r="AJ67" s="220"/>
      <c r="AK67" s="220"/>
      <c r="AL67" s="220"/>
      <c r="AM67" s="220"/>
    </row>
    <row r="68" spans="1:39">
      <c r="A68" t="s">
        <v>610</v>
      </c>
      <c r="B68">
        <f t="shared" si="83"/>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59.991580449204264</v>
      </c>
      <c r="M68" s="112">
        <f>INDEX(DriversGams!$A$44:$AN$44,1,MATCH(Drivers!M$3,DriversGams!$A$43:$AN$43,0))/1000</f>
        <v>60.682333816399378</v>
      </c>
      <c r="N68" s="112">
        <f>INDEX(DriversGams!$A$44:$AN$44,1,MATCH(Drivers!N$3,DriversGams!$A$43:$AN$43,0))/1000</f>
        <v>61.381040636574369</v>
      </c>
      <c r="O68" s="112">
        <f>INDEX(DriversGams!$A$44:$AN$44,1,MATCH(Drivers!O$3,DriversGams!$A$43:$AN$43,0))/1000</f>
        <v>62.087792487153699</v>
      </c>
      <c r="P68" s="112">
        <f>INDEX(DriversGams!$A$44:$AN$44,1,MATCH(Drivers!P$3,DriversGams!$A$43:$AN$43,0))/1000</f>
        <v>62.802682000000026</v>
      </c>
      <c r="Q68" s="112">
        <f>INDEX(DriversGams!$A$44:$AN$44,1,MATCH(Drivers!Q$3,DriversGams!$A$43:$AN$43,0))/1000</f>
        <v>63.421065342005143</v>
      </c>
      <c r="R68" s="112">
        <f>INDEX(DriversGams!$A$44:$AN$44,1,MATCH(Drivers!R$3,DriversGams!$A$43:$AN$43,0))/1000</f>
        <v>64.045537563425796</v>
      </c>
      <c r="S68" s="112">
        <f>INDEX(DriversGams!$A$44:$AN$44,1,MATCH(Drivers!S$3,DriversGams!$A$43:$AN$43,0))/1000</f>
        <v>64.676158618096451</v>
      </c>
      <c r="T68" s="112">
        <f>INDEX(DriversGams!$A$44:$AN$44,1,MATCH(Drivers!T$3,DriversGams!$A$43:$AN$43,0))/1000</f>
        <v>65.31298905018393</v>
      </c>
      <c r="U68" s="112">
        <f>INDEX(DriversGams!$A$44:$AN$44,1,MATCH(Drivers!U$3,DriversGams!$A$43:$AN$43,0))/1000</f>
        <v>65.956090000000003</v>
      </c>
      <c r="V68" s="112">
        <f>INDEX(DriversGams!$A$44:$AN$44,1,MATCH(Drivers!V$3,DriversGams!$A$43:$AN$43,0))/1000</f>
        <v>66.518977190687664</v>
      </c>
      <c r="W68" s="112">
        <f>INDEX(DriversGams!$A$44:$AN$44,1,MATCH(Drivers!W$3,DriversGams!$A$43:$AN$43,0))/1000</f>
        <v>67.08666821358311</v>
      </c>
      <c r="X68" s="112">
        <f>INDEX(DriversGams!$A$44:$AN$44,1,MATCH(Drivers!X$3,DriversGams!$A$43:$AN$43,0))/1000</f>
        <v>67.659204065895452</v>
      </c>
      <c r="Y68" s="112">
        <f>INDEX(DriversGams!$A$44:$AN$44,1,MATCH(Drivers!Y$3,DriversGams!$A$43:$AN$43,0))/1000</f>
        <v>68.236626094715163</v>
      </c>
      <c r="Z68" s="112">
        <f>INDEX(DriversGams!$A$44:$AN$44,1,MATCH(Drivers!Z$3,DriversGams!$A$43:$AN$43,0))/1000</f>
        <v>68.818976000000006</v>
      </c>
      <c r="AA68" s="112">
        <f>INDEX(DriversGams!$A$44:$AN$44,1,MATCH(Drivers!AA$3,DriversGams!$A$43:$AN$43,0))/1000</f>
        <v>69.322810489383542</v>
      </c>
      <c r="AB68" s="112">
        <f>INDEX(DriversGams!$A$44:$AN$44,1,MATCH(Drivers!AB$3,DriversGams!$A$43:$AN$43,0))/1000</f>
        <v>69.830333629884052</v>
      </c>
      <c r="AC68" s="112">
        <f>INDEX(DriversGams!$A$44:$AN$44,1,MATCH(Drivers!AC$3,DriversGams!$A$43:$AN$43,0))/1000</f>
        <v>70.341572426693446</v>
      </c>
      <c r="AD68" s="112">
        <f>INDEX(DriversGams!$A$44:$AN$44,1,MATCH(Drivers!AD$3,DriversGams!$A$43:$AN$43,0))/1000</f>
        <v>70.856554082712819</v>
      </c>
      <c r="AE68" s="112">
        <f>INDEX(DriversGams!$A$44:$AN$44,1,MATCH(Drivers!AE$3,DriversGams!$A$43:$AN$43,0))/1000</f>
        <v>71.375305999999995</v>
      </c>
      <c r="AF68" s="112">
        <f>INDEX(DriversGams!$A$44:$AN$44,1,MATCH(Drivers!AF$3,DriversGams!$A$43:$AN$43,0))/1000</f>
        <v>73.619545999999971</v>
      </c>
      <c r="AG68" s="112">
        <f>INDEX(DriversGams!$A$44:$AN$44,1,MATCH(Drivers!AG$3,DriversGams!$A$43:$AN$43,0))/1000</f>
        <v>75.517908999999989</v>
      </c>
      <c r="AH68" s="112"/>
      <c r="AI68" s="112"/>
      <c r="AJ68" s="112"/>
      <c r="AK68" s="112"/>
      <c r="AL68" s="112"/>
      <c r="AM68" s="112"/>
    </row>
    <row r="69" spans="1:39">
      <c r="A69" t="s">
        <v>396</v>
      </c>
      <c r="B69">
        <f t="shared" si="83"/>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0.5130558347098072</v>
      </c>
      <c r="L69" s="18">
        <f>INDEX(DriversGams!$B62:$AN62,1,MATCH(Drivers!L$3,DriversGams!$B$61:$AN$61,0))</f>
        <v>0.52171262870335378</v>
      </c>
      <c r="M69" s="18">
        <f>INDEX(DriversGams!$B62:$AN62,1,MATCH(Drivers!M$3,DriversGams!$B$61:$AN$61,0))</f>
        <v>0.51339081966678324</v>
      </c>
      <c r="N69" s="18">
        <f>INDEX(DriversGams!$B62:$AN62,1,MATCH(Drivers!N$3,DriversGams!$B$61:$AN$61,0))</f>
        <v>0.50549257653806889</v>
      </c>
      <c r="O69" s="18">
        <f>INDEX(DriversGams!$B62:$AN62,1,MATCH(Drivers!O$3,DriversGams!$B$61:$AN$61,0))</f>
        <v>0.49683521032729261</v>
      </c>
      <c r="P69" s="18">
        <f>INDEX(DriversGams!$B62:$AN62,1,MATCH(Drivers!P$3,DriversGams!$B$61:$AN$61,0))</f>
        <v>0.48783911592398216</v>
      </c>
      <c r="Q69" s="18">
        <f>INDEX(DriversGams!$B62:$AN62,1,MATCH(Drivers!Q$3,DriversGams!$B$61:$AN$61,0))</f>
        <v>0.47894979990423753</v>
      </c>
      <c r="R69" s="18">
        <f>INDEX(DriversGams!$B62:$AN62,1,MATCH(Drivers!R$3,DriversGams!$B$61:$AN$61,0))</f>
        <v>0.47016168945335035</v>
      </c>
      <c r="S69" s="18">
        <f>INDEX(DriversGams!$B62:$AN62,1,MATCH(Drivers!S$3,DriversGams!$B$61:$AN$61,0))</f>
        <v>0.46029906217071753</v>
      </c>
      <c r="T69" s="18">
        <f>INDEX(DriversGams!$B62:$AN62,1,MATCH(Drivers!T$3,DriversGams!$B$61:$AN$61,0))</f>
        <v>0.4484380163780316</v>
      </c>
      <c r="U69" s="18">
        <f>INDEX(DriversGams!$B62:$AN62,1,MATCH(Drivers!U$3,DriversGams!$B$61:$AN$61,0))</f>
        <v>0.43579819660139751</v>
      </c>
      <c r="V69" s="18">
        <f>INDEX(DriversGams!$B62:$AN62,1,MATCH(Drivers!V$3,DriversGams!$B$61:$AN$61,0))</f>
        <v>0.42272838832128734</v>
      </c>
      <c r="W69" s="18">
        <f>INDEX(DriversGams!$B62:$AN62,1,MATCH(Drivers!W$3,DriversGams!$B$61:$AN$61,0))</f>
        <v>0.40942375554987009</v>
      </c>
      <c r="X69" s="18">
        <f>INDEX(DriversGams!$B62:$AN62,1,MATCH(Drivers!X$3,DriversGams!$B$61:$AN$61,0))</f>
        <v>0.39637595994185043</v>
      </c>
      <c r="Y69" s="18">
        <f>INDEX(DriversGams!$B62:$AN62,1,MATCH(Drivers!Y$3,DriversGams!$B$61:$AN$61,0))</f>
        <v>0.38364337194773096</v>
      </c>
      <c r="Z69" s="18">
        <f>INDEX(DriversGams!$B62:$AN62,1,MATCH(Drivers!Z$3,DriversGams!$B$61:$AN$61,0))</f>
        <v>0.37196086900255232</v>
      </c>
      <c r="AA69" s="18">
        <f>INDEX(DriversGams!$B62:$AN62,1,MATCH(Drivers!AA$3,DriversGams!$B$61:$AN$61,0))</f>
        <v>0.36120948012139642</v>
      </c>
      <c r="AB69" s="18">
        <f>INDEX(DriversGams!$B62:$AN62,1,MATCH(Drivers!AB$3,DriversGams!$B$61:$AN$61,0))</f>
        <v>0.35000885849122143</v>
      </c>
      <c r="AC69" s="18">
        <f>INDEX(DriversGams!$B62:$AN62,1,MATCH(Drivers!AC$3,DriversGams!$B$61:$AN$61,0))</f>
        <v>0.3386303235909246</v>
      </c>
      <c r="AD69" s="18">
        <f>INDEX(DriversGams!$B62:$AN62,1,MATCH(Drivers!AD$3,DriversGams!$B$61:$AN$61,0))</f>
        <v>0.32796917439093043</v>
      </c>
      <c r="AE69" s="18">
        <f>INDEX(DriversGams!$B62:$AN62,1,MATCH(Drivers!AE$3,DriversGams!$B$61:$AN$61,0))</f>
        <v>0.31768995107272674</v>
      </c>
      <c r="AF69" s="18">
        <f>INDEX(DriversGams!$B62:$AN62,1,MATCH(Drivers!AF$3,DriversGams!$B$61:$AN$61,0))</f>
        <v>0.2703152947003139</v>
      </c>
      <c r="AG69" s="18">
        <f>INDEX(DriversGams!$B62:$AN62,1,MATCH(Drivers!AG$3,DriversGams!$B$61:$AN$61,0))</f>
        <v>0.22827483905921495</v>
      </c>
      <c r="AH69" s="112"/>
      <c r="AI69" s="112"/>
      <c r="AJ69" s="112"/>
      <c r="AK69" s="112"/>
      <c r="AL69" s="112"/>
      <c r="AM69" s="112"/>
    </row>
    <row r="70" spans="1:39">
      <c r="A70" t="s">
        <v>397</v>
      </c>
      <c r="B70">
        <f t="shared" si="83"/>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0.28694416529019284</v>
      </c>
      <c r="L70" s="18">
        <f>INDEX(DriversGams!$B63:$AN63,1,MATCH(Drivers!L$3,DriversGams!$B$61:$AN$61,0))</f>
        <v>0.27828737129664621</v>
      </c>
      <c r="M70" s="18">
        <f>INDEX(DriversGams!$B63:$AN63,1,MATCH(Drivers!M$3,DriversGams!$B$61:$AN$61,0))</f>
        <v>0.28660918033321681</v>
      </c>
      <c r="N70" s="18">
        <f>INDEX(DriversGams!$B63:$AN63,1,MATCH(Drivers!N$3,DriversGams!$B$61:$AN$61,0))</f>
        <v>0.29450742346193098</v>
      </c>
      <c r="O70" s="18">
        <f>INDEX(DriversGams!$B63:$AN63,1,MATCH(Drivers!O$3,DriversGams!$B$61:$AN$61,0))</f>
        <v>0.30065464126893815</v>
      </c>
      <c r="P70" s="18">
        <f>INDEX(DriversGams!$B63:$AN63,1,MATCH(Drivers!P$3,DriversGams!$B$61:$AN$61,0))</f>
        <v>0.30347806478609896</v>
      </c>
      <c r="Q70" s="18">
        <f>INDEX(DriversGams!$B63:$AN63,1,MATCH(Drivers!Q$3,DriversGams!$B$61:$AN$61,0))</f>
        <v>0.30604605446620836</v>
      </c>
      <c r="R70" s="18">
        <f>INDEX(DriversGams!$B63:$AN63,1,MATCH(Drivers!R$3,DriversGams!$B$61:$AN$61,0))</f>
        <v>0.30856969478380802</v>
      </c>
      <c r="S70" s="18">
        <f>INDEX(DriversGams!$B63:$AN63,1,MATCH(Drivers!S$3,DriversGams!$B$61:$AN$61,0))</f>
        <v>0.31101432388217737</v>
      </c>
      <c r="T70" s="18">
        <f>INDEX(DriversGams!$B63:$AN63,1,MATCH(Drivers!T$3,DriversGams!$B$61:$AN$61,0))</f>
        <v>0.31328324048362832</v>
      </c>
      <c r="U70" s="18">
        <f>INDEX(DriversGams!$B63:$AN63,1,MATCH(Drivers!U$3,DriversGams!$B$61:$AN$61,0))</f>
        <v>0.31641724523493936</v>
      </c>
      <c r="V70" s="18">
        <f>INDEX(DriversGams!$B63:$AN63,1,MATCH(Drivers!V$3,DriversGams!$B$61:$AN$61,0))</f>
        <v>0.31926393000733677</v>
      </c>
      <c r="W70" s="18">
        <f>INDEX(DriversGams!$B63:$AN63,1,MATCH(Drivers!W$3,DriversGams!$B$61:$AN$61,0))</f>
        <v>0.32258240101717406</v>
      </c>
      <c r="X70" s="18">
        <f>INDEX(DriversGams!$B63:$AN63,1,MATCH(Drivers!X$3,DriversGams!$B$61:$AN$61,0))</f>
        <v>0.32564560107919927</v>
      </c>
      <c r="Y70" s="18">
        <f>INDEX(DriversGams!$B63:$AN63,1,MATCH(Drivers!Y$3,DriversGams!$B$61:$AN$61,0))</f>
        <v>0.32861685713153305</v>
      </c>
      <c r="Z70" s="18">
        <f>INDEX(DriversGams!$B63:$AN63,1,MATCH(Drivers!Z$3,DriversGams!$B$61:$AN$61,0))</f>
        <v>0.33222877597314998</v>
      </c>
      <c r="AA70" s="18">
        <f>INDEX(DriversGams!$B63:$AN63,1,MATCH(Drivers!AA$3,DriversGams!$B$61:$AN$61,0))</f>
        <v>0.33488757836160155</v>
      </c>
      <c r="AB70" s="18">
        <f>INDEX(DriversGams!$B63:$AN63,1,MATCH(Drivers!AB$3,DriversGams!$B$61:$AN$61,0))</f>
        <v>0.3370874810593717</v>
      </c>
      <c r="AC70" s="18">
        <f>INDEX(DriversGams!$B63:$AN63,1,MATCH(Drivers!AC$3,DriversGams!$B$61:$AN$61,0))</f>
        <v>0.33990612700811862</v>
      </c>
      <c r="AD70" s="18">
        <f>INDEX(DriversGams!$B63:$AN63,1,MATCH(Drivers!AD$3,DriversGams!$B$61:$AN$61,0))</f>
        <v>0.34221495929321966</v>
      </c>
      <c r="AE70" s="18">
        <f>INDEX(DriversGams!$B63:$AN63,1,MATCH(Drivers!AE$3,DriversGams!$B$61:$AN$61,0))</f>
        <v>0.34480019459320282</v>
      </c>
      <c r="AF70" s="18">
        <f>INDEX(DriversGams!$B63:$AN63,1,MATCH(Drivers!AF$3,DriversGams!$B$61:$AN$61,0))</f>
        <v>0.35493443992440832</v>
      </c>
      <c r="AG70" s="18">
        <f>INDEX(DriversGams!$B63:$AN63,1,MATCH(Drivers!AG$3,DriversGams!$B$61:$AN$61,0))</f>
        <v>0.36456791194008936</v>
      </c>
      <c r="AH70" s="112"/>
      <c r="AI70" s="112"/>
      <c r="AJ70" s="112"/>
      <c r="AK70" s="112"/>
      <c r="AL70" s="112"/>
      <c r="AM70" s="112"/>
    </row>
    <row r="71" spans="1:39">
      <c r="A71" t="s">
        <v>398</v>
      </c>
      <c r="B71">
        <f t="shared" si="83"/>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0.19999999999999998</v>
      </c>
      <c r="M71" s="18">
        <f>INDEX(DriversGams!$B64:$AN64,1,MATCH(Drivers!M$3,DriversGams!$B$61:$AN$61,0))</f>
        <v>0.2</v>
      </c>
      <c r="N71" s="18">
        <f>INDEX(DriversGams!$B64:$AN64,1,MATCH(Drivers!N$3,DriversGams!$B$61:$AN$61,0))</f>
        <v>0.19999999999999998</v>
      </c>
      <c r="O71" s="18">
        <f>INDEX(DriversGams!$B64:$AN64,1,MATCH(Drivers!O$3,DriversGams!$B$61:$AN$61,0))</f>
        <v>0.20251014840376919</v>
      </c>
      <c r="P71" s="18">
        <f>INDEX(DriversGams!$B64:$AN64,1,MATCH(Drivers!P$3,DriversGams!$B$61:$AN$61,0))</f>
        <v>0.208682819289919</v>
      </c>
      <c r="Q71" s="18">
        <f>INDEX(DriversGams!$B64:$AN64,1,MATCH(Drivers!Q$3,DriversGams!$B$61:$AN$61,0))</f>
        <v>0.21500414562955414</v>
      </c>
      <c r="R71" s="18">
        <f>INDEX(DriversGams!$B64:$AN64,1,MATCH(Drivers!R$3,DriversGams!$B$61:$AN$61,0))</f>
        <v>0.22126861576284163</v>
      </c>
      <c r="S71" s="18">
        <f>INDEX(DriversGams!$B64:$AN64,1,MATCH(Drivers!S$3,DriversGams!$B$61:$AN$61,0))</f>
        <v>0.22868661394710499</v>
      </c>
      <c r="T71" s="18">
        <f>INDEX(DriversGams!$B64:$AN64,1,MATCH(Drivers!T$3,DriversGams!$B$61:$AN$61,0))</f>
        <v>0.23827874313834002</v>
      </c>
      <c r="U71" s="18">
        <f>INDEX(DriversGams!$B64:$AN64,1,MATCH(Drivers!U$3,DriversGams!$B$61:$AN$61,0))</f>
        <v>0.2477845581636631</v>
      </c>
      <c r="V71" s="18">
        <f>INDEX(DriversGams!$B64:$AN64,1,MATCH(Drivers!V$3,DriversGams!$B$61:$AN$61,0))</f>
        <v>0.25800768167137583</v>
      </c>
      <c r="W71" s="18">
        <f>INDEX(DriversGams!$B64:$AN64,1,MATCH(Drivers!W$3,DriversGams!$B$61:$AN$61,0))</f>
        <v>0.26799384343295579</v>
      </c>
      <c r="X71" s="18">
        <f>INDEX(DriversGams!$B64:$AN64,1,MATCH(Drivers!X$3,DriversGams!$B$61:$AN$61,0))</f>
        <v>0.2779784389789503</v>
      </c>
      <c r="Y71" s="18">
        <f>INDEX(DriversGams!$B64:$AN64,1,MATCH(Drivers!Y$3,DriversGams!$B$61:$AN$61,0))</f>
        <v>0.28773977092073599</v>
      </c>
      <c r="Z71" s="18">
        <f>INDEX(DriversGams!$B64:$AN64,1,MATCH(Drivers!Z$3,DriversGams!$B$61:$AN$61,0))</f>
        <v>0.2958103550242977</v>
      </c>
      <c r="AA71" s="18">
        <f>INDEX(DriversGams!$B64:$AN64,1,MATCH(Drivers!AA$3,DriversGams!$B$61:$AN$61,0))</f>
        <v>0.30390294151700203</v>
      </c>
      <c r="AB71" s="18">
        <f>INDEX(DriversGams!$B64:$AN64,1,MATCH(Drivers!AB$3,DriversGams!$B$61:$AN$61,0))</f>
        <v>0.31290366044940693</v>
      </c>
      <c r="AC71" s="18">
        <f>INDEX(DriversGams!$B64:$AN64,1,MATCH(Drivers!AC$3,DriversGams!$B$61:$AN$61,0))</f>
        <v>0.32146354940095689</v>
      </c>
      <c r="AD71" s="18">
        <f>INDEX(DriversGams!$B64:$AN64,1,MATCH(Drivers!AD$3,DriversGams!$B$61:$AN$61,0))</f>
        <v>0.32981586631584991</v>
      </c>
      <c r="AE71" s="18">
        <f>INDEX(DriversGams!$B64:$AN64,1,MATCH(Drivers!AE$3,DriversGams!$B$61:$AN$61,0))</f>
        <v>0.33750985433407044</v>
      </c>
      <c r="AF71" s="18">
        <f>INDEX(DriversGams!$B64:$AN64,1,MATCH(Drivers!AF$3,DriversGams!$B$61:$AN$61,0))</f>
        <v>0.37475026537527767</v>
      </c>
      <c r="AG71" s="18">
        <f>INDEX(DriversGams!$B64:$AN64,1,MATCH(Drivers!AG$3,DriversGams!$B$61:$AN$61,0))</f>
        <v>0.40715724900069566</v>
      </c>
      <c r="AH71" s="112"/>
      <c r="AI71" s="112"/>
      <c r="AJ71" s="112"/>
      <c r="AK71" s="112"/>
      <c r="AL71" s="112"/>
      <c r="AM71" s="112"/>
    </row>
    <row r="72" spans="1:39">
      <c r="A72" t="s">
        <v>399</v>
      </c>
      <c r="B72">
        <f t="shared" si="83"/>
        <v>26</v>
      </c>
      <c r="C72" s="284">
        <f>C69*C$68</f>
        <v>26.162716441035041</v>
      </c>
      <c r="D72" s="284">
        <f t="shared" ref="D72:I72" si="107">D69*D$68</f>
        <v>26.552193229211671</v>
      </c>
      <c r="E72" s="284">
        <f t="shared" si="107"/>
        <v>26.956182845714636</v>
      </c>
      <c r="F72" s="284">
        <f t="shared" si="107"/>
        <v>27.375245728660555</v>
      </c>
      <c r="G72" s="284">
        <f t="shared" si="107"/>
        <v>27.809970234912413</v>
      </c>
      <c r="H72" s="284">
        <f t="shared" si="107"/>
        <v>28.260974020824047</v>
      </c>
      <c r="I72" s="284">
        <f t="shared" si="107"/>
        <v>28.718000308649827</v>
      </c>
      <c r="J72" s="6">
        <f t="shared" ref="J72:K72" si="108">J69*J$30</f>
        <v>29.182417460909722</v>
      </c>
      <c r="K72" s="6">
        <f t="shared" si="108"/>
        <v>30.4286694534952</v>
      </c>
      <c r="L72" s="6">
        <f t="shared" ref="L72:L74" si="109">L69*L$30</f>
        <v>31.298365136223083</v>
      </c>
      <c r="M72" s="6">
        <f t="shared" ref="M72:AG72" si="110">M69*M$30</f>
        <v>31.153753097294636</v>
      </c>
      <c r="N72" s="6">
        <f t="shared" si="110"/>
        <v>31.027660381969888</v>
      </c>
      <c r="O72" s="6">
        <f t="shared" si="110"/>
        <v>30.847401439112307</v>
      </c>
      <c r="P72" s="6">
        <f t="shared" si="110"/>
        <v>30.637604864535</v>
      </c>
      <c r="Q72" s="6">
        <f t="shared" si="110"/>
        <v>30.375506555266938</v>
      </c>
      <c r="R72" s="6">
        <f t="shared" si="110"/>
        <v>30.111758142768284</v>
      </c>
      <c r="S72" s="6">
        <f t="shared" si="110"/>
        <v>29.770375156714366</v>
      </c>
      <c r="T72" s="6">
        <f t="shared" si="110"/>
        <v>29.288827253384579</v>
      </c>
      <c r="U72" s="6">
        <f t="shared" si="110"/>
        <v>28.743545076879471</v>
      </c>
      <c r="V72" s="6">
        <f t="shared" si="110"/>
        <v>28.11946002059987</v>
      </c>
      <c r="W72" s="6">
        <f t="shared" si="110"/>
        <v>27.466875647333293</v>
      </c>
      <c r="X72" s="6">
        <f t="shared" si="110"/>
        <v>26.81848196052086</v>
      </c>
      <c r="Y72" s="6">
        <f t="shared" si="110"/>
        <v>26.178529325313054</v>
      </c>
      <c r="Z72" s="6">
        <f t="shared" si="110"/>
        <v>25.597966116825795</v>
      </c>
      <c r="AA72" s="6">
        <f t="shared" si="110"/>
        <v>25.040056337424314</v>
      </c>
      <c r="AB72" s="6">
        <f t="shared" si="110"/>
        <v>24.441235361856869</v>
      </c>
      <c r="AC72" s="6">
        <f t="shared" si="110"/>
        <v>23.819789432745662</v>
      </c>
      <c r="AD72" s="6">
        <f t="shared" si="110"/>
        <v>23.238765542693635</v>
      </c>
      <c r="AE72" s="6">
        <f t="shared" si="110"/>
        <v>22.675217470940897</v>
      </c>
      <c r="AF72" s="6">
        <f t="shared" si="110"/>
        <v>19.900489272693306</v>
      </c>
      <c r="AG72" s="6">
        <f t="shared" si="110"/>
        <v>17.238838523063436</v>
      </c>
      <c r="AH72" s="6"/>
      <c r="AI72" s="6"/>
      <c r="AJ72" s="6"/>
      <c r="AK72" s="6"/>
      <c r="AL72" s="6"/>
      <c r="AM72" s="6"/>
    </row>
    <row r="73" spans="1:39">
      <c r="A73" t="s">
        <v>400</v>
      </c>
      <c r="B73">
        <f t="shared" si="83"/>
        <v>27</v>
      </c>
      <c r="C73" s="284">
        <f t="shared" ref="C73:I74" si="111">C70*C$68</f>
        <v>15.697629864621025</v>
      </c>
      <c r="D73" s="284">
        <f t="shared" si="111"/>
        <v>15.931315937527001</v>
      </c>
      <c r="E73" s="284">
        <f t="shared" si="111"/>
        <v>16.173709707428781</v>
      </c>
      <c r="F73" s="284">
        <f t="shared" si="111"/>
        <v>16.425147437196333</v>
      </c>
      <c r="G73" s="284">
        <f t="shared" si="111"/>
        <v>16.685982140947448</v>
      </c>
      <c r="H73" s="284">
        <f t="shared" si="111"/>
        <v>16.956584412494429</v>
      </c>
      <c r="I73" s="284">
        <f t="shared" si="111"/>
        <v>17.230800185189896</v>
      </c>
      <c r="J73" s="6">
        <f t="shared" ref="J73:K73" si="112">J70*J$30</f>
        <v>17.509450476545833</v>
      </c>
      <c r="K73" s="6">
        <f t="shared" si="112"/>
        <v>17.01828254650481</v>
      </c>
      <c r="L73" s="6">
        <f t="shared" si="109"/>
        <v>16.694899223140329</v>
      </c>
      <c r="M73" s="6">
        <f t="shared" ref="M73:AG73" si="113">M70*M$30</f>
        <v>17.392113955824868</v>
      </c>
      <c r="N73" s="6">
        <f t="shared" si="113"/>
        <v>18.0771721272896</v>
      </c>
      <c r="O73" s="6">
        <f t="shared" si="113"/>
        <v>18.666982977405468</v>
      </c>
      <c r="P73" s="6">
        <f t="shared" si="113"/>
        <v>19.059236396736779</v>
      </c>
      <c r="Q73" s="6">
        <f t="shared" si="113"/>
        <v>19.409766817964265</v>
      </c>
      <c r="R73" s="6">
        <f t="shared" si="113"/>
        <v>19.762511978211212</v>
      </c>
      <c r="S73" s="6">
        <f t="shared" si="113"/>
        <v>20.115211743903728</v>
      </c>
      <c r="T73" s="6">
        <f t="shared" si="113"/>
        <v>20.461464855313356</v>
      </c>
      <c r="U73" s="6">
        <f t="shared" si="113"/>
        <v>20.869644304267734</v>
      </c>
      <c r="V73" s="6">
        <f t="shared" si="113"/>
        <v>21.237110077967337</v>
      </c>
      <c r="W73" s="6">
        <f t="shared" si="113"/>
        <v>21.640978508580172</v>
      </c>
      <c r="X73" s="6">
        <f t="shared" si="113"/>
        <v>22.032922176578726</v>
      </c>
      <c r="Y73" s="6">
        <f t="shared" si="113"/>
        <v>22.423705608504854</v>
      </c>
      <c r="Z73" s="6">
        <f t="shared" si="113"/>
        <v>22.863644160205588</v>
      </c>
      <c r="AA73" s="6">
        <f t="shared" si="113"/>
        <v>23.215348130009886</v>
      </c>
      <c r="AB73" s="6">
        <f t="shared" si="113"/>
        <v>23.538931264833145</v>
      </c>
      <c r="AC73" s="6">
        <f t="shared" si="113"/>
        <v>23.909531451218438</v>
      </c>
      <c r="AD73" s="6">
        <f t="shared" si="113"/>
        <v>24.248172771073385</v>
      </c>
      <c r="AE73" s="6">
        <f t="shared" si="113"/>
        <v>24.610219397949397</v>
      </c>
      <c r="AF73" s="6">
        <f t="shared" si="113"/>
        <v>26.130112326999203</v>
      </c>
      <c r="AG73" s="6">
        <f t="shared" si="113"/>
        <v>27.531406398211679</v>
      </c>
      <c r="AH73" s="6"/>
      <c r="AI73" s="6"/>
      <c r="AJ73" s="6"/>
      <c r="AK73" s="6"/>
      <c r="AL73" s="6"/>
      <c r="AM73" s="6"/>
    </row>
    <row r="74" spans="1:39">
      <c r="A74" t="s">
        <v>401</v>
      </c>
      <c r="B74">
        <f t="shared" si="83"/>
        <v>28</v>
      </c>
      <c r="C74" s="284">
        <f t="shared" si="111"/>
        <v>10.465086576414015</v>
      </c>
      <c r="D74" s="284">
        <f t="shared" si="111"/>
        <v>10.620877291684666</v>
      </c>
      <c r="E74" s="284">
        <f t="shared" si="111"/>
        <v>10.782473138285852</v>
      </c>
      <c r="F74" s="284">
        <f t="shared" si="111"/>
        <v>10.95009829146422</v>
      </c>
      <c r="G74" s="284">
        <f t="shared" si="111"/>
        <v>11.123988093964963</v>
      </c>
      <c r="H74" s="284">
        <f t="shared" si="111"/>
        <v>11.304389608329616</v>
      </c>
      <c r="I74" s="284">
        <f t="shared" si="111"/>
        <v>11.487200123459928</v>
      </c>
      <c r="J74" s="6">
        <f t="shared" ref="J74:K74" si="114">J71*J$30</f>
        <v>11.672966984363889</v>
      </c>
      <c r="K74" s="6">
        <f t="shared" si="114"/>
        <v>11.861738000000003</v>
      </c>
      <c r="L74" s="6">
        <f t="shared" si="109"/>
        <v>11.998316089840852</v>
      </c>
      <c r="M74" s="6">
        <f t="shared" ref="M74:AG74" si="115">M71*M$30</f>
        <v>12.136466763279877</v>
      </c>
      <c r="N74" s="6">
        <f t="shared" si="115"/>
        <v>12.276208127314872</v>
      </c>
      <c r="O74" s="6">
        <f t="shared" si="115"/>
        <v>12.573408070635921</v>
      </c>
      <c r="P74" s="6">
        <f t="shared" si="115"/>
        <v>13.105840738728254</v>
      </c>
      <c r="Q74" s="6">
        <f t="shared" si="115"/>
        <v>13.635791968773942</v>
      </c>
      <c r="R74" s="6">
        <f t="shared" si="115"/>
        <v>14.171267442446302</v>
      </c>
      <c r="S74" s="6">
        <f t="shared" si="115"/>
        <v>14.79057171747835</v>
      </c>
      <c r="T74" s="6">
        <f t="shared" si="115"/>
        <v>15.56269694148599</v>
      </c>
      <c r="U74" s="6">
        <f t="shared" si="115"/>
        <v>16.342900618852799</v>
      </c>
      <c r="V74" s="6">
        <f t="shared" si="115"/>
        <v>17.162407092120453</v>
      </c>
      <c r="W74" s="6">
        <f t="shared" si="115"/>
        <v>17.978814057669645</v>
      </c>
      <c r="X74" s="6">
        <f t="shared" si="115"/>
        <v>18.807799928795866</v>
      </c>
      <c r="Y74" s="6">
        <f t="shared" si="115"/>
        <v>19.634391160897255</v>
      </c>
      <c r="Z74" s="6">
        <f t="shared" si="115"/>
        <v>20.357365722968623</v>
      </c>
      <c r="AA74" s="6">
        <f t="shared" si="115"/>
        <v>21.067406021949342</v>
      </c>
      <c r="AB74" s="6">
        <f t="shared" si="115"/>
        <v>21.850167003194041</v>
      </c>
      <c r="AC74" s="6">
        <f t="shared" si="115"/>
        <v>22.612251542729357</v>
      </c>
      <c r="AD74" s="6">
        <f t="shared" si="115"/>
        <v>23.369615768945799</v>
      </c>
      <c r="AE74" s="6">
        <f t="shared" si="115"/>
        <v>24.089869131109701</v>
      </c>
      <c r="AF74" s="6">
        <f t="shared" si="115"/>
        <v>27.588944400307451</v>
      </c>
      <c r="AG74" s="6">
        <f t="shared" si="115"/>
        <v>30.747664078724871</v>
      </c>
      <c r="AH74" s="6"/>
      <c r="AI74" s="6"/>
      <c r="AJ74" s="6"/>
      <c r="AK74" s="6"/>
      <c r="AL74" s="6"/>
      <c r="AM74" s="6"/>
    </row>
    <row r="75" spans="1:39">
      <c r="A75" t="s">
        <v>402</v>
      </c>
      <c r="B75">
        <f t="shared" si="83"/>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0.36701475274748263</v>
      </c>
      <c r="K75">
        <f>INDEX(DriversGams!$A72:$AN72,1,MATCH(Drivers!K$3,DriversGams!$A$71:$AN$71,0))</f>
        <v>0.34343974319465537</v>
      </c>
      <c r="L75" s="189">
        <f>(K75+M75)/2</f>
        <v>0.3505250639773857</v>
      </c>
      <c r="M75">
        <f>INDEX(DriversGams!$A72:$AN72,1,MATCH(Drivers!M$3,DriversGams!$A$71:$AN$71,0))</f>
        <v>0.35761038476011603</v>
      </c>
      <c r="N75">
        <f>INDEX(DriversGams!$A72:$AN72,1,MATCH(Drivers!N$3,DriversGams!$A$71:$AN$71,0))</f>
        <v>0.3623431598915044</v>
      </c>
      <c r="O75">
        <f>INDEX(DriversGams!$A72:$AN72,1,MATCH(Drivers!O$3,DriversGams!$A$71:$AN$71,0))</f>
        <v>0.42788844536826182</v>
      </c>
      <c r="P75" s="189">
        <f>(O75+Q75)/2</f>
        <v>0.43420482564450597</v>
      </c>
      <c r="Q75">
        <f>INDEX(DriversGams!$A72:$AN72,1,MATCH(Drivers!Q$3,DriversGams!$A$71:$AN$71,0))</f>
        <v>0.44052120592075011</v>
      </c>
      <c r="R75">
        <f>INDEX(DriversGams!$A72:$AN72,1,MATCH(Drivers!R$3,DriversGams!$A$71:$AN$71,0))</f>
        <v>0.44719197045127684</v>
      </c>
      <c r="S75">
        <f>INDEX(DriversGams!$A72:$AN72,1,MATCH(Drivers!S$3,DriversGams!$A$71:$AN$71,0))</f>
        <v>0.45556389589640078</v>
      </c>
      <c r="T75">
        <f>INDEX(DriversGams!$A72:$AN72,1,MATCH(Drivers!T$3,DriversGams!$A$71:$AN$71,0))</f>
        <v>0.46754949410806568</v>
      </c>
      <c r="U75">
        <f>INDEX(DriversGams!$A72:$AN72,1,MATCH(Drivers!U$3,DriversGams!$A$71:$AN$71,0))</f>
        <v>0.47960230476648386</v>
      </c>
      <c r="V75">
        <f>INDEX(DriversGams!$A72:$AN72,1,MATCH(Drivers!V$3,DriversGams!$A$71:$AN$71,0))</f>
        <v>0.4936815265331006</v>
      </c>
      <c r="W75">
        <f>INDEX(DriversGams!$A72:$AN72,1,MATCH(Drivers!W$3,DriversGams!$A$71:$AN$71,0))</f>
        <v>0.507876741926088</v>
      </c>
      <c r="X75">
        <f>INDEX(DriversGams!$A72:$AN72,1,MATCH(Drivers!X$3,DriversGams!$A$71:$AN$71,0))</f>
        <v>0.52301829510225983</v>
      </c>
      <c r="Y75">
        <f>INDEX(DriversGams!$A72:$AN72,1,MATCH(Drivers!Y$3,DriversGams!$A$71:$AN$71,0))</f>
        <v>0.53876907651229966</v>
      </c>
      <c r="Z75">
        <f>INDEX(DriversGams!$A72:$AN72,1,MATCH(Drivers!Z$3,DriversGams!$A$71:$AN$71,0))</f>
        <v>0.55097286518019895</v>
      </c>
      <c r="AA75">
        <f>INDEX(DriversGams!$A72:$AN72,1,MATCH(Drivers!AA$3,DriversGams!$A$71:$AN$71,0))</f>
        <v>0.62136076209734625</v>
      </c>
      <c r="AB75">
        <f>INDEX(DriversGams!$A72:$AN72,1,MATCH(Drivers!AB$3,DriversGams!$A$71:$AN$71,0))</f>
        <v>0.64091113114122444</v>
      </c>
      <c r="AC75">
        <f>INDEX(DriversGams!$A72:$AN72,1,MATCH(Drivers!AC$3,DriversGams!$A$71:$AN$71,0))</f>
        <v>0.65976564914345981</v>
      </c>
      <c r="AD75">
        <f>INDEX(DriversGams!$A72:$AN72,1,MATCH(Drivers!AD$3,DriversGams!$A$71:$AN$71,0))</f>
        <v>0.68002782659218564</v>
      </c>
      <c r="AE75">
        <f>INDEX(DriversGams!$A72:$AN72,1,MATCH(Drivers!AE$3,DriversGams!$A$71:$AN$71,0))</f>
        <v>0.69895592356653657</v>
      </c>
      <c r="AF75">
        <f>INDEX(DriversGams!$A72:$AN72,1,MATCH(Drivers!AF$3,DriversGams!$A$71:$AN$71,0))</f>
        <v>0.81088014124187346</v>
      </c>
      <c r="AG75">
        <f>INDEX(DriversGams!$A72:$AN72,1,MATCH(Drivers!AG$3,DriversGams!$A$71:$AN$71,0))</f>
        <v>1.0139712112026611</v>
      </c>
      <c r="AH75" s="112"/>
      <c r="AI75" s="112"/>
      <c r="AJ75" s="112"/>
      <c r="AK75" s="112"/>
      <c r="AL75" s="112"/>
      <c r="AM75" s="112"/>
    </row>
    <row r="76" spans="1:39">
      <c r="A76" t="s">
        <v>279</v>
      </c>
      <c r="C76" s="97"/>
      <c r="D76" s="293">
        <f>(D75/C75)^(1/(D$5-C$5))-1</f>
        <v>2.9042288713459818E-2</v>
      </c>
      <c r="E76" s="293">
        <f t="shared" ref="E76" si="116">(E75/D75)^(1/(E$5-D$5))-1</f>
        <v>1.5786082474226859E-2</v>
      </c>
      <c r="F76" s="293">
        <f t="shared" ref="F76" si="117">(F75/E75)^(1/(F$5-E$5))-1</f>
        <v>1.0783380907072537E-2</v>
      </c>
      <c r="G76" s="293">
        <f t="shared" ref="G76" si="118">(G75/F75)^(1/(G$5-F$5))-1</f>
        <v>3.4515218073423171E-3</v>
      </c>
      <c r="H76" s="293">
        <f t="shared" ref="H76" si="119">(H75/G75)^(1/(H$5-G$5))-1</f>
        <v>1.5009380863039379E-2</v>
      </c>
      <c r="I76" s="293">
        <f t="shared" ref="I76" si="120">(I75/H75)^(1/(I$5-H$5))-1</f>
        <v>9.2421441774492852E-3</v>
      </c>
      <c r="J76" s="97">
        <f t="shared" ref="J76" si="121">(J75/I75)^(1/(J$5-I$5))-1</f>
        <v>-4.2334778387543848E-3</v>
      </c>
      <c r="K76" s="97">
        <f t="shared" ref="K76" si="122">(K75/J75)^(1/(K$5-J$5))-1</f>
        <v>-6.42345011374722E-2</v>
      </c>
      <c r="L76" s="97">
        <f t="shared" ref="L76" si="123">(L75/K75)^(1/(L$5-K$5))-1</f>
        <v>2.0630462615721434E-2</v>
      </c>
      <c r="M76" s="97">
        <f t="shared" ref="M76" si="124">(M75/L75)^(1/(M$5-L$5))-1</f>
        <v>2.0213449795383198E-2</v>
      </c>
      <c r="N76" s="97">
        <f t="shared" ref="N76" si="125">(N75/M75)^(1/(N$5-M$5))-1</f>
        <v>1.3234445455388766E-2</v>
      </c>
      <c r="O76" s="97">
        <f t="shared" ref="O76" si="126">(O75/N75)^(1/(O$5-N$5))-1</f>
        <v>0.18089284615275614</v>
      </c>
      <c r="P76" s="97">
        <f t="shared" ref="P76" si="127">(P75/O75)^(1/(P$5-O$5))-1</f>
        <v>1.476174536755237E-2</v>
      </c>
      <c r="Q76" s="97">
        <f t="shared" ref="Q76" si="128">(Q75/P75)^(1/(Q$5-P$5))-1</f>
        <v>1.4547006166659937E-2</v>
      </c>
      <c r="R76" s="97">
        <f t="shared" ref="R76" si="129">(R75/Q75)^(1/(R$5-Q$5))-1</f>
        <v>1.5142890832199329E-2</v>
      </c>
      <c r="S76" s="97">
        <f t="shared" ref="S76" si="130">(S75/R75)^(1/(S$5-R$5))-1</f>
        <v>1.8721099658107754E-2</v>
      </c>
      <c r="T76" s="97">
        <f t="shared" ref="T76" si="131">(T75/S75)^(1/(T$5-S$5))-1</f>
        <v>2.6309368059295402E-2</v>
      </c>
      <c r="U76" s="97">
        <f t="shared" ref="U76" si="132">(U75/T75)^(1/(U$5-T$5))-1</f>
        <v>2.5778683990260953E-2</v>
      </c>
      <c r="V76" s="97">
        <f t="shared" ref="V76" si="133">(V75/U75)^(1/(V$5-U$5))-1</f>
        <v>2.9356034419959265E-2</v>
      </c>
      <c r="W76" s="97">
        <f t="shared" ref="W76" si="134">(W75/V75)^(1/(W$5-V$5))-1</f>
        <v>2.8753790915925004E-2</v>
      </c>
      <c r="X76" s="97">
        <f t="shared" ref="X76" si="135">(X75/W75)^(1/(X$5-W$5))-1</f>
        <v>2.9813440794214108E-2</v>
      </c>
      <c r="Y76" s="97">
        <f t="shared" ref="Y76" si="136">(Y75/X75)^(1/(Y$5-X$5))-1</f>
        <v>3.0115163384409449E-2</v>
      </c>
      <c r="Z76" s="97">
        <f t="shared" ref="Z76" si="137">(Z75/Y75)^(1/(Z$5-Y$5))-1</f>
        <v>2.2651241876946671E-2</v>
      </c>
      <c r="AA76" s="97">
        <f t="shared" ref="AA76" si="138">(AA75/Z75)^(1/(AA$5-Z$5))-1</f>
        <v>0.12775202077170622</v>
      </c>
      <c r="AB76" s="97">
        <f t="shared" ref="AB76" si="139">(AB75/AA75)^(1/(AB$5-AA$5))-1</f>
        <v>3.1463797259884352E-2</v>
      </c>
      <c r="AC76" s="97">
        <f t="shared" ref="AC76" si="140">(AC75/AB75)^(1/(AC$5-AB$5))-1</f>
        <v>2.9418303234431953E-2</v>
      </c>
      <c r="AD76" s="97">
        <f t="shared" ref="AD76" si="141">(AD75/AC75)^(1/(AD$5-AC$5))-1</f>
        <v>3.0711173694828231E-2</v>
      </c>
      <c r="AE76" s="97">
        <f t="shared" ref="AE76" si="142">(AE75/AD75)^(1/(AE$5-AD$5))-1</f>
        <v>2.7834297706911482E-2</v>
      </c>
      <c r="AF76" s="97">
        <f t="shared" ref="AF76" si="143">(AF75/AE75)^(1/(AF$5-AE$5))-1</f>
        <v>3.015215394555204E-2</v>
      </c>
      <c r="AG76" s="97">
        <f t="shared" ref="AG76" si="144">(AG75/AF75)^(1/(AG$5-AF$5))-1</f>
        <v>4.5716093957363979E-2</v>
      </c>
      <c r="AH76" s="97"/>
      <c r="AI76" s="97"/>
      <c r="AJ76" s="97"/>
      <c r="AK76" s="97"/>
      <c r="AL76" s="97"/>
      <c r="AM76" s="97"/>
    </row>
    <row r="78" spans="1:39">
      <c r="A78" t="s">
        <v>655</v>
      </c>
      <c r="L78">
        <f>L69/K69</f>
        <v>1.0168730056416628</v>
      </c>
      <c r="M78">
        <f t="shared" ref="M78:AG80" si="145">M69/L69</f>
        <v>0.98404905578526392</v>
      </c>
      <c r="N78">
        <f t="shared" si="145"/>
        <v>0.98461553493722243</v>
      </c>
      <c r="O78">
        <f t="shared" si="145"/>
        <v>0.98287340583700089</v>
      </c>
      <c r="P78">
        <f t="shared" si="145"/>
        <v>0.98189320278370729</v>
      </c>
      <c r="Q78">
        <f t="shared" si="145"/>
        <v>0.98177818110606407</v>
      </c>
      <c r="R78">
        <f t="shared" si="145"/>
        <v>0.98165129111100102</v>
      </c>
      <c r="S78">
        <f t="shared" si="145"/>
        <v>0.97902290317592666</v>
      </c>
      <c r="T78">
        <f t="shared" si="145"/>
        <v>0.97423187060875027</v>
      </c>
      <c r="U78">
        <f t="shared" si="145"/>
        <v>0.97181367476663982</v>
      </c>
      <c r="V78">
        <f t="shared" si="145"/>
        <v>0.97000949434385919</v>
      </c>
      <c r="W78">
        <f t="shared" si="145"/>
        <v>0.96852675822352086</v>
      </c>
      <c r="X78">
        <f t="shared" si="145"/>
        <v>0.96813131766011962</v>
      </c>
      <c r="Y78">
        <f t="shared" si="145"/>
        <v>0.96787749691987535</v>
      </c>
      <c r="Z78">
        <f t="shared" si="145"/>
        <v>0.96954853439571398</v>
      </c>
      <c r="AA78">
        <f t="shared" si="145"/>
        <v>0.97109537648412658</v>
      </c>
      <c r="AB78">
        <f t="shared" si="145"/>
        <v>0.96899134090719141</v>
      </c>
      <c r="AC78">
        <f t="shared" si="145"/>
        <v>0.96749072309384931</v>
      </c>
      <c r="AD78">
        <f t="shared" si="145"/>
        <v>0.96851685021311573</v>
      </c>
      <c r="AE78">
        <f t="shared" si="145"/>
        <v>0.96865795897650087</v>
      </c>
      <c r="AF78">
        <f t="shared" si="145"/>
        <v>0.85087769942849822</v>
      </c>
      <c r="AG78">
        <f t="shared" si="145"/>
        <v>0.84447622289479674</v>
      </c>
    </row>
    <row r="79" spans="1:39">
      <c r="A79" t="s">
        <v>656</v>
      </c>
      <c r="L79">
        <f t="shared" ref="L79:AA80" si="146">L70/K70</f>
        <v>0.96983108548385422</v>
      </c>
      <c r="M79">
        <f t="shared" si="146"/>
        <v>1.0299036531833843</v>
      </c>
      <c r="N79">
        <f t="shared" si="146"/>
        <v>1.0275575371295906</v>
      </c>
      <c r="O79">
        <f t="shared" si="146"/>
        <v>1.0208728789744812</v>
      </c>
      <c r="P79">
        <f t="shared" si="146"/>
        <v>1.0093909194457944</v>
      </c>
      <c r="Q79">
        <f t="shared" si="146"/>
        <v>1.0084618625794897</v>
      </c>
      <c r="R79">
        <f t="shared" si="146"/>
        <v>1.0082459495254767</v>
      </c>
      <c r="S79">
        <f t="shared" si="146"/>
        <v>1.0079224536294211</v>
      </c>
      <c r="T79">
        <f t="shared" si="146"/>
        <v>1.0072952157737614</v>
      </c>
      <c r="U79">
        <f t="shared" si="146"/>
        <v>1.0100037421295596</v>
      </c>
      <c r="V79">
        <f t="shared" si="146"/>
        <v>1.0089966170152445</v>
      </c>
      <c r="W79">
        <f t="shared" si="146"/>
        <v>1.0103941306797828</v>
      </c>
      <c r="X79">
        <f t="shared" si="146"/>
        <v>1.0094958685048108</v>
      </c>
      <c r="Y79">
        <f t="shared" si="146"/>
        <v>1.0091242014094062</v>
      </c>
      <c r="Z79">
        <f t="shared" si="146"/>
        <v>1.0109912768113756</v>
      </c>
      <c r="AA79">
        <f t="shared" si="146"/>
        <v>1.0080029262385943</v>
      </c>
      <c r="AB79">
        <f t="shared" si="145"/>
        <v>1.0065690782218109</v>
      </c>
      <c r="AC79">
        <f t="shared" si="145"/>
        <v>1.0083617639548306</v>
      </c>
      <c r="AD79">
        <f t="shared" si="145"/>
        <v>1.0067925585967619</v>
      </c>
      <c r="AE79">
        <f t="shared" si="145"/>
        <v>1.0075544193197237</v>
      </c>
      <c r="AF79">
        <f t="shared" si="145"/>
        <v>1.0293916462058901</v>
      </c>
      <c r="AG79">
        <f t="shared" si="145"/>
        <v>1.0271415532900463</v>
      </c>
    </row>
    <row r="80" spans="1:39">
      <c r="A80" t="s">
        <v>657</v>
      </c>
      <c r="L80">
        <f t="shared" si="146"/>
        <v>0.99999999999999989</v>
      </c>
      <c r="M80">
        <f t="shared" si="145"/>
        <v>1.0000000000000002</v>
      </c>
      <c r="N80">
        <f t="shared" si="145"/>
        <v>0.99999999999999989</v>
      </c>
      <c r="O80">
        <f t="shared" si="145"/>
        <v>1.012550742018846</v>
      </c>
      <c r="P80">
        <f t="shared" si="145"/>
        <v>1.0304807978010198</v>
      </c>
      <c r="Q80">
        <f t="shared" si="145"/>
        <v>1.0302915513655824</v>
      </c>
      <c r="R80">
        <f t="shared" si="145"/>
        <v>1.0291365085772857</v>
      </c>
      <c r="S80">
        <f t="shared" si="145"/>
        <v>1.033524854659976</v>
      </c>
      <c r="T80">
        <f t="shared" si="145"/>
        <v>1.0419444279036536</v>
      </c>
      <c r="U80">
        <f t="shared" si="145"/>
        <v>1.0398936762051165</v>
      </c>
      <c r="V80">
        <f t="shared" si="145"/>
        <v>1.0412581138367802</v>
      </c>
      <c r="W80">
        <f t="shared" si="145"/>
        <v>1.0387049009428306</v>
      </c>
      <c r="X80">
        <f t="shared" si="145"/>
        <v>1.0372568094031323</v>
      </c>
      <c r="Y80">
        <f t="shared" si="145"/>
        <v>1.0351154282959509</v>
      </c>
      <c r="Z80">
        <f t="shared" si="145"/>
        <v>1.0280482050768884</v>
      </c>
      <c r="AA80">
        <f t="shared" si="145"/>
        <v>1.0273573468786772</v>
      </c>
      <c r="AB80">
        <f t="shared" si="145"/>
        <v>1.029617083952777</v>
      </c>
      <c r="AC80">
        <f t="shared" si="145"/>
        <v>1.0273563081341262</v>
      </c>
      <c r="AD80">
        <f t="shared" si="145"/>
        <v>1.025982158569634</v>
      </c>
      <c r="AE80">
        <f t="shared" si="145"/>
        <v>1.0233281318578298</v>
      </c>
      <c r="AF80">
        <f t="shared" si="145"/>
        <v>1.1103387369672066</v>
      </c>
      <c r="AG80">
        <f t="shared" si="145"/>
        <v>1.0864762126131262</v>
      </c>
    </row>
    <row r="81" spans="1:33">
      <c r="A81" t="s">
        <v>396</v>
      </c>
      <c r="K81" s="18">
        <f>K69</f>
        <v>0.5130558347098072</v>
      </c>
      <c r="L81">
        <f>K81*L78</f>
        <v>0.52171262870335378</v>
      </c>
      <c r="M81">
        <f t="shared" ref="M81:AG83" si="147">L81*M78</f>
        <v>0.51339081966678324</v>
      </c>
      <c r="N81">
        <f t="shared" si="147"/>
        <v>0.50549257653806889</v>
      </c>
      <c r="O81">
        <f t="shared" si="147"/>
        <v>0.49683521032729261</v>
      </c>
      <c r="P81">
        <f t="shared" si="147"/>
        <v>0.48783911592398216</v>
      </c>
      <c r="Q81">
        <f t="shared" si="147"/>
        <v>0.47894979990423753</v>
      </c>
      <c r="R81">
        <f t="shared" si="147"/>
        <v>0.47016168945335035</v>
      </c>
      <c r="S81">
        <f t="shared" si="147"/>
        <v>0.46029906217071753</v>
      </c>
      <c r="T81">
        <f t="shared" si="147"/>
        <v>0.4484380163780316</v>
      </c>
      <c r="U81">
        <f t="shared" si="147"/>
        <v>0.43579819660139751</v>
      </c>
      <c r="V81">
        <f t="shared" si="147"/>
        <v>0.42272838832128734</v>
      </c>
      <c r="W81">
        <f t="shared" si="147"/>
        <v>0.40942375554987009</v>
      </c>
      <c r="X81">
        <f t="shared" si="147"/>
        <v>0.39637595994185043</v>
      </c>
      <c r="Y81">
        <f t="shared" si="147"/>
        <v>0.38364337194773096</v>
      </c>
      <c r="Z81">
        <f t="shared" si="147"/>
        <v>0.37196086900255232</v>
      </c>
      <c r="AA81">
        <f t="shared" si="147"/>
        <v>0.36120948012139642</v>
      </c>
      <c r="AB81">
        <f t="shared" si="147"/>
        <v>0.35000885849122143</v>
      </c>
      <c r="AC81">
        <f t="shared" si="147"/>
        <v>0.3386303235909246</v>
      </c>
      <c r="AD81">
        <f t="shared" si="147"/>
        <v>0.32796917439093043</v>
      </c>
      <c r="AE81">
        <f t="shared" si="147"/>
        <v>0.31768995107272674</v>
      </c>
      <c r="AF81">
        <f t="shared" si="147"/>
        <v>0.2703152947003139</v>
      </c>
      <c r="AG81">
        <f t="shared" si="147"/>
        <v>0.22827483905921495</v>
      </c>
    </row>
    <row r="82" spans="1:33">
      <c r="A82" t="s">
        <v>397</v>
      </c>
      <c r="K82" s="18">
        <f t="shared" ref="K82:K83" si="148">K70</f>
        <v>0.28694416529019284</v>
      </c>
      <c r="L82">
        <f t="shared" ref="L82:AA83" si="149">K82*L79</f>
        <v>0.27828737129664621</v>
      </c>
      <c r="M82">
        <f t="shared" si="149"/>
        <v>0.28660918033321681</v>
      </c>
      <c r="N82">
        <f t="shared" si="149"/>
        <v>0.29450742346193098</v>
      </c>
      <c r="O82">
        <f t="shared" si="149"/>
        <v>0.30065464126893815</v>
      </c>
      <c r="P82">
        <f t="shared" si="149"/>
        <v>0.30347806478609896</v>
      </c>
      <c r="Q82">
        <f t="shared" si="149"/>
        <v>0.30604605446620836</v>
      </c>
      <c r="R82">
        <f t="shared" si="149"/>
        <v>0.30856969478380802</v>
      </c>
      <c r="S82">
        <f t="shared" si="149"/>
        <v>0.31101432388217737</v>
      </c>
      <c r="T82">
        <f t="shared" si="149"/>
        <v>0.31328324048362838</v>
      </c>
      <c r="U82">
        <f t="shared" si="149"/>
        <v>0.31641724523493941</v>
      </c>
      <c r="V82">
        <f t="shared" si="149"/>
        <v>0.31926393000733683</v>
      </c>
      <c r="W82">
        <f t="shared" si="149"/>
        <v>0.32258240101717411</v>
      </c>
      <c r="X82">
        <f t="shared" si="149"/>
        <v>0.32564560107919932</v>
      </c>
      <c r="Y82">
        <f t="shared" si="149"/>
        <v>0.32861685713153305</v>
      </c>
      <c r="Z82">
        <f t="shared" si="149"/>
        <v>0.33222877597314998</v>
      </c>
      <c r="AA82">
        <f t="shared" si="149"/>
        <v>0.3348875783616016</v>
      </c>
      <c r="AB82">
        <f t="shared" si="147"/>
        <v>0.33708748105937175</v>
      </c>
      <c r="AC82">
        <f t="shared" si="147"/>
        <v>0.33990612700811862</v>
      </c>
      <c r="AD82">
        <f t="shared" si="147"/>
        <v>0.34221495929321966</v>
      </c>
      <c r="AE82">
        <f t="shared" si="147"/>
        <v>0.34480019459320282</v>
      </c>
      <c r="AF82">
        <f t="shared" si="147"/>
        <v>0.35493443992440832</v>
      </c>
      <c r="AG82">
        <f t="shared" si="147"/>
        <v>0.36456791194008936</v>
      </c>
    </row>
    <row r="83" spans="1:33">
      <c r="A83" t="s">
        <v>398</v>
      </c>
      <c r="K83" s="18">
        <f t="shared" si="148"/>
        <v>0.2</v>
      </c>
      <c r="L83">
        <f t="shared" si="149"/>
        <v>0.19999999999999998</v>
      </c>
      <c r="M83">
        <f t="shared" si="147"/>
        <v>0.20000000000000004</v>
      </c>
      <c r="N83">
        <f t="shared" si="147"/>
        <v>0.2</v>
      </c>
      <c r="O83">
        <f t="shared" si="147"/>
        <v>0.20251014840376921</v>
      </c>
      <c r="P83">
        <f t="shared" si="147"/>
        <v>0.208682819289919</v>
      </c>
      <c r="Q83">
        <f t="shared" si="147"/>
        <v>0.21500414562955411</v>
      </c>
      <c r="R83">
        <f t="shared" si="147"/>
        <v>0.2212686157628416</v>
      </c>
      <c r="S83">
        <f t="shared" si="147"/>
        <v>0.22868661394710493</v>
      </c>
      <c r="T83">
        <f t="shared" si="147"/>
        <v>0.23827874313833994</v>
      </c>
      <c r="U83">
        <f t="shared" si="147"/>
        <v>0.24778455816366302</v>
      </c>
      <c r="V83">
        <f t="shared" si="147"/>
        <v>0.25800768167137572</v>
      </c>
      <c r="W83">
        <f t="shared" si="147"/>
        <v>0.26799384343295568</v>
      </c>
      <c r="X83">
        <f t="shared" si="147"/>
        <v>0.27797843897895019</v>
      </c>
      <c r="Y83">
        <f t="shared" si="147"/>
        <v>0.28773977092073588</v>
      </c>
      <c r="Z83">
        <f t="shared" si="147"/>
        <v>0.29581035502429759</v>
      </c>
      <c r="AA83">
        <f t="shared" si="147"/>
        <v>0.30390294151700192</v>
      </c>
      <c r="AB83">
        <f t="shared" si="147"/>
        <v>0.31290366044940682</v>
      </c>
      <c r="AC83">
        <f t="shared" si="147"/>
        <v>0.32146354940095678</v>
      </c>
      <c r="AD83">
        <f t="shared" si="147"/>
        <v>0.3298158663158498</v>
      </c>
      <c r="AE83">
        <f t="shared" si="147"/>
        <v>0.33750985433407032</v>
      </c>
      <c r="AF83">
        <f t="shared" si="147"/>
        <v>0.37475026537527756</v>
      </c>
      <c r="AG83">
        <f t="shared" si="147"/>
        <v>0.40715724900069555</v>
      </c>
    </row>
    <row r="86" spans="1:33">
      <c r="A86" t="s">
        <v>714</v>
      </c>
    </row>
    <row r="87" spans="1:33">
      <c r="C87">
        <f>C5</f>
        <v>2012</v>
      </c>
      <c r="D87">
        <f>D5</f>
        <v>2013</v>
      </c>
      <c r="E87">
        <f t="shared" ref="E87:AG87" si="150">E5</f>
        <v>2014</v>
      </c>
      <c r="F87">
        <f t="shared" si="150"/>
        <v>2015</v>
      </c>
      <c r="G87">
        <f t="shared" si="150"/>
        <v>2016</v>
      </c>
      <c r="H87">
        <f t="shared" si="150"/>
        <v>2017</v>
      </c>
      <c r="I87">
        <f t="shared" si="150"/>
        <v>2018</v>
      </c>
      <c r="J87">
        <f t="shared" si="150"/>
        <v>2019</v>
      </c>
      <c r="K87">
        <f t="shared" si="150"/>
        <v>2020</v>
      </c>
      <c r="L87">
        <f t="shared" si="150"/>
        <v>2021</v>
      </c>
      <c r="M87">
        <f t="shared" si="150"/>
        <v>2022</v>
      </c>
      <c r="N87">
        <f t="shared" si="150"/>
        <v>2023</v>
      </c>
      <c r="O87">
        <f t="shared" si="150"/>
        <v>2024</v>
      </c>
      <c r="P87">
        <f t="shared" si="150"/>
        <v>2025</v>
      </c>
      <c r="Q87">
        <f t="shared" si="150"/>
        <v>2026</v>
      </c>
      <c r="R87">
        <f t="shared" si="150"/>
        <v>2027</v>
      </c>
      <c r="S87">
        <f t="shared" si="150"/>
        <v>2028</v>
      </c>
      <c r="T87">
        <f t="shared" si="150"/>
        <v>2029</v>
      </c>
      <c r="U87">
        <f t="shared" si="150"/>
        <v>2030</v>
      </c>
      <c r="V87">
        <f t="shared" si="150"/>
        <v>2031</v>
      </c>
      <c r="W87">
        <f t="shared" si="150"/>
        <v>2032</v>
      </c>
      <c r="X87">
        <f t="shared" si="150"/>
        <v>2033</v>
      </c>
      <c r="Y87">
        <f t="shared" si="150"/>
        <v>2034</v>
      </c>
      <c r="Z87">
        <f t="shared" si="150"/>
        <v>2035</v>
      </c>
      <c r="AA87">
        <f t="shared" si="150"/>
        <v>2036</v>
      </c>
      <c r="AB87">
        <f t="shared" si="150"/>
        <v>2037</v>
      </c>
      <c r="AC87">
        <f t="shared" si="150"/>
        <v>2038</v>
      </c>
      <c r="AD87">
        <f t="shared" si="150"/>
        <v>2039</v>
      </c>
      <c r="AE87">
        <f t="shared" si="150"/>
        <v>2040</v>
      </c>
      <c r="AF87">
        <f t="shared" si="150"/>
        <v>2045</v>
      </c>
      <c r="AG87">
        <f t="shared" si="150"/>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118.31800019705089</v>
      </c>
      <c r="K88" s="3">
        <f>INDEX(DriversGams!$A$130:$AN$140,MATCH(Drivers!$A88,DriversGams!$A$130:$A$140,0),MATCH(Drivers!K$3,DriversGams!$A$130:$AN$130,0))</f>
        <v>105.20749883011216</v>
      </c>
      <c r="L88" s="3">
        <f>INDEX(DriversGams!$A$130:$AN$140,MATCH(Drivers!$A88,DriversGams!$A$130:$A$140,0),MATCH(Drivers!L$3,DriversGams!$A$130:$AN$130,0))</f>
        <v>108.98278379883153</v>
      </c>
      <c r="M88" s="3">
        <f>INDEX(DriversGams!$A$130:$AN$140,MATCH(Drivers!$A88,DriversGams!$A$130:$A$140,0),MATCH(Drivers!M$3,DriversGams!$A$130:$AN$130,0))</f>
        <v>111.51375038722684</v>
      </c>
      <c r="N88" s="3">
        <f>INDEX(DriversGams!$A$130:$AN$140,MATCH(Drivers!$A88,DriversGams!$A$130:$A$140,0),MATCH(Drivers!N$3,DriversGams!$A$130:$AN$130,0))</f>
        <v>115.07139611613219</v>
      </c>
      <c r="O88" s="3">
        <f>INDEX(DriversGams!$A$130:$AN$140,MATCH(Drivers!$A88,DriversGams!$A$130:$A$140,0),MATCH(Drivers!O$3,DriversGams!$A$130:$AN$130,0))</f>
        <v>118.77437093419734</v>
      </c>
      <c r="P88" s="3">
        <f>INDEX(DriversGams!$A$130:$AN$140,MATCH(Drivers!$A88,DriversGams!$A$130:$A$140,0),MATCH(Drivers!P$3,DriversGams!$A$130:$AN$130,0))</f>
        <v>122.57946958502519</v>
      </c>
      <c r="Q88" s="3">
        <f>INDEX(DriversGams!$A$130:$AN$140,MATCH(Drivers!$A88,DriversGams!$A$130:$A$140,0),MATCH(Drivers!Q$3,DriversGams!$A$130:$AN$130,0))</f>
        <v>126.48818921712517</v>
      </c>
      <c r="R88" s="3">
        <f>INDEX(DriversGams!$A$130:$AN$140,MATCH(Drivers!$A88,DriversGams!$A$130:$A$140,0),MATCH(Drivers!R$3,DriversGams!$A$130:$AN$130,0))</f>
        <v>130.30284278201952</v>
      </c>
      <c r="S88" s="3">
        <f>INDEX(DriversGams!$A$130:$AN$140,MATCH(Drivers!$A88,DriversGams!$A$130:$A$140,0),MATCH(Drivers!S$3,DriversGams!$A$130:$AN$130,0))</f>
        <v>137.96709042682056</v>
      </c>
      <c r="T88" s="3">
        <f>INDEX(DriversGams!$A$130:$AN$140,MATCH(Drivers!$A88,DriversGams!$A$130:$A$140,0),MATCH(Drivers!T$3,DriversGams!$A$130:$AN$130,0))</f>
        <v>143.9221750555235</v>
      </c>
      <c r="U88" s="3">
        <f>INDEX(DriversGams!$A$130:$AN$140,MATCH(Drivers!$A88,DriversGams!$A$130:$A$140,0),MATCH(Drivers!U$3,DriversGams!$A$130:$AN$130,0))</f>
        <v>149.20059905472306</v>
      </c>
      <c r="V88" s="3">
        <f>INDEX(DriversGams!$A$130:$AN$140,MATCH(Drivers!$A88,DriversGams!$A$130:$A$140,0),MATCH(Drivers!V$3,DriversGams!$A$130:$AN$130,0))</f>
        <v>155.15087222968077</v>
      </c>
      <c r="W88" s="3">
        <f>INDEX(DriversGams!$A$130:$AN$140,MATCH(Drivers!$A88,DriversGams!$A$130:$A$140,0),MATCH(Drivers!W$3,DriversGams!$A$130:$AN$130,0))</f>
        <v>161.50984356640379</v>
      </c>
      <c r="X88" s="3">
        <f>INDEX(DriversGams!$A$130:$AN$140,MATCH(Drivers!$A88,DriversGams!$A$130:$A$140,0),MATCH(Drivers!X$3,DriversGams!$A$130:$AN$130,0))</f>
        <v>168.50659045023787</v>
      </c>
      <c r="Y88" s="3">
        <f>INDEX(DriversGams!$A$130:$AN$140,MATCH(Drivers!$A88,DriversGams!$A$130:$A$140,0),MATCH(Drivers!Y$3,DriversGams!$A$130:$AN$130,0))</f>
        <v>175.47315263343586</v>
      </c>
      <c r="Z88" s="3">
        <f>INDEX(DriversGams!$A$130:$AN$140,MATCH(Drivers!$A88,DriversGams!$A$130:$A$140,0),MATCH(Drivers!Z$3,DriversGams!$A$130:$AN$130,0))</f>
        <v>188.3071238767825</v>
      </c>
      <c r="AA88" s="3">
        <f>INDEX(DriversGams!$A$130:$AN$140,MATCH(Drivers!$A88,DriversGams!$A$130:$A$140,0),MATCH(Drivers!AA$3,DriversGams!$A$130:$AN$130,0))</f>
        <v>199.70531819329409</v>
      </c>
      <c r="AB88" s="3">
        <f>INDEX(DriversGams!$A$130:$AN$140,MATCH(Drivers!$A88,DriversGams!$A$130:$A$140,0),MATCH(Drivers!AB$3,DriversGams!$A$130:$AN$130,0))</f>
        <v>206.24131940934114</v>
      </c>
      <c r="AC88" s="3">
        <f>INDEX(DriversGams!$A$130:$AN$140,MATCH(Drivers!$A88,DriversGams!$A$130:$A$140,0),MATCH(Drivers!AC$3,DriversGams!$A$130:$AN$130,0))</f>
        <v>214.73924910342402</v>
      </c>
      <c r="AD88" s="3">
        <f>INDEX(DriversGams!$A$130:$AN$140,MATCH(Drivers!$A88,DriversGams!$A$130:$A$140,0),MATCH(Drivers!AD$3,DriversGams!$A$130:$AN$130,0))</f>
        <v>222.97937422984126</v>
      </c>
      <c r="AE88" s="3">
        <f>INDEX(DriversGams!$A$130:$AN$140,MATCH(Drivers!$A88,DriversGams!$A$130:$A$140,0),MATCH(Drivers!AE$3,DriversGams!$A$130:$AN$130,0))</f>
        <v>232.65162234242086</v>
      </c>
      <c r="AF88" s="3">
        <f>INDEX(DriversGams!$A$130:$AN$140,MATCH(Drivers!$A88,DriversGams!$A$130:$A$140,0),MATCH(Drivers!AF$3,DriversGams!$A$130:$AN$130,0))</f>
        <v>284.54637693001854</v>
      </c>
      <c r="AG88" s="3">
        <f>INDEX(DriversGams!$A$130:$AN$140,MATCH(Drivers!$A88,DriversGams!$A$130:$A$140,0),MATCH(Drivers!AG$3,DriversGams!$A$130:$AN$130,0))</f>
        <v>347.48120535821721</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9.105219638317962</v>
      </c>
      <c r="K89" s="3">
        <f>INDEX(DriversGams!$A$130:$AN$140,MATCH(Drivers!$A89,DriversGams!$A$130:$A$140,0),MATCH(Drivers!K$3,DriversGams!$A$130:$AN$130,0))</f>
        <v>8.6711604919403165</v>
      </c>
      <c r="L89" s="3">
        <f>INDEX(DriversGams!$A$130:$AN$140,MATCH(Drivers!$A89,DriversGams!$A$130:$A$140,0),MATCH(Drivers!L$3,DriversGams!$A$130:$AN$130,0))</f>
        <v>8.7417756509500997</v>
      </c>
      <c r="M89" s="3">
        <f>INDEX(DriversGams!$A$130:$AN$140,MATCH(Drivers!$A89,DriversGams!$A$130:$A$140,0),MATCH(Drivers!M$3,DriversGams!$A$130:$AN$130,0))</f>
        <v>8.8582998472749175</v>
      </c>
      <c r="N89" s="3">
        <f>INDEX(DriversGams!$A$130:$AN$140,MATCH(Drivers!$A89,DriversGams!$A$130:$A$140,0),MATCH(Drivers!N$3,DriversGams!$A$130:$AN$130,0))</f>
        <v>8.9558774955620972</v>
      </c>
      <c r="O89" s="3">
        <f>INDEX(DriversGams!$A$130:$AN$140,MATCH(Drivers!$A89,DriversGams!$A$130:$A$140,0),MATCH(Drivers!O$3,DriversGams!$A$130:$AN$130,0))</f>
        <v>9.0568431711112076</v>
      </c>
      <c r="P89" s="3">
        <f>INDEX(DriversGams!$A$130:$AN$140,MATCH(Drivers!$A89,DriversGams!$A$130:$A$140,0),MATCH(Drivers!P$3,DriversGams!$A$130:$AN$130,0))</f>
        <v>9.1566121267658556</v>
      </c>
      <c r="Q89" s="3">
        <f>INDEX(DriversGams!$A$130:$AN$140,MATCH(Drivers!$A89,DriversGams!$A$130:$A$140,0),MATCH(Drivers!Q$3,DriversGams!$A$130:$AN$130,0))</f>
        <v>9.2424092687145674</v>
      </c>
      <c r="R89" s="3">
        <f>INDEX(DriversGams!$A$130:$AN$140,MATCH(Drivers!$A89,DriversGams!$A$130:$A$140,0),MATCH(Drivers!R$3,DriversGams!$A$130:$AN$130,0))</f>
        <v>9.34080207803866</v>
      </c>
      <c r="S89" s="3">
        <f>INDEX(DriversGams!$A$130:$AN$140,MATCH(Drivers!$A89,DriversGams!$A$130:$A$140,0),MATCH(Drivers!S$3,DriversGams!$A$130:$AN$130,0))</f>
        <v>9.3656791334933747</v>
      </c>
      <c r="T89" s="3">
        <f>INDEX(DriversGams!$A$130:$AN$140,MATCH(Drivers!$A89,DriversGams!$A$130:$A$140,0),MATCH(Drivers!T$3,DriversGams!$A$130:$AN$130,0))</f>
        <v>9.4168685780364072</v>
      </c>
      <c r="U89" s="3">
        <f>INDEX(DriversGams!$A$130:$AN$140,MATCH(Drivers!$A89,DriversGams!$A$130:$A$140,0),MATCH(Drivers!U$3,DriversGams!$A$130:$AN$130,0))</f>
        <v>9.5098624953834907</v>
      </c>
      <c r="V89" s="3">
        <f>INDEX(DriversGams!$A$130:$AN$140,MATCH(Drivers!$A89,DriversGams!$A$130:$A$140,0),MATCH(Drivers!V$3,DriversGams!$A$130:$AN$130,0))</f>
        <v>8.346432114155709</v>
      </c>
      <c r="W89" s="3">
        <f>INDEX(DriversGams!$A$130:$AN$140,MATCH(Drivers!$A89,DriversGams!$A$130:$A$140,0),MATCH(Drivers!W$3,DriversGams!$A$130:$AN$130,0))</f>
        <v>7.7064344440729453</v>
      </c>
      <c r="X89" s="3">
        <f>INDEX(DriversGams!$A$130:$AN$140,MATCH(Drivers!$A89,DriversGams!$A$130:$A$140,0),MATCH(Drivers!X$3,DriversGams!$A$130:$AN$130,0))</f>
        <v>7.6912046812181618</v>
      </c>
      <c r="Y89" s="3">
        <f>INDEX(DriversGams!$A$130:$AN$140,MATCH(Drivers!$A89,DriversGams!$A$130:$A$140,0),MATCH(Drivers!Y$3,DriversGams!$A$130:$AN$130,0))</f>
        <v>7.8302088569704873</v>
      </c>
      <c r="Z89" s="3">
        <f>INDEX(DriversGams!$A$130:$AN$140,MATCH(Drivers!$A89,DriversGams!$A$130:$A$140,0),MATCH(Drivers!Z$3,DriversGams!$A$130:$AN$130,0))</f>
        <v>8.0024164407161678</v>
      </c>
      <c r="AA89" s="3">
        <f>INDEX(DriversGams!$A$130:$AN$140,MATCH(Drivers!$A89,DriversGams!$A$130:$A$140,0),MATCH(Drivers!AA$3,DriversGams!$A$130:$AN$130,0))</f>
        <v>8.1918329825639393</v>
      </c>
      <c r="AB89" s="3">
        <f>INDEX(DriversGams!$A$130:$AN$140,MATCH(Drivers!$A89,DriversGams!$A$130:$A$140,0),MATCH(Drivers!AB$3,DriversGams!$A$130:$AN$130,0))</f>
        <v>8.4002216750999317</v>
      </c>
      <c r="AC89" s="3">
        <f>INDEX(DriversGams!$A$130:$AN$140,MATCH(Drivers!$A89,DriversGams!$A$130:$A$140,0),MATCH(Drivers!AC$3,DriversGams!$A$130:$AN$130,0))</f>
        <v>8.6065776639209872</v>
      </c>
      <c r="AD89" s="3">
        <f>INDEX(DriversGams!$A$130:$AN$140,MATCH(Drivers!$A89,DriversGams!$A$130:$A$140,0),MATCH(Drivers!AD$3,DriversGams!$A$130:$AN$130,0))</f>
        <v>8.8248272104100209</v>
      </c>
      <c r="AE89" s="3">
        <f>INDEX(DriversGams!$A$130:$AN$140,MATCH(Drivers!$A89,DriversGams!$A$130:$A$140,0),MATCH(Drivers!AE$3,DriversGams!$A$130:$AN$130,0))</f>
        <v>9.0536671266726607</v>
      </c>
      <c r="AF89" s="3">
        <f>INDEX(DriversGams!$A$130:$AN$140,MATCH(Drivers!$A89,DriversGams!$A$130:$A$140,0),MATCH(Drivers!AF$3,DriversGams!$A$130:$AN$130,0))</f>
        <v>10.703086637305075</v>
      </c>
      <c r="AG89" s="3">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topLeftCell="A121" workbookViewId="0">
      <selection activeCell="M130" sqref="M130"/>
    </sheetView>
  </sheetViews>
  <sheetFormatPr defaultColWidth="8.88671875" defaultRowHeight="14.4"/>
  <cols>
    <col min="6" max="6" width="11.88671875" customWidth="1"/>
    <col min="7" max="7" width="9.88671875" customWidth="1"/>
    <col min="15" max="15" width="8.88671875" style="171"/>
    <col min="20" max="20" width="10.10937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2.8325055849622065</v>
      </c>
      <c r="R5" s="112">
        <f ca="1">OFFSET(AGR!U$21,$E5,0)</f>
        <v>2.8924451200674679</v>
      </c>
      <c r="S5" s="112">
        <f ca="1">OFFSET(AGR!V$21,$E5,0)</f>
        <v>2.9610834873619725</v>
      </c>
      <c r="T5" s="181">
        <f ca="1">OFFSET(AGR!W$21,$E5,0)</f>
        <v>3.024327798716421</v>
      </c>
      <c r="U5" s="112">
        <f ca="1">OFFSET(AGR!X$21,$E5,0)</f>
        <v>3.0850492413753314</v>
      </c>
      <c r="V5" s="112">
        <f ca="1">OFFSET(AGR!Y$21,$E5,0)</f>
        <v>3.1438074204987592</v>
      </c>
      <c r="W5" s="112">
        <f ca="1">OFFSET(AGR!Z$21,$E5,0)</f>
        <v>3.1965343687325976</v>
      </c>
      <c r="X5" s="112">
        <f ca="1">OFFSET(AGR!AA$21,$E5,0)</f>
        <v>3.3006428061527</v>
      </c>
      <c r="Y5" s="112">
        <f ca="1">OFFSET(AGR!AB$21,$E5,0)</f>
        <v>3.3934135079570349</v>
      </c>
      <c r="Z5" s="112">
        <f ca="1">OFFSET(AGR!AC$21,$E5,0)</f>
        <v>3.4729273661857007</v>
      </c>
      <c r="AA5" s="112">
        <f ca="1">OFFSET(AGR!AD$21,$E5,0)</f>
        <v>3.5576232029544848</v>
      </c>
      <c r="AB5" s="112">
        <f ca="1">OFFSET(AGR!AE$21,$E5,0)</f>
        <v>3.6407614624607714</v>
      </c>
      <c r="AC5" s="112">
        <f ca="1">OFFSET(AGR!AF$21,$E5,0)</f>
        <v>3.722375403505279</v>
      </c>
      <c r="AD5" s="112">
        <f ca="1">OFFSET(AGR!AG$21,$E5,0)</f>
        <v>3.8075152861423507</v>
      </c>
      <c r="AE5" s="112">
        <f ca="1">OFFSET(AGR!AH$21,$E5,0)</f>
        <v>3.9502747994410186</v>
      </c>
      <c r="AF5" s="112">
        <f ca="1">OFFSET(AGR!AI$21,$E5,0)</f>
        <v>4.0945127971980551</v>
      </c>
      <c r="AG5" s="112">
        <f ca="1">OFFSET(AGR!AJ$21,$E5,0)</f>
        <v>4.1873832572967036</v>
      </c>
      <c r="AH5" s="112">
        <f ca="1">OFFSET(AGR!AK$21,$E5,0)</f>
        <v>4.2687584567710939</v>
      </c>
      <c r="AI5" s="112">
        <f ca="1">OFFSET(AGR!AL$21,$E5,0)</f>
        <v>4.3383606923332971</v>
      </c>
      <c r="AJ5" s="112">
        <f ca="1">OFFSET(AGR!AM$21,$E5,0)</f>
        <v>4.4154206385649379</v>
      </c>
      <c r="AK5" s="112">
        <f ca="1">OFFSET(AGR!AN$21,$E5,0)</f>
        <v>4.9154039460831775</v>
      </c>
      <c r="AL5" s="112">
        <f ca="1">OFFSET(AGR!AO$21,$E5,0)</f>
        <v>5.5275466213937623</v>
      </c>
      <c r="AM5" s="112">
        <f ca="1">OFFSET(AGR!AP$21,$E5,0)</f>
        <v>5.5275466213937623</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5.6780337194991439</v>
      </c>
      <c r="R6" s="112">
        <f ca="1">OFFSET(AGR!U$21,$E6,0)</f>
        <v>5.7981883639473804</v>
      </c>
      <c r="S6" s="112">
        <f ca="1">OFFSET(AGR!V$21,$E6,0)</f>
        <v>5.9357806659780099</v>
      </c>
      <c r="T6" s="181">
        <f ca="1">OFFSET(AGR!W$21,$E6,0)</f>
        <v>6.0625600567561051</v>
      </c>
      <c r="U6" s="112">
        <f ca="1">OFFSET(AGR!X$21,$E6,0)</f>
        <v>6.184282111160643</v>
      </c>
      <c r="V6" s="112">
        <f ca="1">OFFSET(AGR!Y$21,$E6,0)</f>
        <v>6.3020686123172318</v>
      </c>
      <c r="W6" s="112">
        <f ca="1">OFFSET(AGR!Z$21,$E6,0)</f>
        <v>6.4077649228867353</v>
      </c>
      <c r="X6" s="112">
        <f ca="1">OFFSET(AGR!AA$21,$E6,0)</f>
        <v>6.6164604401326779</v>
      </c>
      <c r="Y6" s="112">
        <f ca="1">OFFSET(AGR!AB$21,$E6,0)</f>
        <v>6.8024283604867142</v>
      </c>
      <c r="Z6" s="112">
        <f ca="1">OFFSET(AGR!AC$21,$E6,0)</f>
        <v>6.9618216448589543</v>
      </c>
      <c r="AA6" s="112">
        <f ca="1">OFFSET(AGR!AD$21,$E6,0)</f>
        <v>7.1316027106501334</v>
      </c>
      <c r="AB6" s="112">
        <f ca="1">OFFSET(AGR!AE$21,$E6,0)</f>
        <v>7.2982614608970335</v>
      </c>
      <c r="AC6" s="112">
        <f ca="1">OFFSET(AGR!AF$21,$E6,0)</f>
        <v>7.4618645661096625</v>
      </c>
      <c r="AD6" s="112">
        <f ca="1">OFFSET(AGR!AG$21,$E6,0)</f>
        <v>7.6325357651547803</v>
      </c>
      <c r="AE6" s="112">
        <f ca="1">OFFSET(AGR!AH$21,$E6,0)</f>
        <v>7.9187111339140044</v>
      </c>
      <c r="AF6" s="112">
        <f ca="1">OFFSET(AGR!AI$21,$E6,0)</f>
        <v>8.2078502689771469</v>
      </c>
      <c r="AG6" s="112">
        <f ca="1">OFFSET(AGR!AJ$21,$E6,0)</f>
        <v>8.3940181645622722</v>
      </c>
      <c r="AH6" s="112">
        <f ca="1">OFFSET(AGR!AK$21,$E6,0)</f>
        <v>8.5571426890114353</v>
      </c>
      <c r="AI6" s="112">
        <f ca="1">OFFSET(AGR!AL$21,$E6,0)</f>
        <v>8.6966671589976023</v>
      </c>
      <c r="AJ6" s="112">
        <f ca="1">OFFSET(AGR!AM$21,$E6,0)</f>
        <v>8.8511413374242913</v>
      </c>
      <c r="AK6" s="112">
        <f ca="1">OFFSET(AGR!AN$21,$E6,0)</f>
        <v>9.8534066442773938</v>
      </c>
      <c r="AL6" s="112">
        <f ca="1">OFFSET(AGR!AO$21,$E6,0)</f>
        <v>11.080506343572177</v>
      </c>
      <c r="AM6" s="112">
        <f ca="1">OFFSET(AGR!AP$21,$E6,0)</f>
        <v>11.080506343572177</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9.5356368781684306</v>
      </c>
      <c r="R7" s="112">
        <f ca="1">OFFSET(AGR!U$21,$E7,0)</f>
        <v>9.7374234675557307</v>
      </c>
      <c r="S7" s="112">
        <f ca="1">OFFSET(AGR!V$21,$E7,0)</f>
        <v>9.9684946964724723</v>
      </c>
      <c r="T7" s="181">
        <f ca="1">OFFSET(AGR!W$21,$E7,0)</f>
        <v>10.181406823067235</v>
      </c>
      <c r="U7" s="112">
        <f ca="1">OFFSET(AGR!X$21,$E7,0)</f>
        <v>10.385825706118306</v>
      </c>
      <c r="V7" s="112">
        <f ca="1">OFFSET(AGR!Y$21,$E7,0)</f>
        <v>10.583635257745673</v>
      </c>
      <c r="W7" s="112">
        <f ca="1">OFFSET(AGR!Z$21,$E7,0)</f>
        <v>10.761140656047854</v>
      </c>
      <c r="X7" s="112">
        <f ca="1">OFFSET(AGR!AA$21,$E7,0)</f>
        <v>11.111621961525973</v>
      </c>
      <c r="Y7" s="112">
        <f ca="1">OFFSET(AGR!AB$21,$E7,0)</f>
        <v>11.423934752729449</v>
      </c>
      <c r="Z7" s="112">
        <f ca="1">OFFSET(AGR!AC$21,$E7,0)</f>
        <v>11.691618348086187</v>
      </c>
      <c r="AA7" s="112">
        <f ca="1">OFFSET(AGR!AD$21,$E7,0)</f>
        <v>11.976747086686901</v>
      </c>
      <c r="AB7" s="112">
        <f ca="1">OFFSET(AGR!AE$21,$E7,0)</f>
        <v>12.256632237679627</v>
      </c>
      <c r="AC7" s="112">
        <f ca="1">OFFSET(AGR!AF$21,$E7,0)</f>
        <v>12.531385766897136</v>
      </c>
      <c r="AD7" s="112">
        <f ca="1">OFFSET(AGR!AG$21,$E7,0)</f>
        <v>12.818009386983599</v>
      </c>
      <c r="AE7" s="112">
        <f ca="1">OFFSET(AGR!AH$21,$E7,0)</f>
        <v>13.298609632556749</v>
      </c>
      <c r="AF7" s="112">
        <f ca="1">OFFSET(AGR!AI$21,$E7,0)</f>
        <v>13.784187199622171</v>
      </c>
      <c r="AG7" s="112">
        <f ca="1">OFFSET(AGR!AJ$21,$E7,0)</f>
        <v>14.096835827363874</v>
      </c>
      <c r="AH7" s="112">
        <f ca="1">OFFSET(AGR!AK$21,$E7,0)</f>
        <v>14.370785632510211</v>
      </c>
      <c r="AI7" s="112">
        <f ca="1">OFFSET(AGR!AL$21,$E7,0)</f>
        <v>14.605101726273098</v>
      </c>
      <c r="AJ7" s="112">
        <f ca="1">OFFSET(AGR!AM$21,$E7,0)</f>
        <v>14.864524220977874</v>
      </c>
      <c r="AK7" s="112">
        <f ca="1">OFFSET(AGR!AN$21,$E7,0)</f>
        <v>16.547719230707454</v>
      </c>
      <c r="AL7" s="112">
        <f ca="1">OFFSET(AGR!AO$21,$E7,0)</f>
        <v>18.608499022416208</v>
      </c>
      <c r="AM7" s="112">
        <f ca="1">OFFSET(AGR!AP$21,$E7,0)</f>
        <v>18.608499022416208</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4.3373990277026877</v>
      </c>
      <c r="R8" s="112">
        <f ca="1">OFFSET(AGR!U$21,$E8,0)</f>
        <v>4.4291840828378852</v>
      </c>
      <c r="S8" s="112">
        <f ca="1">OFFSET(AGR!V$21,$E8,0)</f>
        <v>4.5342896081885993</v>
      </c>
      <c r="T8" s="181">
        <f ca="1">OFFSET(AGR!W$21,$E8,0)</f>
        <v>4.6311352476227654</v>
      </c>
      <c r="U8" s="112">
        <f ca="1">OFFSET(AGR!X$21,$E8,0)</f>
        <v>4.7241176331642851</v>
      </c>
      <c r="V8" s="112">
        <f ca="1">OFFSET(AGR!Y$21,$E8,0)</f>
        <v>4.8140936848806799</v>
      </c>
      <c r="W8" s="112">
        <f ca="1">OFFSET(AGR!Z$21,$E8,0)</f>
        <v>4.8948341484537572</v>
      </c>
      <c r="X8" s="112">
        <f ca="1">OFFSET(AGR!AA$21,$E8,0)</f>
        <v>5.0542547821283854</v>
      </c>
      <c r="Y8" s="112">
        <f ca="1">OFFSET(AGR!AB$21,$E8,0)</f>
        <v>5.1963140083984678</v>
      </c>
      <c r="Z8" s="112">
        <f ca="1">OFFSET(AGR!AC$21,$E8,0)</f>
        <v>5.3180731086102702</v>
      </c>
      <c r="AA8" s="112">
        <f ca="1">OFFSET(AGR!AD$21,$E8,0)</f>
        <v>5.4477673418720522</v>
      </c>
      <c r="AB8" s="112">
        <f ca="1">OFFSET(AGR!AE$21,$E8,0)</f>
        <v>5.5750764662959931</v>
      </c>
      <c r="AC8" s="112">
        <f ca="1">OFFSET(AGR!AF$21,$E8,0)</f>
        <v>5.7000514108866689</v>
      </c>
      <c r="AD8" s="112">
        <f ca="1">OFFSET(AGR!AG$21,$E8,0)</f>
        <v>5.8304256089568494</v>
      </c>
      <c r="AE8" s="112">
        <f ca="1">OFFSET(AGR!AH$21,$E8,0)</f>
        <v>6.0490324062264875</v>
      </c>
      <c r="AF8" s="112">
        <f ca="1">OFFSET(AGR!AI$21,$E8,0)</f>
        <v>6.2699031979914039</v>
      </c>
      <c r="AG8" s="112">
        <f ca="1">OFFSET(AGR!AJ$21,$E8,0)</f>
        <v>6.4121151835467849</v>
      </c>
      <c r="AH8" s="112">
        <f ca="1">OFFSET(AGR!AK$21,$E8,0)</f>
        <v>6.536724544585006</v>
      </c>
      <c r="AI8" s="112">
        <f ca="1">OFFSET(AGR!AL$21,$E8,0)</f>
        <v>6.6433060357058649</v>
      </c>
      <c r="AJ8" s="112">
        <f ca="1">OFFSET(AGR!AM$21,$E8,0)</f>
        <v>6.7613074750090814</v>
      </c>
      <c r="AK8" s="112">
        <f ca="1">OFFSET(AGR!AN$21,$E8,0)</f>
        <v>7.5269289528308523</v>
      </c>
      <c r="AL8" s="112">
        <f ca="1">OFFSET(AGR!AO$21,$E8,0)</f>
        <v>8.464299406327374</v>
      </c>
      <c r="AM8" s="112">
        <f ca="1">OFFSET(AGR!AP$21,$E8,0)</f>
        <v>8.464299406327374</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16.479300913551285</v>
      </c>
      <c r="R9" s="112">
        <f ca="1">OFFSET(AGR!U$21,$E9,0)</f>
        <v>16.828024545681792</v>
      </c>
      <c r="S9" s="112">
        <f ca="1">OFFSET(AGR!V$21,$E9,0)</f>
        <v>17.227357318357011</v>
      </c>
      <c r="T9" s="181">
        <f ca="1">OFFSET(AGR!W$21,$E9,0)</f>
        <v>17.595307886014655</v>
      </c>
      <c r="U9" s="112">
        <f ca="1">OFFSET(AGR!X$21,$E9,0)</f>
        <v>17.948580596505881</v>
      </c>
      <c r="V9" s="112">
        <f ca="1">OFFSET(AGR!Y$21,$E9,0)</f>
        <v>18.290431189863224</v>
      </c>
      <c r="W9" s="112">
        <f ca="1">OFFSET(AGR!Z$21,$E9,0)</f>
        <v>18.597192543066434</v>
      </c>
      <c r="X9" s="112">
        <f ca="1">OFFSET(AGR!AA$21,$E9,0)</f>
        <v>19.202887471610904</v>
      </c>
      <c r="Y9" s="112">
        <f ca="1">OFFSET(AGR!AB$21,$E9,0)</f>
        <v>19.742620321251646</v>
      </c>
      <c r="Z9" s="112">
        <f ca="1">OFFSET(AGR!AC$21,$E9,0)</f>
        <v>20.205225868617273</v>
      </c>
      <c r="AA9" s="112">
        <f ca="1">OFFSET(AGR!AD$21,$E9,0)</f>
        <v>20.697979770903554</v>
      </c>
      <c r="AB9" s="112">
        <f ca="1">OFFSET(AGR!AE$21,$E9,0)</f>
        <v>21.181671807772492</v>
      </c>
      <c r="AC9" s="112">
        <f ca="1">OFFSET(AGR!AF$21,$E9,0)</f>
        <v>21.656495476383625</v>
      </c>
      <c r="AD9" s="112">
        <f ca="1">OFFSET(AGR!AG$21,$E9,0)</f>
        <v>22.151832803578856</v>
      </c>
      <c r="AE9" s="112">
        <f ca="1">OFFSET(AGR!AH$21,$E9,0)</f>
        <v>22.982396736236471</v>
      </c>
      <c r="AF9" s="112">
        <f ca="1">OFFSET(AGR!AI$21,$E9,0)</f>
        <v>23.82156237842462</v>
      </c>
      <c r="AG9" s="112">
        <f ca="1">OFFSET(AGR!AJ$21,$E9,0)</f>
        <v>24.361875614193934</v>
      </c>
      <c r="AH9" s="112">
        <f ca="1">OFFSET(AGR!AK$21,$E9,0)</f>
        <v>24.835310302604842</v>
      </c>
      <c r="AI9" s="112">
        <f ca="1">OFFSET(AGR!AL$21,$E9,0)</f>
        <v>25.24025078716199</v>
      </c>
      <c r="AJ9" s="112">
        <f ca="1">OFFSET(AGR!AM$21,$E9,0)</f>
        <v>25.688579662160564</v>
      </c>
      <c r="AK9" s="112">
        <f ca="1">OFFSET(AGR!AN$21,$E9,0)</f>
        <v>28.597444315451494</v>
      </c>
      <c r="AL9" s="112">
        <f ca="1">OFFSET(AGR!AO$21,$E9,0)</f>
        <v>32.158843594600327</v>
      </c>
      <c r="AM9" s="112">
        <f ca="1">OFFSET(AGR!AP$21,$E9,0)</f>
        <v>32.158843594600327</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0.31382327924726777</v>
      </c>
      <c r="Q10" s="112">
        <f ca="1">OFFSET(IND!T$28,$E10,0)</f>
        <v>0.31197806767125863</v>
      </c>
      <c r="R10" s="112">
        <f ca="1">OFFSET(IND!U$28,$E10,0)</f>
        <v>0.31204808333167811</v>
      </c>
      <c r="S10" s="112">
        <f ca="1">OFFSET(IND!V$28,$E10,0)</f>
        <v>0.31144364607042696</v>
      </c>
      <c r="T10" s="181">
        <f ca="1">OFFSET(IND!W$28,$E10,0)</f>
        <v>0.31061941149218242</v>
      </c>
      <c r="U10" s="112">
        <f ca="1">OFFSET(IND!X$28,$E10,0)</f>
        <v>0.3138348705114597</v>
      </c>
      <c r="V10" s="112">
        <f ca="1">OFFSET(IND!Y$28,$E10,0)</f>
        <v>0.31697665871040359</v>
      </c>
      <c r="W10" s="112">
        <f ca="1">OFFSET(IND!Z$28,$E10,0)</f>
        <v>0.32194773093786644</v>
      </c>
      <c r="X10" s="112">
        <f ca="1">OFFSET(IND!AA$28,$E10,0)</f>
        <v>0.32465693249998973</v>
      </c>
      <c r="Y10" s="112">
        <f ca="1">OFFSET(IND!AB$28,$E10,0)</f>
        <v>0.32821322909157119</v>
      </c>
      <c r="Z10" s="112">
        <f ca="1">OFFSET(IND!AC$28,$E10,0)</f>
        <v>0.33288994727431304</v>
      </c>
      <c r="AA10" s="112">
        <f ca="1">OFFSET(IND!AD$28,$E10,0)</f>
        <v>0.33797173770027966</v>
      </c>
      <c r="AB10" s="112">
        <f ca="1">OFFSET(IND!AE$28,$E10,0)</f>
        <v>0.3433445152036983</v>
      </c>
      <c r="AC10" s="112">
        <f ca="1">OFFSET(IND!AF$28,$E10,0)</f>
        <v>0.34875865593449112</v>
      </c>
      <c r="AD10" s="112">
        <f ca="1">OFFSET(IND!AG$28,$E10,0)</f>
        <v>0.27733194787621696</v>
      </c>
      <c r="AE10" s="112">
        <f ca="1">OFFSET(IND!AH$28,$E10,0)</f>
        <v>0.21792196241452599</v>
      </c>
      <c r="AF10" s="112">
        <f ca="1">OFFSET(IND!AI$28,$E10,0)</f>
        <v>0.21076422745319298</v>
      </c>
      <c r="AG10" s="112">
        <f ca="1">OFFSET(IND!AJ$28,$E10,0)</f>
        <v>0.21776457637424129</v>
      </c>
      <c r="AH10" s="112">
        <f ca="1">OFFSET(IND!AK$28,$E10,0)</f>
        <v>0.22635795469806366</v>
      </c>
      <c r="AI10" s="112">
        <f ca="1">OFFSET(IND!AL$28,$E10,0)</f>
        <v>0.22663242973771791</v>
      </c>
      <c r="AJ10" s="112">
        <f ca="1">OFFSET(IND!AM$28,$E10,0)</f>
        <v>0.26591782533455144</v>
      </c>
      <c r="AK10" s="112">
        <f ca="1">OFFSET(IND!AN$28,$E10,0)</f>
        <v>0.31578200108228294</v>
      </c>
      <c r="AL10" s="112">
        <f ca="1">OFFSET(IND!AO$28,$E10,0)</f>
        <v>0.40316844240169752</v>
      </c>
      <c r="AM10" s="112">
        <f ca="1">OFFSET(IND!AP$28,$E10,0)</f>
        <v>0.49231801374626127</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4.1843103899635707</v>
      </c>
      <c r="Q11" s="112">
        <f ca="1">OFFSET(IND!T$28,$E11,0)</f>
        <v>4.1597075689501155</v>
      </c>
      <c r="R11" s="112">
        <f ca="1">OFFSET(IND!U$28,$E11,0)</f>
        <v>4.160641111089042</v>
      </c>
      <c r="S11" s="112">
        <f ca="1">OFFSET(IND!V$28,$E11,0)</f>
        <v>4.1525819476056931</v>
      </c>
      <c r="T11" s="181">
        <f ca="1">OFFSET(IND!W$28,$E11,0)</f>
        <v>4.1415921532290989</v>
      </c>
      <c r="U11" s="112">
        <f ca="1">OFFSET(IND!X$28,$E11,0)</f>
        <v>4.1844649401527958</v>
      </c>
      <c r="V11" s="112">
        <f ca="1">OFFSET(IND!Y$28,$E11,0)</f>
        <v>4.2263554494720479</v>
      </c>
      <c r="W11" s="112">
        <f ca="1">OFFSET(IND!Z$28,$E11,0)</f>
        <v>4.2926364125048861</v>
      </c>
      <c r="X11" s="112">
        <f ca="1">OFFSET(IND!AA$28,$E11,0)</f>
        <v>4.3287590999998633</v>
      </c>
      <c r="Y11" s="112">
        <f ca="1">OFFSET(IND!AB$28,$E11,0)</f>
        <v>4.3761763878876163</v>
      </c>
      <c r="Z11" s="112">
        <f ca="1">OFFSET(IND!AC$28,$E11,0)</f>
        <v>4.4385326303241746</v>
      </c>
      <c r="AA11" s="112">
        <f ca="1">OFFSET(IND!AD$28,$E11,0)</f>
        <v>4.5062898360037291</v>
      </c>
      <c r="AB11" s="112">
        <f ca="1">OFFSET(IND!AE$28,$E11,0)</f>
        <v>4.5779268693826438</v>
      </c>
      <c r="AC11" s="112">
        <f ca="1">OFFSET(IND!AF$28,$E11,0)</f>
        <v>4.6501154124598818</v>
      </c>
      <c r="AD11" s="112">
        <f ca="1">OFFSET(IND!AG$28,$E11,0)</f>
        <v>3.6977593050162261</v>
      </c>
      <c r="AE11" s="112">
        <f ca="1">OFFSET(IND!AH$28,$E11,0)</f>
        <v>2.9056261655270132</v>
      </c>
      <c r="AF11" s="112">
        <f ca="1">OFFSET(IND!AI$28,$E11,0)</f>
        <v>2.8101896993759063</v>
      </c>
      <c r="AG11" s="112">
        <f ca="1">OFFSET(IND!AJ$28,$E11,0)</f>
        <v>2.9035276849898839</v>
      </c>
      <c r="AH11" s="112">
        <f ca="1">OFFSET(IND!AK$28,$E11,0)</f>
        <v>3.0181060626408489</v>
      </c>
      <c r="AI11" s="112">
        <f ca="1">OFFSET(IND!AL$28,$E11,0)</f>
        <v>3.0217657298362388</v>
      </c>
      <c r="AJ11" s="112">
        <f ca="1">OFFSET(IND!AM$28,$E11,0)</f>
        <v>3.5455710044606858</v>
      </c>
      <c r="AK11" s="112">
        <f ca="1">OFFSET(IND!AN$28,$E11,0)</f>
        <v>4.2104266810971058</v>
      </c>
      <c r="AL11" s="112">
        <f ca="1">OFFSET(IND!AO$28,$E11,0)</f>
        <v>5.3755792320226332</v>
      </c>
      <c r="AM11" s="112">
        <f ca="1">OFFSET(IND!AP$28,$E11,0)</f>
        <v>6.5642401832834834</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2.5440607170978513</v>
      </c>
      <c r="Q12" s="112">
        <f ca="1">OFFSET(IND!T$28,$E12,0)</f>
        <v>2.5291022019216705</v>
      </c>
      <c r="R12" s="112">
        <f ca="1">OFFSET(IND!U$28,$E12,0)</f>
        <v>2.5296697955421377</v>
      </c>
      <c r="S12" s="112">
        <f ca="1">OFFSET(IND!V$28,$E12,0)</f>
        <v>2.5247698241442618</v>
      </c>
      <c r="T12" s="181">
        <f ca="1">OFFSET(IND!W$28,$E12,0)</f>
        <v>2.5180880291632928</v>
      </c>
      <c r="U12" s="112">
        <f ca="1">OFFSET(IND!X$28,$E12,0)</f>
        <v>2.5441546836129008</v>
      </c>
      <c r="V12" s="112">
        <f ca="1">OFFSET(IND!Y$28,$E12,0)</f>
        <v>2.5696241132790063</v>
      </c>
      <c r="W12" s="112">
        <f ca="1">OFFSET(IND!Z$28,$E12,0)</f>
        <v>2.6099229388029719</v>
      </c>
      <c r="X12" s="112">
        <f ca="1">OFFSET(IND!AA$28,$E12,0)</f>
        <v>2.631885532799918</v>
      </c>
      <c r="Y12" s="112">
        <f ca="1">OFFSET(IND!AB$28,$E12,0)</f>
        <v>2.6607152438356718</v>
      </c>
      <c r="Z12" s="112">
        <f ca="1">OFFSET(IND!AC$28,$E12,0)</f>
        <v>2.698627839237099</v>
      </c>
      <c r="AA12" s="112">
        <f ca="1">OFFSET(IND!AD$28,$E12,0)</f>
        <v>2.7398242202902683</v>
      </c>
      <c r="AB12" s="112">
        <f ca="1">OFFSET(IND!AE$28,$E12,0)</f>
        <v>2.7833795365846488</v>
      </c>
      <c r="AC12" s="112">
        <f ca="1">OFFSET(IND!AF$28,$E12,0)</f>
        <v>2.8272701707756092</v>
      </c>
      <c r="AD12" s="112">
        <f ca="1">OFFSET(IND!AG$28,$E12,0)</f>
        <v>2.2482376574498661</v>
      </c>
      <c r="AE12" s="112">
        <f ca="1">OFFSET(IND!AH$28,$E12,0)</f>
        <v>1.7666207086404246</v>
      </c>
      <c r="AF12" s="112">
        <f ca="1">OFFSET(IND!AI$28,$E12,0)</f>
        <v>1.7085953372205516</v>
      </c>
      <c r="AG12" s="112">
        <f ca="1">OFFSET(IND!AJ$28,$E12,0)</f>
        <v>1.7653448324738499</v>
      </c>
      <c r="AH12" s="112">
        <f ca="1">OFFSET(IND!AK$28,$E12,0)</f>
        <v>1.8350084860856366</v>
      </c>
      <c r="AI12" s="112">
        <f ca="1">OFFSET(IND!AL$28,$E12,0)</f>
        <v>1.8372335637404336</v>
      </c>
      <c r="AJ12" s="112">
        <f ca="1">OFFSET(IND!AM$28,$E12,0)</f>
        <v>2.1557071707120974</v>
      </c>
      <c r="AK12" s="112">
        <f ca="1">OFFSET(IND!AN$28,$E12,0)</f>
        <v>2.5599394221070408</v>
      </c>
      <c r="AL12" s="112">
        <f ca="1">OFFSET(IND!AO$28,$E12,0)</f>
        <v>3.2683521730697618</v>
      </c>
      <c r="AM12" s="112">
        <f ca="1">OFFSET(IND!AP$28,$E12,0)</f>
        <v>3.9910580314363586</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2.6779586495766856</v>
      </c>
      <c r="Q13" s="112">
        <f ca="1">OFFSET(IND!T$28,$E13,0)</f>
        <v>2.6622128441280744</v>
      </c>
      <c r="R13" s="112">
        <f ca="1">OFFSET(IND!U$28,$E13,0)</f>
        <v>2.6628103110969872</v>
      </c>
      <c r="S13" s="112">
        <f ca="1">OFFSET(IND!V$28,$E13,0)</f>
        <v>2.6576524464676439</v>
      </c>
      <c r="T13" s="181">
        <f ca="1">OFFSET(IND!W$28,$E13,0)</f>
        <v>2.6506189780666238</v>
      </c>
      <c r="U13" s="112">
        <f ca="1">OFFSET(IND!X$28,$E13,0)</f>
        <v>2.67805756169779</v>
      </c>
      <c r="V13" s="112">
        <f ca="1">OFFSET(IND!Y$28,$E13,0)</f>
        <v>2.7048674876621113</v>
      </c>
      <c r="W13" s="112">
        <f ca="1">OFFSET(IND!Z$28,$E13,0)</f>
        <v>2.7472873040031276</v>
      </c>
      <c r="X13" s="112">
        <f ca="1">OFFSET(IND!AA$28,$E13,0)</f>
        <v>2.770405823999913</v>
      </c>
      <c r="Y13" s="112">
        <f ca="1">OFFSET(IND!AB$28,$E13,0)</f>
        <v>2.8007528882480748</v>
      </c>
      <c r="Z13" s="112">
        <f ca="1">OFFSET(IND!AC$28,$E13,0)</f>
        <v>2.8406608834074718</v>
      </c>
      <c r="AA13" s="112">
        <f ca="1">OFFSET(IND!AD$28,$E13,0)</f>
        <v>2.8840254950423869</v>
      </c>
      <c r="AB13" s="112">
        <f ca="1">OFFSET(IND!AE$28,$E13,0)</f>
        <v>2.9298731964048925</v>
      </c>
      <c r="AC13" s="112">
        <f ca="1">OFFSET(IND!AF$28,$E13,0)</f>
        <v>2.9760738639743245</v>
      </c>
      <c r="AD13" s="112">
        <f ca="1">OFFSET(IND!AG$28,$E13,0)</f>
        <v>2.3665659552103846</v>
      </c>
      <c r="AE13" s="112">
        <f ca="1">OFFSET(IND!AH$28,$E13,0)</f>
        <v>1.8596007459372883</v>
      </c>
      <c r="AF13" s="112">
        <f ca="1">OFFSET(IND!AI$28,$E13,0)</f>
        <v>1.79852140760058</v>
      </c>
      <c r="AG13" s="112">
        <f ca="1">OFFSET(IND!AJ$28,$E13,0)</f>
        <v>1.8582577183935256</v>
      </c>
      <c r="AH13" s="112">
        <f ca="1">OFFSET(IND!AK$28,$E13,0)</f>
        <v>1.9315878800901432</v>
      </c>
      <c r="AI13" s="112">
        <f ca="1">OFFSET(IND!AL$28,$E13,0)</f>
        <v>1.9339300670951927</v>
      </c>
      <c r="AJ13" s="112">
        <f ca="1">OFFSET(IND!AM$28,$E13,0)</f>
        <v>2.2691654428548387</v>
      </c>
      <c r="AK13" s="112">
        <f ca="1">OFFSET(IND!AN$28,$E13,0)</f>
        <v>2.6946730759021476</v>
      </c>
      <c r="AL13" s="112">
        <f ca="1">OFFSET(IND!AO$28,$E13,0)</f>
        <v>3.4403707084944855</v>
      </c>
      <c r="AM13" s="112">
        <f ca="1">OFFSET(IND!AP$28,$E13,0)</f>
        <v>4.2011137173014292</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0.75317587019344268</v>
      </c>
      <c r="Q14" s="112">
        <f ca="1">OFFSET(IND!T$28,$E14,0)</f>
        <v>0.74874736241102069</v>
      </c>
      <c r="R14" s="112">
        <f ca="1">OFFSET(IND!U$28,$E14,0)</f>
        <v>0.74891539999602741</v>
      </c>
      <c r="S14" s="112">
        <f ca="1">OFFSET(IND!V$28,$E14,0)</f>
        <v>0.74746475056902462</v>
      </c>
      <c r="T14" s="181">
        <f ca="1">OFFSET(IND!W$28,$E14,0)</f>
        <v>0.74548658758123765</v>
      </c>
      <c r="U14" s="112">
        <f ca="1">OFFSET(IND!X$28,$E14,0)</f>
        <v>0.75320368922750314</v>
      </c>
      <c r="V14" s="112">
        <f ca="1">OFFSET(IND!Y$28,$E14,0)</f>
        <v>0.76074398090496853</v>
      </c>
      <c r="W14" s="112">
        <f ca="1">OFFSET(IND!Z$28,$E14,0)</f>
        <v>0.77267455425087939</v>
      </c>
      <c r="X14" s="112">
        <f ca="1">OFFSET(IND!AA$28,$E14,0)</f>
        <v>0.77917663799997527</v>
      </c>
      <c r="Y14" s="112">
        <f ca="1">OFFSET(IND!AB$28,$E14,0)</f>
        <v>0.78771174981977088</v>
      </c>
      <c r="Z14" s="112">
        <f ca="1">OFFSET(IND!AC$28,$E14,0)</f>
        <v>0.79893587345835126</v>
      </c>
      <c r="AA14" s="112">
        <f ca="1">OFFSET(IND!AD$28,$E14,0)</f>
        <v>0.8111321704806711</v>
      </c>
      <c r="AB14" s="112">
        <f ca="1">OFFSET(IND!AE$28,$E14,0)</f>
        <v>0.82402683648887576</v>
      </c>
      <c r="AC14" s="112">
        <f ca="1">OFFSET(IND!AF$28,$E14,0)</f>
        <v>0.83702077424277854</v>
      </c>
      <c r="AD14" s="112">
        <f ca="1">OFFSET(IND!AG$28,$E14,0)</f>
        <v>0.66559667490292052</v>
      </c>
      <c r="AE14" s="112">
        <f ca="1">OFFSET(IND!AH$28,$E14,0)</f>
        <v>0.52301270979486225</v>
      </c>
      <c r="AF14" s="112">
        <f ca="1">OFFSET(IND!AI$28,$E14,0)</f>
        <v>0.50583414588766307</v>
      </c>
      <c r="AG14" s="112">
        <f ca="1">OFFSET(IND!AJ$28,$E14,0)</f>
        <v>0.52263498329817903</v>
      </c>
      <c r="AH14" s="112">
        <f ca="1">OFFSET(IND!AK$28,$E14,0)</f>
        <v>0.54325909127535277</v>
      </c>
      <c r="AI14" s="112">
        <f ca="1">OFFSET(IND!AL$28,$E14,0)</f>
        <v>0.54391783137052296</v>
      </c>
      <c r="AJ14" s="112">
        <f ca="1">OFFSET(IND!AM$28,$E14,0)</f>
        <v>0.63820278080292348</v>
      </c>
      <c r="AK14" s="112">
        <f ca="1">OFFSET(IND!AN$28,$E14,0)</f>
        <v>0.75787680259747914</v>
      </c>
      <c r="AL14" s="112">
        <f ca="1">OFFSET(IND!AO$28,$E14,0)</f>
        <v>0.9676042617640741</v>
      </c>
      <c r="AM14" s="112">
        <f ca="1">OFFSET(IND!AP$28,$E14,0)</f>
        <v>1.1815632329910271</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0.83686207799271406</v>
      </c>
      <c r="Q15" s="112">
        <f ca="1">OFFSET(IND!T$28,$E15,0)</f>
        <v>0.83194151379002301</v>
      </c>
      <c r="R15" s="112">
        <f ca="1">OFFSET(IND!U$28,$E15,0)</f>
        <v>0.83212822221780824</v>
      </c>
      <c r="S15" s="112">
        <f ca="1">OFFSET(IND!V$28,$E15,0)</f>
        <v>0.83051638952113849</v>
      </c>
      <c r="T15" s="181">
        <f ca="1">OFFSET(IND!W$28,$E15,0)</f>
        <v>0.82831843064581967</v>
      </c>
      <c r="U15" s="112">
        <f ca="1">OFFSET(IND!X$28,$E15,0)</f>
        <v>0.83689298803055912</v>
      </c>
      <c r="V15" s="112">
        <f ca="1">OFFSET(IND!Y$28,$E15,0)</f>
        <v>0.84527108989440958</v>
      </c>
      <c r="W15" s="112">
        <f ca="1">OFFSET(IND!Z$28,$E15,0)</f>
        <v>0.85852728250097721</v>
      </c>
      <c r="X15" s="112">
        <f ca="1">OFFSET(IND!AA$28,$E15,0)</f>
        <v>0.86575181999997264</v>
      </c>
      <c r="Y15" s="112">
        <f ca="1">OFFSET(IND!AB$28,$E15,0)</f>
        <v>0.87523527757752329</v>
      </c>
      <c r="Z15" s="112">
        <f ca="1">OFFSET(IND!AC$28,$E15,0)</f>
        <v>0.88770652606483491</v>
      </c>
      <c r="AA15" s="112">
        <f ca="1">OFFSET(IND!AD$28,$E15,0)</f>
        <v>0.90125796720074591</v>
      </c>
      <c r="AB15" s="112">
        <f ca="1">OFFSET(IND!AE$28,$E15,0)</f>
        <v>0.91558537387652894</v>
      </c>
      <c r="AC15" s="112">
        <f ca="1">OFFSET(IND!AF$28,$E15,0)</f>
        <v>0.93002308249197652</v>
      </c>
      <c r="AD15" s="112">
        <f ca="1">OFFSET(IND!AG$28,$E15,0)</f>
        <v>0.73955186100324533</v>
      </c>
      <c r="AE15" s="112">
        <f ca="1">OFFSET(IND!AH$28,$E15,0)</f>
        <v>0.58112523310540276</v>
      </c>
      <c r="AF15" s="112">
        <f ca="1">OFFSET(IND!AI$28,$E15,0)</f>
        <v>0.56203793987518136</v>
      </c>
      <c r="AG15" s="112">
        <f ca="1">OFFSET(IND!AJ$28,$E15,0)</f>
        <v>0.58070553699797689</v>
      </c>
      <c r="AH15" s="112">
        <f ca="1">OFFSET(IND!AK$28,$E15,0)</f>
        <v>0.60362121252816991</v>
      </c>
      <c r="AI15" s="112">
        <f ca="1">OFFSET(IND!AL$28,$E15,0)</f>
        <v>0.60435314596724787</v>
      </c>
      <c r="AJ15" s="112">
        <f ca="1">OFFSET(IND!AM$28,$E15,0)</f>
        <v>0.70911420089213728</v>
      </c>
      <c r="AK15" s="112">
        <f ca="1">OFFSET(IND!AN$28,$E15,0)</f>
        <v>0.84208533621942139</v>
      </c>
      <c r="AL15" s="112">
        <f ca="1">OFFSET(IND!AO$28,$E15,0)</f>
        <v>1.075115846404527</v>
      </c>
      <c r="AM15" s="112">
        <f ca="1">OFFSET(IND!AP$28,$E15,0)</f>
        <v>1.312848036656697</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0.50211724679562841</v>
      </c>
      <c r="Q16" s="112">
        <f ca="1">OFFSET(IND!T$28,$E16,0)</f>
        <v>0.49916490827401377</v>
      </c>
      <c r="R16" s="112">
        <f ca="1">OFFSET(IND!U$28,$E16,0)</f>
        <v>0.49927693333068496</v>
      </c>
      <c r="S16" s="112">
        <f ca="1">OFFSET(IND!V$28,$E16,0)</f>
        <v>0.49830983371268311</v>
      </c>
      <c r="T16" s="181">
        <f ca="1">OFFSET(IND!W$28,$E16,0)</f>
        <v>0.4969910583874918</v>
      </c>
      <c r="U16" s="112">
        <f ca="1">OFFSET(IND!X$28,$E16,0)</f>
        <v>0.50213579281833542</v>
      </c>
      <c r="V16" s="112">
        <f ca="1">OFFSET(IND!Y$28,$E16,0)</f>
        <v>0.50716265393664572</v>
      </c>
      <c r="W16" s="112">
        <f ca="1">OFFSET(IND!Z$28,$E16,0)</f>
        <v>0.51511636950058626</v>
      </c>
      <c r="X16" s="112">
        <f ca="1">OFFSET(IND!AA$28,$E16,0)</f>
        <v>0.51945109199998352</v>
      </c>
      <c r="Y16" s="112">
        <f ca="1">OFFSET(IND!AB$28,$E16,0)</f>
        <v>0.52514116654651388</v>
      </c>
      <c r="Z16" s="112">
        <f ca="1">OFFSET(IND!AC$28,$E16,0)</f>
        <v>0.53262391563890088</v>
      </c>
      <c r="AA16" s="112">
        <f ca="1">OFFSET(IND!AD$28,$E16,0)</f>
        <v>0.54075478032044744</v>
      </c>
      <c r="AB16" s="112">
        <f ca="1">OFFSET(IND!AE$28,$E16,0)</f>
        <v>0.54935122432591721</v>
      </c>
      <c r="AC16" s="112">
        <f ca="1">OFFSET(IND!AF$28,$E16,0)</f>
        <v>0.55801384949518573</v>
      </c>
      <c r="AD16" s="112">
        <f ca="1">OFFSET(IND!AG$28,$E16,0)</f>
        <v>0.44373111660194703</v>
      </c>
      <c r="AE16" s="112">
        <f ca="1">OFFSET(IND!AH$28,$E16,0)</f>
        <v>0.3486751398632415</v>
      </c>
      <c r="AF16" s="112">
        <f ca="1">OFFSET(IND!AI$28,$E16,0)</f>
        <v>0.33722276392510869</v>
      </c>
      <c r="AG16" s="112">
        <f ca="1">OFFSET(IND!AJ$28,$E16,0)</f>
        <v>0.34842332219878597</v>
      </c>
      <c r="AH16" s="112">
        <f ca="1">OFFSET(IND!AK$28,$E16,0)</f>
        <v>0.36217272751690177</v>
      </c>
      <c r="AI16" s="112">
        <f ca="1">OFFSET(IND!AL$28,$E16,0)</f>
        <v>0.36261188758034857</v>
      </c>
      <c r="AJ16" s="112">
        <f ca="1">OFFSET(IND!AM$28,$E16,0)</f>
        <v>0.42546852053528222</v>
      </c>
      <c r="AK16" s="112">
        <f ca="1">OFFSET(IND!AN$28,$E16,0)</f>
        <v>0.50525120173165261</v>
      </c>
      <c r="AL16" s="112">
        <f ca="1">OFFSET(IND!AO$28,$E16,0)</f>
        <v>0.64506950784271588</v>
      </c>
      <c r="AM16" s="112">
        <f ca="1">OFFSET(IND!AP$28,$E16,0)</f>
        <v>0.78770882199401782</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6.6948966239417125</v>
      </c>
      <c r="Q17" s="112">
        <f ca="1">OFFSET(IND!T$28,$E17,0)</f>
        <v>6.6555321103201841</v>
      </c>
      <c r="R17" s="112">
        <f ca="1">OFFSET(IND!U$28,$E17,0)</f>
        <v>6.657025777742466</v>
      </c>
      <c r="S17" s="112">
        <f ca="1">OFFSET(IND!V$28,$E17,0)</f>
        <v>6.6441311161691079</v>
      </c>
      <c r="T17" s="181">
        <f ca="1">OFFSET(IND!W$28,$E17,0)</f>
        <v>6.6265474451665574</v>
      </c>
      <c r="U17" s="112">
        <f ca="1">OFFSET(IND!X$28,$E17,0)</f>
        <v>6.6951439042444729</v>
      </c>
      <c r="V17" s="112">
        <f ca="1">OFFSET(IND!Y$28,$E17,0)</f>
        <v>6.7621687191552766</v>
      </c>
      <c r="W17" s="112">
        <f ca="1">OFFSET(IND!Z$28,$E17,0)</f>
        <v>6.8682182600078177</v>
      </c>
      <c r="X17" s="112">
        <f ca="1">OFFSET(IND!AA$28,$E17,0)</f>
        <v>6.9260145599997811</v>
      </c>
      <c r="Y17" s="112">
        <f ca="1">OFFSET(IND!AB$28,$E17,0)</f>
        <v>7.0018822206201863</v>
      </c>
      <c r="Z17" s="112">
        <f ca="1">OFFSET(IND!AC$28,$E17,0)</f>
        <v>7.1016522085186793</v>
      </c>
      <c r="AA17" s="112">
        <f ca="1">OFFSET(IND!AD$28,$E17,0)</f>
        <v>7.2100637376059673</v>
      </c>
      <c r="AB17" s="112">
        <f ca="1">OFFSET(IND!AE$28,$E17,0)</f>
        <v>7.3246829910122315</v>
      </c>
      <c r="AC17" s="112">
        <f ca="1">OFFSET(IND!AF$28,$E17,0)</f>
        <v>7.4401846599358121</v>
      </c>
      <c r="AD17" s="112">
        <f ca="1">OFFSET(IND!AG$28,$E17,0)</f>
        <v>5.9164148880259626</v>
      </c>
      <c r="AE17" s="112">
        <f ca="1">OFFSET(IND!AH$28,$E17,0)</f>
        <v>4.6490018648432221</v>
      </c>
      <c r="AF17" s="112">
        <f ca="1">OFFSET(IND!AI$28,$E17,0)</f>
        <v>4.4963035190014509</v>
      </c>
      <c r="AG17" s="112">
        <f ca="1">OFFSET(IND!AJ$28,$E17,0)</f>
        <v>4.6456442959838151</v>
      </c>
      <c r="AH17" s="112">
        <f ca="1">OFFSET(IND!AK$28,$E17,0)</f>
        <v>4.8289697002253593</v>
      </c>
      <c r="AI17" s="112">
        <f ca="1">OFFSET(IND!AL$28,$E17,0)</f>
        <v>4.834825167737983</v>
      </c>
      <c r="AJ17" s="112">
        <f ca="1">OFFSET(IND!AM$28,$E17,0)</f>
        <v>5.6729136071370982</v>
      </c>
      <c r="AK17" s="112">
        <f ca="1">OFFSET(IND!AN$28,$E17,0)</f>
        <v>6.7366826897553711</v>
      </c>
      <c r="AL17" s="112">
        <f ca="1">OFFSET(IND!AO$28,$E17,0)</f>
        <v>8.6009267712362156</v>
      </c>
      <c r="AM17" s="112">
        <f ca="1">OFFSET(IND!AP$28,$E17,0)</f>
        <v>10.502784293253576</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11.716069091897994</v>
      </c>
      <c r="Q18" s="112">
        <f ca="1">OFFSET(IND!T$28,$E18,0)</f>
        <v>11.64718119306032</v>
      </c>
      <c r="R18" s="112">
        <f ca="1">OFFSET(IND!U$28,$E18,0)</f>
        <v>11.649795111049313</v>
      </c>
      <c r="S18" s="112">
        <f ca="1">OFFSET(IND!V$28,$E18,0)</f>
        <v>11.627229453295937</v>
      </c>
      <c r="T18" s="181">
        <f ca="1">OFFSET(IND!W$28,$E18,0)</f>
        <v>11.596458029041473</v>
      </c>
      <c r="U18" s="112">
        <f ca="1">OFFSET(IND!X$28,$E18,0)</f>
        <v>11.716501832427825</v>
      </c>
      <c r="V18" s="112">
        <f ca="1">OFFSET(IND!Y$28,$E18,0)</f>
        <v>11.833795258521732</v>
      </c>
      <c r="W18" s="112">
        <f ca="1">OFFSET(IND!Z$28,$E18,0)</f>
        <v>12.01938195501368</v>
      </c>
      <c r="X18" s="112">
        <f ca="1">OFFSET(IND!AA$28,$E18,0)</f>
        <v>12.120525479999616</v>
      </c>
      <c r="Y18" s="112">
        <f ca="1">OFFSET(IND!AB$28,$E18,0)</f>
        <v>12.253293886085325</v>
      </c>
      <c r="Z18" s="112">
        <f ca="1">OFFSET(IND!AC$28,$E18,0)</f>
        <v>12.427891364907687</v>
      </c>
      <c r="AA18" s="112">
        <f ca="1">OFFSET(IND!AD$28,$E18,0)</f>
        <v>12.61761154081044</v>
      </c>
      <c r="AB18" s="112">
        <f ca="1">OFFSET(IND!AE$28,$E18,0)</f>
        <v>12.818195234271402</v>
      </c>
      <c r="AC18" s="112">
        <f ca="1">OFFSET(IND!AF$28,$E18,0)</f>
        <v>13.020323154887667</v>
      </c>
      <c r="AD18" s="112">
        <f ca="1">OFFSET(IND!AG$28,$E18,0)</f>
        <v>10.353726054045431</v>
      </c>
      <c r="AE18" s="112">
        <f ca="1">OFFSET(IND!AH$28,$E18,0)</f>
        <v>8.1357532634756353</v>
      </c>
      <c r="AF18" s="112">
        <f ca="1">OFFSET(IND!AI$28,$E18,0)</f>
        <v>7.8685311582525364</v>
      </c>
      <c r="AG18" s="112">
        <f ca="1">OFFSET(IND!AJ$28,$E18,0)</f>
        <v>8.1298775179716731</v>
      </c>
      <c r="AH18" s="112">
        <f ca="1">OFFSET(IND!AK$28,$E18,0)</f>
        <v>8.4506969753943757</v>
      </c>
      <c r="AI18" s="112">
        <f ca="1">OFFSET(IND!AL$28,$E18,0)</f>
        <v>8.4609440435414669</v>
      </c>
      <c r="AJ18" s="112">
        <f ca="1">OFFSET(IND!AM$28,$E18,0)</f>
        <v>9.9275988124899186</v>
      </c>
      <c r="AK18" s="112">
        <f ca="1">OFFSET(IND!AN$28,$E18,0)</f>
        <v>11.789194707071895</v>
      </c>
      <c r="AL18" s="112">
        <f ca="1">OFFSET(IND!AO$28,$E18,0)</f>
        <v>15.051621849663372</v>
      </c>
      <c r="AM18" s="112">
        <f ca="1">OFFSET(IND!AP$28,$E18,0)</f>
        <v>18.379872513193749</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19.96766735136714</v>
      </c>
      <c r="Q19" s="112">
        <f ca="1">OFFSET(IND!T$28,$E19,0)</f>
        <v>19.850261877079134</v>
      </c>
      <c r="R19" s="112">
        <f ca="1">OFFSET(IND!U$28,$E19,0)</f>
        <v>19.854716770992663</v>
      </c>
      <c r="S19" s="112">
        <f ca="1">OFFSET(IND!V$28,$E19,0)</f>
        <v>19.816258176727818</v>
      </c>
      <c r="T19" s="181">
        <f ca="1">OFFSET(IND!W$28,$E19,0)</f>
        <v>19.763814515067796</v>
      </c>
      <c r="U19" s="112">
        <f ca="1">OFFSET(IND!X$28,$E19,0)</f>
        <v>19.968404869973536</v>
      </c>
      <c r="V19" s="112">
        <f ca="1">OFFSET(IND!Y$28,$E19,0)</f>
        <v>20.168307763714996</v>
      </c>
      <c r="W19" s="112">
        <f ca="1">OFFSET(IND!Z$28,$E19,0)</f>
        <v>20.484602707976887</v>
      </c>
      <c r="X19" s="112">
        <f ca="1">OFFSET(IND!AA$28,$E19,0)</f>
        <v>20.656981365513182</v>
      </c>
      <c r="Y19" s="112">
        <f ca="1">OFFSET(IND!AB$28,$E19,0)</f>
        <v>20.883258229083744</v>
      </c>
      <c r="Z19" s="112">
        <f ca="1">OFFSET(IND!AC$28,$E19,0)</f>
        <v>21.18082427706166</v>
      </c>
      <c r="AA19" s="112">
        <f ca="1">OFFSET(IND!AD$28,$E19,0)</f>
        <v>21.504163899980814</v>
      </c>
      <c r="AB19" s="112">
        <f ca="1">OFFSET(IND!AE$28,$E19,0)</f>
        <v>21.846018188797427</v>
      </c>
      <c r="AC19" s="112">
        <f ca="1">OFFSET(IND!AF$28,$E19,0)</f>
        <v>22.190504300105882</v>
      </c>
      <c r="AD19" s="112">
        <f ca="1">OFFSET(IND!AG$28,$E19,0)</f>
        <v>17.64582950755462</v>
      </c>
      <c r="AE19" s="112">
        <f ca="1">OFFSET(IND!AH$28,$E19,0)</f>
        <v>13.865744008817893</v>
      </c>
      <c r="AF19" s="112">
        <f ca="1">OFFSET(IND!AI$28,$E19,0)</f>
        <v>13.410318040929335</v>
      </c>
      <c r="AG19" s="112">
        <f ca="1">OFFSET(IND!AJ$28,$E19,0)</f>
        <v>13.855729990400611</v>
      </c>
      <c r="AH19" s="112">
        <f ca="1">OFFSET(IND!AK$28,$E19,0)</f>
        <v>14.402501792053142</v>
      </c>
      <c r="AI19" s="112">
        <f ca="1">OFFSET(IND!AL$28,$E19,0)</f>
        <v>14.419965844755717</v>
      </c>
      <c r="AJ19" s="112">
        <f ca="1">OFFSET(IND!AM$28,$E19,0)</f>
        <v>16.919581911881064</v>
      </c>
      <c r="AK19" s="112">
        <f ca="1">OFFSET(IND!AN$28,$E19,0)</f>
        <v>20.092295155044589</v>
      </c>
      <c r="AL19" s="112">
        <f ca="1">OFFSET(IND!AO$28,$E19,0)</f>
        <v>25.652441602660382</v>
      </c>
      <c r="AM19" s="112">
        <f ca="1">OFFSET(IND!AP$28,$E19,0)</f>
        <v>31.324770912949173</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27.509986992518588</v>
      </c>
      <c r="Q20" s="112">
        <f ca="1">OFFSET(IND!T$28,$E20,0)</f>
        <v>27.348234344416088</v>
      </c>
      <c r="R20" s="112">
        <f ca="1">OFFSET(IND!U$28,$E20,0)</f>
        <v>27.35437197038199</v>
      </c>
      <c r="S20" s="112">
        <f ca="1">OFFSET(IND!V$28,$E20,0)</f>
        <v>27.301386541019653</v>
      </c>
      <c r="T20" s="181">
        <f ca="1">OFFSET(IND!W$28,$E20,0)</f>
        <v>27.229133511924172</v>
      </c>
      <c r="U20" s="112">
        <f ca="1">OFFSET(IND!X$28,$E20,0)</f>
        <v>27.511003091540658</v>
      </c>
      <c r="V20" s="112">
        <f ca="1">OFFSET(IND!Y$28,$E20,0)</f>
        <v>27.786414631097273</v>
      </c>
      <c r="W20" s="112">
        <f ca="1">OFFSET(IND!Z$28,$E20,0)</f>
        <v>28.222182597847191</v>
      </c>
      <c r="X20" s="112">
        <f ca="1">OFFSET(IND!AA$28,$E20,0)</f>
        <v>28.459673264291343</v>
      </c>
      <c r="Y20" s="112">
        <f ca="1">OFFSET(IND!AB$28,$E20,0)</f>
        <v>28.771420924345776</v>
      </c>
      <c r="Z20" s="112">
        <f ca="1">OFFSET(IND!AC$28,$E20,0)</f>
        <v>29.181385591987695</v>
      </c>
      <c r="AA20" s="112">
        <f ca="1">OFFSET(IND!AD$28,$E20,0)</f>
        <v>29.626859200103606</v>
      </c>
      <c r="AB20" s="112">
        <f ca="1">OFFSET(IND!AE$28,$E20,0)</f>
        <v>30.097840956419663</v>
      </c>
      <c r="AC20" s="112">
        <f ca="1">OFFSET(IND!AF$28,$E20,0)</f>
        <v>30.572448644660728</v>
      </c>
      <c r="AD20" s="112">
        <f ca="1">OFFSET(IND!AG$28,$E20,0)</f>
        <v>24.311129171119305</v>
      </c>
      <c r="AE20" s="112">
        <f ca="1">OFFSET(IND!AH$28,$E20,0)</f>
        <v>19.103204726517841</v>
      </c>
      <c r="AF20" s="112">
        <f ca="1">OFFSET(IND!AI$28,$E20,0)</f>
        <v>18.475752243851577</v>
      </c>
      <c r="AG20" s="112">
        <f ca="1">OFFSET(IND!AJ$28,$E20,0)</f>
        <v>19.089408146699348</v>
      </c>
      <c r="AH20" s="112">
        <f ca="1">OFFSET(IND!AK$28,$E20,0)</f>
        <v>19.84271021682359</v>
      </c>
      <c r="AI20" s="112">
        <f ca="1">OFFSET(IND!AL$28,$E20,0)</f>
        <v>19.866770907250288</v>
      </c>
      <c r="AJ20" s="112">
        <f ca="1">OFFSET(IND!AM$28,$E20,0)</f>
        <v>23.310558520639223</v>
      </c>
      <c r="AK20" s="112">
        <f ca="1">OFFSET(IND!AN$28,$E20,0)</f>
        <v>27.681690036131148</v>
      </c>
      <c r="AL20" s="112">
        <f ca="1">OFFSET(IND!AO$28,$E20,0)</f>
        <v>35.342051847994775</v>
      </c>
      <c r="AM20" s="112">
        <f ca="1">OFFSET(IND!AP$28,$E20,0)</f>
        <v>43.15697097687552</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3.1461969056021784E-2</v>
      </c>
      <c r="Q21" s="112">
        <f ca="1">OFFSET(IND!T$28,$E21,0)</f>
        <v>3.2075563179705828E-2</v>
      </c>
      <c r="R21" s="112">
        <f ca="1">OFFSET(IND!U$28,$E21,0)</f>
        <v>3.2812474744637936E-2</v>
      </c>
      <c r="S21" s="112">
        <f ca="1">OFFSET(IND!V$28,$E21,0)</f>
        <v>3.3490917667092411E-2</v>
      </c>
      <c r="T21" s="181">
        <f ca="1">OFFSET(IND!W$28,$E21,0)</f>
        <v>3.4126669897861776E-2</v>
      </c>
      <c r="U21" s="112">
        <f ca="1">OFFSET(IND!X$28,$E21,0)</f>
        <v>3.4885152897563353E-2</v>
      </c>
      <c r="V21" s="112">
        <f ca="1">OFFSET(IND!Y$28,$E21,0)</f>
        <v>3.5587282368104892E-2</v>
      </c>
      <c r="W21" s="112">
        <f ca="1">OFFSET(IND!Z$28,$E21,0)</f>
        <v>3.7218016936018769E-2</v>
      </c>
      <c r="X21" s="112">
        <f ca="1">OFFSET(IND!AA$28,$E21,0)</f>
        <v>3.8401221378759121E-2</v>
      </c>
      <c r="Y21" s="112">
        <f ca="1">OFFSET(IND!AB$28,$E21,0)</f>
        <v>3.94009394270717E-2</v>
      </c>
      <c r="Z21" s="112">
        <f ca="1">OFFSET(IND!AC$28,$E21,0)</f>
        <v>4.050441427316185E-2</v>
      </c>
      <c r="AA21" s="112">
        <f ca="1">OFFSET(IND!AD$28,$E21,0)</f>
        <v>4.1597235998523205E-2</v>
      </c>
      <c r="AB21" s="112">
        <f ca="1">OFFSET(IND!AE$28,$E21,0)</f>
        <v>4.26876828714726E-2</v>
      </c>
      <c r="AC21" s="112">
        <f ca="1">OFFSET(IND!AF$28,$E21,0)</f>
        <v>4.382899076351341E-2</v>
      </c>
      <c r="AD21" s="112">
        <f ca="1">OFFSET(IND!AG$28,$E21,0)</f>
        <v>4.6078135390584446E-2</v>
      </c>
      <c r="AE21" s="112">
        <f ca="1">OFFSET(IND!AH$28,$E21,0)</f>
        <v>4.8225702468598246E-2</v>
      </c>
      <c r="AF21" s="112">
        <f ca="1">OFFSET(IND!AI$28,$E21,0)</f>
        <v>4.9297711395660908E-2</v>
      </c>
      <c r="AG21" s="112">
        <f ca="1">OFFSET(IND!AJ$28,$E21,0)</f>
        <v>5.0160401171342288E-2</v>
      </c>
      <c r="AH21" s="112">
        <f ca="1">OFFSET(IND!AK$28,$E21,0)</f>
        <v>5.0882008734042999E-2</v>
      </c>
      <c r="AI21" s="112">
        <f ca="1">OFFSET(IND!AL$28,$E21,0)</f>
        <v>5.1772181750055844E-2</v>
      </c>
      <c r="AJ21" s="112">
        <f ca="1">OFFSET(IND!AM$28,$E21,0)</f>
        <v>5.7417059582340481E-2</v>
      </c>
      <c r="AK21" s="112">
        <f ca="1">OFFSET(IND!AN$28,$E21,0)</f>
        <v>6.4314687518079103E-2</v>
      </c>
      <c r="AL21" s="112">
        <f ca="1">OFFSET(IND!AO$28,$E21,0)</f>
        <v>7.6648401602193064E-2</v>
      </c>
      <c r="AM21" s="112">
        <f ca="1">OFFSET(IND!AP$28,$E21,0)</f>
        <v>8.9190907370216441E-2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7.2362528828850099</v>
      </c>
      <c r="Q22" s="112">
        <f ca="1">OFFSET(IND!T$28,$E22,0)</f>
        <v>7.3773795313323403</v>
      </c>
      <c r="R22" s="112">
        <f ca="1">OFFSET(IND!U$28,$E22,0)</f>
        <v>7.5468691912667261</v>
      </c>
      <c r="S22" s="112">
        <f ca="1">OFFSET(IND!V$28,$E22,0)</f>
        <v>7.7029110634312552</v>
      </c>
      <c r="T22" s="181">
        <f ca="1">OFFSET(IND!W$28,$E22,0)</f>
        <v>7.8491340765082089</v>
      </c>
      <c r="U22" s="112">
        <f ca="1">OFFSET(IND!X$28,$E22,0)</f>
        <v>8.0235851664395703</v>
      </c>
      <c r="V22" s="112">
        <f ca="1">OFFSET(IND!Y$28,$E22,0)</f>
        <v>8.1850749446641249</v>
      </c>
      <c r="W22" s="112">
        <f ca="1">OFFSET(IND!Z$28,$E22,0)</f>
        <v>8.5601438952843178</v>
      </c>
      <c r="X22" s="112">
        <f ca="1">OFFSET(IND!AA$28,$E22,0)</f>
        <v>8.8322809171145984</v>
      </c>
      <c r="Y22" s="112">
        <f ca="1">OFFSET(IND!AB$28,$E22,0)</f>
        <v>9.0622160682264923</v>
      </c>
      <c r="Z22" s="112">
        <f ca="1">OFFSET(IND!AC$28,$E22,0)</f>
        <v>9.3160152828272267</v>
      </c>
      <c r="AA22" s="112">
        <f ca="1">OFFSET(IND!AD$28,$E22,0)</f>
        <v>9.5673642796603389</v>
      </c>
      <c r="AB22" s="112">
        <f ca="1">OFFSET(IND!AE$28,$E22,0)</f>
        <v>9.8181670604387001</v>
      </c>
      <c r="AC22" s="112">
        <f ca="1">OFFSET(IND!AF$28,$E22,0)</f>
        <v>10.080667875608086</v>
      </c>
      <c r="AD22" s="112">
        <f ca="1">OFFSET(IND!AG$28,$E22,0)</f>
        <v>10.597971139834424</v>
      </c>
      <c r="AE22" s="112">
        <f ca="1">OFFSET(IND!AH$28,$E22,0)</f>
        <v>11.091911567777599</v>
      </c>
      <c r="AF22" s="112">
        <f ca="1">OFFSET(IND!AI$28,$E22,0)</f>
        <v>11.338473621002011</v>
      </c>
      <c r="AG22" s="112">
        <f ca="1">OFFSET(IND!AJ$28,$E22,0)</f>
        <v>11.536892269408728</v>
      </c>
      <c r="AH22" s="112">
        <f ca="1">OFFSET(IND!AK$28,$E22,0)</f>
        <v>11.702862008829891</v>
      </c>
      <c r="AI22" s="112">
        <f ca="1">OFFSET(IND!AL$28,$E22,0)</f>
        <v>11.907601802512845</v>
      </c>
      <c r="AJ22" s="112">
        <f ca="1">OFFSET(IND!AM$28,$E22,0)</f>
        <v>13.205923703938312</v>
      </c>
      <c r="AK22" s="112">
        <f ca="1">OFFSET(IND!AN$28,$E22,0)</f>
        <v>14.792378129158195</v>
      </c>
      <c r="AL22" s="112">
        <f ca="1">OFFSET(IND!AO$28,$E22,0)</f>
        <v>17.629132368504404</v>
      </c>
      <c r="AM22" s="112">
        <f ca="1">OFFSET(IND!AP$28,$E22,0)</f>
        <v>20.513908695149784</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0.50339150489634854</v>
      </c>
      <c r="Q24" s="112">
        <f ca="1">OFFSET(IND!T$28,$E24,0)</f>
        <v>0.51320901087529325</v>
      </c>
      <c r="R24" s="112">
        <f ca="1">OFFSET(IND!U$28,$E24,0)</f>
        <v>0.52499959591420697</v>
      </c>
      <c r="S24" s="112">
        <f ca="1">OFFSET(IND!V$28,$E24,0)</f>
        <v>0.53585468267347858</v>
      </c>
      <c r="T24" s="181">
        <f ca="1">OFFSET(IND!W$28,$E24,0)</f>
        <v>0.54602671836578842</v>
      </c>
      <c r="U24" s="112">
        <f ca="1">OFFSET(IND!X$28,$E24,0)</f>
        <v>0.55816244636101364</v>
      </c>
      <c r="V24" s="112">
        <f ca="1">OFFSET(IND!Y$28,$E24,0)</f>
        <v>0.56939651788967827</v>
      </c>
      <c r="W24" s="112">
        <f ca="1">OFFSET(IND!Z$28,$E24,0)</f>
        <v>0.5954882709763003</v>
      </c>
      <c r="X24" s="112">
        <f ca="1">OFFSET(IND!AA$28,$E24,0)</f>
        <v>0.61441954206014593</v>
      </c>
      <c r="Y24" s="112">
        <f ca="1">OFFSET(IND!AB$28,$E24,0)</f>
        <v>0.63041503083314721</v>
      </c>
      <c r="Z24" s="112">
        <f ca="1">OFFSET(IND!AC$28,$E24,0)</f>
        <v>0.6480706283705896</v>
      </c>
      <c r="AA24" s="112">
        <f ca="1">OFFSET(IND!AD$28,$E24,0)</f>
        <v>0.66555577597637128</v>
      </c>
      <c r="AB24" s="112">
        <f ca="1">OFFSET(IND!AE$28,$E24,0)</f>
        <v>0.6830029259435616</v>
      </c>
      <c r="AC24" s="112">
        <f ca="1">OFFSET(IND!AF$28,$E24,0)</f>
        <v>0.70126385221621457</v>
      </c>
      <c r="AD24" s="112">
        <f ca="1">OFFSET(IND!AG$28,$E24,0)</f>
        <v>0.73725016624935114</v>
      </c>
      <c r="AE24" s="112">
        <f ca="1">OFFSET(IND!AH$28,$E24,0)</f>
        <v>0.77161123949757193</v>
      </c>
      <c r="AF24" s="112">
        <f ca="1">OFFSET(IND!AI$28,$E24,0)</f>
        <v>0.78876338233057453</v>
      </c>
      <c r="AG24" s="112">
        <f ca="1">OFFSET(IND!AJ$28,$E24,0)</f>
        <v>0.80256641874147661</v>
      </c>
      <c r="AH24" s="112">
        <f ca="1">OFFSET(IND!AK$28,$E24,0)</f>
        <v>0.81411213974468799</v>
      </c>
      <c r="AI24" s="112">
        <f ca="1">OFFSET(IND!AL$28,$E24,0)</f>
        <v>0.82835490800089351</v>
      </c>
      <c r="AJ24" s="112">
        <f ca="1">OFFSET(IND!AM$28,$E24,0)</f>
        <v>0.91867295331744769</v>
      </c>
      <c r="AK24" s="112">
        <f ca="1">OFFSET(IND!AN$28,$E24,0)</f>
        <v>1.0290350002892656</v>
      </c>
      <c r="AL24" s="112">
        <f ca="1">OFFSET(IND!AO$28,$E24,0)</f>
        <v>1.226374425635089</v>
      </c>
      <c r="AM24" s="112">
        <f ca="1">OFFSET(IND!AP$28,$E24,0)</f>
        <v>1.4270545179234631</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0.84947316451258792</v>
      </c>
      <c r="Q25" s="112">
        <f ca="1">OFFSET(IND!T$28,$E25,0)</f>
        <v>0.8660402058520571</v>
      </c>
      <c r="R25" s="112">
        <f ca="1">OFFSET(IND!U$28,$E25,0)</f>
        <v>0.88593681810522407</v>
      </c>
      <c r="S25" s="112">
        <f ca="1">OFFSET(IND!V$28,$E25,0)</f>
        <v>0.90425477701149481</v>
      </c>
      <c r="T25" s="181">
        <f ca="1">OFFSET(IND!W$28,$E25,0)</f>
        <v>0.92142008724226765</v>
      </c>
      <c r="U25" s="112">
        <f ca="1">OFFSET(IND!X$28,$E25,0)</f>
        <v>0.94189912823421007</v>
      </c>
      <c r="V25" s="112">
        <f ca="1">OFFSET(IND!Y$28,$E25,0)</f>
        <v>0.96085662393883164</v>
      </c>
      <c r="W25" s="112">
        <f ca="1">OFFSET(IND!Z$28,$E25,0)</f>
        <v>1.0048864572725065</v>
      </c>
      <c r="X25" s="112">
        <f ca="1">OFFSET(IND!AA$28,$E25,0)</f>
        <v>1.0368329772264959</v>
      </c>
      <c r="Y25" s="112">
        <f ca="1">OFFSET(IND!AB$28,$E25,0)</f>
        <v>1.0638253645309357</v>
      </c>
      <c r="Z25" s="112">
        <f ca="1">OFFSET(IND!AC$28,$E25,0)</f>
        <v>1.0936191853753696</v>
      </c>
      <c r="AA25" s="112">
        <f ca="1">OFFSET(IND!AD$28,$E25,0)</f>
        <v>1.1231253719601262</v>
      </c>
      <c r="AB25" s="112">
        <f ca="1">OFFSET(IND!AE$28,$E25,0)</f>
        <v>1.1525674375297599</v>
      </c>
      <c r="AC25" s="112">
        <f ca="1">OFFSET(IND!AF$28,$E25,0)</f>
        <v>1.1833827506148618</v>
      </c>
      <c r="AD25" s="112">
        <f ca="1">OFFSET(IND!AG$28,$E25,0)</f>
        <v>1.2441096555457798</v>
      </c>
      <c r="AE25" s="112">
        <f ca="1">OFFSET(IND!AH$28,$E25,0)</f>
        <v>1.3020939666521525</v>
      </c>
      <c r="AF25" s="112">
        <f ca="1">OFFSET(IND!AI$28,$E25,0)</f>
        <v>1.3310382076828444</v>
      </c>
      <c r="AG25" s="112">
        <f ca="1">OFFSET(IND!AJ$28,$E25,0)</f>
        <v>1.3543308316262417</v>
      </c>
      <c r="AH25" s="112">
        <f ca="1">OFFSET(IND!AK$28,$E25,0)</f>
        <v>1.373814235819161</v>
      </c>
      <c r="AI25" s="112">
        <f ca="1">OFFSET(IND!AL$28,$E25,0)</f>
        <v>1.3978489072515077</v>
      </c>
      <c r="AJ25" s="112">
        <f ca="1">OFFSET(IND!AM$28,$E25,0)</f>
        <v>1.5502606087231929</v>
      </c>
      <c r="AK25" s="112">
        <f ca="1">OFFSET(IND!AN$28,$E25,0)</f>
        <v>1.7364965629881355</v>
      </c>
      <c r="AL25" s="112">
        <f ca="1">OFFSET(IND!AO$28,$E25,0)</f>
        <v>2.0695068432592123</v>
      </c>
      <c r="AM25" s="112">
        <f ca="1">OFFSET(IND!AP$28,$E25,0)</f>
        <v>2.4081544989958434</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1.1011689169607621</v>
      </c>
      <c r="Q26" s="112">
        <f ca="1">OFFSET(IND!T$28,$E26,0)</f>
        <v>1.1226447112897038</v>
      </c>
      <c r="R26" s="112">
        <f ca="1">OFFSET(IND!U$28,$E26,0)</f>
        <v>1.1484366160623276</v>
      </c>
      <c r="S26" s="112">
        <f ca="1">OFFSET(IND!V$28,$E26,0)</f>
        <v>1.1721821183482342</v>
      </c>
      <c r="T26" s="181">
        <f ca="1">OFFSET(IND!W$28,$E26,0)</f>
        <v>1.1944334464251618</v>
      </c>
      <c r="U26" s="112">
        <f ca="1">OFFSET(IND!X$28,$E26,0)</f>
        <v>1.2209803514147168</v>
      </c>
      <c r="V26" s="112">
        <f ca="1">OFFSET(IND!Y$28,$E26,0)</f>
        <v>1.2455548828836707</v>
      </c>
      <c r="W26" s="112">
        <f ca="1">OFFSET(IND!Z$28,$E26,0)</f>
        <v>1.3026305927606565</v>
      </c>
      <c r="X26" s="112">
        <f ca="1">OFFSET(IND!AA$28,$E26,0)</f>
        <v>1.3440427482565687</v>
      </c>
      <c r="Y26" s="112">
        <f ca="1">OFFSET(IND!AB$28,$E26,0)</f>
        <v>1.3790328799475091</v>
      </c>
      <c r="Z26" s="112">
        <f ca="1">OFFSET(IND!AC$28,$E26,0)</f>
        <v>1.4176544995606644</v>
      </c>
      <c r="AA26" s="112">
        <f ca="1">OFFSET(IND!AD$28,$E26,0)</f>
        <v>1.4559032599483119</v>
      </c>
      <c r="AB26" s="112">
        <f ca="1">OFFSET(IND!AE$28,$E26,0)</f>
        <v>1.4940689005015406</v>
      </c>
      <c r="AC26" s="112">
        <f ca="1">OFFSET(IND!AF$28,$E26,0)</f>
        <v>1.5340146767229688</v>
      </c>
      <c r="AD26" s="112">
        <f ca="1">OFFSET(IND!AG$28,$E26,0)</f>
        <v>1.6127347386704551</v>
      </c>
      <c r="AE26" s="112">
        <f ca="1">OFFSET(IND!AH$28,$E26,0)</f>
        <v>1.6878995864009381</v>
      </c>
      <c r="AF26" s="112">
        <f ca="1">OFFSET(IND!AI$28,$E26,0)</f>
        <v>1.7254198988481311</v>
      </c>
      <c r="AG26" s="112">
        <f ca="1">OFFSET(IND!AJ$28,$E26,0)</f>
        <v>1.7556140409969794</v>
      </c>
      <c r="AH26" s="112">
        <f ca="1">OFFSET(IND!AK$28,$E26,0)</f>
        <v>1.7808703056915043</v>
      </c>
      <c r="AI26" s="112">
        <f ca="1">OFFSET(IND!AL$28,$E26,0)</f>
        <v>1.8120263612519538</v>
      </c>
      <c r="AJ26" s="112">
        <f ca="1">OFFSET(IND!AM$28,$E26,0)</f>
        <v>2.0095970853819161</v>
      </c>
      <c r="AK26" s="112">
        <f ca="1">OFFSET(IND!AN$28,$E26,0)</f>
        <v>2.2510140631327675</v>
      </c>
      <c r="AL26" s="112">
        <f ca="1">OFFSET(IND!AO$28,$E26,0)</f>
        <v>2.6826940560767558</v>
      </c>
      <c r="AM26" s="112">
        <f ca="1">OFFSET(IND!AP$28,$E26,0)</f>
        <v>3.1216817579575742</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0.23596476792016333</v>
      </c>
      <c r="Q27" s="112">
        <f ca="1">OFFSET(IND!T$28,$E27,0)</f>
        <v>0.24056672384779368</v>
      </c>
      <c r="R27" s="112">
        <f ca="1">OFFSET(IND!U$28,$E27,0)</f>
        <v>0.24609356058478452</v>
      </c>
      <c r="S27" s="112">
        <f ca="1">OFFSET(IND!V$28,$E27,0)</f>
        <v>0.25118188250319307</v>
      </c>
      <c r="T27" s="181">
        <f ca="1">OFFSET(IND!W$28,$E27,0)</f>
        <v>0.25595002423396329</v>
      </c>
      <c r="U27" s="112">
        <f ca="1">OFFSET(IND!X$28,$E27,0)</f>
        <v>0.2616386467317251</v>
      </c>
      <c r="V27" s="112">
        <f ca="1">OFFSET(IND!Y$28,$E27,0)</f>
        <v>0.26690461776078667</v>
      </c>
      <c r="W27" s="112">
        <f ca="1">OFFSET(IND!Z$28,$E27,0)</f>
        <v>0.27913512702014076</v>
      </c>
      <c r="X27" s="112">
        <f ca="1">OFFSET(IND!AA$28,$E27,0)</f>
        <v>0.2880091603406934</v>
      </c>
      <c r="Y27" s="112">
        <f ca="1">OFFSET(IND!AB$28,$E27,0)</f>
        <v>0.29550704570303776</v>
      </c>
      <c r="Z27" s="112">
        <f ca="1">OFFSET(IND!AC$28,$E27,0)</f>
        <v>0.30378310704871386</v>
      </c>
      <c r="AA27" s="112">
        <f ca="1">OFFSET(IND!AD$28,$E27,0)</f>
        <v>0.31197926998892406</v>
      </c>
      <c r="AB27" s="112">
        <f ca="1">OFFSET(IND!AE$28,$E27,0)</f>
        <v>0.32015762153604449</v>
      </c>
      <c r="AC27" s="112">
        <f ca="1">OFFSET(IND!AF$28,$E27,0)</f>
        <v>0.32871743072635057</v>
      </c>
      <c r="AD27" s="112">
        <f ca="1">OFFSET(IND!AG$28,$E27,0)</f>
        <v>0.34558601542938333</v>
      </c>
      <c r="AE27" s="112">
        <f ca="1">OFFSET(IND!AH$28,$E27,0)</f>
        <v>0.36169276851448684</v>
      </c>
      <c r="AF27" s="112">
        <f ca="1">OFFSET(IND!AI$28,$E27,0)</f>
        <v>0.36973283546745678</v>
      </c>
      <c r="AG27" s="112">
        <f ca="1">OFFSET(IND!AJ$28,$E27,0)</f>
        <v>0.37620300878506713</v>
      </c>
      <c r="AH27" s="112">
        <f ca="1">OFFSET(IND!AK$28,$E27,0)</f>
        <v>0.38161506550532248</v>
      </c>
      <c r="AI27" s="112">
        <f ca="1">OFFSET(IND!AL$28,$E27,0)</f>
        <v>0.38829136312541884</v>
      </c>
      <c r="AJ27" s="112">
        <f ca="1">OFFSET(IND!AM$28,$E27,0)</f>
        <v>0.43062794686755362</v>
      </c>
      <c r="AK27" s="112">
        <f ca="1">OFFSET(IND!AN$28,$E27,0)</f>
        <v>0.48236015638559326</v>
      </c>
      <c r="AL27" s="112">
        <f ca="1">OFFSET(IND!AO$28,$E27,0)</f>
        <v>0.57486301201644796</v>
      </c>
      <c r="AM27" s="112">
        <f ca="1">OFFSET(IND!AP$28,$E27,0)</f>
        <v>0.66893180527662333</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2.6428054007058304</v>
      </c>
      <c r="Q28" s="112">
        <f ca="1">OFFSET(IND!T$28,$E28,0)</f>
        <v>2.6943473070952901</v>
      </c>
      <c r="R28" s="112">
        <f ca="1">OFFSET(IND!U$28,$E28,0)</f>
        <v>2.7562478785495874</v>
      </c>
      <c r="S28" s="112">
        <f ca="1">OFFSET(IND!V$28,$E28,0)</f>
        <v>2.8132370840357632</v>
      </c>
      <c r="T28" s="181">
        <f ca="1">OFFSET(IND!W$28,$E28,0)</f>
        <v>2.86664027142039</v>
      </c>
      <c r="U28" s="112">
        <f ca="1">OFFSET(IND!X$28,$E28,0)</f>
        <v>2.9303528433953221</v>
      </c>
      <c r="V28" s="112">
        <f ca="1">OFFSET(IND!Y$28,$E28,0)</f>
        <v>2.9893317189208113</v>
      </c>
      <c r="W28" s="112">
        <f ca="1">OFFSET(IND!Z$28,$E28,0)</f>
        <v>3.1263134226255773</v>
      </c>
      <c r="X28" s="112">
        <f ca="1">OFFSET(IND!AA$28,$E28,0)</f>
        <v>3.2257025958157666</v>
      </c>
      <c r="Y28" s="112">
        <f ca="1">OFFSET(IND!AB$28,$E28,0)</f>
        <v>3.3096789118740237</v>
      </c>
      <c r="Z28" s="112">
        <f ca="1">OFFSET(IND!AC$28,$E28,0)</f>
        <v>3.4023707989455962</v>
      </c>
      <c r="AA28" s="112">
        <f ca="1">OFFSET(IND!AD$28,$E28,0)</f>
        <v>3.4941678238759502</v>
      </c>
      <c r="AB28" s="112">
        <f ca="1">OFFSET(IND!AE$28,$E28,0)</f>
        <v>3.5857653612036993</v>
      </c>
      <c r="AC28" s="112">
        <f ca="1">OFFSET(IND!AF$28,$E28,0)</f>
        <v>3.6816352241351269</v>
      </c>
      <c r="AD28" s="112">
        <f ca="1">OFFSET(IND!AG$28,$E28,0)</f>
        <v>3.870563372809094</v>
      </c>
      <c r="AE28" s="112">
        <f ca="1">OFFSET(IND!AH$28,$E28,0)</f>
        <v>4.0509590073622537</v>
      </c>
      <c r="AF28" s="112">
        <f ca="1">OFFSET(IND!AI$28,$E28,0)</f>
        <v>4.1410077572355171</v>
      </c>
      <c r="AG28" s="112">
        <f ca="1">OFFSET(IND!AJ$28,$E28,0)</f>
        <v>4.213473698392753</v>
      </c>
      <c r="AH28" s="112">
        <f ca="1">OFFSET(IND!AK$28,$E28,0)</f>
        <v>4.2740887336596129</v>
      </c>
      <c r="AI28" s="112">
        <f ca="1">OFFSET(IND!AL$28,$E28,0)</f>
        <v>4.3488632670046918</v>
      </c>
      <c r="AJ28" s="112">
        <f ca="1">OFFSET(IND!AM$28,$E28,0)</f>
        <v>4.823033004916601</v>
      </c>
      <c r="AK28" s="112">
        <f ca="1">OFFSET(IND!AN$28,$E28,0)</f>
        <v>5.4024337515186449</v>
      </c>
      <c r="AL28" s="112">
        <f ca="1">OFFSET(IND!AO$28,$E28,0)</f>
        <v>6.4384657345842173</v>
      </c>
      <c r="AM28" s="112">
        <f ca="1">OFFSET(IND!AP$28,$E28,0)</f>
        <v>7.4920362190981811</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3.5237405342744399</v>
      </c>
      <c r="Q29" s="112">
        <f ca="1">OFFSET(IND!T$28,$E29,0)</f>
        <v>3.5924630761270531</v>
      </c>
      <c r="R29" s="112">
        <f ca="1">OFFSET(IND!U$28,$E29,0)</f>
        <v>3.6749971713994496</v>
      </c>
      <c r="S29" s="112">
        <f ca="1">OFFSET(IND!V$28,$E29,0)</f>
        <v>3.7509827787143508</v>
      </c>
      <c r="T29" s="181">
        <f ca="1">OFFSET(IND!W$28,$E29,0)</f>
        <v>3.8221870285605197</v>
      </c>
      <c r="U29" s="112">
        <f ca="1">OFFSET(IND!X$28,$E29,0)</f>
        <v>3.9071371245270958</v>
      </c>
      <c r="V29" s="112">
        <f ca="1">OFFSET(IND!Y$28,$E29,0)</f>
        <v>3.9857756252277485</v>
      </c>
      <c r="W29" s="112">
        <f ca="1">OFFSET(IND!Z$28,$E29,0)</f>
        <v>4.1684178968341028</v>
      </c>
      <c r="X29" s="112">
        <f ca="1">OFFSET(IND!AA$28,$E29,0)</f>
        <v>4.3009367944210224</v>
      </c>
      <c r="Y29" s="112">
        <f ca="1">OFFSET(IND!AB$28,$E29,0)</f>
        <v>4.4129052158320317</v>
      </c>
      <c r="Z29" s="112">
        <f ca="1">OFFSET(IND!AC$28,$E29,0)</f>
        <v>4.5364943985941286</v>
      </c>
      <c r="AA29" s="112">
        <f ca="1">OFFSET(IND!AD$28,$E29,0)</f>
        <v>4.6588904318346005</v>
      </c>
      <c r="AB29" s="112">
        <f ca="1">OFFSET(IND!AE$28,$E29,0)</f>
        <v>4.7810204816049326</v>
      </c>
      <c r="AC29" s="112">
        <f ca="1">OFFSET(IND!AF$28,$E29,0)</f>
        <v>4.9088469655135034</v>
      </c>
      <c r="AD29" s="112">
        <f ca="1">OFFSET(IND!AG$28,$E29,0)</f>
        <v>5.1607511637454593</v>
      </c>
      <c r="AE29" s="112">
        <f ca="1">OFFSET(IND!AH$28,$E29,0)</f>
        <v>5.4012786764830052</v>
      </c>
      <c r="AF29" s="112">
        <f ca="1">OFFSET(IND!AI$28,$E29,0)</f>
        <v>5.5213436763140233</v>
      </c>
      <c r="AG29" s="112">
        <f ca="1">OFFSET(IND!AJ$28,$E29,0)</f>
        <v>5.6179649311903379</v>
      </c>
      <c r="AH29" s="112">
        <f ca="1">OFFSET(IND!AK$28,$E29,0)</f>
        <v>5.6987849782128173</v>
      </c>
      <c r="AI29" s="112">
        <f ca="1">OFFSET(IND!AL$28,$E29,0)</f>
        <v>5.7984843560062558</v>
      </c>
      <c r="AJ29" s="112">
        <f ca="1">OFFSET(IND!AM$28,$E29,0)</f>
        <v>6.4307106732221353</v>
      </c>
      <c r="AK29" s="112">
        <f ca="1">OFFSET(IND!AN$28,$E29,0)</f>
        <v>7.2032450020248602</v>
      </c>
      <c r="AL29" s="112">
        <f ca="1">OFFSET(IND!AO$28,$E29,0)</f>
        <v>8.5846209794456243</v>
      </c>
      <c r="AM29" s="112">
        <f ca="1">OFFSET(IND!AP$28,$E29,0)</f>
        <v>9.9893816254642438</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42.657088719830647</v>
      </c>
      <c r="Q30" s="112">
        <f ca="1">OFFSET(IND!T$28,$E30,0)</f>
        <v>43.489018181249634</v>
      </c>
      <c r="R30" s="112">
        <f ca="1">OFFSET(IND!U$28,$E30,0)</f>
        <v>44.488145157314143</v>
      </c>
      <c r="S30" s="112">
        <f ca="1">OFFSET(IND!V$28,$E30,0)</f>
        <v>45.407998580440648</v>
      </c>
      <c r="T30" s="181">
        <f ca="1">OFFSET(IND!W$28,$E30,0)</f>
        <v>46.269970673270244</v>
      </c>
      <c r="U30" s="112">
        <f ca="1">OFFSET(IND!X$28,$E30,0)</f>
        <v>47.298344852684821</v>
      </c>
      <c r="V30" s="112">
        <f ca="1">OFFSET(IND!Y$28,$E30,0)</f>
        <v>48.250313213735815</v>
      </c>
      <c r="W30" s="112">
        <f ca="1">OFFSET(IND!Z$28,$E30,0)</f>
        <v>50.461312436897373</v>
      </c>
      <c r="X30" s="112">
        <f ca="1">OFFSET(IND!AA$28,$E30,0)</f>
        <v>52.065536787820911</v>
      </c>
      <c r="Y30" s="112">
        <f ca="1">OFFSET(IND!AB$28,$E30,0)</f>
        <v>53.420984738511827</v>
      </c>
      <c r="Z30" s="112">
        <f ca="1">OFFSET(IND!AC$28,$E30,0)</f>
        <v>54.917109292126177</v>
      </c>
      <c r="AA30" s="112">
        <f ca="1">OFFSET(IND!AD$28,$E30,0)</f>
        <v>56.39879002261992</v>
      </c>
      <c r="AB30" s="112">
        <f ca="1">OFFSET(IND!AE$28,$E30,0)</f>
        <v>57.877250856423366</v>
      </c>
      <c r="AC30" s="112">
        <f ca="1">OFFSET(IND!AF$28,$E30,0)</f>
        <v>59.424670597404564</v>
      </c>
      <c r="AD30" s="112">
        <f ca="1">OFFSET(IND!AG$28,$E30,0)</f>
        <v>62.47412887288197</v>
      </c>
      <c r="AE30" s="112">
        <f ca="1">OFFSET(IND!AH$28,$E30,0)</f>
        <v>65.385865236728165</v>
      </c>
      <c r="AF30" s="112">
        <f ca="1">OFFSET(IND!AI$28,$E30,0)</f>
        <v>66.839327346131967</v>
      </c>
      <c r="AG30" s="112">
        <f ca="1">OFFSET(IND!AJ$28,$E30,0)</f>
        <v>68.008988222519108</v>
      </c>
      <c r="AH30" s="112">
        <f ca="1">OFFSET(IND!AK$28,$E30,0)</f>
        <v>68.987365569728837</v>
      </c>
      <c r="AI30" s="112">
        <f ca="1">OFFSET(IND!AL$28,$E30,0)</f>
        <v>70.194289054156826</v>
      </c>
      <c r="AJ30" s="112">
        <f ca="1">OFFSET(IND!AM$28,$E30,0)</f>
        <v>77.847785059941103</v>
      </c>
      <c r="AK30" s="112">
        <f ca="1">OFFSET(IND!AN$28,$E30,0)</f>
        <v>87.199797525761923</v>
      </c>
      <c r="AL30" s="112">
        <f ca="1">OFFSET(IND!AO$28,$E30,0)</f>
        <v>103.92221992069385</v>
      </c>
      <c r="AM30" s="112">
        <f ca="1">OFFSET(IND!AP$28,$E30,0)</f>
        <v>120.92772839229912</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0.74801265949934059</v>
      </c>
      <c r="Q31" s="112">
        <f ca="1">OFFSET(IND!T$28,$E31,0)</f>
        <v>0.75826283319499621</v>
      </c>
      <c r="R31" s="112">
        <f ca="1">OFFSET(IND!U$28,$E31,0)</f>
        <v>0.77096617276233514</v>
      </c>
      <c r="S31" s="112">
        <f ca="1">OFFSET(IND!V$28,$E31,0)</f>
        <v>0.78325180330503519</v>
      </c>
      <c r="T31" s="181">
        <f ca="1">OFFSET(IND!W$28,$E31,0)</f>
        <v>0.79530471660095348</v>
      </c>
      <c r="U31" s="112">
        <f ca="1">OFFSET(IND!X$28,$E31,0)</f>
        <v>0.81026328563881267</v>
      </c>
      <c r="V31" s="112">
        <f ca="1">OFFSET(IND!Y$28,$E31,0)</f>
        <v>0.82356258066210752</v>
      </c>
      <c r="W31" s="112">
        <f ca="1">OFFSET(IND!Z$28,$E31,0)</f>
        <v>0.85187270807189586</v>
      </c>
      <c r="X31" s="112">
        <f ca="1">OFFSET(IND!AA$28,$E31,0)</f>
        <v>0.87402074251205908</v>
      </c>
      <c r="Y31" s="112">
        <f ca="1">OFFSET(IND!AB$28,$E31,0)</f>
        <v>0.89246653470296633</v>
      </c>
      <c r="Z31" s="112">
        <f ca="1">OFFSET(IND!AC$28,$E31,0)</f>
        <v>0.91164667308815306</v>
      </c>
      <c r="AA31" s="112">
        <f ca="1">OFFSET(IND!AD$28,$E31,0)</f>
        <v>0.93017091335239876</v>
      </c>
      <c r="AB31" s="112">
        <f ca="1">OFFSET(IND!AE$28,$E31,0)</f>
        <v>0.94782209023821562</v>
      </c>
      <c r="AC31" s="112">
        <f ca="1">OFFSET(IND!AF$28,$E31,0)</f>
        <v>0.9666164803345747</v>
      </c>
      <c r="AD31" s="112">
        <f ca="1">OFFSET(IND!AG$28,$E31,0)</f>
        <v>1.0046849059370946</v>
      </c>
      <c r="AE31" s="112">
        <f ca="1">OFFSET(IND!AH$28,$E31,0)</f>
        <v>1.04116372799715</v>
      </c>
      <c r="AF31" s="112">
        <f ca="1">OFFSET(IND!AI$28,$E31,0)</f>
        <v>1.061189426849892</v>
      </c>
      <c r="AG31" s="112">
        <f ca="1">OFFSET(IND!AJ$28,$E31,0)</f>
        <v>1.075880637129544</v>
      </c>
      <c r="AH31" s="112">
        <f ca="1">OFFSET(IND!AK$28,$E31,0)</f>
        <v>1.086238257667788</v>
      </c>
      <c r="AI31" s="112">
        <f ca="1">OFFSET(IND!AL$28,$E31,0)</f>
        <v>1.0984837571551616</v>
      </c>
      <c r="AJ31" s="112">
        <f ca="1">OFFSET(IND!AM$28,$E31,0)</f>
        <v>1.1844009188775819</v>
      </c>
      <c r="AK31" s="112">
        <f ca="1">OFFSET(IND!AN$28,$E31,0)</f>
        <v>1.2843376617295599</v>
      </c>
      <c r="AL31" s="112">
        <f ca="1">OFFSET(IND!AO$28,$E31,0)</f>
        <v>1.4678549694490286</v>
      </c>
      <c r="AM31" s="112">
        <f ca="1">OFFSET(IND!AP$28,$E31,0)</f>
        <v>1.6537088740234327</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13.069570270564913</v>
      </c>
      <c r="Q32" s="112">
        <f ca="1">OFFSET(IND!T$28,$E32,0)</f>
        <v>13.248665321563825</v>
      </c>
      <c r="R32" s="112">
        <f ca="1">OFFSET(IND!U$28,$E32,0)</f>
        <v>13.470623047863951</v>
      </c>
      <c r="S32" s="112">
        <f ca="1">OFFSET(IND!V$28,$E32,0)</f>
        <v>13.685282398420249</v>
      </c>
      <c r="T32" s="181">
        <f ca="1">OFFSET(IND!W$28,$E32,0)</f>
        <v>13.89587562205829</v>
      </c>
      <c r="U32" s="112">
        <f ca="1">OFFSET(IND!X$28,$E32,0)</f>
        <v>14.157237601303734</v>
      </c>
      <c r="V32" s="112">
        <f ca="1">OFFSET(IND!Y$28,$E32,0)</f>
        <v>14.389608094835575</v>
      </c>
      <c r="W32" s="112">
        <f ca="1">OFFSET(IND!Z$28,$E32,0)</f>
        <v>14.884253733317847</v>
      </c>
      <c r="X32" s="112">
        <f ca="1">OFFSET(IND!AA$28,$E32,0)</f>
        <v>15.271232869024386</v>
      </c>
      <c r="Y32" s="112">
        <f ca="1">OFFSET(IND!AB$28,$E32,0)</f>
        <v>15.59352497755188</v>
      </c>
      <c r="Z32" s="112">
        <f ca="1">OFFSET(IND!AC$28,$E32,0)</f>
        <v>15.928647870514869</v>
      </c>
      <c r="AA32" s="112">
        <f ca="1">OFFSET(IND!AD$28,$E32,0)</f>
        <v>16.25231065451699</v>
      </c>
      <c r="AB32" s="112">
        <f ca="1">OFFSET(IND!AE$28,$E32,0)</f>
        <v>16.56071893309046</v>
      </c>
      <c r="AC32" s="112">
        <f ca="1">OFFSET(IND!AF$28,$E32,0)</f>
        <v>16.889101880808461</v>
      </c>
      <c r="AD32" s="112">
        <f ca="1">OFFSET(IND!AG$28,$E32,0)</f>
        <v>17.554248328777561</v>
      </c>
      <c r="AE32" s="112">
        <f ca="1">OFFSET(IND!AH$28,$E32,0)</f>
        <v>18.191620600819633</v>
      </c>
      <c r="AF32" s="112">
        <f ca="1">OFFSET(IND!AI$28,$E32,0)</f>
        <v>18.541517457576393</v>
      </c>
      <c r="AG32" s="112">
        <f ca="1">OFFSET(IND!AJ$28,$E32,0)</f>
        <v>18.798208039842837</v>
      </c>
      <c r="AH32" s="112">
        <f ca="1">OFFSET(IND!AK$28,$E32,0)</f>
        <v>18.979180444174915</v>
      </c>
      <c r="AI32" s="112">
        <f ca="1">OFFSET(IND!AL$28,$E32,0)</f>
        <v>19.193138609208532</v>
      </c>
      <c r="AJ32" s="112">
        <f ca="1">OFFSET(IND!AM$28,$E32,0)</f>
        <v>20.69431692259462</v>
      </c>
      <c r="AK32" s="112">
        <f ca="1">OFFSET(IND!AN$28,$E32,0)</f>
        <v>22.440450850581239</v>
      </c>
      <c r="AL32" s="112">
        <f ca="1">OFFSET(IND!AO$28,$E32,0)</f>
        <v>25.646937156187132</v>
      </c>
      <c r="AM32" s="112">
        <f ca="1">OFFSET(IND!AP$28,$E32,0)</f>
        <v>28.894249397559939</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0.14071049618429463</v>
      </c>
      <c r="Q33" s="112">
        <f ca="1">OFFSET(IND!T$28,$E33,0)</f>
        <v>0.14263868150091247</v>
      </c>
      <c r="R33" s="112">
        <f ca="1">OFFSET(IND!U$28,$E33,0)</f>
        <v>0.14502833786704167</v>
      </c>
      <c r="S33" s="112">
        <f ca="1">OFFSET(IND!V$28,$E33,0)</f>
        <v>0.14733941796394445</v>
      </c>
      <c r="T33" s="181">
        <f ca="1">OFFSET(IND!W$28,$E33,0)</f>
        <v>0.14960672104872125</v>
      </c>
      <c r="U33" s="112">
        <f ca="1">OFFSET(IND!X$28,$E33,0)</f>
        <v>0.15242061416241934</v>
      </c>
      <c r="V33" s="112">
        <f ca="1">OFFSET(IND!Y$28,$E33,0)</f>
        <v>0.15492237717119203</v>
      </c>
      <c r="W33" s="112">
        <f ca="1">OFFSET(IND!Z$28,$E33,0)</f>
        <v>0.16024786468037158</v>
      </c>
      <c r="X33" s="112">
        <f ca="1">OFFSET(IND!AA$28,$E33,0)</f>
        <v>0.16441418576599082</v>
      </c>
      <c r="Y33" s="112">
        <f ca="1">OFFSET(IND!AB$28,$E33,0)</f>
        <v>0.16788406898084468</v>
      </c>
      <c r="Z33" s="112">
        <f ca="1">OFFSET(IND!AC$28,$E33,0)</f>
        <v>0.17149209185958775</v>
      </c>
      <c r="AA33" s="112">
        <f ca="1">OFFSET(IND!AD$28,$E33,0)</f>
        <v>0.17497673213394316</v>
      </c>
      <c r="AB33" s="112">
        <f ca="1">OFFSET(IND!AE$28,$E33,0)</f>
        <v>0.17829713831463859</v>
      </c>
      <c r="AC33" s="112">
        <f ca="1">OFFSET(IND!AF$28,$E33,0)</f>
        <v>0.18183259713656538</v>
      </c>
      <c r="AD33" s="112">
        <f ca="1">OFFSET(IND!AG$28,$E33,0)</f>
        <v>0.18899374205498265</v>
      </c>
      <c r="AE33" s="112">
        <f ca="1">OFFSET(IND!AH$28,$E33,0)</f>
        <v>0.19585586275187644</v>
      </c>
      <c r="AF33" s="112">
        <f ca="1">OFFSET(IND!AI$28,$E33,0)</f>
        <v>0.19962294608425296</v>
      </c>
      <c r="AG33" s="112">
        <f ca="1">OFFSET(IND!AJ$28,$E33,0)</f>
        <v>0.20238654568613837</v>
      </c>
      <c r="AH33" s="112">
        <f ca="1">OFFSET(IND!AK$28,$E33,0)</f>
        <v>0.20433494309187272</v>
      </c>
      <c r="AI33" s="112">
        <f ca="1">OFFSET(IND!AL$28,$E33,0)</f>
        <v>0.20663847403752025</v>
      </c>
      <c r="AJ33" s="112">
        <f ca="1">OFFSET(IND!AM$28,$E33,0)</f>
        <v>0.22280056207597637</v>
      </c>
      <c r="AK33" s="112">
        <f ca="1">OFFSET(IND!AN$28,$E33,0)</f>
        <v>0.24159990790944949</v>
      </c>
      <c r="AL33" s="112">
        <f ca="1">OFFSET(IND!AO$28,$E33,0)</f>
        <v>0.27612179881554194</v>
      </c>
      <c r="AM33" s="112">
        <f ca="1">OFFSET(IND!AP$28,$E33,0)</f>
        <v>0.31108323268747229</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4.4352221313031395</v>
      </c>
      <c r="Q34" s="112">
        <f ca="1">OFFSET(IND!T$28,$E34,0)</f>
        <v>4.4959989064650747</v>
      </c>
      <c r="R34" s="112">
        <f ca="1">OFFSET(IND!U$28,$E34,0)</f>
        <v>4.5713213386124547</v>
      </c>
      <c r="S34" s="112">
        <f ca="1">OFFSET(IND!V$28,$E34,0)</f>
        <v>4.6441670315135184</v>
      </c>
      <c r="T34" s="181">
        <f ca="1">OFFSET(IND!W$28,$E34,0)</f>
        <v>4.715632864501579</v>
      </c>
      <c r="U34" s="112">
        <f ca="1">OFFSET(IND!X$28,$E34,0)</f>
        <v>4.8043273212153794</v>
      </c>
      <c r="V34" s="112">
        <f ca="1">OFFSET(IND!Y$28,$E34,0)</f>
        <v>4.8831833764825818</v>
      </c>
      <c r="W34" s="112">
        <f ca="1">OFFSET(IND!Z$28,$E34,0)</f>
        <v>5.0510437756794957</v>
      </c>
      <c r="X34" s="112">
        <f ca="1">OFFSET(IND!AA$28,$E34,0)</f>
        <v>5.1823670243790891</v>
      </c>
      <c r="Y34" s="112">
        <f ca="1">OFFSET(IND!AB$28,$E34,0)</f>
        <v>5.2917384163142049</v>
      </c>
      <c r="Z34" s="112">
        <f ca="1">OFFSET(IND!AC$28,$E34,0)</f>
        <v>5.4054639972480558</v>
      </c>
      <c r="AA34" s="112">
        <f ca="1">OFFSET(IND!AD$28,$E34,0)</f>
        <v>5.5153005345608737</v>
      </c>
      <c r="AB34" s="112">
        <f ca="1">OFFSET(IND!AE$28,$E34,0)</f>
        <v>5.6199603813874237</v>
      </c>
      <c r="AC34" s="112">
        <f ca="1">OFFSET(IND!AF$28,$E34,0)</f>
        <v>5.7313987291762283</v>
      </c>
      <c r="AD34" s="112">
        <f ca="1">OFFSET(IND!AG$28,$E34,0)</f>
        <v>5.9571194059481591</v>
      </c>
      <c r="AE34" s="112">
        <f ca="1">OFFSET(IND!AH$28,$E34,0)</f>
        <v>6.1734147812602789</v>
      </c>
      <c r="AF34" s="112">
        <f ca="1">OFFSET(IND!AI$28,$E34,0)</f>
        <v>6.2921539785433058</v>
      </c>
      <c r="AG34" s="112">
        <f ca="1">OFFSET(IND!AJ$28,$E34,0)</f>
        <v>6.3792631740100676</v>
      </c>
      <c r="AH34" s="112">
        <f ca="1">OFFSET(IND!AK$28,$E34,0)</f>
        <v>6.4406770381412013</v>
      </c>
      <c r="AI34" s="112">
        <f ca="1">OFFSET(IND!AL$28,$E34,0)</f>
        <v>6.5132847803305003</v>
      </c>
      <c r="AJ34" s="112">
        <f ca="1">OFFSET(IND!AM$28,$E34,0)</f>
        <v>7.0227169300284498</v>
      </c>
      <c r="AK34" s="112">
        <f ca="1">OFFSET(IND!AN$28,$E34,0)</f>
        <v>7.6152759569359807</v>
      </c>
      <c r="AL34" s="112">
        <f ca="1">OFFSET(IND!AO$28,$E34,0)</f>
        <v>8.7034126540065113</v>
      </c>
      <c r="AM34" s="112">
        <f ca="1">OFFSET(IND!AP$28,$E34,0)</f>
        <v>9.8054038306120255</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5.7958556780716322</v>
      </c>
      <c r="Q35" s="112">
        <f ca="1">OFFSET(IND!T$28,$E35,0)</f>
        <v>5.8752774988934204</v>
      </c>
      <c r="R35" s="112">
        <f ca="1">OFFSET(IND!U$28,$E35,0)</f>
        <v>5.9737072805646463</v>
      </c>
      <c r="S35" s="112">
        <f ca="1">OFFSET(IND!V$28,$E35,0)</f>
        <v>6.0689005111006882</v>
      </c>
      <c r="T35" s="181">
        <f ca="1">OFFSET(IND!W$28,$E35,0)</f>
        <v>6.1622905695125469</v>
      </c>
      <c r="U35" s="112">
        <f ca="1">OFFSET(IND!X$28,$E35,0)</f>
        <v>6.2781946336923307</v>
      </c>
      <c r="V35" s="112">
        <f ca="1">OFFSET(IND!Y$28,$E35,0)</f>
        <v>6.3812420802779339</v>
      </c>
      <c r="W35" s="112">
        <f ca="1">OFFSET(IND!Z$28,$E35,0)</f>
        <v>6.6005985451869309</v>
      </c>
      <c r="X35" s="112">
        <f ca="1">OFFSET(IND!AA$28,$E35,0)</f>
        <v>6.7722090246861208</v>
      </c>
      <c r="Y35" s="112">
        <f ca="1">OFFSET(IND!AB$28,$E35,0)</f>
        <v>6.9151332760988655</v>
      </c>
      <c r="Z35" s="112">
        <f ca="1">OFFSET(IND!AC$28,$E35,0)</f>
        <v>7.0637474907839346</v>
      </c>
      <c r="AA35" s="112">
        <f ca="1">OFFSET(IND!AD$28,$E35,0)</f>
        <v>7.2072795844644775</v>
      </c>
      <c r="AB35" s="112">
        <f ca="1">OFFSET(IND!AE$28,$E35,0)</f>
        <v>7.3440468871018183</v>
      </c>
      <c r="AC35" s="112">
        <f ca="1">OFFSET(IND!AF$28,$E35,0)</f>
        <v>7.4896721932681398</v>
      </c>
      <c r="AD35" s="112">
        <f ca="1">OFFSET(IND!AG$28,$E35,0)</f>
        <v>7.7846392608459674</v>
      </c>
      <c r="AE35" s="112">
        <f ca="1">OFFSET(IND!AH$28,$E35,0)</f>
        <v>8.0672895412672219</v>
      </c>
      <c r="AF35" s="112">
        <f ca="1">OFFSET(IND!AI$28,$E35,0)</f>
        <v>8.222455445117971</v>
      </c>
      <c r="AG35" s="112">
        <f ca="1">OFFSET(IND!AJ$28,$E35,0)</f>
        <v>8.3362879229988351</v>
      </c>
      <c r="AH35" s="112">
        <f ca="1">OFFSET(IND!AK$28,$E35,0)</f>
        <v>8.4165422783837744</v>
      </c>
      <c r="AI35" s="112">
        <f ca="1">OFFSET(IND!AL$28,$E35,0)</f>
        <v>8.5114245598978613</v>
      </c>
      <c r="AJ35" s="112">
        <f ca="1">OFFSET(IND!AM$28,$E35,0)</f>
        <v>9.1771398566763747</v>
      </c>
      <c r="AK35" s="112">
        <f ca="1">OFFSET(IND!AN$28,$E35,0)</f>
        <v>9.9514836209841917</v>
      </c>
      <c r="AL35" s="112">
        <f ca="1">OFFSET(IND!AO$28,$E35,0)</f>
        <v>11.373437937482279</v>
      </c>
      <c r="AM35" s="112">
        <f ca="1">OFFSET(IND!AP$28,$E35,0)</f>
        <v>12.813496998568654</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1.6099599105754532</v>
      </c>
      <c r="Q36" s="112">
        <f ca="1">OFFSET(IND!T$28,$E36,0)</f>
        <v>1.6320215274703944</v>
      </c>
      <c r="R36" s="112">
        <f ca="1">OFFSET(IND!U$28,$E36,0)</f>
        <v>1.6593631334901795</v>
      </c>
      <c r="S36" s="112">
        <f ca="1">OFFSET(IND!V$28,$E36,0)</f>
        <v>1.6858056975279689</v>
      </c>
      <c r="T36" s="181">
        <f ca="1">OFFSET(IND!W$28,$E36,0)</f>
        <v>1.711747380420152</v>
      </c>
      <c r="U36" s="112">
        <f ca="1">OFFSET(IND!X$28,$E36,0)</f>
        <v>1.7439429538034252</v>
      </c>
      <c r="V36" s="112">
        <f ca="1">OFFSET(IND!Y$28,$E36,0)</f>
        <v>1.7725672445216485</v>
      </c>
      <c r="W36" s="112">
        <f ca="1">OFFSET(IND!Z$28,$E36,0)</f>
        <v>1.8334995958852589</v>
      </c>
      <c r="X36" s="112">
        <f ca="1">OFFSET(IND!AA$28,$E36,0)</f>
        <v>1.8811691735239229</v>
      </c>
      <c r="Y36" s="112">
        <f ca="1">OFFSET(IND!AB$28,$E36,0)</f>
        <v>1.9208703544719075</v>
      </c>
      <c r="Z36" s="112">
        <f ca="1">OFFSET(IND!AC$28,$E36,0)</f>
        <v>1.9621520807733155</v>
      </c>
      <c r="AA36" s="112">
        <f ca="1">OFFSET(IND!AD$28,$E36,0)</f>
        <v>2.0020221067956885</v>
      </c>
      <c r="AB36" s="112">
        <f ca="1">OFFSET(IND!AE$28,$E36,0)</f>
        <v>2.0400130241949497</v>
      </c>
      <c r="AC36" s="112">
        <f ca="1">OFFSET(IND!AF$28,$E36,0)</f>
        <v>2.0804644981300391</v>
      </c>
      <c r="AD36" s="112">
        <f ca="1">OFFSET(IND!AG$28,$E36,0)</f>
        <v>2.1623997946794358</v>
      </c>
      <c r="AE36" s="112">
        <f ca="1">OFFSET(IND!AH$28,$E36,0)</f>
        <v>2.2409137614631174</v>
      </c>
      <c r="AF36" s="112">
        <f ca="1">OFFSET(IND!AI$28,$E36,0)</f>
        <v>2.2840154014216587</v>
      </c>
      <c r="AG36" s="112">
        <f ca="1">OFFSET(IND!AJ$28,$E36,0)</f>
        <v>2.315635534166343</v>
      </c>
      <c r="AH36" s="112">
        <f ca="1">OFFSET(IND!AK$28,$E36,0)</f>
        <v>2.3379284106621596</v>
      </c>
      <c r="AI36" s="112">
        <f ca="1">OFFSET(IND!AL$28,$E36,0)</f>
        <v>2.364284599971628</v>
      </c>
      <c r="AJ36" s="112">
        <f ca="1">OFFSET(IND!AM$28,$E36,0)</f>
        <v>2.549205515743437</v>
      </c>
      <c r="AK36" s="112">
        <f ca="1">OFFSET(IND!AN$28,$E36,0)</f>
        <v>2.7643010058289419</v>
      </c>
      <c r="AL36" s="112">
        <f ca="1">OFFSET(IND!AO$28,$E36,0)</f>
        <v>3.1592883159672995</v>
      </c>
      <c r="AM36" s="112">
        <f ca="1">OFFSET(IND!AP$28,$E36,0)</f>
        <v>3.5593047218246259</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1.0867229396384306</v>
      </c>
      <c r="Q37" s="112">
        <f ca="1">OFFSET(IND!T$28,$E37,0)</f>
        <v>1.1016145310425158</v>
      </c>
      <c r="R37" s="112">
        <f ca="1">OFFSET(IND!U$28,$E37,0)</f>
        <v>1.1200701151058707</v>
      </c>
      <c r="S37" s="112">
        <f ca="1">OFFSET(IND!V$28,$E37,0)</f>
        <v>1.1379188458313785</v>
      </c>
      <c r="T37" s="181">
        <f ca="1">OFFSET(IND!W$28,$E37,0)</f>
        <v>1.1554294817836019</v>
      </c>
      <c r="U37" s="112">
        <f ca="1">OFFSET(IND!X$28,$E37,0)</f>
        <v>1.1771614938173114</v>
      </c>
      <c r="V37" s="112">
        <f ca="1">OFFSET(IND!Y$28,$E37,0)</f>
        <v>1.1964828900521121</v>
      </c>
      <c r="W37" s="112">
        <f ca="1">OFFSET(IND!Z$28,$E37,0)</f>
        <v>1.2376122272225489</v>
      </c>
      <c r="X37" s="112">
        <f ca="1">OFFSET(IND!AA$28,$E37,0)</f>
        <v>1.269789192128647</v>
      </c>
      <c r="Y37" s="112">
        <f ca="1">OFFSET(IND!AB$28,$E37,0)</f>
        <v>1.2965874892685367</v>
      </c>
      <c r="Z37" s="112">
        <f ca="1">OFFSET(IND!AC$28,$E37,0)</f>
        <v>1.3244526545219872</v>
      </c>
      <c r="AA37" s="112">
        <f ca="1">OFFSET(IND!AD$28,$E37,0)</f>
        <v>1.3513649220870891</v>
      </c>
      <c r="AB37" s="112">
        <f ca="1">OFFSET(IND!AE$28,$E37,0)</f>
        <v>1.3770087913315905</v>
      </c>
      <c r="AC37" s="112">
        <f ca="1">OFFSET(IND!AF$28,$E37,0)</f>
        <v>1.4043135362377759</v>
      </c>
      <c r="AD37" s="112">
        <f ca="1">OFFSET(IND!AG$28,$E37,0)</f>
        <v>1.4596198614086184</v>
      </c>
      <c r="AE37" s="112">
        <f ca="1">OFFSET(IND!AH$28,$E37,0)</f>
        <v>1.5126167889876037</v>
      </c>
      <c r="AF37" s="112">
        <f ca="1">OFFSET(IND!AI$28,$E37,0)</f>
        <v>1.541710395959619</v>
      </c>
      <c r="AG37" s="112">
        <f ca="1">OFFSET(IND!AJ$28,$E37,0)</f>
        <v>1.5630539855622809</v>
      </c>
      <c r="AH37" s="112">
        <f ca="1">OFFSET(IND!AK$28,$E37,0)</f>
        <v>1.5781016771969572</v>
      </c>
      <c r="AI37" s="112">
        <f ca="1">OFFSET(IND!AL$28,$E37,0)</f>
        <v>1.5958921049808483</v>
      </c>
      <c r="AJ37" s="112">
        <f ca="1">OFFSET(IND!AM$28,$E37,0)</f>
        <v>1.7207137231268195</v>
      </c>
      <c r="AK37" s="112">
        <f ca="1">OFFSET(IND!AN$28,$E37,0)</f>
        <v>1.8659031789345353</v>
      </c>
      <c r="AL37" s="112">
        <f ca="1">OFFSET(IND!AO$28,$E37,0)</f>
        <v>2.1325196132779265</v>
      </c>
      <c r="AM37" s="112">
        <f ca="1">OFFSET(IND!AP$28,$E37,0)</f>
        <v>2.4025306872316219</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21.762214100553873</v>
      </c>
      <c r="Q38" s="112">
        <f ca="1">OFFSET(IND!T$28,$E38,0)</f>
        <v>22.060426265414858</v>
      </c>
      <c r="R38" s="112">
        <f ca="1">OFFSET(IND!U$28,$E38,0)</f>
        <v>22.430009309158397</v>
      </c>
      <c r="S38" s="112">
        <f ca="1">OFFSET(IND!V$28,$E38,0)</f>
        <v>22.787439786885194</v>
      </c>
      <c r="T38" s="181">
        <f ca="1">OFFSET(IND!W$28,$E38,0)</f>
        <v>23.138099734080136</v>
      </c>
      <c r="U38" s="112">
        <f ca="1">OFFSET(IND!X$28,$E38,0)</f>
        <v>23.573295018418897</v>
      </c>
      <c r="V38" s="112">
        <f ca="1">OFFSET(IND!Y$28,$E38,0)</f>
        <v>23.960216418756012</v>
      </c>
      <c r="W38" s="112">
        <f ca="1">OFFSET(IND!Z$28,$E38,0)</f>
        <v>24.783853620722798</v>
      </c>
      <c r="X38" s="112">
        <f ca="1">OFFSET(IND!AA$28,$E38,0)</f>
        <v>25.428214730487809</v>
      </c>
      <c r="Y38" s="112">
        <f ca="1">OFFSET(IND!AB$28,$E38,0)</f>
        <v>25.96486511175479</v>
      </c>
      <c r="Z38" s="112">
        <f ca="1">OFFSET(IND!AC$28,$E38,0)</f>
        <v>26.522880103501134</v>
      </c>
      <c r="AA38" s="112">
        <f ca="1">OFFSET(IND!AD$28,$E38,0)</f>
        <v>27.061812804119381</v>
      </c>
      <c r="AB38" s="112">
        <f ca="1">OFFSET(IND!AE$28,$E38,0)</f>
        <v>27.575345142961076</v>
      </c>
      <c r="AC38" s="112">
        <f ca="1">OFFSET(IND!AF$28,$E38,0)</f>
        <v>28.122137414418155</v>
      </c>
      <c r="AD38" s="112">
        <f ca="1">OFFSET(IND!AG$28,$E38,0)</f>
        <v>29.229676461935806</v>
      </c>
      <c r="AE38" s="112">
        <f ca="1">OFFSET(IND!AH$28,$E38,0)</f>
        <v>30.29096857474347</v>
      </c>
      <c r="AF38" s="112">
        <f ca="1">OFFSET(IND!AI$28,$E38,0)</f>
        <v>30.873583775719187</v>
      </c>
      <c r="AG38" s="112">
        <f ca="1">OFFSET(IND!AJ$28,$E38,0)</f>
        <v>31.301000690983738</v>
      </c>
      <c r="AH38" s="112">
        <f ca="1">OFFSET(IND!AK$28,$E38,0)</f>
        <v>31.602338847314449</v>
      </c>
      <c r="AI38" s="112">
        <f ca="1">OFFSET(IND!AL$28,$E38,0)</f>
        <v>31.958601777130117</v>
      </c>
      <c r="AJ38" s="112">
        <f ca="1">OFFSET(IND!AM$28,$E38,0)</f>
        <v>34.458222130569965</v>
      </c>
      <c r="AK38" s="112">
        <f ca="1">OFFSET(IND!AN$28,$E38,0)</f>
        <v>37.365719439388783</v>
      </c>
      <c r="AL38" s="112">
        <f ca="1">OFFSET(IND!AO$28,$E38,0)</f>
        <v>42.704857609084193</v>
      </c>
      <c r="AM38" s="112">
        <f ca="1">OFFSET(IND!AP$28,$E38,0)</f>
        <v>48.111975271343027</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11.519045737835132</v>
      </c>
      <c r="Q39" s="112">
        <f ca="1">OFFSET(IND!T$28,$E39,0)</f>
        <v>11.676893627334808</v>
      </c>
      <c r="R39" s="112">
        <f ca="1">OFFSET(IND!U$28,$E39,0)</f>
        <v>11.872519125969243</v>
      </c>
      <c r="S39" s="112">
        <f ca="1">OFFSET(IND!V$28,$E39,0)</f>
        <v>12.06171210063658</v>
      </c>
      <c r="T39" s="181">
        <f ca="1">OFFSET(IND!W$28,$E39,0)</f>
        <v>12.247321338350245</v>
      </c>
      <c r="U39" s="112">
        <f ca="1">OFFSET(IND!X$28,$E39,0)</f>
        <v>12.477676317950449</v>
      </c>
      <c r="V39" s="112">
        <f ca="1">OFFSET(IND!Y$28,$E39,0)</f>
        <v>12.682479252377833</v>
      </c>
      <c r="W39" s="112">
        <f ca="1">OFFSET(IND!Z$28,$E39,0)</f>
        <v>13.118441997574633</v>
      </c>
      <c r="X39" s="112">
        <f ca="1">OFFSET(IND!AA$28,$E39,0)</f>
        <v>13.459511387884348</v>
      </c>
      <c r="Y39" s="112">
        <f ca="1">OFFSET(IND!AB$28,$E39,0)</f>
        <v>13.743567975990596</v>
      </c>
      <c r="Z39" s="112">
        <f ca="1">OFFSET(IND!AC$28,$E39,0)</f>
        <v>14.038933152650641</v>
      </c>
      <c r="AA39" s="112">
        <f ca="1">OFFSET(IND!AD$28,$E39,0)</f>
        <v>14.3241978044619</v>
      </c>
      <c r="AB39" s="112">
        <f ca="1">OFFSET(IND!AE$28,$E39,0)</f>
        <v>14.596017687845199</v>
      </c>
      <c r="AC39" s="112">
        <f ca="1">OFFSET(IND!AF$28,$E39,0)</f>
        <v>14.885442520948397</v>
      </c>
      <c r="AD39" s="112">
        <f ca="1">OFFSET(IND!AG$28,$E39,0)</f>
        <v>15.471678502537673</v>
      </c>
      <c r="AE39" s="112">
        <f ca="1">OFFSET(IND!AH$28,$E39,0)</f>
        <v>16.033435331697994</v>
      </c>
      <c r="AF39" s="112">
        <f ca="1">OFFSET(IND!AI$28,$E39,0)</f>
        <v>16.341821744798604</v>
      </c>
      <c r="AG39" s="112">
        <f ca="1">OFFSET(IND!AJ$28,$E39,0)</f>
        <v>16.568059524341976</v>
      </c>
      <c r="AH39" s="112">
        <f ca="1">OFFSET(IND!AK$28,$E39,0)</f>
        <v>16.727562045054704</v>
      </c>
      <c r="AI39" s="112">
        <f ca="1">OFFSET(IND!AL$28,$E39,0)</f>
        <v>16.916137020205664</v>
      </c>
      <c r="AJ39" s="112">
        <f ca="1">OFFSET(IND!AM$28,$E39,0)</f>
        <v>18.239221199299575</v>
      </c>
      <c r="AK39" s="112">
        <f ca="1">OFFSET(IND!AN$28,$E39,0)</f>
        <v>19.778200382583329</v>
      </c>
      <c r="AL39" s="112">
        <f ca="1">OFFSET(IND!AO$28,$E39,0)</f>
        <v>22.604281244262634</v>
      </c>
      <c r="AM39" s="112">
        <f ca="1">OFFSET(IND!AP$28,$E39,0)</f>
        <v>25.466344606640384</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26.416994420942537</v>
      </c>
      <c r="Q40" s="112">
        <f ca="1">OFFSET(IND!T$28,$E40,0)</f>
        <v>26.778992012685251</v>
      </c>
      <c r="R40" s="112">
        <f ca="1">OFFSET(IND!U$28,$E40,0)</f>
        <v>27.227626198505508</v>
      </c>
      <c r="S40" s="112">
        <f ca="1">OFFSET(IND!V$28,$E40,0)</f>
        <v>27.661508472264746</v>
      </c>
      <c r="T40" s="181">
        <f ca="1">OFFSET(IND!W$28,$E40,0)</f>
        <v>28.087172047942047</v>
      </c>
      <c r="U40" s="112">
        <f ca="1">OFFSET(IND!X$28,$E40,0)</f>
        <v>28.615452458440579</v>
      </c>
      <c r="V40" s="112">
        <f ca="1">OFFSET(IND!Y$28,$E40,0)</f>
        <v>29.085133550025311</v>
      </c>
      <c r="W40" s="112">
        <f ca="1">OFFSET(IND!Z$28,$E40,0)</f>
        <v>30.084940797059222</v>
      </c>
      <c r="X40" s="112">
        <f ca="1">OFFSET(IND!AA$28,$E40,0)</f>
        <v>30.867126091399353</v>
      </c>
      <c r="Y40" s="112">
        <f ca="1">OFFSET(IND!AB$28,$E40,0)</f>
        <v>31.51856211084214</v>
      </c>
      <c r="Z40" s="112">
        <f ca="1">OFFSET(IND!AC$28,$E40,0)</f>
        <v>32.195932476543589</v>
      </c>
      <c r="AA40" s="112">
        <f ca="1">OFFSET(IND!AD$28,$E40,0)</f>
        <v>32.850138986952537</v>
      </c>
      <c r="AB40" s="112">
        <f ca="1">OFFSET(IND!AE$28,$E40,0)</f>
        <v>33.473512181769578</v>
      </c>
      <c r="AC40" s="112">
        <f ca="1">OFFSET(IND!AF$28,$E40,0)</f>
        <v>34.137259368418597</v>
      </c>
      <c r="AD40" s="112">
        <f ca="1">OFFSET(IND!AG$28,$E40,0)</f>
        <v>35.481693014005472</v>
      </c>
      <c r="AE40" s="112">
        <f ca="1">OFFSET(IND!AH$28,$E40,0)</f>
        <v>36.769987839774913</v>
      </c>
      <c r="AF40" s="112">
        <f ca="1">OFFSET(IND!AI$28,$E40,0)</f>
        <v>37.477220221673967</v>
      </c>
      <c r="AG40" s="112">
        <f ca="1">OFFSET(IND!AJ$28,$E40,0)</f>
        <v>37.996058526167666</v>
      </c>
      <c r="AH40" s="112">
        <f ca="1">OFFSET(IND!AK$28,$E40,0)</f>
        <v>38.361850736363913</v>
      </c>
      <c r="AI40" s="112">
        <f ca="1">OFFSET(IND!AL$28,$E40,0)</f>
        <v>38.794315732151709</v>
      </c>
      <c r="AJ40" s="112">
        <f ca="1">OFFSET(IND!AM$28,$E40,0)</f>
        <v>41.828586814413249</v>
      </c>
      <c r="AK40" s="112">
        <f ca="1">OFFSET(IND!AN$28,$E40,0)</f>
        <v>45.357976785078847</v>
      </c>
      <c r="AL40" s="112">
        <f ca="1">OFFSET(IND!AO$28,$E40,0)</f>
        <v>51.839118023271851</v>
      </c>
      <c r="AM40" s="112">
        <f ca="1">OFFSET(IND!AP$28,$E40,0)</f>
        <v>58.402779076199188</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26.236931876603943</v>
      </c>
      <c r="Q41" s="112">
        <f ca="1">OFFSET(IND!T$28,$E41,0)</f>
        <v>26.596462033695502</v>
      </c>
      <c r="R41" s="112">
        <f ca="1">OFFSET(IND!U$28,$E41,0)</f>
        <v>27.04203825570319</v>
      </c>
      <c r="S41" s="112">
        <f ca="1">OFFSET(IND!V$28,$E41,0)</f>
        <v>27.472963117089485</v>
      </c>
      <c r="T41" s="181">
        <f ca="1">OFFSET(IND!W$28,$E41,0)</f>
        <v>27.895725300380985</v>
      </c>
      <c r="U41" s="112">
        <f ca="1">OFFSET(IND!X$28,$E41,0)</f>
        <v>28.420404865403952</v>
      </c>
      <c r="V41" s="112">
        <f ca="1">OFFSET(IND!Y$28,$E41,0)</f>
        <v>28.88688453403228</v>
      </c>
      <c r="W41" s="112">
        <f ca="1">OFFSET(IND!Z$28,$E41,0)</f>
        <v>29.879876931735474</v>
      </c>
      <c r="X41" s="112">
        <f ca="1">OFFSET(IND!AA$28,$E41,0)</f>
        <v>30.656730723483037</v>
      </c>
      <c r="Y41" s="112">
        <f ca="1">OFFSET(IND!AB$28,$E41,0)</f>
        <v>31.303726448724841</v>
      </c>
      <c r="Z41" s="112">
        <f ca="1">OFFSET(IND!AC$28,$E41,0)</f>
        <v>31.976479747489599</v>
      </c>
      <c r="AA41" s="112">
        <f ca="1">OFFSET(IND!AD$28,$E41,0)</f>
        <v>32.626227079579088</v>
      </c>
      <c r="AB41" s="112">
        <f ca="1">OFFSET(IND!AE$28,$E41,0)</f>
        <v>33.245351260986702</v>
      </c>
      <c r="AC41" s="112">
        <f ca="1">OFFSET(IND!AF$28,$E41,0)</f>
        <v>33.904574238510293</v>
      </c>
      <c r="AD41" s="112">
        <f ca="1">OFFSET(IND!AG$28,$E41,0)</f>
        <v>35.239844005002475</v>
      </c>
      <c r="AE41" s="112">
        <f ca="1">OFFSET(IND!AH$28,$E41,0)</f>
        <v>36.519357603033065</v>
      </c>
      <c r="AF41" s="112">
        <f ca="1">OFFSET(IND!AI$28,$E41,0)</f>
        <v>37.221769373620539</v>
      </c>
      <c r="AG41" s="112">
        <f ca="1">OFFSET(IND!AJ$28,$E41,0)</f>
        <v>37.737071191573833</v>
      </c>
      <c r="AH41" s="112">
        <f ca="1">OFFSET(IND!AK$28,$E41,0)</f>
        <v>38.100370102380388</v>
      </c>
      <c r="AI41" s="112">
        <f ca="1">OFFSET(IND!AL$28,$E41,0)</f>
        <v>38.529887346193142</v>
      </c>
      <c r="AJ41" s="112">
        <f ca="1">OFFSET(IND!AM$28,$E41,0)</f>
        <v>41.543476341666945</v>
      </c>
      <c r="AK41" s="112">
        <f ca="1">OFFSET(IND!AN$28,$E41,0)</f>
        <v>45.048809414414684</v>
      </c>
      <c r="AL41" s="112">
        <f ca="1">OFFSET(IND!AO$28,$E41,0)</f>
        <v>51.485774136423785</v>
      </c>
      <c r="AM41" s="112">
        <f ca="1">OFFSET(IND!AP$28,$E41,0)</f>
        <v>58.004696204645526</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6.7831810554028005</v>
      </c>
      <c r="Q44" s="112">
        <f ca="1">OFFSET(IND!T$28,$E44,0)</f>
        <v>6.5931361730466085</v>
      </c>
      <c r="R44" s="112">
        <f ca="1">OFFSET(IND!U$28,$E44,0)</f>
        <v>6.5895450038445746</v>
      </c>
      <c r="S44" s="112">
        <f ca="1">OFFSET(IND!V$28,$E44,0)</f>
        <v>6.6113240813947467</v>
      </c>
      <c r="T44" s="181">
        <f ca="1">OFFSET(IND!W$28,$E44,0)</f>
        <v>6.6561402694769871</v>
      </c>
      <c r="U44" s="112">
        <f ca="1">OFFSET(IND!X$28,$E44,0)</f>
        <v>6.902144280634011</v>
      </c>
      <c r="V44" s="112">
        <f ca="1">OFFSET(IND!Y$28,$E44,0)</f>
        <v>7.1163684962887697</v>
      </c>
      <c r="W44" s="112">
        <f ca="1">OFFSET(IND!Z$28,$E44,0)</f>
        <v>7.9460299367358651</v>
      </c>
      <c r="X44" s="112">
        <f ca="1">OFFSET(IND!AA$28,$E44,0)</f>
        <v>8.3596731168216607</v>
      </c>
      <c r="Y44" s="112">
        <f ca="1">OFFSET(IND!AB$28,$E44,0)</f>
        <v>8.5925506117453789</v>
      </c>
      <c r="Z44" s="112">
        <f ca="1">OFFSET(IND!AC$28,$E44,0)</f>
        <v>8.8577990550727215</v>
      </c>
      <c r="AA44" s="112">
        <f ca="1">OFFSET(IND!AD$28,$E44,0)</f>
        <v>9.1466297843459845</v>
      </c>
      <c r="AB44" s="112">
        <f ca="1">OFFSET(IND!AE$28,$E44,0)</f>
        <v>9.4934519141619731</v>
      </c>
      <c r="AC44" s="112">
        <f ca="1">OFFSET(IND!AF$28,$E44,0)</f>
        <v>9.8339612505872864</v>
      </c>
      <c r="AD44" s="112">
        <f ca="1">OFFSET(IND!AG$28,$E44,0)</f>
        <v>11.393524936209673</v>
      </c>
      <c r="AE44" s="112">
        <f ca="1">OFFSET(IND!AH$28,$E44,0)</f>
        <v>12.703209804066256</v>
      </c>
      <c r="AF44" s="112">
        <f ca="1">OFFSET(IND!AI$28,$E44,0)</f>
        <v>12.623070841657755</v>
      </c>
      <c r="AG44" s="112">
        <f ca="1">OFFSET(IND!AJ$28,$E44,0)</f>
        <v>12.978210390835514</v>
      </c>
      <c r="AH44" s="112">
        <f ca="1">OFFSET(IND!AK$28,$E44,0)</f>
        <v>13.23842475358339</v>
      </c>
      <c r="AI44" s="112">
        <f ca="1">OFFSET(IND!AL$28,$E44,0)</f>
        <v>13.762120007390269</v>
      </c>
      <c r="AJ44" s="112">
        <f ca="1">OFFSET(IND!AM$28,$E44,0)</f>
        <v>16.352765907868768</v>
      </c>
      <c r="AK44" s="112">
        <f ca="1">OFFSET(IND!AN$28,$E44,0)</f>
        <v>19.121031437482934</v>
      </c>
      <c r="AL44" s="112">
        <f ca="1">OFFSET(IND!AO$28,$E44,0)</f>
        <v>24.450339596053052</v>
      </c>
      <c r="AM44" s="112">
        <f ca="1">OFFSET(IND!AP$28,$E44,0)</f>
        <v>29.809251026145702</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8.9252382307931574E-2</v>
      </c>
      <c r="Q46" s="112">
        <f ca="1">OFFSET(IND!T$28,$E46,0)</f>
        <v>8.6751791750613261E-2</v>
      </c>
      <c r="R46" s="112">
        <f ca="1">OFFSET(IND!U$28,$E46,0)</f>
        <v>8.6704539524270707E-2</v>
      </c>
      <c r="S46" s="112">
        <f ca="1">OFFSET(IND!V$28,$E46,0)</f>
        <v>8.6991106334141394E-2</v>
      </c>
      <c r="T46" s="181">
        <f ca="1">OFFSET(IND!W$28,$E46,0)</f>
        <v>8.7580793019434042E-2</v>
      </c>
      <c r="U46" s="112">
        <f ca="1">OFFSET(IND!X$28,$E46,0)</f>
        <v>9.0817687903079092E-2</v>
      </c>
      <c r="V46" s="112">
        <f ca="1">OFFSET(IND!Y$28,$E46,0)</f>
        <v>9.363642758274697E-2</v>
      </c>
      <c r="W46" s="112">
        <f ca="1">OFFSET(IND!Z$28,$E46,0)</f>
        <v>0.10455302548336665</v>
      </c>
      <c r="X46" s="112">
        <f ca="1">OFFSET(IND!AA$28,$E46,0)</f>
        <v>0.10999569890554817</v>
      </c>
      <c r="Y46" s="112">
        <f ca="1">OFFSET(IND!AB$28,$E46,0)</f>
        <v>0.11305987647033393</v>
      </c>
      <c r="Z46" s="112">
        <f ca="1">OFFSET(IND!AC$28,$E46,0)</f>
        <v>0.11654998756674634</v>
      </c>
      <c r="AA46" s="112">
        <f ca="1">OFFSET(IND!AD$28,$E46,0)</f>
        <v>0.12035039189928927</v>
      </c>
      <c r="AB46" s="112">
        <f ca="1">OFFSET(IND!AE$28,$E46,0)</f>
        <v>0.12491384097581543</v>
      </c>
      <c r="AC46" s="112">
        <f ca="1">OFFSET(IND!AF$28,$E46,0)</f>
        <v>0.12939422698141165</v>
      </c>
      <c r="AD46" s="112">
        <f ca="1">OFFSET(IND!AG$28,$E46,0)</f>
        <v>0.14991480179223252</v>
      </c>
      <c r="AE46" s="112">
        <f ca="1">OFFSET(IND!AH$28,$E46,0)</f>
        <v>0.16714749742192442</v>
      </c>
      <c r="AF46" s="112">
        <f ca="1">OFFSET(IND!AI$28,$E46,0)</f>
        <v>0.16609303739023362</v>
      </c>
      <c r="AG46" s="112">
        <f ca="1">OFFSET(IND!AJ$28,$E46,0)</f>
        <v>0.17076592619520412</v>
      </c>
      <c r="AH46" s="112">
        <f ca="1">OFFSET(IND!AK$28,$E46,0)</f>
        <v>0.17418979938925511</v>
      </c>
      <c r="AI46" s="112">
        <f ca="1">OFFSET(IND!AL$28,$E46,0)</f>
        <v>0.18108052641302982</v>
      </c>
      <c r="AJ46" s="112">
        <f ca="1">OFFSET(IND!AM$28,$E46,0)</f>
        <v>0.21516797247195746</v>
      </c>
      <c r="AK46" s="112">
        <f ca="1">OFFSET(IND!AN$28,$E46,0)</f>
        <v>0.25159251891424911</v>
      </c>
      <c r="AL46" s="112">
        <f ca="1">OFFSET(IND!AO$28,$E46,0)</f>
        <v>0.32171499468490855</v>
      </c>
      <c r="AM46" s="112">
        <f ca="1">OFFSET(IND!AP$28,$E46,0)</f>
        <v>0.39222698718612758</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9.9169313675479528E-2</v>
      </c>
      <c r="Q47" s="112">
        <f ca="1">OFFSET(IND!T$28,$E47,0)</f>
        <v>9.6390879722903625E-2</v>
      </c>
      <c r="R47" s="112">
        <f ca="1">OFFSET(IND!U$28,$E47,0)</f>
        <v>9.6338377249189686E-2</v>
      </c>
      <c r="S47" s="112">
        <f ca="1">OFFSET(IND!V$28,$E47,0)</f>
        <v>9.665678481571266E-2</v>
      </c>
      <c r="T47" s="181">
        <f ca="1">OFFSET(IND!W$28,$E47,0)</f>
        <v>9.7311992243815593E-2</v>
      </c>
      <c r="U47" s="112">
        <f ca="1">OFFSET(IND!X$28,$E47,0)</f>
        <v>0.10090854211453232</v>
      </c>
      <c r="V47" s="112">
        <f ca="1">OFFSET(IND!Y$28,$E47,0)</f>
        <v>0.10404047509194107</v>
      </c>
      <c r="W47" s="112">
        <f ca="1">OFFSET(IND!Z$28,$E47,0)</f>
        <v>0.11617002831485182</v>
      </c>
      <c r="X47" s="112">
        <f ca="1">OFFSET(IND!AA$28,$E47,0)</f>
        <v>0.12221744322838683</v>
      </c>
      <c r="Y47" s="112">
        <f ca="1">OFFSET(IND!AB$28,$E47,0)</f>
        <v>0.12562208496703767</v>
      </c>
      <c r="Z47" s="112">
        <f ca="1">OFFSET(IND!AC$28,$E47,0)</f>
        <v>0.12949998618527367</v>
      </c>
      <c r="AA47" s="112">
        <f ca="1">OFFSET(IND!AD$28,$E47,0)</f>
        <v>0.13372265766587693</v>
      </c>
      <c r="AB47" s="112">
        <f ca="1">OFFSET(IND!AE$28,$E47,0)</f>
        <v>0.13879315663979488</v>
      </c>
      <c r="AC47" s="112">
        <f ca="1">OFFSET(IND!AF$28,$E47,0)</f>
        <v>0.14377136331267959</v>
      </c>
      <c r="AD47" s="112">
        <f ca="1">OFFSET(IND!AG$28,$E47,0)</f>
        <v>0.16657200199136946</v>
      </c>
      <c r="AE47" s="112">
        <f ca="1">OFFSET(IND!AH$28,$E47,0)</f>
        <v>0.18571944157991602</v>
      </c>
      <c r="AF47" s="112">
        <f ca="1">OFFSET(IND!AI$28,$E47,0)</f>
        <v>0.18454781932248179</v>
      </c>
      <c r="AG47" s="112">
        <f ca="1">OFFSET(IND!AJ$28,$E47,0)</f>
        <v>0.18973991799467124</v>
      </c>
      <c r="AH47" s="112">
        <f ca="1">OFFSET(IND!AK$28,$E47,0)</f>
        <v>0.19354422154361678</v>
      </c>
      <c r="AI47" s="112">
        <f ca="1">OFFSET(IND!AL$28,$E47,0)</f>
        <v>0.20120058490336648</v>
      </c>
      <c r="AJ47" s="112">
        <f ca="1">OFFSET(IND!AM$28,$E47,0)</f>
        <v>0.23907552496884163</v>
      </c>
      <c r="AK47" s="112">
        <f ca="1">OFFSET(IND!AN$28,$E47,0)</f>
        <v>0.27954724323805458</v>
      </c>
      <c r="AL47" s="112">
        <f ca="1">OFFSET(IND!AO$28,$E47,0)</f>
        <v>0.35746110520545393</v>
      </c>
      <c r="AM47" s="112">
        <f ca="1">OFFSET(IND!AP$28,$E47,0)</f>
        <v>0.43580776354014178</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2.9750794102643859E-2</v>
      </c>
      <c r="Q48" s="112">
        <f ca="1">OFFSET(IND!T$28,$E48,0)</f>
        <v>2.8917263916871088E-2</v>
      </c>
      <c r="R48" s="112">
        <f ca="1">OFFSET(IND!U$28,$E48,0)</f>
        <v>2.8901513174756904E-2</v>
      </c>
      <c r="S48" s="112">
        <f ca="1">OFFSET(IND!V$28,$E48,0)</f>
        <v>2.8997035444713798E-2</v>
      </c>
      <c r="T48" s="181">
        <f ca="1">OFFSET(IND!W$28,$E48,0)</f>
        <v>2.9193597673144677E-2</v>
      </c>
      <c r="U48" s="112">
        <f ca="1">OFFSET(IND!X$28,$E48,0)</f>
        <v>3.0272562634359696E-2</v>
      </c>
      <c r="V48" s="112">
        <f ca="1">OFFSET(IND!Y$28,$E48,0)</f>
        <v>3.1212142527582323E-2</v>
      </c>
      <c r="W48" s="112">
        <f ca="1">OFFSET(IND!Z$28,$E48,0)</f>
        <v>3.4851008494455549E-2</v>
      </c>
      <c r="X48" s="112">
        <f ca="1">OFFSET(IND!AA$28,$E48,0)</f>
        <v>3.6665232968516058E-2</v>
      </c>
      <c r="Y48" s="112">
        <f ca="1">OFFSET(IND!AB$28,$E48,0)</f>
        <v>3.7686625490111307E-2</v>
      </c>
      <c r="Z48" s="112">
        <f ca="1">OFFSET(IND!AC$28,$E48,0)</f>
        <v>3.884999585558211E-2</v>
      </c>
      <c r="AA48" s="112">
        <f ca="1">OFFSET(IND!AD$28,$E48,0)</f>
        <v>4.0116797299763085E-2</v>
      </c>
      <c r="AB48" s="112">
        <f ca="1">OFFSET(IND!AE$28,$E48,0)</f>
        <v>4.1637946991938471E-2</v>
      </c>
      <c r="AC48" s="112">
        <f ca="1">OFFSET(IND!AF$28,$E48,0)</f>
        <v>4.3131408993803876E-2</v>
      </c>
      <c r="AD48" s="112">
        <f ca="1">OFFSET(IND!AG$28,$E48,0)</f>
        <v>4.9971600597410834E-2</v>
      </c>
      <c r="AE48" s="112">
        <f ca="1">OFFSET(IND!AH$28,$E48,0)</f>
        <v>5.5715832473974804E-2</v>
      </c>
      <c r="AF48" s="112">
        <f ca="1">OFFSET(IND!AI$28,$E48,0)</f>
        <v>5.5364345796744541E-2</v>
      </c>
      <c r="AG48" s="112">
        <f ca="1">OFFSET(IND!AJ$28,$E48,0)</f>
        <v>5.6921975398401374E-2</v>
      </c>
      <c r="AH48" s="112">
        <f ca="1">OFFSET(IND!AK$28,$E48,0)</f>
        <v>5.8063266463085038E-2</v>
      </c>
      <c r="AI48" s="112">
        <f ca="1">OFFSET(IND!AL$28,$E48,0)</f>
        <v>6.0360175471009948E-2</v>
      </c>
      <c r="AJ48" s="112">
        <f ca="1">OFFSET(IND!AM$28,$E48,0)</f>
        <v>7.17226574906525E-2</v>
      </c>
      <c r="AK48" s="112">
        <f ca="1">OFFSET(IND!AN$28,$E48,0)</f>
        <v>8.3864172971416379E-2</v>
      </c>
      <c r="AL48" s="112">
        <f ca="1">OFFSET(IND!AO$28,$E48,0)</f>
        <v>0.10723833156163619</v>
      </c>
      <c r="AM48" s="112">
        <f ca="1">OFFSET(IND!AP$28,$E48,0)</f>
        <v>0.13074232906204253</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0.55534815658268555</v>
      </c>
      <c r="Q49" s="112">
        <f ca="1">OFFSET(IND!T$28,$E49,0)</f>
        <v>0.53978892644826049</v>
      </c>
      <c r="R49" s="112">
        <f ca="1">OFFSET(IND!U$28,$E49,0)</f>
        <v>0.53949491259546234</v>
      </c>
      <c r="S49" s="112">
        <f ca="1">OFFSET(IND!V$28,$E49,0)</f>
        <v>0.54127799496799101</v>
      </c>
      <c r="T49" s="181">
        <f ca="1">OFFSET(IND!W$28,$E49,0)</f>
        <v>0.54494715656536741</v>
      </c>
      <c r="U49" s="112">
        <f ca="1">OFFSET(IND!X$28,$E49,0)</f>
        <v>0.56508783584138111</v>
      </c>
      <c r="V49" s="112">
        <f ca="1">OFFSET(IND!Y$28,$E49,0)</f>
        <v>0.58262666051487011</v>
      </c>
      <c r="W49" s="112">
        <f ca="1">OFFSET(IND!Z$28,$E49,0)</f>
        <v>0.65055215856317028</v>
      </c>
      <c r="X49" s="112">
        <f ca="1">OFFSET(IND!AA$28,$E49,0)</f>
        <v>0.68441768207896636</v>
      </c>
      <c r="Y49" s="112">
        <f ca="1">OFFSET(IND!AB$28,$E49,0)</f>
        <v>0.70348367581541105</v>
      </c>
      <c r="Z49" s="112">
        <f ca="1">OFFSET(IND!AC$28,$E49,0)</f>
        <v>0.72519992263753263</v>
      </c>
      <c r="AA49" s="112">
        <f ca="1">OFFSET(IND!AD$28,$E49,0)</f>
        <v>0.74884688292891088</v>
      </c>
      <c r="AB49" s="112">
        <f ca="1">OFFSET(IND!AE$28,$E49,0)</f>
        <v>0.77724167718285142</v>
      </c>
      <c r="AC49" s="112">
        <f ca="1">OFFSET(IND!AF$28,$E49,0)</f>
        <v>0.80511963455100566</v>
      </c>
      <c r="AD49" s="112">
        <f ca="1">OFFSET(IND!AG$28,$E49,0)</f>
        <v>0.93280321115166887</v>
      </c>
      <c r="AE49" s="112">
        <f ca="1">OFFSET(IND!AH$28,$E49,0)</f>
        <v>1.0400288728475295</v>
      </c>
      <c r="AF49" s="112">
        <f ca="1">OFFSET(IND!AI$28,$E49,0)</f>
        <v>1.033467788205898</v>
      </c>
      <c r="AG49" s="112">
        <f ca="1">OFFSET(IND!AJ$28,$E49,0)</f>
        <v>1.0625435407701589</v>
      </c>
      <c r="AH49" s="112">
        <f ca="1">OFFSET(IND!AK$28,$E49,0)</f>
        <v>1.0838476406442539</v>
      </c>
      <c r="AI49" s="112">
        <f ca="1">OFFSET(IND!AL$28,$E49,0)</f>
        <v>1.1267232754588521</v>
      </c>
      <c r="AJ49" s="112">
        <f ca="1">OFFSET(IND!AM$28,$E49,0)</f>
        <v>1.3388229398255129</v>
      </c>
      <c r="AK49" s="112">
        <f ca="1">OFFSET(IND!AN$28,$E49,0)</f>
        <v>1.5654645621331054</v>
      </c>
      <c r="AL49" s="112">
        <f ca="1">OFFSET(IND!AO$28,$E49,0)</f>
        <v>2.0017821891505418</v>
      </c>
      <c r="AM49" s="112">
        <f ca="1">OFFSET(IND!AP$28,$E49,0)</f>
        <v>2.4405234758247936</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1.8837843180504823</v>
      </c>
      <c r="Q51" s="112">
        <f ca="1">OFFSET(IND!T$28,$E51,0)</f>
        <v>1.8310061943082014</v>
      </c>
      <c r="R51" s="112">
        <f ca="1">OFFSET(IND!U$28,$E51,0)</f>
        <v>1.8300088763579649</v>
      </c>
      <c r="S51" s="112">
        <f ca="1">OFFSET(IND!V$28,$E51,0)</f>
        <v>1.8360572310186356</v>
      </c>
      <c r="T51" s="181">
        <f ca="1">OFFSET(IND!W$28,$E51,0)</f>
        <v>1.8485033137067695</v>
      </c>
      <c r="U51" s="112">
        <f ca="1">OFFSET(IND!X$28,$E51,0)</f>
        <v>1.9168220707339028</v>
      </c>
      <c r="V51" s="112">
        <f ca="1">OFFSET(IND!Y$28,$E51,0)</f>
        <v>1.9763151337527161</v>
      </c>
      <c r="W51" s="112">
        <f ca="1">OFFSET(IND!Z$28,$E51,0)</f>
        <v>2.2067237278975766</v>
      </c>
      <c r="X51" s="112">
        <f ca="1">OFFSET(IND!AA$28,$E51,0)</f>
        <v>2.3215982284526677</v>
      </c>
      <c r="Y51" s="112">
        <f ca="1">OFFSET(IND!AB$28,$E51,0)</f>
        <v>2.3862715682000659</v>
      </c>
      <c r="Z51" s="112">
        <f ca="1">OFFSET(IND!AC$28,$E51,0)</f>
        <v>2.4599347733904038</v>
      </c>
      <c r="AA51" s="112">
        <f ca="1">OFFSET(IND!AD$28,$E51,0)</f>
        <v>2.5401471094510319</v>
      </c>
      <c r="AB51" s="112">
        <f ca="1">OFFSET(IND!AE$28,$E51,0)</f>
        <v>2.6364644691033803</v>
      </c>
      <c r="AC51" s="112">
        <f ca="1">OFFSET(IND!AF$28,$E51,0)</f>
        <v>2.7310286776758272</v>
      </c>
      <c r="AD51" s="112">
        <f ca="1">OFFSET(IND!AG$28,$E51,0)</f>
        <v>3.1641413411858839</v>
      </c>
      <c r="AE51" s="112">
        <f ca="1">OFFSET(IND!AH$28,$E51,0)</f>
        <v>3.5278591596408635</v>
      </c>
      <c r="AF51" s="112">
        <f ca="1">OFFSET(IND!AI$28,$E51,0)</f>
        <v>3.5056034481366383</v>
      </c>
      <c r="AG51" s="112">
        <f ca="1">OFFSET(IND!AJ$28,$E51,0)</f>
        <v>3.6042306715582679</v>
      </c>
      <c r="AH51" s="112">
        <f ca="1">OFFSET(IND!AK$28,$E51,0)</f>
        <v>3.6764958421135363</v>
      </c>
      <c r="AI51" s="112">
        <f ca="1">OFFSET(IND!AL$28,$E51,0)</f>
        <v>3.8219333438551559</v>
      </c>
      <c r="AJ51" s="112">
        <f ca="1">OFFSET(IND!AM$28,$E51,0)</f>
        <v>4.5413919696950309</v>
      </c>
      <c r="AK51" s="112">
        <f ca="1">OFFSET(IND!AN$28,$E51,0)</f>
        <v>5.3101780525511382</v>
      </c>
      <c r="AL51" s="112">
        <f ca="1">OFFSET(IND!AO$28,$E51,0)</f>
        <v>6.7902015184110986</v>
      </c>
      <c r="AM51" s="112">
        <f ca="1">OFFSET(IND!AP$28,$E51,0)</f>
        <v>8.2784462271070769</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0.11987188831650944</v>
      </c>
      <c r="Q52" s="112">
        <f ca="1">OFFSET(IND!T$28,$E52,0)</f>
        <v>0.12293757799673688</v>
      </c>
      <c r="R52" s="112">
        <f ca="1">OFFSET(IND!U$28,$E52,0)</f>
        <v>0.12659748344939198</v>
      </c>
      <c r="S52" s="112">
        <f ca="1">OFFSET(IND!V$28,$E52,0)</f>
        <v>0.13031209915522193</v>
      </c>
      <c r="T52" s="181">
        <f ca="1">OFFSET(IND!W$28,$E52,0)</f>
        <v>0.1340267857262151</v>
      </c>
      <c r="U52" s="112">
        <f ca="1">OFFSET(IND!X$28,$E52,0)</f>
        <v>0.13771502878508801</v>
      </c>
      <c r="V52" s="112">
        <f ca="1">OFFSET(IND!Y$28,$E52,0)</f>
        <v>0.14138532743751631</v>
      </c>
      <c r="W52" s="112">
        <f ca="1">OFFSET(IND!Z$28,$E52,0)</f>
        <v>0.14727590349826233</v>
      </c>
      <c r="X52" s="112">
        <f ca="1">OFFSET(IND!AA$28,$E52,0)</f>
        <v>0.15274934196981074</v>
      </c>
      <c r="Y52" s="112">
        <f ca="1">OFFSET(IND!AB$28,$E52,0)</f>
        <v>0.15802052290533511</v>
      </c>
      <c r="Z52" s="112">
        <f ca="1">OFFSET(IND!AC$28,$E52,0)</f>
        <v>0.16392215338377969</v>
      </c>
      <c r="AA52" s="112">
        <f ca="1">OFFSET(IND!AD$28,$E52,0)</f>
        <v>0.17010075534844626</v>
      </c>
      <c r="AB52" s="112">
        <f ca="1">OFFSET(IND!AE$28,$E52,0)</f>
        <v>0.17650062876310935</v>
      </c>
      <c r="AC52" s="112">
        <f ca="1">OFFSET(IND!AF$28,$E52,0)</f>
        <v>0.18331452948519789</v>
      </c>
      <c r="AD52" s="112">
        <f ca="1">OFFSET(IND!AG$28,$E52,0)</f>
        <v>0.19255933444079276</v>
      </c>
      <c r="AE52" s="112">
        <f ca="1">OFFSET(IND!AH$28,$E52,0)</f>
        <v>0.20126609622205338</v>
      </c>
      <c r="AF52" s="112">
        <f ca="1">OFFSET(IND!AI$28,$E52,0)</f>
        <v>0.20789759403727306</v>
      </c>
      <c r="AG52" s="112">
        <f ca="1">OFFSET(IND!AJ$28,$E52,0)</f>
        <v>0.21447048463935492</v>
      </c>
      <c r="AH52" s="112">
        <f ca="1">OFFSET(IND!AK$28,$E52,0)</f>
        <v>0.22115264608660257</v>
      </c>
      <c r="AI52" s="112">
        <f ca="1">OFFSET(IND!AL$28,$E52,0)</f>
        <v>0.22817769888961636</v>
      </c>
      <c r="AJ52" s="112">
        <f ca="1">OFFSET(IND!AM$28,$E52,0)</f>
        <v>0.2717002603395639</v>
      </c>
      <c r="AK52" s="112">
        <f ca="1">OFFSET(IND!AN$28,$E52,0)</f>
        <v>0.3270994120493752</v>
      </c>
      <c r="AL52" s="112">
        <f ca="1">OFFSET(IND!AO$28,$E52,0)</f>
        <v>0.42404169349915533</v>
      </c>
      <c r="AM52" s="112">
        <f ca="1">OFFSET(IND!AP$28,$E52,0)</f>
        <v>0.52296340665891483</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2.2548636997140297</v>
      </c>
      <c r="Q53" s="112">
        <f ca="1">OFFSET(IND!T$28,$E53,0)</f>
        <v>2.312531201841638</v>
      </c>
      <c r="R53" s="112">
        <f ca="1">OFFSET(IND!U$28,$E53,0)</f>
        <v>2.3813762668979863</v>
      </c>
      <c r="S53" s="112">
        <f ca="1">OFFSET(IND!V$28,$E53,0)</f>
        <v>2.4512504653534886</v>
      </c>
      <c r="T53" s="181">
        <f ca="1">OFFSET(IND!W$28,$E53,0)</f>
        <v>2.5211259968261506</v>
      </c>
      <c r="U53" s="112">
        <f ca="1">OFFSET(IND!X$28,$E53,0)</f>
        <v>2.5905041096261754</v>
      </c>
      <c r="V53" s="112">
        <f ca="1">OFFSET(IND!Y$28,$E53,0)</f>
        <v>2.6595446771412035</v>
      </c>
      <c r="W53" s="112">
        <f ca="1">OFFSET(IND!Z$28,$E53,0)</f>
        <v>2.7703500237184571</v>
      </c>
      <c r="X53" s="112">
        <f ca="1">OFFSET(IND!AA$28,$E53,0)</f>
        <v>2.8733087565409963</v>
      </c>
      <c r="Y53" s="112">
        <f ca="1">OFFSET(IND!AB$28,$E53,0)</f>
        <v>2.9724629011287189</v>
      </c>
      <c r="Z53" s="112">
        <f ca="1">OFFSET(IND!AC$28,$E53,0)</f>
        <v>3.0834761880791492</v>
      </c>
      <c r="AA53" s="112">
        <f ca="1">OFFSET(IND!AD$28,$E53,0)</f>
        <v>3.1996994784666559</v>
      </c>
      <c r="AB53" s="112">
        <f ca="1">OFFSET(IND!AE$28,$E53,0)</f>
        <v>3.3200850204661738</v>
      </c>
      <c r="AC53" s="112">
        <f ca="1">OFFSET(IND!AF$28,$E53,0)</f>
        <v>3.4482586699136943</v>
      </c>
      <c r="AD53" s="112">
        <f ca="1">OFFSET(IND!AG$28,$E53,0)</f>
        <v>3.6221591181177479</v>
      </c>
      <c r="AE53" s="112">
        <f ca="1">OFFSET(IND!AH$28,$E53,0)</f>
        <v>3.785938644396539</v>
      </c>
      <c r="AF53" s="112">
        <f ca="1">OFFSET(IND!AI$28,$E53,0)</f>
        <v>3.9106811833543769</v>
      </c>
      <c r="AG53" s="112">
        <f ca="1">OFFSET(IND!AJ$28,$E53,0)</f>
        <v>4.0343212847073531</v>
      </c>
      <c r="AH53" s="112">
        <f ca="1">OFFSET(IND!AK$28,$E53,0)</f>
        <v>4.1600168376400255</v>
      </c>
      <c r="AI53" s="112">
        <f ca="1">OFFSET(IND!AL$28,$E53,0)</f>
        <v>4.2921623871642378</v>
      </c>
      <c r="AJ53" s="112">
        <f ca="1">OFFSET(IND!AM$28,$E53,0)</f>
        <v>5.1108484470095457</v>
      </c>
      <c r="AK53" s="112">
        <f ca="1">OFFSET(IND!AN$28,$E53,0)</f>
        <v>6.1529404498949258</v>
      </c>
      <c r="AL53" s="112">
        <f ca="1">OFFSET(IND!AO$28,$E53,0)</f>
        <v>7.9764841887855749</v>
      </c>
      <c r="AM53" s="112">
        <f ca="1">OFFSET(IND!AP$28,$E53,0)</f>
        <v>9.8372622515162735</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0.21704598522772631</v>
      </c>
      <c r="Q54" s="112">
        <f ca="1">OFFSET(IND!T$28,$E54,0)</f>
        <v>0.22259687498505229</v>
      </c>
      <c r="R54" s="112">
        <f ca="1">OFFSET(IND!U$28,$E54,0)</f>
        <v>0.22922368128607931</v>
      </c>
      <c r="S54" s="112">
        <f ca="1">OFFSET(IND!V$28,$E54,0)</f>
        <v>0.23594954868449261</v>
      </c>
      <c r="T54" s="181">
        <f ca="1">OFFSET(IND!W$28,$E54,0)</f>
        <v>0.24267554439488448</v>
      </c>
      <c r="U54" s="112">
        <f ca="1">OFFSET(IND!X$28,$E54,0)</f>
        <v>0.24935366017094293</v>
      </c>
      <c r="V54" s="112">
        <f ca="1">OFFSET(IND!Y$28,$E54,0)</f>
        <v>0.25599928491486029</v>
      </c>
      <c r="W54" s="112">
        <f ca="1">OFFSET(IND!Z$28,$E54,0)</f>
        <v>0.26666505403403579</v>
      </c>
      <c r="X54" s="112">
        <f ca="1">OFFSET(IND!AA$28,$E54,0)</f>
        <v>0.27657553314907068</v>
      </c>
      <c r="Y54" s="112">
        <f ca="1">OFFSET(IND!AB$28,$E54,0)</f>
        <v>0.28611979473977528</v>
      </c>
      <c r="Z54" s="112">
        <f ca="1">OFFSET(IND!AC$28,$E54,0)</f>
        <v>0.29680557953580544</v>
      </c>
      <c r="AA54" s="112">
        <f ca="1">OFFSET(IND!AD$28,$E54,0)</f>
        <v>0.30799286263933129</v>
      </c>
      <c r="AB54" s="112">
        <f ca="1">OFFSET(IND!AE$28,$E54,0)</f>
        <v>0.31958079080269342</v>
      </c>
      <c r="AC54" s="112">
        <f ca="1">OFFSET(IND!AF$28,$E54,0)</f>
        <v>0.33191837733978591</v>
      </c>
      <c r="AD54" s="112">
        <f ca="1">OFFSET(IND!AG$28,$E54,0)</f>
        <v>0.34865747962644689</v>
      </c>
      <c r="AE54" s="112">
        <f ca="1">OFFSET(IND!AH$28,$E54,0)</f>
        <v>0.36442237426101781</v>
      </c>
      <c r="AF54" s="112">
        <f ca="1">OFFSET(IND!AI$28,$E54,0)</f>
        <v>0.37642969304988549</v>
      </c>
      <c r="AG54" s="112">
        <f ca="1">OFFSET(IND!AJ$28,$E54,0)</f>
        <v>0.38833089471241439</v>
      </c>
      <c r="AH54" s="112">
        <f ca="1">OFFSET(IND!AK$28,$E54,0)</f>
        <v>0.40042994758575468</v>
      </c>
      <c r="AI54" s="112">
        <f ca="1">OFFSET(IND!AL$28,$E54,0)</f>
        <v>0.41314985655124087</v>
      </c>
      <c r="AJ54" s="112">
        <f ca="1">OFFSET(IND!AM$28,$E54,0)</f>
        <v>0.49195396452187595</v>
      </c>
      <c r="AK54" s="112">
        <f ca="1">OFFSET(IND!AN$28,$E54,0)</f>
        <v>0.59226241575681182</v>
      </c>
      <c r="AL54" s="112">
        <f ca="1">OFFSET(IND!AO$28,$E54,0)</f>
        <v>0.76779091775166342</v>
      </c>
      <c r="AM54" s="112">
        <f ca="1">OFFSET(IND!AP$28,$E54,0)</f>
        <v>0.94690347695723553</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0.97125841073285257</v>
      </c>
      <c r="Q55" s="112">
        <f ca="1">OFFSET(IND!T$28,$E55,0)</f>
        <v>0.9960980702096085</v>
      </c>
      <c r="R55" s="112">
        <f ca="1">OFFSET(IND!U$28,$E55,0)</f>
        <v>1.0257523453136466</v>
      </c>
      <c r="S55" s="112">
        <f ca="1">OFFSET(IND!V$28,$E55,0)</f>
        <v>1.0558499086172424</v>
      </c>
      <c r="T55" s="181">
        <f ca="1">OFFSET(IND!W$28,$E55,0)</f>
        <v>1.0859480461037159</v>
      </c>
      <c r="U55" s="112">
        <f ca="1">OFFSET(IND!X$28,$E55,0)</f>
        <v>1.1158319258195244</v>
      </c>
      <c r="V55" s="112">
        <f ca="1">OFFSET(IND!Y$28,$E55,0)</f>
        <v>1.1455704115156864</v>
      </c>
      <c r="W55" s="112">
        <f ca="1">OFFSET(IND!Z$28,$E55,0)</f>
        <v>1.193298628893515</v>
      </c>
      <c r="X55" s="112">
        <f ca="1">OFFSET(IND!AA$28,$E55,0)</f>
        <v>1.2376470013583207</v>
      </c>
      <c r="Y55" s="112">
        <f ca="1">OFFSET(IND!AB$28,$E55,0)</f>
        <v>1.2803565881515537</v>
      </c>
      <c r="Z55" s="112">
        <f ca="1">OFFSET(IND!AC$28,$E55,0)</f>
        <v>1.3281743736200855</v>
      </c>
      <c r="AA55" s="112">
        <f ca="1">OFFSET(IND!AD$28,$E55,0)</f>
        <v>1.3782363123200738</v>
      </c>
      <c r="AB55" s="112">
        <f ca="1">OFFSET(IND!AE$28,$E55,0)</f>
        <v>1.4300910963642242</v>
      </c>
      <c r="AC55" s="112">
        <f ca="1">OFFSET(IND!AF$28,$E55,0)</f>
        <v>1.4853005243558217</v>
      </c>
      <c r="AD55" s="112">
        <f ca="1">OFFSET(IND!AG$28,$E55,0)</f>
        <v>1.5602062816172566</v>
      </c>
      <c r="AE55" s="112">
        <f ca="1">OFFSET(IND!AH$28,$E55,0)</f>
        <v>1.6307525600571873</v>
      </c>
      <c r="AF55" s="112">
        <f ca="1">OFFSET(IND!AI$28,$E55,0)</f>
        <v>1.684484073919571</v>
      </c>
      <c r="AG55" s="112">
        <f ca="1">OFFSET(IND!AJ$28,$E55,0)</f>
        <v>1.7377407245801719</v>
      </c>
      <c r="AH55" s="112">
        <f ca="1">OFFSET(IND!AK$28,$E55,0)</f>
        <v>1.7918827390145957</v>
      </c>
      <c r="AI55" s="112">
        <f ca="1">OFFSET(IND!AL$28,$E55,0)</f>
        <v>1.8488030204633517</v>
      </c>
      <c r="AJ55" s="112">
        <f ca="1">OFFSET(IND!AM$28,$E55,0)</f>
        <v>2.201443280482323</v>
      </c>
      <c r="AK55" s="112">
        <f ca="1">OFFSET(IND!AN$28,$E55,0)</f>
        <v>2.6503132599352868</v>
      </c>
      <c r="AL55" s="112">
        <f ca="1">OFFSET(IND!AO$28,$E55,0)</f>
        <v>3.4357852128348778</v>
      </c>
      <c r="AM55" s="112">
        <f ca="1">OFFSET(IND!AP$28,$E55,0)</f>
        <v>4.2372954523068174</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1.6760129892524223</v>
      </c>
      <c r="Q56" s="112">
        <f ca="1">OFFSET(IND!T$28,$E56,0)</f>
        <v>1.7188765479836534</v>
      </c>
      <c r="R56" s="112">
        <f ca="1">OFFSET(IND!U$28,$E56,0)</f>
        <v>1.7700482544131824</v>
      </c>
      <c r="S56" s="112">
        <f ca="1">OFFSET(IND!V$28,$E56,0)</f>
        <v>1.8219849032846311</v>
      </c>
      <c r="T56" s="181">
        <f ca="1">OFFSET(IND!W$28,$E56,0)</f>
        <v>1.8739225429716553</v>
      </c>
      <c r="U56" s="112">
        <f ca="1">OFFSET(IND!X$28,$E56,0)</f>
        <v>1.9254904573593004</v>
      </c>
      <c r="V56" s="112">
        <f ca="1">OFFSET(IND!Y$28,$E56,0)</f>
        <v>1.9768074784081651</v>
      </c>
      <c r="W56" s="112">
        <f ca="1">OFFSET(IND!Z$28,$E56,0)</f>
        <v>2.0591677559564916</v>
      </c>
      <c r="X56" s="112">
        <f ca="1">OFFSET(IND!AA$28,$E56,0)</f>
        <v>2.1356957401488086</v>
      </c>
      <c r="Y56" s="112">
        <f ca="1">OFFSET(IND!AB$28,$E56,0)</f>
        <v>2.209395819798107</v>
      </c>
      <c r="Z56" s="112">
        <f ca="1">OFFSET(IND!AC$28,$E56,0)</f>
        <v>2.2919106569175853</v>
      </c>
      <c r="AA56" s="112">
        <f ca="1">OFFSET(IND!AD$28,$E56,0)</f>
        <v>2.3782980267474434</v>
      </c>
      <c r="AB56" s="112">
        <f ca="1">OFFSET(IND!AE$28,$E56,0)</f>
        <v>2.4677791479943614</v>
      </c>
      <c r="AC56" s="112">
        <f ca="1">OFFSET(IND!AF$28,$E56,0)</f>
        <v>2.5630490755652278</v>
      </c>
      <c r="AD56" s="112">
        <f ca="1">OFFSET(IND!AG$28,$E56,0)</f>
        <v>2.6923071810834354</v>
      </c>
      <c r="AE56" s="112">
        <f ca="1">OFFSET(IND!AH$28,$E56,0)</f>
        <v>2.8140425274157548</v>
      </c>
      <c r="AF56" s="112">
        <f ca="1">OFFSET(IND!AI$28,$E56,0)</f>
        <v>2.9067621519465754</v>
      </c>
      <c r="AG56" s="112">
        <f ca="1">OFFSET(IND!AJ$28,$E56,0)</f>
        <v>2.9986623479035881</v>
      </c>
      <c r="AH56" s="112">
        <f ca="1">OFFSET(IND!AK$28,$E56,0)</f>
        <v>3.0920903362264047</v>
      </c>
      <c r="AI56" s="112">
        <f ca="1">OFFSET(IND!AL$28,$E56,0)</f>
        <v>3.1903125292141969</v>
      </c>
      <c r="AJ56" s="112">
        <f ca="1">OFFSET(IND!AM$28,$E56,0)</f>
        <v>3.7988320022957138</v>
      </c>
      <c r="AK56" s="112">
        <f ca="1">OFFSET(IND!AN$28,$E56,0)</f>
        <v>4.5734064180590588</v>
      </c>
      <c r="AL56" s="112">
        <f ca="1">OFFSET(IND!AO$28,$E56,0)</f>
        <v>5.9288244831235968</v>
      </c>
      <c r="AM56" s="112">
        <f ca="1">OFFSET(IND!AP$28,$E56,0)</f>
        <v>7.3119183719684679</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2.1166765274552906</v>
      </c>
      <c r="Q57" s="112">
        <f ca="1">OFFSET(IND!T$28,$E57,0)</f>
        <v>2.1708099316898646</v>
      </c>
      <c r="R57" s="112">
        <f ca="1">OFFSET(IND!U$28,$E57,0)</f>
        <v>2.2354358925647442</v>
      </c>
      <c r="S57" s="112">
        <f ca="1">OFFSET(IND!V$28,$E57,0)</f>
        <v>2.301027917379491</v>
      </c>
      <c r="T57" s="181">
        <f ca="1">OFFSET(IND!W$28,$E57,0)</f>
        <v>2.3666211935187116</v>
      </c>
      <c r="U57" s="112">
        <f ca="1">OFFSET(IND!X$28,$E57,0)</f>
        <v>2.431747534814455</v>
      </c>
      <c r="V57" s="112">
        <f ca="1">OFFSET(IND!Y$28,$E57,0)</f>
        <v>2.4965570169662081</v>
      </c>
      <c r="W57" s="112">
        <f ca="1">OFFSET(IND!Z$28,$E57,0)</f>
        <v>2.6005717635100307</v>
      </c>
      <c r="X57" s="112">
        <f ca="1">OFFSET(IND!AA$28,$E57,0)</f>
        <v>2.6972207685428615</v>
      </c>
      <c r="Y57" s="112">
        <f ca="1">OFFSET(IND!AB$28,$E57,0)</f>
        <v>2.7902983459039046</v>
      </c>
      <c r="Z57" s="112">
        <f ca="1">OFFSET(IND!AC$28,$E57,0)</f>
        <v>2.8945082893933649</v>
      </c>
      <c r="AA57" s="112">
        <f ca="1">OFFSET(IND!AD$28,$E57,0)</f>
        <v>3.0036089462259952</v>
      </c>
      <c r="AB57" s="112">
        <f ca="1">OFFSET(IND!AE$28,$E57,0)</f>
        <v>3.1166167750484997</v>
      </c>
      <c r="AC57" s="112">
        <f ca="1">OFFSET(IND!AF$28,$E57,0)</f>
        <v>3.2369354245785167</v>
      </c>
      <c r="AD57" s="112">
        <f ca="1">OFFSET(IND!AG$28,$E57,0)</f>
        <v>3.4001785495949677</v>
      </c>
      <c r="AE57" s="112">
        <f ca="1">OFFSET(IND!AH$28,$E57,0)</f>
        <v>3.553921003737996</v>
      </c>
      <c r="AF57" s="112">
        <f ca="1">OFFSET(IND!AI$28,$E57,0)</f>
        <v>3.6710188151137872</v>
      </c>
      <c r="AG57" s="112">
        <f ca="1">OFFSET(IND!AJ$28,$E57,0)</f>
        <v>3.7870817507223689</v>
      </c>
      <c r="AH57" s="112">
        <f ca="1">OFFSET(IND!AK$28,$E57,0)</f>
        <v>3.9050741715200625</v>
      </c>
      <c r="AI57" s="112">
        <f ca="1">OFFSET(IND!AL$28,$E57,0)</f>
        <v>4.0291213070170127</v>
      </c>
      <c r="AJ57" s="112">
        <f ca="1">OFFSET(IND!AM$28,$E57,0)</f>
        <v>4.7976349721441736</v>
      </c>
      <c r="AK57" s="112">
        <f ca="1">OFFSET(IND!AN$28,$E57,0)</f>
        <v>5.775863360066734</v>
      </c>
      <c r="AL57" s="112">
        <f ca="1">OFFSET(IND!AO$28,$E57,0)</f>
        <v>7.487652959317197</v>
      </c>
      <c r="AM57" s="112">
        <f ca="1">OFFSET(IND!AP$28,$E57,0)</f>
        <v>9.2343950123669298</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0.53103356196572615</v>
      </c>
      <c r="Q58" s="112">
        <f ca="1">OFFSET(IND!T$28,$E58,0)</f>
        <v>0.54461459529752965</v>
      </c>
      <c r="R58" s="112">
        <f ca="1">OFFSET(IND!U$28,$E58,0)</f>
        <v>0.56082800993774551</v>
      </c>
      <c r="S58" s="112">
        <f ca="1">OFFSET(IND!V$28,$E58,0)</f>
        <v>0.57728379150007736</v>
      </c>
      <c r="T58" s="181">
        <f ca="1">OFFSET(IND!W$28,$E58,0)</f>
        <v>0.59373988699573044</v>
      </c>
      <c r="U58" s="112">
        <f ca="1">OFFSET(IND!X$28,$E58,0)</f>
        <v>0.61007883749075575</v>
      </c>
      <c r="V58" s="112">
        <f ca="1">OFFSET(IND!Y$28,$E58,0)</f>
        <v>0.62633829410105568</v>
      </c>
      <c r="W58" s="112">
        <f ca="1">OFFSET(IND!Z$28,$E58,0)</f>
        <v>0.65243359994381156</v>
      </c>
      <c r="X58" s="112">
        <f ca="1">OFFSET(IND!AA$28,$E58,0)</f>
        <v>0.67668098244997565</v>
      </c>
      <c r="Y58" s="112">
        <f ca="1">OFFSET(IND!AB$28,$E58,0)</f>
        <v>0.70003236222107257</v>
      </c>
      <c r="Z58" s="112">
        <f ca="1">OFFSET(IND!AC$28,$E58,0)</f>
        <v>0.72617663923537146</v>
      </c>
      <c r="AA58" s="112">
        <f ca="1">OFFSET(IND!AD$28,$E58,0)</f>
        <v>0.75354790246768211</v>
      </c>
      <c r="AB58" s="112">
        <f ca="1">OFFSET(IND!AE$28,$E58,0)</f>
        <v>0.78189940024791871</v>
      </c>
      <c r="AC58" s="112">
        <f ca="1">OFFSET(IND!AF$28,$E58,0)</f>
        <v>0.81208504278804006</v>
      </c>
      <c r="AD58" s="112">
        <f ca="1">OFFSET(IND!AG$28,$E58,0)</f>
        <v>0.8530396133232554</v>
      </c>
      <c r="AE58" s="112">
        <f ca="1">OFFSET(IND!AH$28,$E58,0)</f>
        <v>0.89161064767354259</v>
      </c>
      <c r="AF58" s="112">
        <f ca="1">OFFSET(IND!AI$28,$E58,0)</f>
        <v>0.92098824366740684</v>
      </c>
      <c r="AG58" s="112">
        <f ca="1">OFFSET(IND!AJ$28,$E58,0)</f>
        <v>0.95010620917086552</v>
      </c>
      <c r="AH58" s="112">
        <f ca="1">OFFSET(IND!AK$28,$E58,0)</f>
        <v>0.97970824551814184</v>
      </c>
      <c r="AI58" s="112">
        <f ca="1">OFFSET(IND!AL$28,$E58,0)</f>
        <v>1.0108292937086201</v>
      </c>
      <c r="AJ58" s="112">
        <f ca="1">OFFSET(IND!AM$28,$E58,0)</f>
        <v>1.2036346391254964</v>
      </c>
      <c r="AK58" s="112">
        <f ca="1">OFFSET(IND!AN$28,$E58,0)</f>
        <v>1.4490533880540473</v>
      </c>
      <c r="AL58" s="112">
        <f ca="1">OFFSET(IND!AO$28,$E58,0)</f>
        <v>1.8785085818141891</v>
      </c>
      <c r="AM58" s="112">
        <f ca="1">OFFSET(IND!AP$28,$E58,0)</f>
        <v>2.316732676159619</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6.4720729833893049</v>
      </c>
      <c r="Q59" s="112">
        <f ca="1">OFFSET(IND!T$28,$E59,0)</f>
        <v>6.6375944215972877</v>
      </c>
      <c r="R59" s="112">
        <f ca="1">OFFSET(IND!U$28,$E59,0)</f>
        <v>6.8351985098831474</v>
      </c>
      <c r="S59" s="112">
        <f ca="1">OFFSET(IND!V$28,$E59,0)</f>
        <v>7.0357564913332871</v>
      </c>
      <c r="T59" s="181">
        <f ca="1">OFFSET(IND!W$28,$E59,0)</f>
        <v>7.2363182989057533</v>
      </c>
      <c r="U59" s="112">
        <f ca="1">OFFSET(IND!X$28,$E59,0)</f>
        <v>7.4354523794040661</v>
      </c>
      <c r="V59" s="112">
        <f ca="1">OFFSET(IND!Y$28,$E59,0)</f>
        <v>7.6336176129960336</v>
      </c>
      <c r="W59" s="112">
        <f ca="1">OFFSET(IND!Z$28,$E59,0)</f>
        <v>7.9516591381173445</v>
      </c>
      <c r="X59" s="112">
        <f ca="1">OFFSET(IND!AA$28,$E59,0)</f>
        <v>8.2471787445526523</v>
      </c>
      <c r="Y59" s="112">
        <f ca="1">OFFSET(IND!AB$28,$E59,0)</f>
        <v>8.5317781464848679</v>
      </c>
      <c r="Z59" s="112">
        <f ca="1">OFFSET(IND!AC$28,$E59,0)</f>
        <v>8.8504165171146525</v>
      </c>
      <c r="AA59" s="112">
        <f ca="1">OFFSET(IND!AD$28,$E59,0)</f>
        <v>9.1840090166759296</v>
      </c>
      <c r="AB59" s="112">
        <f ca="1">OFFSET(IND!AE$28,$E59,0)</f>
        <v>9.5295483120508884</v>
      </c>
      <c r="AC59" s="112">
        <f ca="1">OFFSET(IND!AF$28,$E59,0)</f>
        <v>9.8974415970760177</v>
      </c>
      <c r="AD59" s="112">
        <f ca="1">OFFSET(IND!AG$28,$E59,0)</f>
        <v>10.396583249302486</v>
      </c>
      <c r="AE59" s="112">
        <f ca="1">OFFSET(IND!AH$28,$E59,0)</f>
        <v>10.866675098932108</v>
      </c>
      <c r="AF59" s="112">
        <f ca="1">OFFSET(IND!AI$28,$E59,0)</f>
        <v>11.224720162308133</v>
      </c>
      <c r="AG59" s="112">
        <f ca="1">OFFSET(IND!AJ$28,$E59,0)</f>
        <v>11.579600929483371</v>
      </c>
      <c r="AH59" s="112">
        <f ca="1">OFFSET(IND!AK$28,$E59,0)</f>
        <v>11.940381402542965</v>
      </c>
      <c r="AI59" s="112">
        <f ca="1">OFFSET(IND!AL$28,$E59,0)</f>
        <v>12.319675122628686</v>
      </c>
      <c r="AJ59" s="112">
        <f ca="1">OFFSET(IND!AM$28,$E59,0)</f>
        <v>14.669527102805688</v>
      </c>
      <c r="AK59" s="112">
        <f ca="1">OFFSET(IND!AN$28,$E59,0)</f>
        <v>17.660614989375453</v>
      </c>
      <c r="AL59" s="112">
        <f ca="1">OFFSET(IND!AO$28,$E59,0)</f>
        <v>22.894682205056682</v>
      </c>
      <c r="AM59" s="112">
        <f ca="1">OFFSET(IND!AP$28,$E59,0)</f>
        <v>28.235622071803483</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2.2811850658585517</v>
      </c>
      <c r="Q60" s="112">
        <f ca="1">OFFSET(IND!T$28,$E60,0)</f>
        <v>2.3395257294895955</v>
      </c>
      <c r="R60" s="112">
        <f ca="1">OFFSET(IND!U$28,$E60,0)</f>
        <v>2.4091744334376521</v>
      </c>
      <c r="S60" s="112">
        <f ca="1">OFFSET(IND!V$28,$E60,0)</f>
        <v>2.479864284015203</v>
      </c>
      <c r="T60" s="181">
        <f ca="1">OFFSET(IND!W$28,$E60,0)</f>
        <v>2.5505554831704251</v>
      </c>
      <c r="U60" s="112">
        <f ca="1">OFFSET(IND!X$28,$E60,0)</f>
        <v>2.6207434572093611</v>
      </c>
      <c r="V60" s="112">
        <f ca="1">OFFSET(IND!Y$28,$E60,0)</f>
        <v>2.6905899457459657</v>
      </c>
      <c r="W60" s="112">
        <f ca="1">OFFSET(IND!Z$28,$E60,0)</f>
        <v>2.8026887399486347</v>
      </c>
      <c r="X60" s="112">
        <f ca="1">OFFSET(IND!AA$28,$E60,0)</f>
        <v>2.9068493256834991</v>
      </c>
      <c r="Y60" s="112">
        <f ca="1">OFFSET(IND!AB$28,$E60,0)</f>
        <v>3.0071609116477322</v>
      </c>
      <c r="Z60" s="112">
        <f ca="1">OFFSET(IND!AC$28,$E60,0)</f>
        <v>3.1194700735431096</v>
      </c>
      <c r="AA60" s="112">
        <f ca="1">OFFSET(IND!AD$28,$E60,0)</f>
        <v>3.2370500560363071</v>
      </c>
      <c r="AB60" s="112">
        <f ca="1">OFFSET(IND!AE$28,$E60,0)</f>
        <v>3.3588408767362083</v>
      </c>
      <c r="AC60" s="112">
        <f ca="1">OFFSET(IND!AF$28,$E60,0)</f>
        <v>3.488510716644206</v>
      </c>
      <c r="AD60" s="112">
        <f ca="1">OFFSET(IND!AG$28,$E60,0)</f>
        <v>3.6644411311697076</v>
      </c>
      <c r="AE60" s="112">
        <f ca="1">OFFSET(IND!AH$28,$E60,0)</f>
        <v>3.8301324807124533</v>
      </c>
      <c r="AF60" s="112">
        <f ca="1">OFFSET(IND!AI$28,$E60,0)</f>
        <v>3.9563311582573473</v>
      </c>
      <c r="AG60" s="112">
        <f ca="1">OFFSET(IND!AJ$28,$E60,0)</f>
        <v>4.0814145292759223</v>
      </c>
      <c r="AH60" s="112">
        <f ca="1">OFFSET(IND!AK$28,$E60,0)</f>
        <v>4.2085773454724009</v>
      </c>
      <c r="AI60" s="112">
        <f ca="1">OFFSET(IND!AL$28,$E60,0)</f>
        <v>4.3422654500494247</v>
      </c>
      <c r="AJ60" s="112">
        <f ca="1">OFFSET(IND!AM$28,$E60,0)</f>
        <v>5.1705081565077124</v>
      </c>
      <c r="AK60" s="112">
        <f ca="1">OFFSET(IND!AN$28,$E60,0)</f>
        <v>6.2247646574812494</v>
      </c>
      <c r="AL60" s="112">
        <f ca="1">OFFSET(IND!AO$28,$E60,0)</f>
        <v>8.0695948991605047</v>
      </c>
      <c r="AM60" s="112">
        <f ca="1">OFFSET(IND!AP$28,$E60,0)</f>
        <v>9.9520941065923409</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66.491701389382158</v>
      </c>
      <c r="Q61" s="112">
        <f ca="1">OFFSET(IND!T$28,$E61,0)</f>
        <v>68.192207868699199</v>
      </c>
      <c r="R61" s="112">
        <f ca="1">OFFSET(IND!U$28,$E61,0)</f>
        <v>70.222319714679003</v>
      </c>
      <c r="S61" s="112">
        <f ca="1">OFFSET(IND!V$28,$E61,0)</f>
        <v>72.282778774406168</v>
      </c>
      <c r="T61" s="181">
        <f ca="1">OFFSET(IND!W$28,$E61,0)</f>
        <v>74.343277142309219</v>
      </c>
      <c r="U61" s="112">
        <f ca="1">OFFSET(IND!X$28,$E61,0)</f>
        <v>76.389107566491035</v>
      </c>
      <c r="V61" s="112">
        <f ca="1">OFFSET(IND!Y$28,$E61,0)</f>
        <v>78.424984413302184</v>
      </c>
      <c r="W61" s="112">
        <f ca="1">OFFSET(IND!Z$28,$E61,0)</f>
        <v>81.692426262623783</v>
      </c>
      <c r="X61" s="112">
        <f ca="1">OFFSET(IND!AA$28,$E61,0)</f>
        <v>84.728486189054664</v>
      </c>
      <c r="Y61" s="112">
        <f ca="1">OFFSET(IND!AB$28,$E61,0)</f>
        <v>87.652355944145683</v>
      </c>
      <c r="Z61" s="112">
        <f ca="1">OFFSET(IND!AC$28,$E61,0)</f>
        <v>90.925929565069183</v>
      </c>
      <c r="AA61" s="112">
        <f ca="1">OFFSET(IND!AD$28,$E61,0)</f>
        <v>94.353136415717245</v>
      </c>
      <c r="AB61" s="112">
        <f ca="1">OFFSET(IND!AE$28,$E61,0)</f>
        <v>97.903080259882216</v>
      </c>
      <c r="AC61" s="112">
        <f ca="1">OFFSET(IND!AF$28,$E61,0)</f>
        <v>101.68268078568462</v>
      </c>
      <c r="AD61" s="112">
        <f ca="1">OFFSET(IND!AG$28,$E61,0)</f>
        <v>106.81067884380677</v>
      </c>
      <c r="AE61" s="112">
        <f ca="1">OFFSET(IND!AH$28,$E61,0)</f>
        <v>111.64022989667305</v>
      </c>
      <c r="AF61" s="112">
        <f ca="1">OFFSET(IND!AI$28,$E61,0)</f>
        <v>115.31865340936245</v>
      </c>
      <c r="AG61" s="112">
        <f ca="1">OFFSET(IND!AJ$28,$E61,0)</f>
        <v>118.96456810476407</v>
      </c>
      <c r="AH61" s="112">
        <f ca="1">OFFSET(IND!AK$28,$E61,0)</f>
        <v>122.67109421214364</v>
      </c>
      <c r="AI61" s="112">
        <f ca="1">OFFSET(IND!AL$28,$E61,0)</f>
        <v>126.56781862170067</v>
      </c>
      <c r="AJ61" s="112">
        <f ca="1">OFFSET(IND!AM$28,$E61,0)</f>
        <v>150.70933503787597</v>
      </c>
      <c r="AK61" s="112">
        <f ca="1">OFFSET(IND!AN$28,$E61,0)</f>
        <v>181.43867370473444</v>
      </c>
      <c r="AL61" s="112">
        <f ca="1">OFFSET(IND!AO$28,$E61,0)</f>
        <v>235.21155841265357</v>
      </c>
      <c r="AM61" s="112">
        <f ca="1">OFFSET(IND!AP$28,$E61,0)</f>
        <v>290.08241349568772</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3.9681208688865661</v>
      </c>
      <c r="Q62" s="112">
        <f ca="1">OFFSET(RES!T$95,$E62,0)</f>
        <v>4.0138104945156412</v>
      </c>
      <c r="R62" s="112">
        <f ca="1">OFFSET(RES!U$95,$E62,0)</f>
        <v>4.060026198346236</v>
      </c>
      <c r="S62" s="112">
        <f ca="1">OFFSET(RES!V$95,$E62,0)</f>
        <v>4.1583170992104579</v>
      </c>
      <c r="T62" s="181">
        <f ca="1">OFFSET(RES!W$95,$E62,0)</f>
        <v>4.3344049073423863</v>
      </c>
      <c r="U62" s="112">
        <f ca="1">OFFSET(RES!X$95,$E62,0)</f>
        <v>4.5096720464717652</v>
      </c>
      <c r="V62" s="112">
        <f ca="1">OFFSET(RES!Y$95,$E62,0)</f>
        <v>4.6867661808441161</v>
      </c>
      <c r="W62" s="112">
        <f ca="1">OFFSET(RES!Z$95,$E62,0)</f>
        <v>4.8915844403018847</v>
      </c>
      <c r="X62" s="112">
        <f ca="1">OFFSET(RES!AA$95,$E62,0)</f>
        <v>5.1469441250973746</v>
      </c>
      <c r="Y62" s="112">
        <f ca="1">OFFSET(RES!AB$95,$E62,0)</f>
        <v>5.4049755414194252</v>
      </c>
      <c r="Z62" s="112">
        <f ca="1">OFFSET(RES!AC$95,$E62,0)</f>
        <v>5.6760053021301333</v>
      </c>
      <c r="AA62" s="112">
        <f ca="1">OFFSET(RES!AD$95,$E62,0)</f>
        <v>5.9460099838906944</v>
      </c>
      <c r="AB62" s="112">
        <f ca="1">OFFSET(RES!AE$95,$E62,0)</f>
        <v>6.2201748009030853</v>
      </c>
      <c r="AC62" s="112">
        <f ca="1">OFFSET(RES!AF$95,$E62,0)</f>
        <v>6.4935476553586726</v>
      </c>
      <c r="AD62" s="112">
        <f ca="1">OFFSET(RES!AG$95,$E62,0)</f>
        <v>6.7326520785084014</v>
      </c>
      <c r="AE62" s="112">
        <f ca="1">OFFSET(RES!AH$95,$E62,0)</f>
        <v>6.9674788414507027</v>
      </c>
      <c r="AF62" s="112">
        <f ca="1">OFFSET(RES!AI$95,$E62,0)</f>
        <v>7.2263560173618435</v>
      </c>
      <c r="AG62" s="112">
        <f ca="1">OFFSET(RES!AJ$95,$E62,0)</f>
        <v>7.4783950153797729</v>
      </c>
      <c r="AH62" s="112">
        <f ca="1">OFFSET(RES!AK$95,$E62,0)</f>
        <v>7.7288728965169646</v>
      </c>
      <c r="AI62" s="112">
        <f ca="1">OFFSET(RES!AL$95,$E62,0)</f>
        <v>7.9670773558667447</v>
      </c>
      <c r="AJ62" s="112">
        <f ca="1">OFFSET(RES!AM$95,$E62,0)</f>
        <v>9.1243025442633812</v>
      </c>
      <c r="AK62" s="112">
        <f ca="1">OFFSET(RES!AN$95,$E62,0)</f>
        <v>10.168964260210647</v>
      </c>
      <c r="AL62" s="112">
        <f ca="1">OFFSET(RES!AO$95,$E62,0)</f>
        <v>10.168964260210647</v>
      </c>
      <c r="AM62" s="112">
        <f ca="1">OFFSET(RES!AP$95,$E62,0)</f>
        <v>10.168964260210647</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6.2602608300494769</v>
      </c>
      <c r="Q63" s="112">
        <f ca="1">OFFSET(RES!T$95,$E63,0)</f>
        <v>6.3323425491090033</v>
      </c>
      <c r="R63" s="112">
        <f ca="1">OFFSET(RES!U$95,$E63,0)</f>
        <v>6.4052542294694419</v>
      </c>
      <c r="S63" s="112">
        <f ca="1">OFFSET(RES!V$95,$E63,0)</f>
        <v>6.5603217531064475</v>
      </c>
      <c r="T63" s="181">
        <f ca="1">OFFSET(RES!W$95,$E63,0)</f>
        <v>6.8381246840960204</v>
      </c>
      <c r="U63" s="112">
        <f ca="1">OFFSET(RES!X$95,$E63,0)</f>
        <v>7.1146328959525702</v>
      </c>
      <c r="V63" s="112">
        <f ca="1">OFFSET(RES!Y$95,$E63,0)</f>
        <v>7.3940234461083243</v>
      </c>
      <c r="W63" s="112">
        <f ca="1">OFFSET(RES!Z$95,$E63,0)</f>
        <v>7.7171526473924992</v>
      </c>
      <c r="X63" s="112">
        <f ca="1">OFFSET(RES!AA$95,$E63,0)</f>
        <v>8.1200179544534574</v>
      </c>
      <c r="Y63" s="112">
        <f ca="1">OFFSET(RES!AB$95,$E63,0)</f>
        <v>8.5270982884192872</v>
      </c>
      <c r="Z63" s="112">
        <f ca="1">OFFSET(RES!AC$95,$E63,0)</f>
        <v>8.954685312811268</v>
      </c>
      <c r="AA63" s="112">
        <f ca="1">OFFSET(RES!AD$95,$E63,0)</f>
        <v>9.3806551330375108</v>
      </c>
      <c r="AB63" s="112">
        <f ca="1">OFFSET(RES!AE$95,$E63,0)</f>
        <v>9.8131881434046964</v>
      </c>
      <c r="AC63" s="112">
        <f ca="1">OFFSET(RES!AF$95,$E63,0)</f>
        <v>10.244471723037021</v>
      </c>
      <c r="AD63" s="112">
        <f ca="1">OFFSET(RES!AG$95,$E63,0)</f>
        <v>10.62169210114406</v>
      </c>
      <c r="AE63" s="112">
        <f ca="1">OFFSET(RES!AH$95,$E63,0)</f>
        <v>10.992163877198477</v>
      </c>
      <c r="AF63" s="112">
        <f ca="1">OFFSET(RES!AI$95,$E63,0)</f>
        <v>11.400578514176278</v>
      </c>
      <c r="AG63" s="112">
        <f ca="1">OFFSET(RES!AJ$95,$E63,0)</f>
        <v>11.798204977449634</v>
      </c>
      <c r="AH63" s="112">
        <f ca="1">OFFSET(RES!AK$95,$E63,0)</f>
        <v>12.193368562402867</v>
      </c>
      <c r="AI63" s="112">
        <f ca="1">OFFSET(RES!AL$95,$E63,0)</f>
        <v>12.569169122840172</v>
      </c>
      <c r="AJ63" s="112">
        <f ca="1">OFFSET(RES!AM$95,$E63,0)</f>
        <v>14.394852300807194</v>
      </c>
      <c r="AK63" s="112">
        <f ca="1">OFFSET(RES!AN$95,$E63,0)</f>
        <v>16.042950994643601</v>
      </c>
      <c r="AL63" s="112">
        <f ca="1">OFFSET(RES!AO$95,$E63,0)</f>
        <v>16.042950994643601</v>
      </c>
      <c r="AM63" s="112">
        <f ca="1">OFFSET(RES!AP$95,$E63,0)</f>
        <v>16.042950994643601</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17.623965455182855</v>
      </c>
      <c r="Q64" s="112">
        <f ca="1">OFFSET(RES!T$95,$E64,0)</f>
        <v>17.826890822215084</v>
      </c>
      <c r="R64" s="112">
        <f ca="1">OFFSET(RES!U$95,$E64,0)</f>
        <v>18.032152706797223</v>
      </c>
      <c r="S64" s="112">
        <f ca="1">OFFSET(RES!V$95,$E64,0)</f>
        <v>18.468700760303445</v>
      </c>
      <c r="T64" s="181">
        <f ca="1">OFFSET(RES!W$95,$E64,0)</f>
        <v>19.250775084684285</v>
      </c>
      <c r="U64" s="112">
        <f ca="1">OFFSET(RES!X$95,$E64,0)</f>
        <v>20.029204499388992</v>
      </c>
      <c r="V64" s="112">
        <f ca="1">OFFSET(RES!Y$95,$E64,0)</f>
        <v>20.815748309323286</v>
      </c>
      <c r="W64" s="112">
        <f ca="1">OFFSET(RES!Z$95,$E64,0)</f>
        <v>21.725425723027488</v>
      </c>
      <c r="X64" s="112">
        <f ca="1">OFFSET(RES!AA$95,$E64,0)</f>
        <v>22.859577230046703</v>
      </c>
      <c r="Y64" s="112">
        <f ca="1">OFFSET(RES!AB$95,$E64,0)</f>
        <v>24.00559493411118</v>
      </c>
      <c r="Z64" s="112">
        <f ca="1">OFFSET(RES!AC$95,$E64,0)</f>
        <v>25.209343332388244</v>
      </c>
      <c r="AA64" s="112">
        <f ca="1">OFFSET(RES!AD$95,$E64,0)</f>
        <v>26.408538957046975</v>
      </c>
      <c r="AB64" s="112">
        <f ca="1">OFFSET(RES!AE$95,$E64,0)</f>
        <v>27.626211357587717</v>
      </c>
      <c r="AC64" s="112">
        <f ca="1">OFFSET(RES!AF$95,$E64,0)</f>
        <v>28.840366344923545</v>
      </c>
      <c r="AD64" s="112">
        <f ca="1">OFFSET(RES!AG$95,$E64,0)</f>
        <v>29.902321923649314</v>
      </c>
      <c r="AE64" s="112">
        <f ca="1">OFFSET(RES!AH$95,$E64,0)</f>
        <v>30.945278752534616</v>
      </c>
      <c r="AF64" s="112">
        <f ca="1">OFFSET(RES!AI$95,$E64,0)</f>
        <v>32.095052803311809</v>
      </c>
      <c r="AG64" s="112">
        <f ca="1">OFFSET(RES!AJ$95,$E64,0)</f>
        <v>33.214455851050438</v>
      </c>
      <c r="AH64" s="112">
        <f ca="1">OFFSET(RES!AK$95,$E64,0)</f>
        <v>34.326925372597024</v>
      </c>
      <c r="AI64" s="112">
        <f ca="1">OFFSET(RES!AL$95,$E64,0)</f>
        <v>35.384883862664132</v>
      </c>
      <c r="AJ64" s="112">
        <f ca="1">OFFSET(RES!AM$95,$E64,0)</f>
        <v>40.52457023262405</v>
      </c>
      <c r="AK64" s="112">
        <f ca="1">OFFSET(RES!AN$95,$E64,0)</f>
        <v>45.164318517149646</v>
      </c>
      <c r="AL64" s="112">
        <f ca="1">OFFSET(RES!AO$95,$E64,0)</f>
        <v>45.164318517149646</v>
      </c>
      <c r="AM64" s="112">
        <f ca="1">OFFSET(RES!AP$95,$E64,0)</f>
        <v>45.164318517149646</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11.307691705708709</v>
      </c>
      <c r="Q65" s="112">
        <f ca="1">OFFSET(RES!T$95,$E65,0)</f>
        <v>11.43789041130101</v>
      </c>
      <c r="R65" s="112">
        <f ca="1">OFFSET(RES!U$95,$E65,0)</f>
        <v>11.569588247164903</v>
      </c>
      <c r="S65" s="112">
        <f ca="1">OFFSET(RES!V$95,$E65,0)</f>
        <v>11.849681329299486</v>
      </c>
      <c r="T65" s="181">
        <f ca="1">OFFSET(RES!W$95,$E65,0)</f>
        <v>12.351467114884324</v>
      </c>
      <c r="U65" s="112">
        <f ca="1">OFFSET(RES!X$95,$E65,0)</f>
        <v>12.850914294267415</v>
      </c>
      <c r="V65" s="112">
        <f ca="1">OFFSET(RES!Y$95,$E65,0)</f>
        <v>13.355567741210878</v>
      </c>
      <c r="W65" s="112">
        <f ca="1">OFFSET(RES!Z$95,$E65,0)</f>
        <v>13.939224794555166</v>
      </c>
      <c r="X65" s="112">
        <f ca="1">OFFSET(RES!AA$95,$E65,0)</f>
        <v>14.666906406366698</v>
      </c>
      <c r="Y65" s="112">
        <f ca="1">OFFSET(RES!AB$95,$E65,0)</f>
        <v>15.402201474880027</v>
      </c>
      <c r="Z65" s="112">
        <f ca="1">OFFSET(RES!AC$95,$E65,0)</f>
        <v>16.174537066070986</v>
      </c>
      <c r="AA65" s="112">
        <f ca="1">OFFSET(RES!AD$95,$E65,0)</f>
        <v>16.943951557546168</v>
      </c>
      <c r="AB65" s="112">
        <f ca="1">OFFSET(RES!AE$95,$E65,0)</f>
        <v>17.725220911419971</v>
      </c>
      <c r="AC65" s="112">
        <f ca="1">OFFSET(RES!AF$95,$E65,0)</f>
        <v>18.504233461952673</v>
      </c>
      <c r="AD65" s="112">
        <f ca="1">OFFSET(RES!AG$95,$E65,0)</f>
        <v>19.185593529295353</v>
      </c>
      <c r="AE65" s="112">
        <f ca="1">OFFSET(RES!AH$95,$E65,0)</f>
        <v>19.854763831143078</v>
      </c>
      <c r="AF65" s="112">
        <f ca="1">OFFSET(RES!AI$95,$E65,0)</f>
        <v>20.592469004843871</v>
      </c>
      <c r="AG65" s="112">
        <f ca="1">OFFSET(RES!AJ$95,$E65,0)</f>
        <v>21.310687875077569</v>
      </c>
      <c r="AH65" s="112">
        <f ca="1">OFFSET(RES!AK$95,$E65,0)</f>
        <v>22.02445813374241</v>
      </c>
      <c r="AI65" s="112">
        <f ca="1">OFFSET(RES!AL$95,$E65,0)</f>
        <v>22.703253633741411</v>
      </c>
      <c r="AJ65" s="112">
        <f ca="1">OFFSET(RES!AM$95,$E65,0)</f>
        <v>26.000921748407883</v>
      </c>
      <c r="AK65" s="112">
        <f ca="1">OFFSET(RES!AN$95,$E65,0)</f>
        <v>28.977825177260065</v>
      </c>
      <c r="AL65" s="112">
        <f ca="1">OFFSET(RES!AO$95,$E65,0)</f>
        <v>28.977825177260065</v>
      </c>
      <c r="AM65" s="112">
        <f ca="1">OFFSET(RES!AP$95,$E65,0)</f>
        <v>28.977825177260065</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6.9840166034098772</v>
      </c>
      <c r="Q66" s="112">
        <f ca="1">OFFSET(RES!T$95,$E66,0)</f>
        <v>7.064431770825526</v>
      </c>
      <c r="R66" s="112">
        <f ca="1">OFFSET(RES!U$95,$E66,0)</f>
        <v>7.1457728522986113</v>
      </c>
      <c r="S66" s="112">
        <f ca="1">OFFSET(RES!V$95,$E66,0)</f>
        <v>7.318767906199894</v>
      </c>
      <c r="T66" s="181">
        <f ca="1">OFFSET(RES!W$95,$E66,0)</f>
        <v>7.6286879455046739</v>
      </c>
      <c r="U66" s="112">
        <f ca="1">OFFSET(RES!X$95,$E66,0)</f>
        <v>7.9371635817458657</v>
      </c>
      <c r="V66" s="112">
        <f ca="1">OFFSET(RES!Y$95,$E66,0)</f>
        <v>8.2488547866486144</v>
      </c>
      <c r="W66" s="112">
        <f ca="1">OFFSET(RES!Z$95,$E66,0)</f>
        <v>8.6093413171750761</v>
      </c>
      <c r="X66" s="112">
        <f ca="1">OFFSET(RES!AA$95,$E66,0)</f>
        <v>9.0587823340646736</v>
      </c>
      <c r="Y66" s="112">
        <f ca="1">OFFSET(RES!AB$95,$E66,0)</f>
        <v>9.5129256818453634</v>
      </c>
      <c r="Z66" s="112">
        <f ca="1">OFFSET(RES!AC$95,$E66,0)</f>
        <v>9.9899465215237981</v>
      </c>
      <c r="AA66" s="112">
        <f ca="1">OFFSET(RES!AD$95,$E66,0)</f>
        <v>10.465163190249738</v>
      </c>
      <c r="AB66" s="112">
        <f ca="1">OFFSET(RES!AE$95,$E66,0)</f>
        <v>10.947701826887247</v>
      </c>
      <c r="AC66" s="112">
        <f ca="1">OFFSET(RES!AF$95,$E66,0)</f>
        <v>11.428846584701819</v>
      </c>
      <c r="AD66" s="112">
        <f ca="1">OFFSET(RES!AG$95,$E66,0)</f>
        <v>11.849677833648885</v>
      </c>
      <c r="AE66" s="112">
        <f ca="1">OFFSET(RES!AH$95,$E66,0)</f>
        <v>12.262980267093713</v>
      </c>
      <c r="AF66" s="112">
        <f ca="1">OFFSET(RES!AI$95,$E66,0)</f>
        <v>12.718612178153565</v>
      </c>
      <c r="AG66" s="112">
        <f ca="1">OFFSET(RES!AJ$95,$E66,0)</f>
        <v>13.162208682651656</v>
      </c>
      <c r="AH66" s="112">
        <f ca="1">OFFSET(RES!AK$95,$E66,0)</f>
        <v>13.603057572705735</v>
      </c>
      <c r="AI66" s="112">
        <f ca="1">OFFSET(RES!AL$95,$E66,0)</f>
        <v>14.022304857270417</v>
      </c>
      <c r="AJ66" s="112">
        <f ca="1">OFFSET(RES!AM$95,$E66,0)</f>
        <v>16.059057314338091</v>
      </c>
      <c r="AK66" s="112">
        <f ca="1">OFFSET(RES!AN$95,$E66,0)</f>
        <v>17.897694545962931</v>
      </c>
      <c r="AL66" s="112">
        <f ca="1">OFFSET(RES!AO$95,$E66,0)</f>
        <v>17.897694545962931</v>
      </c>
      <c r="AM66" s="112">
        <f ca="1">OFFSET(RES!AP$95,$E66,0)</f>
        <v>17.897694545962931</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26.890091846308721</v>
      </c>
      <c r="Q67" s="112">
        <f ca="1">OFFSET(RES!T$95,$E67,0)</f>
        <v>27.199708985046239</v>
      </c>
      <c r="R67" s="112">
        <f ca="1">OFFSET(RES!U$95,$E67,0)</f>
        <v>27.512891108728681</v>
      </c>
      <c r="S67" s="112">
        <f ca="1">OFFSET(RES!V$95,$E67,0)</f>
        <v>28.178962390130188</v>
      </c>
      <c r="T67" s="181">
        <f ca="1">OFFSET(RES!W$95,$E67,0)</f>
        <v>29.372226781547621</v>
      </c>
      <c r="U67" s="112">
        <f ca="1">OFFSET(RES!X$95,$E67,0)</f>
        <v>30.559929884490451</v>
      </c>
      <c r="V67" s="112">
        <f ca="1">OFFSET(RES!Y$95,$E67,0)</f>
        <v>31.76001367630581</v>
      </c>
      <c r="W67" s="112">
        <f ca="1">OFFSET(RES!Z$95,$E67,0)</f>
        <v>33.147970845605919</v>
      </c>
      <c r="X67" s="112">
        <f ca="1">OFFSET(RES!AA$95,$E67,0)</f>
        <v>34.878423522044152</v>
      </c>
      <c r="Y67" s="112">
        <f ca="1">OFFSET(RES!AB$95,$E67,0)</f>
        <v>36.626981268492024</v>
      </c>
      <c r="Z67" s="112">
        <f ca="1">OFFSET(RES!AC$95,$E67,0)</f>
        <v>38.463622691322222</v>
      </c>
      <c r="AA67" s="112">
        <f ca="1">OFFSET(RES!AD$95,$E67,0)</f>
        <v>40.293317635446265</v>
      </c>
      <c r="AB67" s="112">
        <f ca="1">OFFSET(RES!AE$95,$E67,0)</f>
        <v>42.151203862727002</v>
      </c>
      <c r="AC67" s="112">
        <f ca="1">OFFSET(RES!AF$95,$E67,0)</f>
        <v>44.003723331636472</v>
      </c>
      <c r="AD67" s="112">
        <f ca="1">OFFSET(RES!AG$95,$E67,0)</f>
        <v>45.624021732768334</v>
      </c>
      <c r="AE67" s="112">
        <f ca="1">OFFSET(RES!AH$95,$E67,0)</f>
        <v>47.215332439304767</v>
      </c>
      <c r="AF67" s="112">
        <f ca="1">OFFSET(RES!AI$95,$E67,0)</f>
        <v>48.969621501350616</v>
      </c>
      <c r="AG67" s="112">
        <f ca="1">OFFSET(RES!AJ$95,$E67,0)</f>
        <v>50.67757144276846</v>
      </c>
      <c r="AH67" s="112">
        <f ca="1">OFFSET(RES!AK$95,$E67,0)</f>
        <v>52.374942428128037</v>
      </c>
      <c r="AI67" s="112">
        <f ca="1">OFFSET(RES!AL$95,$E67,0)</f>
        <v>53.989142197177209</v>
      </c>
      <c r="AJ67" s="112">
        <f ca="1">OFFSET(RES!AM$95,$E67,0)</f>
        <v>61.831113908986225</v>
      </c>
      <c r="AK67" s="112">
        <f ca="1">OFFSET(RES!AN$95,$E67,0)</f>
        <v>68.910295823630534</v>
      </c>
      <c r="AL67" s="112">
        <f ca="1">OFFSET(RES!AO$95,$E67,0)</f>
        <v>68.910295823630534</v>
      </c>
      <c r="AM67" s="112">
        <f ca="1">OFFSET(RES!AP$95,$E67,0)</f>
        <v>68.910295823630534</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11.755784892976511</v>
      </c>
      <c r="Q68" s="112">
        <f ca="1">OFFSET(RES!T$95,$E68,0)</f>
        <v>11.701468061564443</v>
      </c>
      <c r="R68" s="112">
        <f ca="1">OFFSET(RES!U$95,$E68,0)</f>
        <v>11.654107158479652</v>
      </c>
      <c r="S68" s="112">
        <f ca="1">OFFSET(RES!V$95,$E68,0)</f>
        <v>11.586401214477593</v>
      </c>
      <c r="T68" s="181">
        <f ca="1">OFFSET(RES!W$95,$E68,0)</f>
        <v>11.507600823745369</v>
      </c>
      <c r="U68" s="112">
        <f ca="1">OFFSET(RES!X$95,$E68,0)</f>
        <v>11.409155702693276</v>
      </c>
      <c r="V68" s="112">
        <f ca="1">OFFSET(RES!Y$95,$E68,0)</f>
        <v>11.31009079659664</v>
      </c>
      <c r="W68" s="112">
        <f ca="1">OFFSET(RES!Z$95,$E68,0)</f>
        <v>11.181866049626484</v>
      </c>
      <c r="X68" s="112">
        <f ca="1">OFFSET(RES!AA$95,$E68,0)</f>
        <v>11.000994827038017</v>
      </c>
      <c r="Y68" s="112">
        <f ca="1">OFFSET(RES!AB$95,$E68,0)</f>
        <v>10.796184769226109</v>
      </c>
      <c r="Z68" s="112">
        <f ca="1">OFFSET(RES!AC$95,$E68,0)</f>
        <v>10.561776050284651</v>
      </c>
      <c r="AA68" s="112">
        <f ca="1">OFFSET(RES!AD$95,$E68,0)</f>
        <v>10.316662879572709</v>
      </c>
      <c r="AB68" s="112">
        <f ca="1">OFFSET(RES!AE$95,$E68,0)</f>
        <v>10.073123746619425</v>
      </c>
      <c r="AC68" s="112">
        <f ca="1">OFFSET(RES!AF$95,$E68,0)</f>
        <v>9.8327551047286228</v>
      </c>
      <c r="AD68" s="112">
        <f ca="1">OFFSET(RES!AG$95,$E68,0)</f>
        <v>9.6146933572204869</v>
      </c>
      <c r="AE68" s="112">
        <f ca="1">OFFSET(RES!AH$95,$E68,0)</f>
        <v>9.4051403237701532</v>
      </c>
      <c r="AF68" s="112">
        <f ca="1">OFFSET(RES!AI$95,$E68,0)</f>
        <v>9.1802208895590027</v>
      </c>
      <c r="AG68" s="112">
        <f ca="1">OFFSET(RES!AJ$95,$E68,0)</f>
        <v>8.9468034368118552</v>
      </c>
      <c r="AH68" s="112">
        <f ca="1">OFFSET(RES!AK$95,$E68,0)</f>
        <v>8.7285686555571989</v>
      </c>
      <c r="AI68" s="112">
        <f ca="1">OFFSET(RES!AL$95,$E68,0)</f>
        <v>8.5168978580716939</v>
      </c>
      <c r="AJ68" s="112">
        <f ca="1">OFFSET(RES!AM$95,$E68,0)</f>
        <v>7.4746994015994961</v>
      </c>
      <c r="AK68" s="112">
        <f ca="1">OFFSET(RES!AN$95,$E68,0)</f>
        <v>6.4749732645730838</v>
      </c>
      <c r="AL68" s="112">
        <f ca="1">OFFSET(RES!AO$95,$E68,0)</f>
        <v>6.4749732645730838</v>
      </c>
      <c r="AM68" s="112">
        <f ca="1">OFFSET(RES!AP$95,$E68,0)</f>
        <v>6.4749732645730838</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15.373787225906225</v>
      </c>
      <c r="Q69" s="112">
        <f ca="1">OFFSET(RES!T$95,$E69,0)</f>
        <v>15.302753652519437</v>
      </c>
      <c r="R69" s="112">
        <f ca="1">OFFSET(RES!U$95,$E69,0)</f>
        <v>15.240816788798211</v>
      </c>
      <c r="S69" s="112">
        <f ca="1">OFFSET(RES!V$95,$E69,0)</f>
        <v>15.152273421724638</v>
      </c>
      <c r="T69" s="181">
        <f ca="1">OFFSET(RES!W$95,$E69,0)</f>
        <v>15.049221141382278</v>
      </c>
      <c r="U69" s="112">
        <f ca="1">OFFSET(RES!X$95,$E69,0)</f>
        <v>14.9204781983749</v>
      </c>
      <c r="V69" s="112">
        <f ca="1">OFFSET(RES!Y$95,$E69,0)</f>
        <v>14.790924723064714</v>
      </c>
      <c r="W69" s="112">
        <f ca="1">OFFSET(RES!Z$95,$E69,0)</f>
        <v>14.623237070137975</v>
      </c>
      <c r="X69" s="112">
        <f ca="1">OFFSET(RES!AA$95,$E69,0)</f>
        <v>14.386700274281331</v>
      </c>
      <c r="Y69" s="112">
        <f ca="1">OFFSET(RES!AB$95,$E69,0)</f>
        <v>14.118857141798783</v>
      </c>
      <c r="Z69" s="112">
        <f ca="1">OFFSET(RES!AC$95,$E69,0)</f>
        <v>13.812305958554839</v>
      </c>
      <c r="AA69" s="112">
        <f ca="1">OFFSET(RES!AD$95,$E69,0)</f>
        <v>13.491755883243066</v>
      </c>
      <c r="AB69" s="112">
        <f ca="1">OFFSET(RES!AE$95,$E69,0)</f>
        <v>13.17326427717069</v>
      </c>
      <c r="AC69" s="112">
        <f ca="1">OFFSET(RES!AF$95,$E69,0)</f>
        <v>12.858918923810485</v>
      </c>
      <c r="AD69" s="112">
        <f ca="1">OFFSET(RES!AG$95,$E69,0)</f>
        <v>12.573745714295374</v>
      </c>
      <c r="AE69" s="112">
        <f ca="1">OFFSET(RES!AH$95,$E69,0)</f>
        <v>12.299699891057029</v>
      </c>
      <c r="AF69" s="112">
        <f ca="1">OFFSET(RES!AI$95,$E69,0)</f>
        <v>12.005558448693675</v>
      </c>
      <c r="AG69" s="112">
        <f ca="1">OFFSET(RES!AJ$95,$E69,0)</f>
        <v>11.70030360726734</v>
      </c>
      <c r="AH69" s="112">
        <f ca="1">OFFSET(RES!AK$95,$E69,0)</f>
        <v>11.414904110522059</v>
      </c>
      <c r="AI69" s="112">
        <f ca="1">OFFSET(RES!AL$95,$E69,0)</f>
        <v>11.13808875262756</v>
      </c>
      <c r="AJ69" s="112">
        <f ca="1">OFFSET(RES!AM$95,$E69,0)</f>
        <v>9.7751395780008536</v>
      </c>
      <c r="AK69" s="112">
        <f ca="1">OFFSET(RES!AN$95,$E69,0)</f>
        <v>8.467734155500839</v>
      </c>
      <c r="AL69" s="112">
        <f ca="1">OFFSET(RES!AO$95,$E69,0)</f>
        <v>8.467734155500839</v>
      </c>
      <c r="AM69" s="112">
        <f ca="1">OFFSET(RES!AP$95,$E69,0)</f>
        <v>8.467734155500839</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22.079839763495439</v>
      </c>
      <c r="Q70" s="112">
        <f ca="1">OFFSET(RES!T$95,$E70,0)</f>
        <v>21.97782131513511</v>
      </c>
      <c r="R70" s="112">
        <f ca="1">OFFSET(RES!U$95,$E70,0)</f>
        <v>21.888867565071909</v>
      </c>
      <c r="S70" s="112">
        <f ca="1">OFFSET(RES!V$95,$E70,0)</f>
        <v>21.761701543558978</v>
      </c>
      <c r="T70" s="181">
        <f ca="1">OFFSET(RES!W$95,$E70,0)</f>
        <v>21.613697814628225</v>
      </c>
      <c r="U70" s="112">
        <f ca="1">OFFSET(RES!X$95,$E70,0)</f>
        <v>21.428797145033055</v>
      </c>
      <c r="V70" s="112">
        <f ca="1">OFFSET(RES!Y$95,$E70,0)</f>
        <v>21.242732388599286</v>
      </c>
      <c r="W70" s="112">
        <f ca="1">OFFSET(RES!Z$95,$E70,0)</f>
        <v>21.001899310026431</v>
      </c>
      <c r="X70" s="112">
        <f ca="1">OFFSET(RES!AA$95,$E70,0)</f>
        <v>20.662185063046049</v>
      </c>
      <c r="Y70" s="112">
        <f ca="1">OFFSET(RES!AB$95,$E70,0)</f>
        <v>20.277508642066199</v>
      </c>
      <c r="Z70" s="112">
        <f ca="1">OFFSET(RES!AC$95,$E70,0)</f>
        <v>19.837239702092155</v>
      </c>
      <c r="AA70" s="112">
        <f ca="1">OFFSET(RES!AD$95,$E70,0)</f>
        <v>19.376865547366389</v>
      </c>
      <c r="AB70" s="112">
        <f ca="1">OFFSET(RES!AE$95,$E70,0)</f>
        <v>18.919447767039209</v>
      </c>
      <c r="AC70" s="112">
        <f ca="1">OFFSET(RES!AF$95,$E70,0)</f>
        <v>18.467984836623668</v>
      </c>
      <c r="AD70" s="112">
        <f ca="1">OFFSET(RES!AG$95,$E70,0)</f>
        <v>18.058418951626567</v>
      </c>
      <c r="AE70" s="112">
        <f ca="1">OFFSET(RES!AH$95,$E70,0)</f>
        <v>17.66483422354073</v>
      </c>
      <c r="AF70" s="112">
        <f ca="1">OFFSET(RES!AI$95,$E70,0)</f>
        <v>17.242388158706273</v>
      </c>
      <c r="AG70" s="112">
        <f ca="1">OFFSET(RES!AJ$95,$E70,0)</f>
        <v>16.803981025402958</v>
      </c>
      <c r="AH70" s="112">
        <f ca="1">OFFSET(RES!AK$95,$E70,0)</f>
        <v>16.394090146589484</v>
      </c>
      <c r="AI70" s="112">
        <f ca="1">OFFSET(RES!AL$95,$E70,0)</f>
        <v>15.996527811650578</v>
      </c>
      <c r="AJ70" s="112">
        <f ca="1">OFFSET(RES!AM$95,$E70,0)</f>
        <v>14.039059626398512</v>
      </c>
      <c r="AK70" s="112">
        <f ca="1">OFFSET(RES!AN$95,$E70,0)</f>
        <v>12.161363401613942</v>
      </c>
      <c r="AL70" s="112">
        <f ca="1">OFFSET(RES!AO$95,$E70,0)</f>
        <v>12.161363401613942</v>
      </c>
      <c r="AM70" s="112">
        <f ca="1">OFFSET(RES!AP$95,$E70,0)</f>
        <v>12.161363401613942</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7.6845579907501147</v>
      </c>
      <c r="Q71" s="112">
        <f ca="1">OFFSET(RES!T$95,$E71,0)</f>
        <v>7.6490519956455936</v>
      </c>
      <c r="R71" s="112">
        <f ca="1">OFFSET(RES!U$95,$E71,0)</f>
        <v>7.618092973380155</v>
      </c>
      <c r="S71" s="112">
        <f ca="1">OFFSET(RES!V$95,$E71,0)</f>
        <v>7.5738347415616101</v>
      </c>
      <c r="T71" s="181">
        <f ca="1">OFFSET(RES!W$95,$E71,0)</f>
        <v>7.5223242573371722</v>
      </c>
      <c r="U71" s="112">
        <f ca="1">OFFSET(RES!X$95,$E71,0)</f>
        <v>7.4579723447666044</v>
      </c>
      <c r="V71" s="112">
        <f ca="1">OFFSET(RES!Y$95,$E71,0)</f>
        <v>7.3932152891826224</v>
      </c>
      <c r="W71" s="112">
        <f ca="1">OFFSET(RES!Z$95,$E71,0)</f>
        <v>7.3093969382250332</v>
      </c>
      <c r="X71" s="112">
        <f ca="1">OFFSET(RES!AA$95,$E71,0)</f>
        <v>7.1911644755275113</v>
      </c>
      <c r="Y71" s="112">
        <f ca="1">OFFSET(RES!AB$95,$E71,0)</f>
        <v>7.0572836006499173</v>
      </c>
      <c r="Z71" s="112">
        <f ca="1">OFFSET(RES!AC$95,$E71,0)</f>
        <v>6.904054581010465</v>
      </c>
      <c r="AA71" s="112">
        <f ca="1">OFFSET(RES!AD$95,$E71,0)</f>
        <v>6.7438282420819684</v>
      </c>
      <c r="AB71" s="112">
        <f ca="1">OFFSET(RES!AE$95,$E71,0)</f>
        <v>6.584630825045644</v>
      </c>
      <c r="AC71" s="112">
        <f ca="1">OFFSET(RES!AF$95,$E71,0)</f>
        <v>6.4275059044568632</v>
      </c>
      <c r="AD71" s="112">
        <f ca="1">OFFSET(RES!AG$95,$E71,0)</f>
        <v>6.2849626238893759</v>
      </c>
      <c r="AE71" s="112">
        <f ca="1">OFFSET(RES!AH$95,$E71,0)</f>
        <v>6.1479813459613686</v>
      </c>
      <c r="AF71" s="112">
        <f ca="1">OFFSET(RES!AI$95,$E71,0)</f>
        <v>6.0009553114449554</v>
      </c>
      <c r="AG71" s="112">
        <f ca="1">OFFSET(RES!AJ$95,$E71,0)</f>
        <v>5.8483742657709845</v>
      </c>
      <c r="AH71" s="112">
        <f ca="1">OFFSET(RES!AK$95,$E71,0)</f>
        <v>5.7057178759665046</v>
      </c>
      <c r="AI71" s="112">
        <f ca="1">OFFSET(RES!AL$95,$E71,0)</f>
        <v>5.5673522514646905</v>
      </c>
      <c r="AJ71" s="112">
        <f ca="1">OFFSET(RES!AM$95,$E71,0)</f>
        <v>4.8860847266211787</v>
      </c>
      <c r="AK71" s="112">
        <f ca="1">OFFSET(RES!AN$95,$E71,0)</f>
        <v>4.2325806395025092</v>
      </c>
      <c r="AL71" s="112">
        <f ca="1">OFFSET(RES!AO$95,$E71,0)</f>
        <v>4.2325806395025092</v>
      </c>
      <c r="AM71" s="112">
        <f ca="1">OFFSET(RES!AP$95,$E71,0)</f>
        <v>4.2325806395025092</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5.6507075728928786</v>
      </c>
      <c r="Q72" s="112">
        <f ca="1">OFFSET(RES!T$95,$E72,0)</f>
        <v>5.6245988499628519</v>
      </c>
      <c r="R72" s="112">
        <f ca="1">OFFSET(RES!U$95,$E72,0)</f>
        <v>5.6018336653191483</v>
      </c>
      <c r="S72" s="112">
        <f ca="1">OFFSET(RES!V$95,$E72,0)</f>
        <v>5.5692891356271437</v>
      </c>
      <c r="T72" s="181">
        <f ca="1">OFFSET(RES!W$95,$E72,0)</f>
        <v>5.5314117868400343</v>
      </c>
      <c r="U72" s="112">
        <f ca="1">OFFSET(RES!X$95,$E72,0)</f>
        <v>5.4840917145430526</v>
      </c>
      <c r="V72" s="112">
        <f ca="1">OFFSET(RES!Y$95,$E72,0)</f>
        <v>5.4364737272980976</v>
      </c>
      <c r="W72" s="112">
        <f ca="1">OFFSET(RES!Z$95,$E72,0)</f>
        <v>5.3748393442830231</v>
      </c>
      <c r="X72" s="112">
        <f ca="1">OFFSET(RES!AA$95,$E72,0)</f>
        <v>5.2878991359937695</v>
      </c>
      <c r="Y72" s="112">
        <f ca="1">OFFSET(RES!AB$95,$E72,0)</f>
        <v>5.1894521369019584</v>
      </c>
      <c r="Z72" s="112">
        <f ca="1">OFFSET(RES!AC$95,$E72,0)</f>
        <v>5.0767778122751119</v>
      </c>
      <c r="AA72" s="112">
        <f ca="1">OFFSET(RES!AD$95,$E72,0)</f>
        <v>4.9589581292367413</v>
      </c>
      <c r="AB72" s="112">
        <f ca="1">OFFSET(RES!AE$95,$E72,0)</f>
        <v>4.8418950462181778</v>
      </c>
      <c r="AC72" s="112">
        <f ca="1">OFFSET(RES!AF$95,$E72,0)</f>
        <v>4.7263559378231426</v>
      </c>
      <c r="AD72" s="112">
        <f ca="1">OFFSET(RES!AG$95,$E72,0)</f>
        <v>4.6215391876681906</v>
      </c>
      <c r="AE72" s="112">
        <f ca="1">OFFSET(RES!AH$95,$E72,0)</f>
        <v>4.5208123605085744</v>
      </c>
      <c r="AF72" s="112">
        <f ca="1">OFFSET(RES!AI$95,$E72,0)</f>
        <v>4.4126992943238514</v>
      </c>
      <c r="AG72" s="112">
        <f ca="1">OFFSET(RES!AJ$95,$E72,0)</f>
        <v>4.3005014462097977</v>
      </c>
      <c r="AH72" s="112">
        <f ca="1">OFFSET(RES!AK$95,$E72,0)</f>
        <v>4.1956015231224777</v>
      </c>
      <c r="AI72" s="112">
        <f ca="1">OFFSET(RES!AL$95,$E72,0)</f>
        <v>4.0938567405153865</v>
      </c>
      <c r="AJ72" s="112">
        <f ca="1">OFFSET(RES!AM$95,$E72,0)</f>
        <v>3.5928983813705888</v>
      </c>
      <c r="AK72" s="112">
        <f ca="1">OFFSET(RES!AN$95,$E72,0)</f>
        <v>3.112355388729648</v>
      </c>
      <c r="AL72" s="112">
        <f ca="1">OFFSET(RES!AO$95,$E72,0)</f>
        <v>3.112355388729648</v>
      </c>
      <c r="AM72" s="112">
        <f ca="1">OFFSET(RES!AP$95,$E72,0)</f>
        <v>3.112355388729648</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6.2254856930012608</v>
      </c>
      <c r="Q73" s="112">
        <f ca="1">OFFSET(RES!T$95,$E73,0)</f>
        <v>6.1967212455463727</v>
      </c>
      <c r="R73" s="112">
        <f ca="1">OFFSET(RES!U$95,$E73,0)</f>
        <v>6.1716404340781281</v>
      </c>
      <c r="S73" s="112">
        <f ca="1">OFFSET(RES!V$95,$E73,0)</f>
        <v>6.1357855430986419</v>
      </c>
      <c r="T73" s="181">
        <f ca="1">OFFSET(RES!W$95,$E73,0)</f>
        <v>6.094055389853029</v>
      </c>
      <c r="U73" s="112">
        <f ca="1">OFFSET(RES!X$95,$E73,0)</f>
        <v>6.0419220190713174</v>
      </c>
      <c r="V73" s="112">
        <f ca="1">OFFSET(RES!Y$95,$E73,0)</f>
        <v>5.9894604300580996</v>
      </c>
      <c r="W73" s="112">
        <f ca="1">OFFSET(RES!Z$95,$E73,0)</f>
        <v>5.9215567269009979</v>
      </c>
      <c r="X73" s="112">
        <f ca="1">OFFSET(RES!AA$95,$E73,0)</f>
        <v>5.8257731430100677</v>
      </c>
      <c r="Y73" s="112">
        <f ca="1">OFFSET(RES!AB$95,$E73,0)</f>
        <v>5.7173123216953998</v>
      </c>
      <c r="Z73" s="112">
        <f ca="1">OFFSET(RES!AC$95,$E73,0)</f>
        <v>5.5931770011387378</v>
      </c>
      <c r="AA73" s="112">
        <f ca="1">OFFSET(RES!AD$95,$E73,0)</f>
        <v>5.4633729471070032</v>
      </c>
      <c r="AB73" s="112">
        <f ca="1">OFFSET(RES!AE$95,$E73,0)</f>
        <v>5.3344024528618741</v>
      </c>
      <c r="AC73" s="112">
        <f ca="1">OFFSET(RES!AF$95,$E73,0)</f>
        <v>5.2071109487419438</v>
      </c>
      <c r="AD73" s="112">
        <f ca="1">OFFSET(RES!AG$95,$E73,0)</f>
        <v>5.0916324586486263</v>
      </c>
      <c r="AE73" s="112">
        <f ca="1">OFFSET(RES!AH$95,$E73,0)</f>
        <v>4.9806599099377804</v>
      </c>
      <c r="AF73" s="112">
        <f ca="1">OFFSET(RES!AI$95,$E73,0)</f>
        <v>4.861549809463245</v>
      </c>
      <c r="AG73" s="112">
        <f ca="1">OFFSET(RES!AJ$95,$E73,0)</f>
        <v>4.737939431610692</v>
      </c>
      <c r="AH73" s="112">
        <f ca="1">OFFSET(RES!AK$95,$E73,0)</f>
        <v>4.6223693084088096</v>
      </c>
      <c r="AI73" s="112">
        <f ca="1">OFFSET(RES!AL$95,$E73,0)</f>
        <v>4.5102752599578659</v>
      </c>
      <c r="AJ73" s="112">
        <f ca="1">OFFSET(RES!AM$95,$E73,0)</f>
        <v>3.9583604674447752</v>
      </c>
      <c r="AK73" s="112">
        <f ca="1">OFFSET(RES!AN$95,$E73,0)</f>
        <v>3.4289376496884088</v>
      </c>
      <c r="AL73" s="112">
        <f ca="1">OFFSET(RES!AO$95,$E73,0)</f>
        <v>3.4289376496884088</v>
      </c>
      <c r="AM73" s="112">
        <f ca="1">OFFSET(RES!AP$95,$E73,0)</f>
        <v>3.4289376496884088</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4.7176011598055921E-2</v>
      </c>
      <c r="Q74" s="112">
        <f ca="1">OFFSET(RES!T$95,$E74,0)</f>
        <v>4.695803793725882E-2</v>
      </c>
      <c r="R74" s="112">
        <f ca="1">OFFSET(RES!U$95,$E74,0)</f>
        <v>4.6767978444544105E-2</v>
      </c>
      <c r="S74" s="112">
        <f ca="1">OFFSET(RES!V$95,$E74,0)</f>
        <v>4.6496274221595385E-2</v>
      </c>
      <c r="T74" s="181">
        <f ca="1">OFFSET(RES!W$95,$E74,0)</f>
        <v>4.6180047939730039E-2</v>
      </c>
      <c r="U74" s="112">
        <f ca="1">OFFSET(RES!X$95,$E74,0)</f>
        <v>4.578498727684735E-2</v>
      </c>
      <c r="V74" s="112">
        <f ca="1">OFFSET(RES!Y$95,$E74,0)</f>
        <v>4.5387439414112343E-2</v>
      </c>
      <c r="W74" s="112">
        <f ca="1">OFFSET(RES!Z$95,$E74,0)</f>
        <v>4.4872872993810119E-2</v>
      </c>
      <c r="X74" s="112">
        <f ca="1">OFFSET(RES!AA$95,$E74,0)</f>
        <v>4.4147036057164066E-2</v>
      </c>
      <c r="Y74" s="112">
        <f ca="1">OFFSET(RES!AB$95,$E74,0)</f>
        <v>4.3325132479419486E-2</v>
      </c>
      <c r="Z74" s="112">
        <f ca="1">OFFSET(RES!AC$95,$E74,0)</f>
        <v>4.2384449356672439E-2</v>
      </c>
      <c r="AA74" s="112">
        <f ca="1">OFFSET(RES!AD$95,$E74,0)</f>
        <v>4.1400809226335294E-2</v>
      </c>
      <c r="AB74" s="112">
        <f ca="1">OFFSET(RES!AE$95,$E74,0)</f>
        <v>4.0423485715792941E-2</v>
      </c>
      <c r="AC74" s="112">
        <f ca="1">OFFSET(RES!AF$95,$E74,0)</f>
        <v>3.9458885398512188E-2</v>
      </c>
      <c r="AD74" s="112">
        <f ca="1">OFFSET(RES!AG$95,$E74,0)</f>
        <v>3.8583802737236009E-2</v>
      </c>
      <c r="AE74" s="112">
        <f ca="1">OFFSET(RES!AH$95,$E74,0)</f>
        <v>3.774286557936346E-2</v>
      </c>
      <c r="AF74" s="112">
        <f ca="1">OFFSET(RES!AI$95,$E74,0)</f>
        <v>3.6840262994034353E-2</v>
      </c>
      <c r="AG74" s="112">
        <f ca="1">OFFSET(RES!AJ$95,$E74,0)</f>
        <v>3.5903557826473233E-2</v>
      </c>
      <c r="AH74" s="112">
        <f ca="1">OFFSET(RES!AK$95,$E74,0)</f>
        <v>3.5027780780083083E-2</v>
      </c>
      <c r="AI74" s="112">
        <f ca="1">OFFSET(RES!AL$95,$E74,0)</f>
        <v>3.4178345026702465E-2</v>
      </c>
      <c r="AJ74" s="112">
        <f ca="1">OFFSET(RES!AM$95,$E74,0)</f>
        <v>2.999599846986958E-2</v>
      </c>
      <c r="AK74" s="112">
        <f ca="1">OFFSET(RES!AN$95,$E74,0)</f>
        <v>2.5984093500137168E-2</v>
      </c>
      <c r="AL74" s="112">
        <f ca="1">OFFSET(RES!AO$95,$E74,0)</f>
        <v>2.5984093500137168E-2</v>
      </c>
      <c r="AM74" s="112">
        <f ca="1">OFFSET(RES!AP$95,$E74,0)</f>
        <v>2.5984093500137168E-2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9.826303288538428</v>
      </c>
      <c r="Q75" s="112">
        <f ca="1">OFFSET(RES!T$95,$E75,0)</f>
        <v>10.236670750421604</v>
      </c>
      <c r="R75" s="112">
        <f ca="1">OFFSET(RES!U$95,$E75,0)</f>
        <v>10.639883089300152</v>
      </c>
      <c r="S75" s="112">
        <f ca="1">OFFSET(RES!V$95,$E75,0)</f>
        <v>10.98703464850669</v>
      </c>
      <c r="T75" s="181">
        <f ca="1">OFFSET(RES!W$95,$E75,0)</f>
        <v>11.21790762430598</v>
      </c>
      <c r="U75" s="112">
        <f ca="1">OFFSET(RES!X$95,$E75,0)</f>
        <v>11.424223229138514</v>
      </c>
      <c r="V75" s="112">
        <f ca="1">OFFSET(RES!Y$95,$E75,0)</f>
        <v>11.631842387650487</v>
      </c>
      <c r="W75" s="112">
        <f ca="1">OFFSET(RES!Z$95,$E75,0)</f>
        <v>11.839434827782583</v>
      </c>
      <c r="X75" s="112">
        <f ca="1">OFFSET(RES!AA$95,$E75,0)</f>
        <v>12.043232888605564</v>
      </c>
      <c r="Y75" s="112">
        <f ca="1">OFFSET(RES!AB$95,$E75,0)</f>
        <v>12.283479625525954</v>
      </c>
      <c r="Z75" s="112">
        <f ca="1">OFFSET(RES!AC$95,$E75,0)</f>
        <v>12.499763059901221</v>
      </c>
      <c r="AA75" s="112">
        <f ca="1">OFFSET(RES!AD$95,$E75,0)</f>
        <v>12.737472412609808</v>
      </c>
      <c r="AB75" s="112">
        <f ca="1">OFFSET(RES!AE$95,$E75,0)</f>
        <v>12.968163074607798</v>
      </c>
      <c r="AC75" s="112">
        <f ca="1">OFFSET(RES!AF$95,$E75,0)</f>
        <v>13.198170843502838</v>
      </c>
      <c r="AD75" s="112">
        <f ca="1">OFFSET(RES!AG$95,$E75,0)</f>
        <v>13.457110390220183</v>
      </c>
      <c r="AE75" s="112">
        <f ca="1">OFFSET(RES!AH$95,$E75,0)</f>
        <v>13.664116723645058</v>
      </c>
      <c r="AF75" s="112">
        <f ca="1">OFFSET(RES!AI$95,$E75,0)</f>
        <v>13.854571663164679</v>
      </c>
      <c r="AG75" s="112">
        <f ca="1">OFFSET(RES!AJ$95,$E75,0)</f>
        <v>14.072699953820255</v>
      </c>
      <c r="AH75" s="112">
        <f ca="1">OFFSET(RES!AK$95,$E75,0)</f>
        <v>14.272017857477524</v>
      </c>
      <c r="AI75" s="112">
        <f ca="1">OFFSET(RES!AL$95,$E75,0)</f>
        <v>14.485111684084453</v>
      </c>
      <c r="AJ75" s="112">
        <f ca="1">OFFSET(RES!AM$95,$E75,0)</f>
        <v>15.379692039876449</v>
      </c>
      <c r="AK75" s="112">
        <f ca="1">OFFSET(RES!AN$95,$E75,0)</f>
        <v>16.204467341369671</v>
      </c>
      <c r="AL75" s="112">
        <f ca="1">OFFSET(RES!AO$95,$E75,0)</f>
        <v>16.204467341369671</v>
      </c>
      <c r="AM75" s="112">
        <f ca="1">OFFSET(RES!AP$95,$E75,0)</f>
        <v>16.204467341369671</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9.9149239171009675</v>
      </c>
      <c r="Q76" s="112">
        <f ca="1">OFFSET(RES!T$95,$E76,0)</f>
        <v>10.3289923661556</v>
      </c>
      <c r="R76" s="112">
        <f ca="1">OFFSET(RES!U$95,$E76,0)</f>
        <v>10.735841162190653</v>
      </c>
      <c r="S76" s="112">
        <f ca="1">OFFSET(RES!V$95,$E76,0)</f>
        <v>11.086123582360868</v>
      </c>
      <c r="T76" s="181">
        <f ca="1">OFFSET(RES!W$95,$E76,0)</f>
        <v>11.319078735723037</v>
      </c>
      <c r="U76" s="112">
        <f ca="1">OFFSET(RES!X$95,$E76,0)</f>
        <v>11.527255042189303</v>
      </c>
      <c r="V76" s="112">
        <f ca="1">OFFSET(RES!Y$95,$E76,0)</f>
        <v>11.73674665871409</v>
      </c>
      <c r="W76" s="112">
        <f ca="1">OFFSET(RES!Z$95,$E76,0)</f>
        <v>11.946211315893546</v>
      </c>
      <c r="X76" s="112">
        <f ca="1">OFFSET(RES!AA$95,$E76,0)</f>
        <v>12.151847373338413</v>
      </c>
      <c r="Y76" s="112">
        <f ca="1">OFFSET(RES!AB$95,$E76,0)</f>
        <v>12.394260827101425</v>
      </c>
      <c r="Z76" s="112">
        <f ca="1">OFFSET(RES!AC$95,$E76,0)</f>
        <v>12.612494860123933</v>
      </c>
      <c r="AA76" s="112">
        <f ca="1">OFFSET(RES!AD$95,$E76,0)</f>
        <v>12.852348045730166</v>
      </c>
      <c r="AB76" s="112">
        <f ca="1">OFFSET(RES!AE$95,$E76,0)</f>
        <v>13.085119241054825</v>
      </c>
      <c r="AC76" s="112">
        <f ca="1">OFFSET(RES!AF$95,$E76,0)</f>
        <v>13.317201384458285</v>
      </c>
      <c r="AD76" s="112">
        <f ca="1">OFFSET(RES!AG$95,$E76,0)</f>
        <v>13.578476233141789</v>
      </c>
      <c r="AE76" s="112">
        <f ca="1">OFFSET(RES!AH$95,$E76,0)</f>
        <v>13.787349497684691</v>
      </c>
      <c r="AF76" s="112">
        <f ca="1">OFFSET(RES!AI$95,$E76,0)</f>
        <v>13.979522096018359</v>
      </c>
      <c r="AG76" s="112">
        <f ca="1">OFFSET(RES!AJ$95,$E76,0)</f>
        <v>14.199617623554127</v>
      </c>
      <c r="AH76" s="112">
        <f ca="1">OFFSET(RES!AK$95,$E76,0)</f>
        <v>14.400733118572786</v>
      </c>
      <c r="AI76" s="112">
        <f ca="1">OFFSET(RES!AL$95,$E76,0)</f>
        <v>14.615748777663629</v>
      </c>
      <c r="AJ76" s="112">
        <f ca="1">OFFSET(RES!AM$95,$E76,0)</f>
        <v>15.518397098701769</v>
      </c>
      <c r="AK76" s="112">
        <f ca="1">OFFSET(RES!AN$95,$E76,0)</f>
        <v>16.35061081355299</v>
      </c>
      <c r="AL76" s="112">
        <f ca="1">OFFSET(RES!AO$95,$E76,0)</f>
        <v>16.35061081355299</v>
      </c>
      <c r="AM76" s="112">
        <f ca="1">OFFSET(RES!AP$95,$E76,0)</f>
        <v>16.35061081355299</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16.821716588926265</v>
      </c>
      <c r="Q77" s="112">
        <f ca="1">OFFSET(RES!T$95,$E77,0)</f>
        <v>17.52422748630185</v>
      </c>
      <c r="R77" s="112">
        <f ca="1">OFFSET(RES!U$95,$E77,0)</f>
        <v>18.214489479098727</v>
      </c>
      <c r="S77" s="112">
        <f ca="1">OFFSET(RES!V$95,$E77,0)</f>
        <v>18.808780635284364</v>
      </c>
      <c r="T77" s="181">
        <f ca="1">OFFSET(RES!W$95,$E77,0)</f>
        <v>19.20401367999078</v>
      </c>
      <c r="U77" s="112">
        <f ca="1">OFFSET(RES!X$95,$E77,0)</f>
        <v>19.557206791424044</v>
      </c>
      <c r="V77" s="112">
        <f ca="1">OFFSET(RES!Y$95,$E77,0)</f>
        <v>19.912631465420571</v>
      </c>
      <c r="W77" s="112">
        <f ca="1">OFFSET(RES!Z$95,$E77,0)</f>
        <v>20.268010400037717</v>
      </c>
      <c r="X77" s="112">
        <f ca="1">OFFSET(RES!AA$95,$E77,0)</f>
        <v>20.616893710461863</v>
      </c>
      <c r="Y77" s="112">
        <f ca="1">OFFSET(RES!AB$95,$E77,0)</f>
        <v>21.028173761689576</v>
      </c>
      <c r="Z77" s="112">
        <f ca="1">OFFSET(RES!AC$95,$E77,0)</f>
        <v>21.398430869485555</v>
      </c>
      <c r="AA77" s="112">
        <f ca="1">OFFSET(RES!AD$95,$E77,0)</f>
        <v>21.805367155124639</v>
      </c>
      <c r="AB77" s="112">
        <f ca="1">OFFSET(RES!AE$95,$E77,0)</f>
        <v>22.200288095573157</v>
      </c>
      <c r="AC77" s="112">
        <f ca="1">OFFSET(RES!AF$95,$E77,0)</f>
        <v>22.594039986593724</v>
      </c>
      <c r="AD77" s="112">
        <f ca="1">OFFSET(RES!AG$95,$E77,0)</f>
        <v>23.03732038825046</v>
      </c>
      <c r="AE77" s="112">
        <f ca="1">OFFSET(RES!AH$95,$E77,0)</f>
        <v>23.391695962740179</v>
      </c>
      <c r="AF77" s="112">
        <f ca="1">OFFSET(RES!AI$95,$E77,0)</f>
        <v>23.717737091482572</v>
      </c>
      <c r="AG77" s="112">
        <f ca="1">OFFSET(RES!AJ$95,$E77,0)</f>
        <v>24.091152421509577</v>
      </c>
      <c r="AH77" s="112">
        <f ca="1">OFFSET(RES!AK$95,$E77,0)</f>
        <v>24.432366119883035</v>
      </c>
      <c r="AI77" s="112">
        <f ca="1">OFFSET(RES!AL$95,$E77,0)</f>
        <v>24.797162916071152</v>
      </c>
      <c r="AJ77" s="112">
        <f ca="1">OFFSET(RES!AM$95,$E77,0)</f>
        <v>26.32860121685172</v>
      </c>
      <c r="AK77" s="112">
        <f ca="1">OFFSET(RES!AN$95,$E77,0)</f>
        <v>27.740539762189339</v>
      </c>
      <c r="AL77" s="112">
        <f ca="1">OFFSET(RES!AO$95,$E77,0)</f>
        <v>27.740539762189339</v>
      </c>
      <c r="AM77" s="112">
        <f ca="1">OFFSET(RES!AP$95,$E77,0)</f>
        <v>27.740539762189339</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10.114423861971394</v>
      </c>
      <c r="Q78" s="112">
        <f ca="1">OFFSET(RES!T$95,$E78,0)</f>
        <v>10.536823855821494</v>
      </c>
      <c r="R78" s="112">
        <f ca="1">OFFSET(RES!U$95,$E78,0)</f>
        <v>10.951858928731511</v>
      </c>
      <c r="S78" s="112">
        <f ca="1">OFFSET(RES!V$95,$E78,0)</f>
        <v>11.309189443682616</v>
      </c>
      <c r="T78" s="181">
        <f ca="1">OFFSET(RES!W$95,$E78,0)</f>
        <v>11.546831929054754</v>
      </c>
      <c r="U78" s="112">
        <f ca="1">OFFSET(RES!X$95,$E78,0)</f>
        <v>11.759196987952263</v>
      </c>
      <c r="V78" s="112">
        <f ca="1">OFFSET(RES!Y$95,$E78,0)</f>
        <v>11.972903822495558</v>
      </c>
      <c r="W78" s="112">
        <f ca="1">OFFSET(RES!Z$95,$E78,0)</f>
        <v>12.186583155239749</v>
      </c>
      <c r="X78" s="112">
        <f ca="1">OFFSET(RES!AA$95,$E78,0)</f>
        <v>12.396356852314192</v>
      </c>
      <c r="Y78" s="112">
        <f ca="1">OFFSET(RES!AB$95,$E78,0)</f>
        <v>12.643647950229182</v>
      </c>
      <c r="Z78" s="112">
        <f ca="1">OFFSET(RES!AC$95,$E78,0)</f>
        <v>12.866273108985064</v>
      </c>
      <c r="AA78" s="112">
        <f ca="1">OFFSET(RES!AD$95,$E78,0)</f>
        <v>13.110952423133032</v>
      </c>
      <c r="AB78" s="112">
        <f ca="1">OFFSET(RES!AE$95,$E78,0)</f>
        <v>13.348407249015318</v>
      </c>
      <c r="AC78" s="112">
        <f ca="1">OFFSET(RES!AF$95,$E78,0)</f>
        <v>13.585159158440336</v>
      </c>
      <c r="AD78" s="112">
        <f ca="1">OFFSET(RES!AG$95,$E78,0)</f>
        <v>13.8516911647525</v>
      </c>
      <c r="AE78" s="112">
        <f ca="1">OFFSET(RES!AH$95,$E78,0)</f>
        <v>14.064767205343875</v>
      </c>
      <c r="AF78" s="112">
        <f ca="1">OFFSET(RES!AI$95,$E78,0)</f>
        <v>14.260806542655445</v>
      </c>
      <c r="AG78" s="112">
        <f ca="1">OFFSET(RES!AJ$95,$E78,0)</f>
        <v>14.485330651386262</v>
      </c>
      <c r="AH78" s="112">
        <f ca="1">OFFSET(RES!AK$95,$E78,0)</f>
        <v>14.690492826995138</v>
      </c>
      <c r="AI78" s="112">
        <f ca="1">OFFSET(RES!AL$95,$E78,0)</f>
        <v>14.909834854345945</v>
      </c>
      <c r="AJ78" s="112">
        <f ca="1">OFFSET(RES!AM$95,$E78,0)</f>
        <v>15.830645522547828</v>
      </c>
      <c r="AK78" s="112">
        <f ca="1">OFFSET(RES!AN$95,$E78,0)</f>
        <v>16.679604357343628</v>
      </c>
      <c r="AL78" s="112">
        <f ca="1">OFFSET(RES!AO$95,$E78,0)</f>
        <v>16.679604357343628</v>
      </c>
      <c r="AM78" s="112">
        <f ca="1">OFFSET(RES!AP$95,$E78,0)</f>
        <v>16.679604357343628</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6.8139444862785501</v>
      </c>
      <c r="Q79" s="112">
        <f ca="1">OFFSET(RES!T$95,$E79,0)</f>
        <v>7.098509395597862</v>
      </c>
      <c r="R79" s="112">
        <f ca="1">OFFSET(RES!U$95,$E79,0)</f>
        <v>7.3781126617117474</v>
      </c>
      <c r="S79" s="112">
        <f ca="1">OFFSET(RES!V$95,$E79,0)</f>
        <v>7.6188411822243909</v>
      </c>
      <c r="T79" s="181">
        <f ca="1">OFFSET(RES!W$95,$E79,0)</f>
        <v>7.778937567842088</v>
      </c>
      <c r="U79" s="112">
        <f ca="1">OFFSET(RES!X$95,$E79,0)</f>
        <v>7.92200490829571</v>
      </c>
      <c r="V79" s="112">
        <f ca="1">OFFSET(RES!Y$95,$E79,0)</f>
        <v>8.0659761840488802</v>
      </c>
      <c r="W79" s="112">
        <f ca="1">OFFSET(RES!Z$95,$E79,0)</f>
        <v>8.2099289322284648</v>
      </c>
      <c r="X79" s="112">
        <f ca="1">OFFSET(RES!AA$95,$E79,0)</f>
        <v>8.3512505088257161</v>
      </c>
      <c r="Y79" s="112">
        <f ca="1">OFFSET(RES!AB$95,$E79,0)</f>
        <v>8.5178470284237378</v>
      </c>
      <c r="Z79" s="112">
        <f ca="1">OFFSET(RES!AC$95,$E79,0)</f>
        <v>8.6678264532246931</v>
      </c>
      <c r="AA79" s="112">
        <f ca="1">OFFSET(RES!AD$95,$E79,0)</f>
        <v>8.8326634509911681</v>
      </c>
      <c r="AB79" s="112">
        <f ca="1">OFFSET(RES!AE$95,$E79,0)</f>
        <v>8.9926334130613039</v>
      </c>
      <c r="AC79" s="112">
        <f ca="1">OFFSET(RES!AF$95,$E79,0)</f>
        <v>9.1521298302431013</v>
      </c>
      <c r="AD79" s="112">
        <f ca="1">OFFSET(RES!AG$95,$E79,0)</f>
        <v>9.3316886780442019</v>
      </c>
      <c r="AE79" s="112">
        <f ca="1">OFFSET(RES!AH$95,$E79,0)</f>
        <v>9.4752349968221328</v>
      </c>
      <c r="AF79" s="112">
        <f ca="1">OFFSET(RES!AI$95,$E79,0)</f>
        <v>9.6073039292494418</v>
      </c>
      <c r="AG79" s="112">
        <f ca="1">OFFSET(RES!AJ$95,$E79,0)</f>
        <v>9.7585626498252243</v>
      </c>
      <c r="AH79" s="112">
        <f ca="1">OFFSET(RES!AK$95,$E79,0)</f>
        <v>9.8967775095503665</v>
      </c>
      <c r="AI79" s="112">
        <f ca="1">OFFSET(RES!AL$95,$E79,0)</f>
        <v>10.044545135099023</v>
      </c>
      <c r="AJ79" s="112">
        <f ca="1">OFFSET(RES!AM$95,$E79,0)</f>
        <v>10.66488227551601</v>
      </c>
      <c r="AK79" s="112">
        <f ca="1">OFFSET(RES!AN$95,$E79,0)</f>
        <v>11.236813850697871</v>
      </c>
      <c r="AL79" s="112">
        <f ca="1">OFFSET(RES!AO$95,$E79,0)</f>
        <v>11.236813850697871</v>
      </c>
      <c r="AM79" s="112">
        <f ca="1">OFFSET(RES!AP$95,$E79,0)</f>
        <v>11.236813850697871</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5.3694511017069946</v>
      </c>
      <c r="Q80" s="112">
        <f ca="1">OFFSET(RES!T$95,$E80,0)</f>
        <v>5.5936908748558114</v>
      </c>
      <c r="R80" s="112">
        <f ca="1">OFFSET(RES!U$95,$E80,0)</f>
        <v>5.8140208273964173</v>
      </c>
      <c r="S80" s="112">
        <f ca="1">OFFSET(RES!V$95,$E80,0)</f>
        <v>6.003717121852854</v>
      </c>
      <c r="T80" s="181">
        <f ca="1">OFFSET(RES!W$95,$E80,0)</f>
        <v>6.1298745503240299</v>
      </c>
      <c r="U80" s="112">
        <f ca="1">OFFSET(RES!X$95,$E80,0)</f>
        <v>6.242612934143259</v>
      </c>
      <c r="V80" s="112">
        <f ca="1">OFFSET(RES!Y$95,$E80,0)</f>
        <v>6.356063627315728</v>
      </c>
      <c r="W80" s="112">
        <f ca="1">OFFSET(RES!Z$95,$E80,0)</f>
        <v>6.4694997205893277</v>
      </c>
      <c r="X80" s="112">
        <f ca="1">OFFSET(RES!AA$95,$E80,0)</f>
        <v>6.5808624263881708</v>
      </c>
      <c r="Y80" s="112">
        <f ca="1">OFFSET(RES!AB$95,$E80,0)</f>
        <v>6.7121420203880193</v>
      </c>
      <c r="Z80" s="112">
        <f ca="1">OFFSET(RES!AC$95,$E80,0)</f>
        <v>6.830327190424633</v>
      </c>
      <c r="AA80" s="112">
        <f ca="1">OFFSET(RES!AD$95,$E80,0)</f>
        <v>6.9602202649927616</v>
      </c>
      <c r="AB80" s="112">
        <f ca="1">OFFSET(RES!AE$95,$E80,0)</f>
        <v>7.0862780705424271</v>
      </c>
      <c r="AC80" s="112">
        <f ca="1">OFFSET(RES!AF$95,$E80,0)</f>
        <v>7.2119627183524724</v>
      </c>
      <c r="AD80" s="112">
        <f ca="1">OFFSET(RES!AG$95,$E80,0)</f>
        <v>7.353456746530771</v>
      </c>
      <c r="AE80" s="112">
        <f ca="1">OFFSET(RES!AH$95,$E80,0)</f>
        <v>7.4665725696872789</v>
      </c>
      <c r="AF80" s="112">
        <f ca="1">OFFSET(RES!AI$95,$E80,0)</f>
        <v>7.5706441065410202</v>
      </c>
      <c r="AG80" s="112">
        <f ca="1">OFFSET(RES!AJ$95,$E80,0)</f>
        <v>7.6898373734474248</v>
      </c>
      <c r="AH80" s="112">
        <f ca="1">OFFSET(RES!AK$95,$E80,0)</f>
        <v>7.7987519576971076</v>
      </c>
      <c r="AI80" s="112">
        <f ca="1">OFFSET(RES!AL$95,$E80,0)</f>
        <v>7.915194209522995</v>
      </c>
      <c r="AJ80" s="112">
        <f ca="1">OFFSET(RES!AM$95,$E80,0)</f>
        <v>8.4040255976784515</v>
      </c>
      <c r="AK80" s="112">
        <f ca="1">OFFSET(RES!AN$95,$E80,0)</f>
        <v>8.854712953973376</v>
      </c>
      <c r="AL80" s="112">
        <f ca="1">OFFSET(RES!AO$95,$E80,0)</f>
        <v>8.854712953973376</v>
      </c>
      <c r="AM80" s="112">
        <f ca="1">OFFSET(RES!AP$95,$E80,0)</f>
        <v>8.854712953973376</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4.1558647843184797</v>
      </c>
      <c r="Q81" s="112">
        <f ca="1">OFFSET(RES!T$95,$E81,0)</f>
        <v>4.329422594757701</v>
      </c>
      <c r="R81" s="112">
        <f ca="1">OFFSET(RES!U$95,$E81,0)</f>
        <v>4.4999542698488417</v>
      </c>
      <c r="S81" s="112">
        <f ca="1">OFFSET(RES!V$95,$E81,0)</f>
        <v>4.6467760091503862</v>
      </c>
      <c r="T81" s="181">
        <f ca="1">OFFSET(RES!W$95,$E81,0)</f>
        <v>4.7444197355448514</v>
      </c>
      <c r="U81" s="112">
        <f ca="1">OFFSET(RES!X$95,$E81,0)</f>
        <v>4.8316773472225831</v>
      </c>
      <c r="V81" s="112">
        <f ca="1">OFFSET(RES!Y$95,$E81,0)</f>
        <v>4.9194862743514838</v>
      </c>
      <c r="W81" s="112">
        <f ca="1">OFFSET(RES!Z$95,$E81,0)</f>
        <v>5.0072839014043771</v>
      </c>
      <c r="X81" s="112">
        <f ca="1">OFFSET(RES!AA$95,$E81,0)</f>
        <v>5.0934767614471284</v>
      </c>
      <c r="Y81" s="112">
        <f ca="1">OFFSET(RES!AB$95,$E81,0)</f>
        <v>5.195084957754224</v>
      </c>
      <c r="Z81" s="112">
        <f ca="1">OFFSET(RES!AC$95,$E81,0)</f>
        <v>5.2865582902942503</v>
      </c>
      <c r="AA81" s="112">
        <f ca="1">OFFSET(RES!AD$95,$E81,0)</f>
        <v>5.3870933438964572</v>
      </c>
      <c r="AB81" s="112">
        <f ca="1">OFFSET(RES!AE$95,$E81,0)</f>
        <v>5.4846599638263376</v>
      </c>
      <c r="AC81" s="112">
        <f ca="1">OFFSET(RES!AF$95,$E81,0)</f>
        <v>5.5819377659460336</v>
      </c>
      <c r="AD81" s="112">
        <f ca="1">OFFSET(RES!AG$95,$E81,0)</f>
        <v>5.6914517623972944</v>
      </c>
      <c r="AE81" s="112">
        <f ca="1">OFFSET(RES!AH$95,$E81,0)</f>
        <v>5.7790015057697373</v>
      </c>
      <c r="AF81" s="112">
        <f ca="1">OFFSET(RES!AI$95,$E81,0)</f>
        <v>5.8595511237600881</v>
      </c>
      <c r="AG81" s="112">
        <f ca="1">OFFSET(RES!AJ$95,$E81,0)</f>
        <v>5.9518047063109609</v>
      </c>
      <c r="AH81" s="112">
        <f ca="1">OFFSET(RES!AK$95,$E81,0)</f>
        <v>6.036102761476795</v>
      </c>
      <c r="AI81" s="112">
        <f ca="1">OFFSET(RES!AL$95,$E81,0)</f>
        <v>6.1262271046552081</v>
      </c>
      <c r="AJ81" s="112">
        <f ca="1">OFFSET(RES!AM$95,$E81,0)</f>
        <v>6.5045743720060454</v>
      </c>
      <c r="AK81" s="112">
        <f ca="1">OFFSET(RES!AN$95,$E81,0)</f>
        <v>6.8533988006647277</v>
      </c>
      <c r="AL81" s="112">
        <f ca="1">OFFSET(RES!AO$95,$E81,0)</f>
        <v>6.8533988006647277</v>
      </c>
      <c r="AM81" s="112">
        <f ca="1">OFFSET(RES!AP$95,$E81,0)</f>
        <v>6.8533988006647277</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6.7797166856862504E-2</v>
      </c>
      <c r="Q82" s="112">
        <f ca="1">OFFSET(RES!T$95,$E82,0)</f>
        <v>7.0628521687765455E-2</v>
      </c>
      <c r="R82" s="112">
        <f ca="1">OFFSET(RES!U$95,$E82,0)</f>
        <v>7.3410509319836684E-2</v>
      </c>
      <c r="S82" s="112">
        <f ca="1">OFFSET(RES!V$95,$E82,0)</f>
        <v>7.5805702251811241E-2</v>
      </c>
      <c r="T82" s="181">
        <f ca="1">OFFSET(RES!W$95,$E82,0)</f>
        <v>7.7398624147603151E-2</v>
      </c>
      <c r="U82" s="112">
        <f ca="1">OFFSET(RES!X$95,$E82,0)</f>
        <v>7.882211099461725E-2</v>
      </c>
      <c r="V82" s="112">
        <f ca="1">OFFSET(RES!Y$95,$E82,0)</f>
        <v>8.0254591788155971E-2</v>
      </c>
      <c r="W82" s="112">
        <f ca="1">OFFSET(RES!Z$95,$E82,0)</f>
        <v>8.1686888236635766E-2</v>
      </c>
      <c r="X82" s="112">
        <f ca="1">OFFSET(RES!AA$95,$E82,0)</f>
        <v>8.3093005138282494E-2</v>
      </c>
      <c r="Y82" s="112">
        <f ca="1">OFFSET(RES!AB$95,$E82,0)</f>
        <v>8.4750601859198596E-2</v>
      </c>
      <c r="Z82" s="112">
        <f ca="1">OFFSET(RES!AC$95,$E82,0)</f>
        <v>8.6242862341919385E-2</v>
      </c>
      <c r="AA82" s="112">
        <f ca="1">OFFSET(RES!AD$95,$E82,0)</f>
        <v>8.7882952228806835E-2</v>
      </c>
      <c r="AB82" s="112">
        <f ca="1">OFFSET(RES!AE$95,$E82,0)</f>
        <v>8.9474616239629781E-2</v>
      </c>
      <c r="AC82" s="112">
        <f ca="1">OFFSET(RES!AF$95,$E82,0)</f>
        <v>9.106156858867244E-2</v>
      </c>
      <c r="AD82" s="112">
        <f ca="1">OFFSET(RES!AG$95,$E82,0)</f>
        <v>9.2848137468050818E-2</v>
      </c>
      <c r="AE82" s="112">
        <f ca="1">OFFSET(RES!AH$95,$E82,0)</f>
        <v>9.4276390038272581E-2</v>
      </c>
      <c r="AF82" s="112">
        <f ca="1">OFFSET(RES!AI$95,$E82,0)</f>
        <v>9.5590445276969166E-2</v>
      </c>
      <c r="AG82" s="112">
        <f ca="1">OFFSET(RES!AJ$95,$E82,0)</f>
        <v>9.7095434455862897E-2</v>
      </c>
      <c r="AH82" s="112">
        <f ca="1">OFFSET(RES!AK$95,$E82,0)</f>
        <v>9.8470640245366045E-2</v>
      </c>
      <c r="AI82" s="112">
        <f ca="1">OFFSET(RES!AL$95,$E82,0)</f>
        <v>9.9940893838646516E-2</v>
      </c>
      <c r="AJ82" s="112">
        <f ca="1">OFFSET(RES!AM$95,$E82,0)</f>
        <v>0.10611310447245065</v>
      </c>
      <c r="AK82" s="112">
        <f ca="1">OFFSET(RES!AN$95,$E82,0)</f>
        <v>0.11180369096187626</v>
      </c>
      <c r="AL82" s="112">
        <f ca="1">OFFSET(RES!AO$95,$E82,0)</f>
        <v>0.11180369096187626</v>
      </c>
      <c r="AM82" s="112">
        <f ca="1">OFFSET(RES!AP$95,$E82,0)</f>
        <v>0.11180369096187626</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67.645374604565305</v>
      </c>
      <c r="Q84" s="18">
        <f ca="1">OFFSET(OtherTRA!T$51,$E84,0)</f>
        <v>69.76241677952882</v>
      </c>
      <c r="R84" s="18">
        <f ca="1">OFFSET(OtherTRA!U$51,$E84,0)</f>
        <v>71.879458954492335</v>
      </c>
      <c r="S84" s="18">
        <f ca="1">OFFSET(OtherTRA!V$51,$E84,0)</f>
        <v>73.996501129455851</v>
      </c>
      <c r="T84" s="18">
        <f ca="1">OFFSET(OtherTRA!W$51,$E84,0)</f>
        <v>76.113543304419366</v>
      </c>
      <c r="U84" s="18">
        <f ca="1">OFFSET(OtherTRA!X$51,$E84,0)</f>
        <v>78.230585479382881</v>
      </c>
      <c r="V84" s="18">
        <f ca="1">OFFSET(OtherTRA!Y$51,$E84,0)</f>
        <v>80.347627654346397</v>
      </c>
      <c r="W84" s="18">
        <f ca="1">OFFSET(OtherTRA!Z$51,$E84,0)</f>
        <v>82.464669829309912</v>
      </c>
      <c r="X84" s="18">
        <f ca="1">OFFSET(OtherTRA!AA$51,$E84,0)</f>
        <v>84.581712004273427</v>
      </c>
      <c r="Y84" s="18">
        <f ca="1">OFFSET(OtherTRA!AB$51,$E84,0)</f>
        <v>86.698754179236886</v>
      </c>
      <c r="Z84" s="18">
        <f ca="1">OFFSET(OtherTRA!AC$51,$E84,0)</f>
        <v>89.716759556390727</v>
      </c>
      <c r="AA84" s="18">
        <f ca="1">OFFSET(OtherTRA!AD$51,$E84,0)</f>
        <v>92.734764933544568</v>
      </c>
      <c r="AB84" s="18">
        <f ca="1">OFFSET(OtherTRA!AE$51,$E84,0)</f>
        <v>95.752770310698409</v>
      </c>
      <c r="AC84" s="18">
        <f ca="1">OFFSET(OtherTRA!AF$51,$E84,0)</f>
        <v>98.77077568785225</v>
      </c>
      <c r="AD84" s="18">
        <f ca="1">OFFSET(OtherTRA!AG$51,$E84,0)</f>
        <v>101.78878106500609</v>
      </c>
      <c r="AE84" s="18">
        <f ca="1">OFFSET(OtherTRA!AH$51,$E84,0)</f>
        <v>104.80678644215993</v>
      </c>
      <c r="AF84" s="18">
        <f ca="1">OFFSET(OtherTRA!AI$51,$E84,0)</f>
        <v>107.82479181931377</v>
      </c>
      <c r="AG84" s="18">
        <f ca="1">OFFSET(OtherTRA!AJ$51,$E84,0)</f>
        <v>110.84279719646761</v>
      </c>
      <c r="AH84" s="18">
        <f ca="1">OFFSET(OtherTRA!AK$51,$E84,0)</f>
        <v>113.86080257362146</v>
      </c>
      <c r="AI84" s="18">
        <f ca="1">OFFSET(OtherTRA!AL$51,$E84,0)</f>
        <v>116.87880795077525</v>
      </c>
      <c r="AJ84" s="18">
        <f ca="1">OFFSET(OtherTRA!AM$51,$E84,0)</f>
        <v>136.38570186757852</v>
      </c>
      <c r="AK84" s="18">
        <f ca="1">OFFSET(OtherTRA!AN$51,$E84,0)</f>
        <v>155.89259578438177</v>
      </c>
      <c r="AL84" s="18">
        <f ca="1">OFFSET(OtherTRA!AO$51,$E84,0)</f>
        <v>155.89259578438177</v>
      </c>
      <c r="AM84" s="18">
        <f ca="1">OFFSET(OtherTRA!AP$51,$E84,0)</f>
        <v>155.89259578438177</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22.54883171825583</v>
      </c>
      <c r="Q85" s="18">
        <f ca="1">OFFSET(OtherTRA!T$51,$E85,0)</f>
        <v>23.25452413289257</v>
      </c>
      <c r="R85" s="18">
        <f ca="1">OFFSET(OtherTRA!U$51,$E85,0)</f>
        <v>23.96021654752931</v>
      </c>
      <c r="S85" s="18">
        <f ca="1">OFFSET(OtherTRA!V$51,$E85,0)</f>
        <v>24.66590896216605</v>
      </c>
      <c r="T85" s="18">
        <f ca="1">OFFSET(OtherTRA!W$51,$E85,0)</f>
        <v>25.37160137680279</v>
      </c>
      <c r="U85" s="18">
        <f ca="1">OFFSET(OtherTRA!X$51,$E85,0)</f>
        <v>26.07729379143953</v>
      </c>
      <c r="V85" s="18">
        <f ca="1">OFFSET(OtherTRA!Y$51,$E85,0)</f>
        <v>26.78298620607627</v>
      </c>
      <c r="W85" s="18">
        <f ca="1">OFFSET(OtherTRA!Z$51,$E85,0)</f>
        <v>27.48867862071301</v>
      </c>
      <c r="X85" s="18">
        <f ca="1">OFFSET(OtherTRA!AA$51,$E85,0)</f>
        <v>28.19437103534975</v>
      </c>
      <c r="Y85" s="18">
        <f ca="1">OFFSET(OtherTRA!AB$51,$E85,0)</f>
        <v>28.900063449986483</v>
      </c>
      <c r="Z85" s="18">
        <f ca="1">OFFSET(OtherTRA!AC$51,$E85,0)</f>
        <v>29.906081906858777</v>
      </c>
      <c r="AA85" s="18">
        <f ca="1">OFFSET(OtherTRA!AD$51,$E85,0)</f>
        <v>30.912100363731071</v>
      </c>
      <c r="AB85" s="18">
        <f ca="1">OFFSET(OtherTRA!AE$51,$E85,0)</f>
        <v>31.918118820603365</v>
      </c>
      <c r="AC85" s="18">
        <f ca="1">OFFSET(OtherTRA!AF$51,$E85,0)</f>
        <v>32.924137277475658</v>
      </c>
      <c r="AD85" s="18">
        <f ca="1">OFFSET(OtherTRA!AG$51,$E85,0)</f>
        <v>33.930155734347956</v>
      </c>
      <c r="AE85" s="18">
        <f ca="1">OFFSET(OtherTRA!AH$51,$E85,0)</f>
        <v>34.936174191220253</v>
      </c>
      <c r="AF85" s="18">
        <f ca="1">OFFSET(OtherTRA!AI$51,$E85,0)</f>
        <v>35.942192648092551</v>
      </c>
      <c r="AG85" s="18">
        <f ca="1">OFFSET(OtherTRA!AJ$51,$E85,0)</f>
        <v>36.948211104964848</v>
      </c>
      <c r="AH85" s="18">
        <f ca="1">OFFSET(OtherTRA!AK$51,$E85,0)</f>
        <v>37.954229561837145</v>
      </c>
      <c r="AI85" s="18">
        <f ca="1">OFFSET(OtherTRA!AL$51,$E85,0)</f>
        <v>38.960248018709429</v>
      </c>
      <c r="AJ85" s="18">
        <f ca="1">OFFSET(OtherTRA!AM$51,$E85,0)</f>
        <v>45.462653701982553</v>
      </c>
      <c r="AK85" s="18">
        <f ca="1">OFFSET(OtherTRA!AN$51,$E85,0)</f>
        <v>51.965059385255678</v>
      </c>
      <c r="AL85" s="18">
        <f ca="1">OFFSET(OtherTRA!AO$51,$E85,0)</f>
        <v>51.965059385255678</v>
      </c>
      <c r="AM85" s="18">
        <f ca="1">OFFSET(OtherTRA!AP$51,$E85,0)</f>
        <v>51.965059385255678</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0.1707656622405849</v>
      </c>
      <c r="R86" s="18">
        <f ca="1">OFFSET(OtherTRA!U$51,$E86,0)</f>
        <v>0.3415313244811698</v>
      </c>
      <c r="S86" s="18">
        <f ca="1">OFFSET(OtherTRA!V$51,$E86,0)</f>
        <v>0.51229698672175472</v>
      </c>
      <c r="T86" s="18">
        <f ca="1">OFFSET(OtherTRA!W$51,$E86,0)</f>
        <v>0.68306264896233959</v>
      </c>
      <c r="U86" s="18">
        <f ca="1">OFFSET(OtherTRA!X$51,$E86,0)</f>
        <v>0.85382831120292446</v>
      </c>
      <c r="V86" s="18">
        <f ca="1">OFFSET(OtherTRA!Y$51,$E86,0)</f>
        <v>1.0245939734435094</v>
      </c>
      <c r="W86" s="18">
        <f ca="1">OFFSET(OtherTRA!Z$51,$E86,0)</f>
        <v>1.1953596356840943</v>
      </c>
      <c r="X86" s="18">
        <f ca="1">OFFSET(OtherTRA!AA$51,$E86,0)</f>
        <v>1.3661252979246792</v>
      </c>
      <c r="Y86" s="18">
        <f ca="1">OFFSET(OtherTRA!AB$51,$E86,0)</f>
        <v>1.5368909601652641</v>
      </c>
      <c r="Z86" s="18">
        <f ca="1">OFFSET(OtherTRA!AC$51,$E86,0)</f>
        <v>1.5903905199431219</v>
      </c>
      <c r="AA86" s="18">
        <f ca="1">OFFSET(OtherTRA!AD$51,$E86,0)</f>
        <v>1.6438900797209797</v>
      </c>
      <c r="AB86" s="18">
        <f ca="1">OFFSET(OtherTRA!AE$51,$E86,0)</f>
        <v>1.6973896394988375</v>
      </c>
      <c r="AC86" s="18">
        <f ca="1">OFFSET(OtherTRA!AF$51,$E86,0)</f>
        <v>1.7508891992766953</v>
      </c>
      <c r="AD86" s="18">
        <f ca="1">OFFSET(OtherTRA!AG$51,$E86,0)</f>
        <v>1.8043887590545531</v>
      </c>
      <c r="AE86" s="18">
        <f ca="1">OFFSET(OtherTRA!AH$51,$E86,0)</f>
        <v>1.8578883188324109</v>
      </c>
      <c r="AF86" s="18">
        <f ca="1">OFFSET(OtherTRA!AI$51,$E86,0)</f>
        <v>1.9113878786102687</v>
      </c>
      <c r="AG86" s="18">
        <f ca="1">OFFSET(OtherTRA!AJ$51,$E86,0)</f>
        <v>1.9648874383881265</v>
      </c>
      <c r="AH86" s="18">
        <f ca="1">OFFSET(OtherTRA!AK$51,$E86,0)</f>
        <v>2.0183869981659845</v>
      </c>
      <c r="AI86" s="18">
        <f ca="1">OFFSET(OtherTRA!AL$51,$E86,0)</f>
        <v>2.0718865579438428</v>
      </c>
      <c r="AJ86" s="18">
        <f ca="1">OFFSET(OtherTRA!AM$51,$E86,0)</f>
        <v>2.4176812490608404</v>
      </c>
      <c r="AK86" s="18">
        <f ca="1">OFFSET(OtherTRA!AN$51,$E86,0)</f>
        <v>2.7634759401778375</v>
      </c>
      <c r="AL86" s="18">
        <f ca="1">OFFSET(OtherTRA!AO$51,$E86,0)</f>
        <v>2.7634759401778375</v>
      </c>
      <c r="AM86" s="18">
        <f ca="1">OFFSET(OtherTRA!AP$51,$E86,0)</f>
        <v>2.7634759401778375</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47.318555110577563</v>
      </c>
      <c r="Q87" s="18">
        <f ca="1">OFFSET(FTRA!T$136,$E87,0)</f>
        <v>48.276405167226812</v>
      </c>
      <c r="R87" s="18">
        <f ca="1">OFFSET(FTRA!U$136,$E87,0)</f>
        <v>49.234255223876062</v>
      </c>
      <c r="S87" s="18">
        <f ca="1">OFFSET(FTRA!V$136,$E87,0)</f>
        <v>50.192105280525311</v>
      </c>
      <c r="T87" s="18">
        <f ca="1">OFFSET(FTRA!W$136,$E87,0)</f>
        <v>51.149955337174561</v>
      </c>
      <c r="U87" s="18">
        <f ca="1">OFFSET(FTRA!X$136,$E87,0)</f>
        <v>52.10780539382381</v>
      </c>
      <c r="V87" s="18">
        <f ca="1">OFFSET(FTRA!Y$136,$E87,0)</f>
        <v>53.065655450473059</v>
      </c>
      <c r="W87" s="18">
        <f ca="1">OFFSET(FTRA!Z$136,$E87,0)</f>
        <v>54.023505507122309</v>
      </c>
      <c r="X87" s="18">
        <f ca="1">OFFSET(FTRA!AA$136,$E87,0)</f>
        <v>54.981355563771558</v>
      </c>
      <c r="Y87" s="18">
        <f ca="1">OFFSET(FTRA!AB$136,$E87,0)</f>
        <v>55.939205620420822</v>
      </c>
      <c r="Z87" s="18">
        <f ca="1">OFFSET(FTRA!AC$136,$E87,0)</f>
        <v>57.720844221947146</v>
      </c>
      <c r="AA87" s="18">
        <f ca="1">OFFSET(FTRA!AD$136,$E87,0)</f>
        <v>59.502482823473471</v>
      </c>
      <c r="AB87" s="18">
        <f ca="1">OFFSET(FTRA!AE$136,$E87,0)</f>
        <v>61.284121424999796</v>
      </c>
      <c r="AC87" s="18">
        <f ca="1">OFFSET(FTRA!AF$136,$E87,0)</f>
        <v>63.065760026526121</v>
      </c>
      <c r="AD87" s="18">
        <f ca="1">OFFSET(FTRA!AG$136,$E87,0)</f>
        <v>64.847398628052446</v>
      </c>
      <c r="AE87" s="18">
        <f ca="1">OFFSET(FTRA!AH$136,$E87,0)</f>
        <v>66.629037229578771</v>
      </c>
      <c r="AF87" s="18">
        <f ca="1">OFFSET(FTRA!AI$136,$E87,0)</f>
        <v>68.410675831105095</v>
      </c>
      <c r="AG87" s="18">
        <f ca="1">OFFSET(FTRA!AJ$136,$E87,0)</f>
        <v>70.19231443263142</v>
      </c>
      <c r="AH87" s="18">
        <f ca="1">OFFSET(FTRA!AK$136,$E87,0)</f>
        <v>71.973953034157745</v>
      </c>
      <c r="AI87" s="18">
        <f ca="1">OFFSET(FTRA!AL$136,$E87,0)</f>
        <v>73.755591635684098</v>
      </c>
      <c r="AJ87" s="18">
        <f ca="1">OFFSET(FTRA!AM$136,$E87,0)</f>
        <v>84.88664468752701</v>
      </c>
      <c r="AK87" s="18">
        <f ca="1">OFFSET(FTRA!AN$136,$E87,0)</f>
        <v>96.017697739369908</v>
      </c>
      <c r="AL87" s="18">
        <f ca="1">OFFSET(FTRA!AO$136,$E87,0)</f>
        <v>96.017697739369908</v>
      </c>
      <c r="AM87" s="18">
        <f ca="1">OFFSET(FTRA!AP$136,$E87,0)</f>
        <v>96.017697739369908</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3.6310461696462717</v>
      </c>
      <c r="Q88" s="18">
        <f ca="1">OFFSET(FTRA!T$136,$E88,0)</f>
        <v>3.7168803271960043</v>
      </c>
      <c r="R88" s="18">
        <f ca="1">OFFSET(FTRA!U$136,$E88,0)</f>
        <v>3.8027144847457368</v>
      </c>
      <c r="S88" s="18">
        <f ca="1">OFFSET(FTRA!V$136,$E88,0)</f>
        <v>3.8885486422954694</v>
      </c>
      <c r="T88" s="18">
        <f ca="1">OFFSET(FTRA!W$136,$E88,0)</f>
        <v>3.9743827998452019</v>
      </c>
      <c r="U88" s="18">
        <f ca="1">OFFSET(FTRA!X$136,$E88,0)</f>
        <v>4.0602169573949345</v>
      </c>
      <c r="V88" s="18">
        <f ca="1">OFFSET(FTRA!Y$136,$E88,0)</f>
        <v>4.146051114944667</v>
      </c>
      <c r="W88" s="18">
        <f ca="1">OFFSET(FTRA!Z$136,$E88,0)</f>
        <v>4.2318852724943996</v>
      </c>
      <c r="X88" s="18">
        <f ca="1">OFFSET(FTRA!AA$136,$E88,0)</f>
        <v>4.3177194300441322</v>
      </c>
      <c r="Y88" s="18">
        <f ca="1">OFFSET(FTRA!AB$136,$E88,0)</f>
        <v>4.4035535875938665</v>
      </c>
      <c r="Z88" s="18">
        <f ca="1">OFFSET(FTRA!AC$136,$E88,0)</f>
        <v>4.5438047936761166</v>
      </c>
      <c r="AA88" s="18">
        <f ca="1">OFFSET(FTRA!AD$136,$E88,0)</f>
        <v>4.6840559997583657</v>
      </c>
      <c r="AB88" s="18">
        <f ca="1">OFFSET(FTRA!AE$136,$E88,0)</f>
        <v>4.8243072058406149</v>
      </c>
      <c r="AC88" s="18">
        <f ca="1">OFFSET(FTRA!AF$136,$E88,0)</f>
        <v>4.9645584119228641</v>
      </c>
      <c r="AD88" s="18">
        <f ca="1">OFFSET(FTRA!AG$136,$E88,0)</f>
        <v>5.1048096180051132</v>
      </c>
      <c r="AE88" s="18">
        <f ca="1">OFFSET(FTRA!AH$136,$E88,0)</f>
        <v>5.2450608240873624</v>
      </c>
      <c r="AF88" s="18">
        <f ca="1">OFFSET(FTRA!AI$136,$E88,0)</f>
        <v>5.3853120301696116</v>
      </c>
      <c r="AG88" s="18">
        <f ca="1">OFFSET(FTRA!AJ$136,$E88,0)</f>
        <v>5.5255632362518607</v>
      </c>
      <c r="AH88" s="18">
        <f ca="1">OFFSET(FTRA!AK$136,$E88,0)</f>
        <v>5.6658144423341099</v>
      </c>
      <c r="AI88" s="18">
        <f ca="1">OFFSET(FTRA!AL$136,$E88,0)</f>
        <v>5.8060656484163626</v>
      </c>
      <c r="AJ88" s="18">
        <f ca="1">OFFSET(FTRA!AM$136,$E88,0)</f>
        <v>6.6823059892739574</v>
      </c>
      <c r="AK88" s="18">
        <f ca="1">OFFSET(FTRA!AN$136,$E88,0)</f>
        <v>7.5585463301315485</v>
      </c>
      <c r="AL88" s="18">
        <f ca="1">OFFSET(FTRA!AO$136,$E88,0)</f>
        <v>7.5585463301315485</v>
      </c>
      <c r="AM88" s="18">
        <f ca="1">OFFSET(FTRA!AP$136,$E88,0)</f>
        <v>7.5585463301315485</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0.99740672327720814</v>
      </c>
      <c r="Q89" s="18">
        <f ca="1">OFFSET(FTRA!T$136,$E89,0)</f>
        <v>1.0209843815682562</v>
      </c>
      <c r="R89" s="18">
        <f ca="1">OFFSET(FTRA!U$136,$E89,0)</f>
        <v>1.0445620398593043</v>
      </c>
      <c r="S89" s="18">
        <f ca="1">OFFSET(FTRA!V$136,$E89,0)</f>
        <v>1.0681396981503524</v>
      </c>
      <c r="T89" s="18">
        <f ca="1">OFFSET(FTRA!W$136,$E89,0)</f>
        <v>1.0917173564414004</v>
      </c>
      <c r="U89" s="18">
        <f ca="1">OFFSET(FTRA!X$136,$E89,0)</f>
        <v>1.1152950147324485</v>
      </c>
      <c r="V89" s="18">
        <f ca="1">OFFSET(FTRA!Y$136,$E89,0)</f>
        <v>1.1388726730234966</v>
      </c>
      <c r="W89" s="18">
        <f ca="1">OFFSET(FTRA!Z$136,$E89,0)</f>
        <v>1.1624503313145447</v>
      </c>
      <c r="X89" s="18">
        <f ca="1">OFFSET(FTRA!AA$136,$E89,0)</f>
        <v>1.1860279896055927</v>
      </c>
      <c r="Y89" s="18">
        <f ca="1">OFFSET(FTRA!AB$136,$E89,0)</f>
        <v>1.2096056478966402</v>
      </c>
      <c r="Z89" s="18">
        <f ca="1">OFFSET(FTRA!AC$136,$E89,0)</f>
        <v>1.2481310450848011</v>
      </c>
      <c r="AA89" s="18">
        <f ca="1">OFFSET(FTRA!AD$136,$E89,0)</f>
        <v>1.2866564422729621</v>
      </c>
      <c r="AB89" s="18">
        <f ca="1">OFFSET(FTRA!AE$136,$E89,0)</f>
        <v>1.325181839461123</v>
      </c>
      <c r="AC89" s="18">
        <f ca="1">OFFSET(FTRA!AF$136,$E89,0)</f>
        <v>1.3637072366492839</v>
      </c>
      <c r="AD89" s="18">
        <f ca="1">OFFSET(FTRA!AG$136,$E89,0)</f>
        <v>1.4022326338374449</v>
      </c>
      <c r="AE89" s="18">
        <f ca="1">OFFSET(FTRA!AH$136,$E89,0)</f>
        <v>1.4407580310256058</v>
      </c>
      <c r="AF89" s="18">
        <f ca="1">OFFSET(FTRA!AI$136,$E89,0)</f>
        <v>1.4792834282137668</v>
      </c>
      <c r="AG89" s="18">
        <f ca="1">OFFSET(FTRA!AJ$136,$E89,0)</f>
        <v>1.5178088254019277</v>
      </c>
      <c r="AH89" s="18">
        <f ca="1">OFFSET(FTRA!AK$136,$E89,0)</f>
        <v>1.5563342225900887</v>
      </c>
      <c r="AI89" s="18">
        <f ca="1">OFFSET(FTRA!AL$136,$E89,0)</f>
        <v>1.5948596197782499</v>
      </c>
      <c r="AJ89" s="18">
        <f ca="1">OFFSET(FTRA!AM$136,$E89,0)</f>
        <v>1.835552788178038</v>
      </c>
      <c r="AK89" s="18">
        <f ca="1">OFFSET(FTRA!AN$136,$E89,0)</f>
        <v>2.076245956577826</v>
      </c>
      <c r="AL89" s="18">
        <f ca="1">OFFSET(FTRA!AO$136,$E89,0)</f>
        <v>2.076245956577826</v>
      </c>
      <c r="AM89" s="18">
        <f ca="1">OFFSET(FTRA!AP$136,$E89,0)</f>
        <v>2.076245956577826</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3.2808925212474969</v>
      </c>
      <c r="Q90" s="18">
        <f ca="1">OFFSET(FTRA!T$136,$E90,0)</f>
        <v>3.3584494104786606</v>
      </c>
      <c r="R90" s="18">
        <f ca="1">OFFSET(FTRA!U$136,$E90,0)</f>
        <v>3.4360062997098244</v>
      </c>
      <c r="S90" s="18">
        <f ca="1">OFFSET(FTRA!V$136,$E90,0)</f>
        <v>3.5135631889409882</v>
      </c>
      <c r="T90" s="18">
        <f ca="1">OFFSET(FTRA!W$136,$E90,0)</f>
        <v>3.591120078172152</v>
      </c>
      <c r="U90" s="18">
        <f ca="1">OFFSET(FTRA!X$136,$E90,0)</f>
        <v>3.6686769674033157</v>
      </c>
      <c r="V90" s="18">
        <f ca="1">OFFSET(FTRA!Y$136,$E90,0)</f>
        <v>3.7462338566344795</v>
      </c>
      <c r="W90" s="18">
        <f ca="1">OFFSET(FTRA!Z$136,$E90,0)</f>
        <v>3.8237907458656433</v>
      </c>
      <c r="X90" s="18">
        <f ca="1">OFFSET(FTRA!AA$136,$E90,0)</f>
        <v>3.901347635096807</v>
      </c>
      <c r="Y90" s="18">
        <f ca="1">OFFSET(FTRA!AB$136,$E90,0)</f>
        <v>3.9789045243279704</v>
      </c>
      <c r="Z90" s="18">
        <f ca="1">OFFSET(FTRA!AC$136,$E90,0)</f>
        <v>4.1056308482667321</v>
      </c>
      <c r="AA90" s="18">
        <f ca="1">OFFSET(FTRA!AD$136,$E90,0)</f>
        <v>4.2323571722054938</v>
      </c>
      <c r="AB90" s="18">
        <f ca="1">OFFSET(FTRA!AE$136,$E90,0)</f>
        <v>4.3590834961442555</v>
      </c>
      <c r="AC90" s="18">
        <f ca="1">OFFSET(FTRA!AF$136,$E90,0)</f>
        <v>4.4858098200830172</v>
      </c>
      <c r="AD90" s="18">
        <f ca="1">OFFSET(FTRA!AG$136,$E90,0)</f>
        <v>4.6125361440217789</v>
      </c>
      <c r="AE90" s="18">
        <f ca="1">OFFSET(FTRA!AH$136,$E90,0)</f>
        <v>4.7392624679605406</v>
      </c>
      <c r="AF90" s="18">
        <f ca="1">OFFSET(FTRA!AI$136,$E90,0)</f>
        <v>4.8659887918993023</v>
      </c>
      <c r="AG90" s="18">
        <f ca="1">OFFSET(FTRA!AJ$136,$E90,0)</f>
        <v>4.992715115838064</v>
      </c>
      <c r="AH90" s="18">
        <f ca="1">OFFSET(FTRA!AK$136,$E90,0)</f>
        <v>5.1194414397768258</v>
      </c>
      <c r="AI90" s="18">
        <f ca="1">OFFSET(FTRA!AL$136,$E90,0)</f>
        <v>5.2461677637155901</v>
      </c>
      <c r="AJ90" s="18">
        <f ca="1">OFFSET(FTRA!AM$136,$E90,0)</f>
        <v>6.0379093849506349</v>
      </c>
      <c r="AK90" s="18">
        <f ca="1">OFFSET(FTRA!AN$136,$E90,0)</f>
        <v>6.8296510061856761</v>
      </c>
      <c r="AL90" s="18">
        <f ca="1">OFFSET(FTRA!AO$136,$E90,0)</f>
        <v>6.8296510061856761</v>
      </c>
      <c r="AM90" s="18">
        <f ca="1">OFFSET(FTRA!AP$136,$E90,0)</f>
        <v>6.8296510061856761</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0.59505854480523879</v>
      </c>
      <c r="Q91" s="18">
        <f ca="1">OFFSET(FTRA!T$136,$E91,0)</f>
        <v>0.60912511033478234</v>
      </c>
      <c r="R91" s="18">
        <f ca="1">OFFSET(FTRA!U$136,$E91,0)</f>
        <v>0.62319167586432589</v>
      </c>
      <c r="S91" s="18">
        <f ca="1">OFFSET(FTRA!V$136,$E91,0)</f>
        <v>0.63725824139386944</v>
      </c>
      <c r="T91" s="18">
        <f ca="1">OFFSET(FTRA!W$136,$E91,0)</f>
        <v>0.65132480692341299</v>
      </c>
      <c r="U91" s="18">
        <f ca="1">OFFSET(FTRA!X$136,$E91,0)</f>
        <v>0.66539137245295654</v>
      </c>
      <c r="V91" s="18">
        <f ca="1">OFFSET(FTRA!Y$136,$E91,0)</f>
        <v>0.67945793798250009</v>
      </c>
      <c r="W91" s="18">
        <f ca="1">OFFSET(FTRA!Z$136,$E91,0)</f>
        <v>0.69352450351204364</v>
      </c>
      <c r="X91" s="18">
        <f ca="1">OFFSET(FTRA!AA$136,$E91,0)</f>
        <v>0.7075910690415872</v>
      </c>
      <c r="Y91" s="18">
        <f ca="1">OFFSET(FTRA!AB$136,$E91,0)</f>
        <v>0.72165763457113108</v>
      </c>
      <c r="Z91" s="18">
        <f ca="1">OFFSET(FTRA!AC$136,$E91,0)</f>
        <v>0.74464210645588635</v>
      </c>
      <c r="AA91" s="18">
        <f ca="1">OFFSET(FTRA!AD$136,$E91,0)</f>
        <v>0.76762657834064163</v>
      </c>
      <c r="AB91" s="18">
        <f ca="1">OFFSET(FTRA!AE$136,$E91,0)</f>
        <v>0.79061105022539691</v>
      </c>
      <c r="AC91" s="18">
        <f ca="1">OFFSET(FTRA!AF$136,$E91,0)</f>
        <v>0.81359552211015218</v>
      </c>
      <c r="AD91" s="18">
        <f ca="1">OFFSET(FTRA!AG$136,$E91,0)</f>
        <v>0.83657999399490746</v>
      </c>
      <c r="AE91" s="18">
        <f ca="1">OFFSET(FTRA!AH$136,$E91,0)</f>
        <v>0.85956446587966273</v>
      </c>
      <c r="AF91" s="18">
        <f ca="1">OFFSET(FTRA!AI$136,$E91,0)</f>
        <v>0.88254893776441801</v>
      </c>
      <c r="AG91" s="18">
        <f ca="1">OFFSET(FTRA!AJ$136,$E91,0)</f>
        <v>0.90553340964917328</v>
      </c>
      <c r="AH91" s="18">
        <f ca="1">OFFSET(FTRA!AK$136,$E91,0)</f>
        <v>0.92851788153392856</v>
      </c>
      <c r="AI91" s="18">
        <f ca="1">OFFSET(FTRA!AL$136,$E91,0)</f>
        <v>0.95150235341868428</v>
      </c>
      <c r="AJ91" s="18">
        <f ca="1">OFFSET(FTRA!AM$136,$E91,0)</f>
        <v>1.0951012716833779</v>
      </c>
      <c r="AK91" s="18">
        <f ca="1">OFFSET(FTRA!AN$136,$E91,0)</f>
        <v>1.2387001899480723</v>
      </c>
      <c r="AL91" s="18">
        <f ca="1">OFFSET(FTRA!AO$136,$E91,0)</f>
        <v>1.2387001899480723</v>
      </c>
      <c r="AM91" s="18">
        <f ca="1">OFFSET(FTRA!AP$136,$E91,0)</f>
        <v>1.2387001899480723</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0.29632067478295815</v>
      </c>
      <c r="Q92" s="18">
        <f ca="1">OFFSET(FTRA!T$136,$E92,0)</f>
        <v>0.30332538755614807</v>
      </c>
      <c r="R92" s="18">
        <f ca="1">OFFSET(FTRA!U$136,$E92,0)</f>
        <v>0.310330100329338</v>
      </c>
      <c r="S92" s="18">
        <f ca="1">OFFSET(FTRA!V$136,$E92,0)</f>
        <v>0.31733481310252792</v>
      </c>
      <c r="T92" s="18">
        <f ca="1">OFFSET(FTRA!W$136,$E92,0)</f>
        <v>0.32433952587571785</v>
      </c>
      <c r="U92" s="18">
        <f ca="1">OFFSET(FTRA!X$136,$E92,0)</f>
        <v>0.33134423864890777</v>
      </c>
      <c r="V92" s="18">
        <f ca="1">OFFSET(FTRA!Y$136,$E92,0)</f>
        <v>0.3383489514220977</v>
      </c>
      <c r="W92" s="18">
        <f ca="1">OFFSET(FTRA!Z$136,$E92,0)</f>
        <v>0.34535366419528762</v>
      </c>
      <c r="X92" s="18">
        <f ca="1">OFFSET(FTRA!AA$136,$E92,0)</f>
        <v>0.35235837696847755</v>
      </c>
      <c r="Y92" s="18">
        <f ca="1">OFFSET(FTRA!AB$136,$E92,0)</f>
        <v>0.35936308974166731</v>
      </c>
      <c r="Z92" s="18">
        <f ca="1">OFFSET(FTRA!AC$136,$E92,0)</f>
        <v>0.37080864291937987</v>
      </c>
      <c r="AA92" s="18">
        <f ca="1">OFFSET(FTRA!AD$136,$E92,0)</f>
        <v>0.38225419609709244</v>
      </c>
      <c r="AB92" s="18">
        <f ca="1">OFFSET(FTRA!AE$136,$E92,0)</f>
        <v>0.393699749274805</v>
      </c>
      <c r="AC92" s="18">
        <f ca="1">OFFSET(FTRA!AF$136,$E92,0)</f>
        <v>0.40514530245251756</v>
      </c>
      <c r="AD92" s="18">
        <f ca="1">OFFSET(FTRA!AG$136,$E92,0)</f>
        <v>0.41659085563023013</v>
      </c>
      <c r="AE92" s="18">
        <f ca="1">OFFSET(FTRA!AH$136,$E92,0)</f>
        <v>0.42803640880794269</v>
      </c>
      <c r="AF92" s="18">
        <f ca="1">OFFSET(FTRA!AI$136,$E92,0)</f>
        <v>0.43948196198565526</v>
      </c>
      <c r="AG92" s="18">
        <f ca="1">OFFSET(FTRA!AJ$136,$E92,0)</f>
        <v>0.45092751516336782</v>
      </c>
      <c r="AH92" s="18">
        <f ca="1">OFFSET(FTRA!AK$136,$E92,0)</f>
        <v>0.46237306834108038</v>
      </c>
      <c r="AI92" s="18">
        <f ca="1">OFFSET(FTRA!AL$136,$E92,0)</f>
        <v>0.473818621518793</v>
      </c>
      <c r="AJ92" s="18">
        <f ca="1">OFFSET(FTRA!AM$136,$E92,0)</f>
        <v>0.54532642311203605</v>
      </c>
      <c r="AK92" s="18">
        <f ca="1">OFFSET(FTRA!AN$136,$E92,0)</f>
        <v>0.61683422470527938</v>
      </c>
      <c r="AL92" s="18">
        <f ca="1">OFFSET(FTRA!AO$136,$E92,0)</f>
        <v>0.61683422470527938</v>
      </c>
      <c r="AM92" s="18">
        <f ca="1">OFFSET(FTRA!AP$136,$E92,0)</f>
        <v>0.61683422470527938</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6.624908847347899</v>
      </c>
      <c r="Q93" s="18">
        <f ca="1">OFFSET(FTRA!T$136,$E93,0)</f>
        <v>6.7815148069496942</v>
      </c>
      <c r="R93" s="18">
        <f ca="1">OFFSET(FTRA!U$136,$E93,0)</f>
        <v>6.9381207665514895</v>
      </c>
      <c r="S93" s="18">
        <f ca="1">OFFSET(FTRA!V$136,$E93,0)</f>
        <v>7.0947267261532847</v>
      </c>
      <c r="T93" s="18">
        <f ca="1">OFFSET(FTRA!W$136,$E93,0)</f>
        <v>7.2513326857550799</v>
      </c>
      <c r="U93" s="18">
        <f ca="1">OFFSET(FTRA!X$136,$E93,0)</f>
        <v>7.4079386453568752</v>
      </c>
      <c r="V93" s="18">
        <f ca="1">OFFSET(FTRA!Y$136,$E93,0)</f>
        <v>7.5645446049586704</v>
      </c>
      <c r="W93" s="18">
        <f ca="1">OFFSET(FTRA!Z$136,$E93,0)</f>
        <v>7.7211505645604657</v>
      </c>
      <c r="X93" s="18">
        <f ca="1">OFFSET(FTRA!AA$136,$E93,0)</f>
        <v>7.8777565241622609</v>
      </c>
      <c r="Y93" s="18">
        <f ca="1">OFFSET(FTRA!AB$136,$E93,0)</f>
        <v>8.0343624837640562</v>
      </c>
      <c r="Z93" s="18">
        <f ca="1">OFFSET(FTRA!AC$136,$E93,0)</f>
        <v>8.290253324203583</v>
      </c>
      <c r="AA93" s="18">
        <f ca="1">OFFSET(FTRA!AD$136,$E93,0)</f>
        <v>8.5461441646431098</v>
      </c>
      <c r="AB93" s="18">
        <f ca="1">OFFSET(FTRA!AE$136,$E93,0)</f>
        <v>8.8020350050826366</v>
      </c>
      <c r="AC93" s="18">
        <f ca="1">OFFSET(FTRA!AF$136,$E93,0)</f>
        <v>9.0579258455221634</v>
      </c>
      <c r="AD93" s="18">
        <f ca="1">OFFSET(FTRA!AG$136,$E93,0)</f>
        <v>9.3138166859616902</v>
      </c>
      <c r="AE93" s="18">
        <f ca="1">OFFSET(FTRA!AH$136,$E93,0)</f>
        <v>9.569707526401217</v>
      </c>
      <c r="AF93" s="18">
        <f ca="1">OFFSET(FTRA!AI$136,$E93,0)</f>
        <v>9.8255983668407438</v>
      </c>
      <c r="AG93" s="18">
        <f ca="1">OFFSET(FTRA!AJ$136,$E93,0)</f>
        <v>10.081489207280271</v>
      </c>
      <c r="AH93" s="18">
        <f ca="1">OFFSET(FTRA!AK$136,$E93,0)</f>
        <v>10.337380047719797</v>
      </c>
      <c r="AI93" s="18">
        <f ca="1">OFFSET(FTRA!AL$136,$E93,0)</f>
        <v>10.593270888159326</v>
      </c>
      <c r="AJ93" s="18">
        <f ca="1">OFFSET(FTRA!AM$136,$E93,0)</f>
        <v>12.191987102532359</v>
      </c>
      <c r="AK93" s="18">
        <f ca="1">OFFSET(FTRA!AN$136,$E93,0)</f>
        <v>13.790703316905399</v>
      </c>
      <c r="AL93" s="18">
        <f ca="1">OFFSET(FTRA!AO$136,$E93,0)</f>
        <v>13.790703316905399</v>
      </c>
      <c r="AM93" s="18">
        <f ca="1">OFFSET(FTRA!AP$136,$E93,0)</f>
        <v>13.790703316905399</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2.2136999554937153</v>
      </c>
      <c r="Q94" s="18">
        <f ca="1">OFFSET(FTRA!T$136,$E94,0)</f>
        <v>2.2660295216490787</v>
      </c>
      <c r="R94" s="18">
        <f ca="1">OFFSET(FTRA!U$136,$E94,0)</f>
        <v>2.318359087804442</v>
      </c>
      <c r="S94" s="18">
        <f ca="1">OFFSET(FTRA!V$136,$E94,0)</f>
        <v>2.3706886539598053</v>
      </c>
      <c r="T94" s="18">
        <f ca="1">OFFSET(FTRA!W$136,$E94,0)</f>
        <v>2.4230182201151687</v>
      </c>
      <c r="U94" s="18">
        <f ca="1">OFFSET(FTRA!X$136,$E94,0)</f>
        <v>2.475347786270532</v>
      </c>
      <c r="V94" s="18">
        <f ca="1">OFFSET(FTRA!Y$136,$E94,0)</f>
        <v>2.5276773524258953</v>
      </c>
      <c r="W94" s="18">
        <f ca="1">OFFSET(FTRA!Z$136,$E94,0)</f>
        <v>2.5800069185812586</v>
      </c>
      <c r="X94" s="18">
        <f ca="1">OFFSET(FTRA!AA$136,$E94,0)</f>
        <v>2.632336484736622</v>
      </c>
      <c r="Y94" s="18">
        <f ca="1">OFFSET(FTRA!AB$136,$E94,0)</f>
        <v>2.6846660508919866</v>
      </c>
      <c r="Z94" s="18">
        <f ca="1">OFFSET(FTRA!AC$136,$E94,0)</f>
        <v>2.7701714601202205</v>
      </c>
      <c r="AA94" s="18">
        <f ca="1">OFFSET(FTRA!AD$136,$E94,0)</f>
        <v>2.8556768693484544</v>
      </c>
      <c r="AB94" s="18">
        <f ca="1">OFFSET(FTRA!AE$136,$E94,0)</f>
        <v>2.9411822785766883</v>
      </c>
      <c r="AC94" s="18">
        <f ca="1">OFFSET(FTRA!AF$136,$E94,0)</f>
        <v>3.0266876878049223</v>
      </c>
      <c r="AD94" s="18">
        <f ca="1">OFFSET(FTRA!AG$136,$E94,0)</f>
        <v>3.1121930970331562</v>
      </c>
      <c r="AE94" s="18">
        <f ca="1">OFFSET(FTRA!AH$136,$E94,0)</f>
        <v>3.1976985062613901</v>
      </c>
      <c r="AF94" s="18">
        <f ca="1">OFFSET(FTRA!AI$136,$E94,0)</f>
        <v>3.283203915489624</v>
      </c>
      <c r="AG94" s="18">
        <f ca="1">OFFSET(FTRA!AJ$136,$E94,0)</f>
        <v>3.3687093247178579</v>
      </c>
      <c r="AH94" s="18">
        <f ca="1">OFFSET(FTRA!AK$136,$E94,0)</f>
        <v>3.4542147339460918</v>
      </c>
      <c r="AI94" s="18">
        <f ca="1">OFFSET(FTRA!AL$136,$E94,0)</f>
        <v>3.5397201431743266</v>
      </c>
      <c r="AJ94" s="18">
        <f ca="1">OFFSET(FTRA!AM$136,$E94,0)</f>
        <v>4.0739279480140036</v>
      </c>
      <c r="AK94" s="18">
        <f ca="1">OFFSET(FTRA!AN$136,$E94,0)</f>
        <v>4.6081357528536797</v>
      </c>
      <c r="AL94" s="18">
        <f ca="1">OFFSET(FTRA!AO$136,$E94,0)</f>
        <v>4.6081357528536797</v>
      </c>
      <c r="AM94" s="18">
        <f ca="1">OFFSET(FTRA!AP$136,$E94,0)</f>
        <v>4.6081357528536797</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0.12152982036574579</v>
      </c>
      <c r="Q95" s="18">
        <f ca="1">OFFSET(FTRA!T$136,$E95,0)</f>
        <v>0.1244026590080813</v>
      </c>
      <c r="R95" s="18">
        <f ca="1">OFFSET(FTRA!U$136,$E95,0)</f>
        <v>0.12727549765041682</v>
      </c>
      <c r="S95" s="18">
        <f ca="1">OFFSET(FTRA!V$136,$E95,0)</f>
        <v>0.13014833629275233</v>
      </c>
      <c r="T95" s="18">
        <f ca="1">OFFSET(FTRA!W$136,$E95,0)</f>
        <v>0.13302117493508783</v>
      </c>
      <c r="U95" s="18">
        <f ca="1">OFFSET(FTRA!X$136,$E95,0)</f>
        <v>0.13589401357742334</v>
      </c>
      <c r="V95" s="18">
        <f ca="1">OFFSET(FTRA!Y$136,$E95,0)</f>
        <v>0.13876685221975885</v>
      </c>
      <c r="W95" s="18">
        <f ca="1">OFFSET(FTRA!Z$136,$E95,0)</f>
        <v>0.14163969086209435</v>
      </c>
      <c r="X95" s="18">
        <f ca="1">OFFSET(FTRA!AA$136,$E95,0)</f>
        <v>0.14451252950442986</v>
      </c>
      <c r="Y95" s="18">
        <f ca="1">OFFSET(FTRA!AB$136,$E95,0)</f>
        <v>0.14738536814676537</v>
      </c>
      <c r="Z95" s="18">
        <f ca="1">OFFSET(FTRA!AC$136,$E95,0)</f>
        <v>0.15207952599684729</v>
      </c>
      <c r="AA95" s="18">
        <f ca="1">OFFSET(FTRA!AD$136,$E95,0)</f>
        <v>0.15677368384692922</v>
      </c>
      <c r="AB95" s="18">
        <f ca="1">OFFSET(FTRA!AE$136,$E95,0)</f>
        <v>0.16146784169701114</v>
      </c>
      <c r="AC95" s="18">
        <f ca="1">OFFSET(FTRA!AF$136,$E95,0)</f>
        <v>0.16616199954709307</v>
      </c>
      <c r="AD95" s="18">
        <f ca="1">OFFSET(FTRA!AG$136,$E95,0)</f>
        <v>0.170856157397175</v>
      </c>
      <c r="AE95" s="18">
        <f ca="1">OFFSET(FTRA!AH$136,$E95,0)</f>
        <v>0.17555031524725692</v>
      </c>
      <c r="AF95" s="18">
        <f ca="1">OFFSET(FTRA!AI$136,$E95,0)</f>
        <v>0.18024447309733885</v>
      </c>
      <c r="AG95" s="18">
        <f ca="1">OFFSET(FTRA!AJ$136,$E95,0)</f>
        <v>0.18493863094742077</v>
      </c>
      <c r="AH95" s="18">
        <f ca="1">OFFSET(FTRA!AK$136,$E95,0)</f>
        <v>0.1896327887975027</v>
      </c>
      <c r="AI95" s="18">
        <f ca="1">OFFSET(FTRA!AL$136,$E95,0)</f>
        <v>0.19432694664758471</v>
      </c>
      <c r="AJ95" s="18">
        <f ca="1">OFFSET(FTRA!AM$136,$E95,0)</f>
        <v>0.22365439836434908</v>
      </c>
      <c r="AK95" s="18">
        <f ca="1">OFFSET(FTRA!AN$136,$E95,0)</f>
        <v>0.2529818500811134</v>
      </c>
      <c r="AL95" s="18">
        <f ca="1">OFFSET(FTRA!AO$136,$E95,0)</f>
        <v>0.2529818500811134</v>
      </c>
      <c r="AM95" s="18">
        <f ca="1">OFFSET(FTRA!AP$136,$E95,0)</f>
        <v>0.2529818500811134</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2.924749007050672E-2</v>
      </c>
      <c r="Q96" s="18">
        <f ca="1">OFFSET(FTRA!T$136,$E96,0)</f>
        <v>2.9938870337613232E-2</v>
      </c>
      <c r="R96" s="18">
        <f ca="1">OFFSET(FTRA!U$136,$E96,0)</f>
        <v>3.0630250604719744E-2</v>
      </c>
      <c r="S96" s="18">
        <f ca="1">OFFSET(FTRA!V$136,$E96,0)</f>
        <v>3.132163087182626E-2</v>
      </c>
      <c r="T96" s="18">
        <f ca="1">OFFSET(FTRA!W$136,$E96,0)</f>
        <v>3.2013011138932776E-2</v>
      </c>
      <c r="U96" s="18">
        <f ca="1">OFFSET(FTRA!X$136,$E96,0)</f>
        <v>3.2704391406039292E-2</v>
      </c>
      <c r="V96" s="18">
        <f ca="1">OFFSET(FTRA!Y$136,$E96,0)</f>
        <v>3.3395771673145808E-2</v>
      </c>
      <c r="W96" s="18">
        <f ca="1">OFFSET(FTRA!Z$136,$E96,0)</f>
        <v>3.4087151940252323E-2</v>
      </c>
      <c r="X96" s="18">
        <f ca="1">OFFSET(FTRA!AA$136,$E96,0)</f>
        <v>3.4778532207358839E-2</v>
      </c>
      <c r="Y96" s="18">
        <f ca="1">OFFSET(FTRA!AB$136,$E96,0)</f>
        <v>3.5469912474465334E-2</v>
      </c>
      <c r="Z96" s="18">
        <f ca="1">OFFSET(FTRA!AC$136,$E96,0)</f>
        <v>3.659961327297289E-2</v>
      </c>
      <c r="AA96" s="18">
        <f ca="1">OFFSET(FTRA!AD$136,$E96,0)</f>
        <v>3.7729314071480446E-2</v>
      </c>
      <c r="AB96" s="18">
        <f ca="1">OFFSET(FTRA!AE$136,$E96,0)</f>
        <v>3.8859014869988003E-2</v>
      </c>
      <c r="AC96" s="18">
        <f ca="1">OFFSET(FTRA!AF$136,$E96,0)</f>
        <v>3.9988715668495559E-2</v>
      </c>
      <c r="AD96" s="18">
        <f ca="1">OFFSET(FTRA!AG$136,$E96,0)</f>
        <v>4.1118416467003115E-2</v>
      </c>
      <c r="AE96" s="18">
        <f ca="1">OFFSET(FTRA!AH$136,$E96,0)</f>
        <v>4.2248117265510671E-2</v>
      </c>
      <c r="AF96" s="18">
        <f ca="1">OFFSET(FTRA!AI$136,$E96,0)</f>
        <v>4.3377818064018227E-2</v>
      </c>
      <c r="AG96" s="18">
        <f ca="1">OFFSET(FTRA!AJ$136,$E96,0)</f>
        <v>4.4507518862525783E-2</v>
      </c>
      <c r="AH96" s="18">
        <f ca="1">OFFSET(FTRA!AK$136,$E96,0)</f>
        <v>4.5637219661033339E-2</v>
      </c>
      <c r="AI96" s="18">
        <f ca="1">OFFSET(FTRA!AL$136,$E96,0)</f>
        <v>4.6766920459540881E-2</v>
      </c>
      <c r="AJ96" s="18">
        <f ca="1">OFFSET(FTRA!AM$136,$E96,0)</f>
        <v>5.3824894792901264E-2</v>
      </c>
      <c r="AK96" s="18">
        <f ca="1">OFFSET(FTRA!AN$136,$E96,0)</f>
        <v>6.0882869126261618E-2</v>
      </c>
      <c r="AL96" s="18">
        <f ca="1">OFFSET(FTRA!AO$136,$E96,0)</f>
        <v>6.0882869126261618E-2</v>
      </c>
      <c r="AM96" s="18">
        <f ca="1">OFFSET(FTRA!AP$136,$E96,0)</f>
        <v>6.0882869126261618E-2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23.477628435135038</v>
      </c>
      <c r="Q97" s="18">
        <f ca="1">OFFSET(FTRA!T$136,$E97,0)</f>
        <v>24.032615170043943</v>
      </c>
      <c r="R97" s="18">
        <f ca="1">OFFSET(FTRA!U$136,$E97,0)</f>
        <v>24.587601904952848</v>
      </c>
      <c r="S97" s="18">
        <f ca="1">OFFSET(FTRA!V$136,$E97,0)</f>
        <v>25.142588639861753</v>
      </c>
      <c r="T97" s="18">
        <f ca="1">OFFSET(FTRA!W$136,$E97,0)</f>
        <v>25.697575374770658</v>
      </c>
      <c r="U97" s="18">
        <f ca="1">OFFSET(FTRA!X$136,$E97,0)</f>
        <v>26.252562109679562</v>
      </c>
      <c r="V97" s="18">
        <f ca="1">OFFSET(FTRA!Y$136,$E97,0)</f>
        <v>26.807548844588467</v>
      </c>
      <c r="W97" s="18">
        <f ca="1">OFFSET(FTRA!Z$136,$E97,0)</f>
        <v>27.362535579497372</v>
      </c>
      <c r="X97" s="18">
        <f ca="1">OFFSET(FTRA!AA$136,$E97,0)</f>
        <v>27.917522314406277</v>
      </c>
      <c r="Y97" s="18">
        <f ca="1">OFFSET(FTRA!AB$136,$E97,0)</f>
        <v>28.472509049315168</v>
      </c>
      <c r="Z97" s="18">
        <f ca="1">OFFSET(FTRA!AC$136,$E97,0)</f>
        <v>29.379345688161703</v>
      </c>
      <c r="AA97" s="18">
        <f ca="1">OFFSET(FTRA!AD$136,$E97,0)</f>
        <v>30.286182327008238</v>
      </c>
      <c r="AB97" s="18">
        <f ca="1">OFFSET(FTRA!AE$136,$E97,0)</f>
        <v>31.193018965854773</v>
      </c>
      <c r="AC97" s="18">
        <f ca="1">OFFSET(FTRA!AF$136,$E97,0)</f>
        <v>32.099855604701304</v>
      </c>
      <c r="AD97" s="18">
        <f ca="1">OFFSET(FTRA!AG$136,$E97,0)</f>
        <v>33.006692243547839</v>
      </c>
      <c r="AE97" s="18">
        <f ca="1">OFFSET(FTRA!AH$136,$E97,0)</f>
        <v>33.913528882394374</v>
      </c>
      <c r="AF97" s="18">
        <f ca="1">OFFSET(FTRA!AI$136,$E97,0)</f>
        <v>34.820365521240909</v>
      </c>
      <c r="AG97" s="18">
        <f ca="1">OFFSET(FTRA!AJ$136,$E97,0)</f>
        <v>35.727202160087444</v>
      </c>
      <c r="AH97" s="18">
        <f ca="1">OFFSET(FTRA!AK$136,$E97,0)</f>
        <v>36.634038798933979</v>
      </c>
      <c r="AI97" s="18">
        <f ca="1">OFFSET(FTRA!AL$136,$E97,0)</f>
        <v>37.540875437780514</v>
      </c>
      <c r="AJ97" s="18">
        <f ca="1">OFFSET(FTRA!AM$136,$E97,0)</f>
        <v>43.206472673778961</v>
      </c>
      <c r="AK97" s="18">
        <f ca="1">OFFSET(FTRA!AN$136,$E97,0)</f>
        <v>48.872069909777387</v>
      </c>
      <c r="AL97" s="18">
        <f ca="1">OFFSET(FTRA!AO$136,$E97,0)</f>
        <v>48.872069909777387</v>
      </c>
      <c r="AM97" s="18">
        <f ca="1">OFFSET(FTRA!AP$136,$E97,0)</f>
        <v>48.872069909777387</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26.785839714631333</v>
      </c>
      <c r="Q98" s="18">
        <f ca="1">OFFSET(FTRA!T$136,$E98,0)</f>
        <v>27.419029125822856</v>
      </c>
      <c r="R98" s="18">
        <f ca="1">OFFSET(FTRA!U$136,$E98,0)</f>
        <v>28.05221853701438</v>
      </c>
      <c r="S98" s="18">
        <f ca="1">OFFSET(FTRA!V$136,$E98,0)</f>
        <v>28.685407948205903</v>
      </c>
      <c r="T98" s="18">
        <f ca="1">OFFSET(FTRA!W$136,$E98,0)</f>
        <v>29.318597359397426</v>
      </c>
      <c r="U98" s="18">
        <f ca="1">OFFSET(FTRA!X$136,$E98,0)</f>
        <v>29.951786770588949</v>
      </c>
      <c r="V98" s="18">
        <f ca="1">OFFSET(FTRA!Y$136,$E98,0)</f>
        <v>30.584976181780473</v>
      </c>
      <c r="W98" s="18">
        <f ca="1">OFFSET(FTRA!Z$136,$E98,0)</f>
        <v>31.218165592971996</v>
      </c>
      <c r="X98" s="18">
        <f ca="1">OFFSET(FTRA!AA$136,$E98,0)</f>
        <v>31.851355004163519</v>
      </c>
      <c r="Y98" s="18">
        <f ca="1">OFFSET(FTRA!AB$136,$E98,0)</f>
        <v>32.484544415355032</v>
      </c>
      <c r="Z98" s="18">
        <f ca="1">OFFSET(FTRA!AC$136,$E98,0)</f>
        <v>33.519162580584485</v>
      </c>
      <c r="AA98" s="18">
        <f ca="1">OFFSET(FTRA!AD$136,$E98,0)</f>
        <v>34.553780745813938</v>
      </c>
      <c r="AB98" s="18">
        <f ca="1">OFFSET(FTRA!AE$136,$E98,0)</f>
        <v>35.588398911043392</v>
      </c>
      <c r="AC98" s="18">
        <f ca="1">OFFSET(FTRA!AF$136,$E98,0)</f>
        <v>36.623017076272845</v>
      </c>
      <c r="AD98" s="18">
        <f ca="1">OFFSET(FTRA!AG$136,$E98,0)</f>
        <v>37.657635241502298</v>
      </c>
      <c r="AE98" s="18">
        <f ca="1">OFFSET(FTRA!AH$136,$E98,0)</f>
        <v>38.692253406731751</v>
      </c>
      <c r="AF98" s="18">
        <f ca="1">OFFSET(FTRA!AI$136,$E98,0)</f>
        <v>39.726871571961205</v>
      </c>
      <c r="AG98" s="18">
        <f ca="1">OFFSET(FTRA!AJ$136,$E98,0)</f>
        <v>40.761489737190658</v>
      </c>
      <c r="AH98" s="18">
        <f ca="1">OFFSET(FTRA!AK$136,$E98,0)</f>
        <v>41.796107902420111</v>
      </c>
      <c r="AI98" s="18">
        <f ca="1">OFFSET(FTRA!AL$136,$E98,0)</f>
        <v>42.830726067649579</v>
      </c>
      <c r="AJ98" s="18">
        <f ca="1">OFFSET(FTRA!AM$136,$E98,0)</f>
        <v>49.294657459629619</v>
      </c>
      <c r="AK98" s="18">
        <f ca="1">OFFSET(FTRA!AN$136,$E98,0)</f>
        <v>55.758588851609652</v>
      </c>
      <c r="AL98" s="18">
        <f ca="1">OFFSET(FTRA!AO$136,$E98,0)</f>
        <v>55.758588851609652</v>
      </c>
      <c r="AM98" s="18">
        <f ca="1">OFFSET(FTRA!AP$136,$E98,0)</f>
        <v>55.758588851609652</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85.025939074287507</v>
      </c>
      <c r="Q99" s="18">
        <f ca="1">OFFSET(FTRA!T$136,$E99,0)</f>
        <v>86.10705284952796</v>
      </c>
      <c r="R99" s="18">
        <f ca="1">OFFSET(FTRA!U$136,$E99,0)</f>
        <v>87.188166624768414</v>
      </c>
      <c r="S99" s="18">
        <f ca="1">OFFSET(FTRA!V$136,$E99,0)</f>
        <v>88.269280400008867</v>
      </c>
      <c r="T99" s="18">
        <f ca="1">OFFSET(FTRA!W$136,$E99,0)</f>
        <v>89.35039417524932</v>
      </c>
      <c r="U99" s="18">
        <f ca="1">OFFSET(FTRA!X$136,$E99,0)</f>
        <v>90.431507950489774</v>
      </c>
      <c r="V99" s="18">
        <f ca="1">OFFSET(FTRA!Y$136,$E99,0)</f>
        <v>91.512621725730227</v>
      </c>
      <c r="W99" s="18">
        <f ca="1">OFFSET(FTRA!Z$136,$E99,0)</f>
        <v>92.593735500970681</v>
      </c>
      <c r="X99" s="18">
        <f ca="1">OFFSET(FTRA!AA$136,$E99,0)</f>
        <v>93.674849276211134</v>
      </c>
      <c r="Y99" s="18">
        <f ca="1">OFFSET(FTRA!AB$136,$E99,0)</f>
        <v>94.755963051451616</v>
      </c>
      <c r="Z99" s="18">
        <f ca="1">OFFSET(FTRA!AC$136,$E99,0)</f>
        <v>96.472610607393065</v>
      </c>
      <c r="AA99" s="18">
        <f ca="1">OFFSET(FTRA!AD$136,$E99,0)</f>
        <v>98.189258163334515</v>
      </c>
      <c r="AB99" s="18">
        <f ca="1">OFFSET(FTRA!AE$136,$E99,0)</f>
        <v>99.905905719275964</v>
      </c>
      <c r="AC99" s="18">
        <f ca="1">OFFSET(FTRA!AF$136,$E99,0)</f>
        <v>101.62255327521741</v>
      </c>
      <c r="AD99" s="18">
        <f ca="1">OFFSET(FTRA!AG$136,$E99,0)</f>
        <v>103.33920083115886</v>
      </c>
      <c r="AE99" s="18">
        <f ca="1">OFFSET(FTRA!AH$136,$E99,0)</f>
        <v>105.05584838710031</v>
      </c>
      <c r="AF99" s="18">
        <f ca="1">OFFSET(FTRA!AI$136,$E99,0)</f>
        <v>106.77249594304176</v>
      </c>
      <c r="AG99" s="18">
        <f ca="1">OFFSET(FTRA!AJ$136,$E99,0)</f>
        <v>108.48914349898321</v>
      </c>
      <c r="AH99" s="18">
        <f ca="1">OFFSET(FTRA!AK$136,$E99,0)</f>
        <v>110.20579105492466</v>
      </c>
      <c r="AI99" s="18">
        <f ca="1">OFFSET(FTRA!AL$136,$E99,0)</f>
        <v>111.92243861086607</v>
      </c>
      <c r="AJ99" s="18">
        <f ca="1">OFFSET(FTRA!AM$136,$E99,0)</f>
        <v>119.38910818872441</v>
      </c>
      <c r="AK99" s="18">
        <f ca="1">OFFSET(FTRA!AN$136,$E99,0)</f>
        <v>126.8557777665827</v>
      </c>
      <c r="AL99" s="18">
        <f ca="1">OFFSET(FTRA!AO$136,$E99,0)</f>
        <v>126.8557777665827</v>
      </c>
      <c r="AM99" s="18">
        <f ca="1">OFFSET(FTRA!AP$136,$E99,0)</f>
        <v>126.8557777665827</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76.55320745528968</v>
      </c>
      <c r="Q100" s="18">
        <f ca="1">OFFSET(PTRA!T$218,$E100,0)</f>
        <v>79.370297452252558</v>
      </c>
      <c r="R100" s="18">
        <f ca="1">OFFSET(PTRA!U$218,$E100,0)</f>
        <v>82.187387449215436</v>
      </c>
      <c r="S100" s="18">
        <f ca="1">OFFSET(PTRA!V$218,$E100,0)</f>
        <v>85.004477446178313</v>
      </c>
      <c r="T100" s="18">
        <f ca="1">OFFSET(PTRA!W$218,$E100,0)</f>
        <v>87.821567443141191</v>
      </c>
      <c r="U100" s="18">
        <f ca="1">OFFSET(PTRA!X$218,$E100,0)</f>
        <v>90.638657440104069</v>
      </c>
      <c r="V100" s="18">
        <f ca="1">OFFSET(PTRA!Y$218,$E100,0)</f>
        <v>93.455747437066947</v>
      </c>
      <c r="W100" s="18">
        <f ca="1">OFFSET(PTRA!Z$218,$E100,0)</f>
        <v>96.272837434029825</v>
      </c>
      <c r="X100" s="18">
        <f ca="1">OFFSET(PTRA!AA$218,$E100,0)</f>
        <v>99.089927430992702</v>
      </c>
      <c r="Y100" s="18">
        <f ca="1">OFFSET(PTRA!AB$218,$E100,0)</f>
        <v>101.90701742795561</v>
      </c>
      <c r="Z100" s="18">
        <f ca="1">OFFSET(PTRA!AC$218,$E100,0)</f>
        <v>106.51525483964517</v>
      </c>
      <c r="AA100" s="18">
        <f ca="1">OFFSET(PTRA!AD$218,$E100,0)</f>
        <v>111.12349225133471</v>
      </c>
      <c r="AB100" s="18">
        <f ca="1">OFFSET(PTRA!AE$218,$E100,0)</f>
        <v>115.73172966302425</v>
      </c>
      <c r="AC100" s="18">
        <f ca="1">OFFSET(PTRA!AF$218,$E100,0)</f>
        <v>120.3399670747138</v>
      </c>
      <c r="AD100" s="18">
        <f ca="1">OFFSET(PTRA!AG$218,$E100,0)</f>
        <v>124.94820448640334</v>
      </c>
      <c r="AE100" s="18">
        <f ca="1">OFFSET(PTRA!AH$218,$E100,0)</f>
        <v>129.55644189809288</v>
      </c>
      <c r="AF100" s="18">
        <f ca="1">OFFSET(PTRA!AI$218,$E100,0)</f>
        <v>134.16467930978243</v>
      </c>
      <c r="AG100" s="18">
        <f ca="1">OFFSET(PTRA!AJ$218,$E100,0)</f>
        <v>138.77291672147197</v>
      </c>
      <c r="AH100" s="18">
        <f ca="1">OFFSET(PTRA!AK$218,$E100,0)</f>
        <v>143.38115413316152</v>
      </c>
      <c r="AI100" s="18">
        <f ca="1">OFFSET(PTRA!AL$218,$E100,0)</f>
        <v>147.98939154485112</v>
      </c>
      <c r="AJ100" s="18">
        <f ca="1">OFFSET(PTRA!AM$218,$E100,0)</f>
        <v>171.89976082319953</v>
      </c>
      <c r="AK100" s="18">
        <f ca="1">OFFSET(PTRA!AN$218,$E100,0)</f>
        <v>195.81013010154797</v>
      </c>
      <c r="AL100" s="18">
        <f ca="1">OFFSET(PTRA!AO$218,$E100,0)</f>
        <v>195.81013010154797</v>
      </c>
      <c r="AM100" s="18">
        <f ca="1">OFFSET(PTRA!AP$218,$E100,0)</f>
        <v>195.81013010154797</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2.8707452795733635</v>
      </c>
      <c r="Q101" s="18">
        <f ca="1">OFFSET(PTRA!T$218,$E101,0)</f>
        <v>2.9763861544594716</v>
      </c>
      <c r="R101" s="18">
        <f ca="1">OFFSET(PTRA!U$218,$E101,0)</f>
        <v>3.0820270293455798</v>
      </c>
      <c r="S101" s="18">
        <f ca="1">OFFSET(PTRA!V$218,$E101,0)</f>
        <v>3.187667904231688</v>
      </c>
      <c r="T101" s="18">
        <f ca="1">OFFSET(PTRA!W$218,$E101,0)</f>
        <v>3.2933087791177962</v>
      </c>
      <c r="U101" s="18">
        <f ca="1">OFFSET(PTRA!X$218,$E101,0)</f>
        <v>3.3989496540039044</v>
      </c>
      <c r="V101" s="18">
        <f ca="1">OFFSET(PTRA!Y$218,$E101,0)</f>
        <v>3.5045905288900125</v>
      </c>
      <c r="W101" s="18">
        <f ca="1">OFFSET(PTRA!Z$218,$E101,0)</f>
        <v>3.6102314037761207</v>
      </c>
      <c r="X101" s="18">
        <f ca="1">OFFSET(PTRA!AA$218,$E101,0)</f>
        <v>3.7158722786622289</v>
      </c>
      <c r="Y101" s="18">
        <f ca="1">OFFSET(PTRA!AB$218,$E101,0)</f>
        <v>3.8215131535483358</v>
      </c>
      <c r="Z101" s="18">
        <f ca="1">OFFSET(PTRA!AC$218,$E101,0)</f>
        <v>3.9943220564866939</v>
      </c>
      <c r="AA101" s="18">
        <f ca="1">OFFSET(PTRA!AD$218,$E101,0)</f>
        <v>4.1671309594250516</v>
      </c>
      <c r="AB101" s="18">
        <f ca="1">OFFSET(PTRA!AE$218,$E101,0)</f>
        <v>4.3399398623634093</v>
      </c>
      <c r="AC101" s="18">
        <f ca="1">OFFSET(PTRA!AF$218,$E101,0)</f>
        <v>4.5127487653017671</v>
      </c>
      <c r="AD101" s="18">
        <f ca="1">OFFSET(PTRA!AG$218,$E101,0)</f>
        <v>4.6855576682401248</v>
      </c>
      <c r="AE101" s="18">
        <f ca="1">OFFSET(PTRA!AH$218,$E101,0)</f>
        <v>4.8583665711784825</v>
      </c>
      <c r="AF101" s="18">
        <f ca="1">OFFSET(PTRA!AI$218,$E101,0)</f>
        <v>5.0311754741168402</v>
      </c>
      <c r="AG101" s="18">
        <f ca="1">OFFSET(PTRA!AJ$218,$E101,0)</f>
        <v>5.2039843770551979</v>
      </c>
      <c r="AH101" s="18">
        <f ca="1">OFFSET(PTRA!AK$218,$E101,0)</f>
        <v>5.3767932799935556</v>
      </c>
      <c r="AI101" s="18">
        <f ca="1">OFFSET(PTRA!AL$218,$E101,0)</f>
        <v>5.5496021829319169</v>
      </c>
      <c r="AJ101" s="18">
        <f ca="1">OFFSET(PTRA!AM$218,$E101,0)</f>
        <v>6.4462410308699827</v>
      </c>
      <c r="AK101" s="18">
        <f ca="1">OFFSET(PTRA!AN$218,$E101,0)</f>
        <v>7.3428798788080494</v>
      </c>
      <c r="AL101" s="18">
        <f ca="1">OFFSET(PTRA!AO$218,$E101,0)</f>
        <v>7.3428798788080494</v>
      </c>
      <c r="AM101" s="18">
        <f ca="1">OFFSET(PTRA!AP$218,$E101,0)</f>
        <v>7.3428798788080494</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16.267556584249061</v>
      </c>
      <c r="Q102" s="18">
        <f ca="1">OFFSET(PTRA!T$218,$E102,0)</f>
        <v>16.866188208603674</v>
      </c>
      <c r="R102" s="18">
        <f ca="1">OFFSET(PTRA!U$218,$E102,0)</f>
        <v>17.464819832958288</v>
      </c>
      <c r="S102" s="18">
        <f ca="1">OFFSET(PTRA!V$218,$E102,0)</f>
        <v>18.063451457312901</v>
      </c>
      <c r="T102" s="18">
        <f ca="1">OFFSET(PTRA!W$218,$E102,0)</f>
        <v>18.662083081667515</v>
      </c>
      <c r="U102" s="18">
        <f ca="1">OFFSET(PTRA!X$218,$E102,0)</f>
        <v>19.260714706022128</v>
      </c>
      <c r="V102" s="18">
        <f ca="1">OFFSET(PTRA!Y$218,$E102,0)</f>
        <v>19.859346330376741</v>
      </c>
      <c r="W102" s="18">
        <f ca="1">OFFSET(PTRA!Z$218,$E102,0)</f>
        <v>20.457977954731355</v>
      </c>
      <c r="X102" s="18">
        <f ca="1">OFFSET(PTRA!AA$218,$E102,0)</f>
        <v>21.056609579085968</v>
      </c>
      <c r="Y102" s="18">
        <f ca="1">OFFSET(PTRA!AB$218,$E102,0)</f>
        <v>21.655241203440571</v>
      </c>
      <c r="Z102" s="18">
        <f ca="1">OFFSET(PTRA!AC$218,$E102,0)</f>
        <v>22.6344916534246</v>
      </c>
      <c r="AA102" s="18">
        <f ca="1">OFFSET(PTRA!AD$218,$E102,0)</f>
        <v>23.613742103408629</v>
      </c>
      <c r="AB102" s="18">
        <f ca="1">OFFSET(PTRA!AE$218,$E102,0)</f>
        <v>24.592992553392659</v>
      </c>
      <c r="AC102" s="18">
        <f ca="1">OFFSET(PTRA!AF$218,$E102,0)</f>
        <v>25.572243003376688</v>
      </c>
      <c r="AD102" s="18">
        <f ca="1">OFFSET(PTRA!AG$218,$E102,0)</f>
        <v>26.551493453360717</v>
      </c>
      <c r="AE102" s="18">
        <f ca="1">OFFSET(PTRA!AH$218,$E102,0)</f>
        <v>27.530743903344746</v>
      </c>
      <c r="AF102" s="18">
        <f ca="1">OFFSET(PTRA!AI$218,$E102,0)</f>
        <v>28.509994353328775</v>
      </c>
      <c r="AG102" s="18">
        <f ca="1">OFFSET(PTRA!AJ$218,$E102,0)</f>
        <v>29.489244803312804</v>
      </c>
      <c r="AH102" s="18">
        <f ca="1">OFFSET(PTRA!AK$218,$E102,0)</f>
        <v>30.468495253296833</v>
      </c>
      <c r="AI102" s="18">
        <f ca="1">OFFSET(PTRA!AL$218,$E102,0)</f>
        <v>31.447745703280866</v>
      </c>
      <c r="AJ102" s="18">
        <f ca="1">OFFSET(PTRA!AM$218,$E102,0)</f>
        <v>36.528699174929912</v>
      </c>
      <c r="AK102" s="18">
        <f ca="1">OFFSET(PTRA!AN$218,$E102,0)</f>
        <v>41.609652646578951</v>
      </c>
      <c r="AL102" s="18">
        <f ca="1">OFFSET(PTRA!AO$218,$E102,0)</f>
        <v>41.609652646578951</v>
      </c>
      <c r="AM102" s="18">
        <f ca="1">OFFSET(PTRA!AP$218,$E102,0)</f>
        <v>41.609652646578951</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0.29500229875236911</v>
      </c>
      <c r="Q103" s="18">
        <f ca="1">OFFSET(PTRA!T$218,$E103,0)</f>
        <v>0.32546086154671577</v>
      </c>
      <c r="R103" s="18">
        <f ca="1">OFFSET(PTRA!U$218,$E103,0)</f>
        <v>0.35591942434106244</v>
      </c>
      <c r="S103" s="18">
        <f ca="1">OFFSET(PTRA!V$218,$E103,0)</f>
        <v>0.38637798713540911</v>
      </c>
      <c r="T103" s="18">
        <f ca="1">OFFSET(PTRA!W$218,$E103,0)</f>
        <v>0.41683654992975577</v>
      </c>
      <c r="U103" s="18">
        <f ca="1">OFFSET(PTRA!X$218,$E103,0)</f>
        <v>0.44729511272410244</v>
      </c>
      <c r="V103" s="18">
        <f ca="1">OFFSET(PTRA!Y$218,$E103,0)</f>
        <v>0.47775367551844911</v>
      </c>
      <c r="W103" s="18">
        <f ca="1">OFFSET(PTRA!Z$218,$E103,0)</f>
        <v>0.50821223831279583</v>
      </c>
      <c r="X103" s="18">
        <f ca="1">OFFSET(PTRA!AA$218,$E103,0)</f>
        <v>0.53867080110714249</v>
      </c>
      <c r="Y103" s="18">
        <f ca="1">OFFSET(PTRA!AB$218,$E103,0)</f>
        <v>0.56912936390148927</v>
      </c>
      <c r="Z103" s="18">
        <f ca="1">OFFSET(PTRA!AC$218,$E103,0)</f>
        <v>0.61841542533643135</v>
      </c>
      <c r="AA103" s="18">
        <f ca="1">OFFSET(PTRA!AD$218,$E103,0)</f>
        <v>0.66770148677137342</v>
      </c>
      <c r="AB103" s="18">
        <f ca="1">OFFSET(PTRA!AE$218,$E103,0)</f>
        <v>0.71698754820631549</v>
      </c>
      <c r="AC103" s="18">
        <f ca="1">OFFSET(PTRA!AF$218,$E103,0)</f>
        <v>0.76627360964125757</v>
      </c>
      <c r="AD103" s="18">
        <f ca="1">OFFSET(PTRA!AG$218,$E103,0)</f>
        <v>0.81555967107619964</v>
      </c>
      <c r="AE103" s="18">
        <f ca="1">OFFSET(PTRA!AH$218,$E103,0)</f>
        <v>0.86484573251114172</v>
      </c>
      <c r="AF103" s="18">
        <f ca="1">OFFSET(PTRA!AI$218,$E103,0)</f>
        <v>0.91413179394608379</v>
      </c>
      <c r="AG103" s="18">
        <f ca="1">OFFSET(PTRA!AJ$218,$E103,0)</f>
        <v>0.96341785538102587</v>
      </c>
      <c r="AH103" s="18">
        <f ca="1">OFFSET(PTRA!AK$218,$E103,0)</f>
        <v>1.0127039168159679</v>
      </c>
      <c r="AI103" s="18">
        <f ca="1">OFFSET(PTRA!AL$218,$E103,0)</f>
        <v>1.0619899782509103</v>
      </c>
      <c r="AJ103" s="18">
        <f ca="1">OFFSET(PTRA!AM$218,$E103,0)</f>
        <v>1.2851999915428238</v>
      </c>
      <c r="AK103" s="18">
        <f ca="1">OFFSET(PTRA!AN$218,$E103,0)</f>
        <v>1.5084100048347373</v>
      </c>
      <c r="AL103" s="18">
        <f ca="1">OFFSET(PTRA!AO$218,$E103,0)</f>
        <v>1.5084100048347373</v>
      </c>
      <c r="AM103" s="18">
        <f ca="1">OFFSET(PTRA!AP$218,$E103,0)</f>
        <v>1.5084100048347373</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0.78736869925066044</v>
      </c>
      <c r="Q104" s="18">
        <f ca="1">OFFSET(PTRA!T$218,$E104,0)</f>
        <v>0.78850594663934814</v>
      </c>
      <c r="R104" s="18">
        <f ca="1">OFFSET(PTRA!U$218,$E104,0)</f>
        <v>0.78964319402803584</v>
      </c>
      <c r="S104" s="18">
        <f ca="1">OFFSET(PTRA!V$218,$E104,0)</f>
        <v>0.79078044141672355</v>
      </c>
      <c r="T104" s="18">
        <f ca="1">OFFSET(PTRA!W$218,$E104,0)</f>
        <v>0.79191768880541125</v>
      </c>
      <c r="U104" s="18">
        <f ca="1">OFFSET(PTRA!X$218,$E104,0)</f>
        <v>0.79305493619409895</v>
      </c>
      <c r="V104" s="18">
        <f ca="1">OFFSET(PTRA!Y$218,$E104,0)</f>
        <v>0.79419218358278665</v>
      </c>
      <c r="W104" s="18">
        <f ca="1">OFFSET(PTRA!Z$218,$E104,0)</f>
        <v>0.79532943097147435</v>
      </c>
      <c r="X104" s="18">
        <f ca="1">OFFSET(PTRA!AA$218,$E104,0)</f>
        <v>0.79646667836016205</v>
      </c>
      <c r="Y104" s="18">
        <f ca="1">OFFSET(PTRA!AB$218,$E104,0)</f>
        <v>0.79760392574885008</v>
      </c>
      <c r="Z104" s="18">
        <f ca="1">OFFSET(PTRA!AC$218,$E104,0)</f>
        <v>0.79044921609167984</v>
      </c>
      <c r="AA104" s="18">
        <f ca="1">OFFSET(PTRA!AD$218,$E104,0)</f>
        <v>0.7832945064345096</v>
      </c>
      <c r="AB104" s="18">
        <f ca="1">OFFSET(PTRA!AE$218,$E104,0)</f>
        <v>0.77613979677733935</v>
      </c>
      <c r="AC104" s="18">
        <f ca="1">OFFSET(PTRA!AF$218,$E104,0)</f>
        <v>0.76898508712016911</v>
      </c>
      <c r="AD104" s="18">
        <f ca="1">OFFSET(PTRA!AG$218,$E104,0)</f>
        <v>0.76183037746299886</v>
      </c>
      <c r="AE104" s="18">
        <f ca="1">OFFSET(PTRA!AH$218,$E104,0)</f>
        <v>0.75467566780582862</v>
      </c>
      <c r="AF104" s="18">
        <f ca="1">OFFSET(PTRA!AI$218,$E104,0)</f>
        <v>0.74752095814865838</v>
      </c>
      <c r="AG104" s="18">
        <f ca="1">OFFSET(PTRA!AJ$218,$E104,0)</f>
        <v>0.74036624849148813</v>
      </c>
      <c r="AH104" s="18">
        <f ca="1">OFFSET(PTRA!AK$218,$E104,0)</f>
        <v>0.73321153883431789</v>
      </c>
      <c r="AI104" s="18">
        <f ca="1">OFFSET(PTRA!AL$218,$E104,0)</f>
        <v>0.7260568291771482</v>
      </c>
      <c r="AJ104" s="18">
        <f ca="1">OFFSET(PTRA!AM$218,$E104,0)</f>
        <v>0.6796541683107149</v>
      </c>
      <c r="AK104" s="18">
        <f ca="1">OFFSET(PTRA!AN$218,$E104,0)</f>
        <v>0.63325150744428149</v>
      </c>
      <c r="AL104" s="18">
        <f ca="1">OFFSET(PTRA!AO$218,$E104,0)</f>
        <v>0.63325150744428149</v>
      </c>
      <c r="AM104" s="18">
        <f ca="1">OFFSET(PTRA!AP$218,$E104,0)</f>
        <v>0.63325150744428149</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0.61627236599485413</v>
      </c>
      <c r="Q105" s="18">
        <f ca="1">OFFSET(PTRA!T$218,$E105,0)</f>
        <v>0.63742747839843339</v>
      </c>
      <c r="R105" s="18">
        <f ca="1">OFFSET(PTRA!U$218,$E105,0)</f>
        <v>0.65858259080201265</v>
      </c>
      <c r="S105" s="18">
        <f ca="1">OFFSET(PTRA!V$218,$E105,0)</f>
        <v>0.6797377032055919</v>
      </c>
      <c r="T105" s="18">
        <f ca="1">OFFSET(PTRA!W$218,$E105,0)</f>
        <v>0.70089281560917116</v>
      </c>
      <c r="U105" s="18">
        <f ca="1">OFFSET(PTRA!X$218,$E105,0)</f>
        <v>0.72204792801275042</v>
      </c>
      <c r="V105" s="18">
        <f ca="1">OFFSET(PTRA!Y$218,$E105,0)</f>
        <v>0.74320304041632967</v>
      </c>
      <c r="W105" s="18">
        <f ca="1">OFFSET(PTRA!Z$218,$E105,0)</f>
        <v>0.76435815281990893</v>
      </c>
      <c r="X105" s="18">
        <f ca="1">OFFSET(PTRA!AA$218,$E105,0)</f>
        <v>0.78551326522348819</v>
      </c>
      <c r="Y105" s="18">
        <f ca="1">OFFSET(PTRA!AB$218,$E105,0)</f>
        <v>0.80666837762706711</v>
      </c>
      <c r="Z105" s="18">
        <f ca="1">OFFSET(PTRA!AC$218,$E105,0)</f>
        <v>0.83579210673743898</v>
      </c>
      <c r="AA105" s="18">
        <f ca="1">OFFSET(PTRA!AD$218,$E105,0)</f>
        <v>0.86491583584781084</v>
      </c>
      <c r="AB105" s="18">
        <f ca="1">OFFSET(PTRA!AE$218,$E105,0)</f>
        <v>0.89403956495818271</v>
      </c>
      <c r="AC105" s="18">
        <f ca="1">OFFSET(PTRA!AF$218,$E105,0)</f>
        <v>0.92316329406855457</v>
      </c>
      <c r="AD105" s="18">
        <f ca="1">OFFSET(PTRA!AG$218,$E105,0)</f>
        <v>0.95228702317892644</v>
      </c>
      <c r="AE105" s="18">
        <f ca="1">OFFSET(PTRA!AH$218,$E105,0)</f>
        <v>0.9814107522892983</v>
      </c>
      <c r="AF105" s="18">
        <f ca="1">OFFSET(PTRA!AI$218,$E105,0)</f>
        <v>1.0105344813996702</v>
      </c>
      <c r="AG105" s="18">
        <f ca="1">OFFSET(PTRA!AJ$218,$E105,0)</f>
        <v>1.039658210510042</v>
      </c>
      <c r="AH105" s="18">
        <f ca="1">OFFSET(PTRA!AK$218,$E105,0)</f>
        <v>1.0687819396204139</v>
      </c>
      <c r="AI105" s="18">
        <f ca="1">OFFSET(PTRA!AL$218,$E105,0)</f>
        <v>1.0979056687307858</v>
      </c>
      <c r="AJ105" s="18">
        <f ca="1">OFFSET(PTRA!AM$218,$E105,0)</f>
        <v>1.2211065825273688</v>
      </c>
      <c r="AK105" s="18">
        <f ca="1">OFFSET(PTRA!AN$218,$E105,0)</f>
        <v>1.3443074963239519</v>
      </c>
      <c r="AL105" s="18">
        <f ca="1">OFFSET(PTRA!AO$218,$E105,0)</f>
        <v>1.3443074963239519</v>
      </c>
      <c r="AM105" s="18">
        <f ca="1">OFFSET(PTRA!AP$218,$E105,0)</f>
        <v>1.3443074963239519</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7.4385821852469496</v>
      </c>
      <c r="Q106" s="18">
        <f ca="1">OFFSET(PTRA!T$218,$E106,0)</f>
        <v>7.449326209201371</v>
      </c>
      <c r="R106" s="18">
        <f ca="1">OFFSET(PTRA!U$218,$E106,0)</f>
        <v>7.4600702331557924</v>
      </c>
      <c r="S106" s="18">
        <f ca="1">OFFSET(PTRA!V$218,$E106,0)</f>
        <v>7.4708142571102139</v>
      </c>
      <c r="T106" s="18">
        <f ca="1">OFFSET(PTRA!W$218,$E106,0)</f>
        <v>7.4815582810646353</v>
      </c>
      <c r="U106" s="18">
        <f ca="1">OFFSET(PTRA!X$218,$E106,0)</f>
        <v>7.4923023050190567</v>
      </c>
      <c r="V106" s="18">
        <f ca="1">OFFSET(PTRA!Y$218,$E106,0)</f>
        <v>7.5030463289734781</v>
      </c>
      <c r="W106" s="18">
        <f ca="1">OFFSET(PTRA!Z$218,$E106,0)</f>
        <v>7.5137903529278995</v>
      </c>
      <c r="X106" s="18">
        <f ca="1">OFFSET(PTRA!AA$218,$E106,0)</f>
        <v>7.524534376882321</v>
      </c>
      <c r="Y106" s="18">
        <f ca="1">OFFSET(PTRA!AB$218,$E106,0)</f>
        <v>7.5352784008367459</v>
      </c>
      <c r="Z106" s="18">
        <f ca="1">OFFSET(PTRA!AC$218,$E106,0)</f>
        <v>7.4676850410205748</v>
      </c>
      <c r="AA106" s="18">
        <f ca="1">OFFSET(PTRA!AD$218,$E106,0)</f>
        <v>7.4000916812044037</v>
      </c>
      <c r="AB106" s="18">
        <f ca="1">OFFSET(PTRA!AE$218,$E106,0)</f>
        <v>7.3324983213882327</v>
      </c>
      <c r="AC106" s="18">
        <f ca="1">OFFSET(PTRA!AF$218,$E106,0)</f>
        <v>7.2649049615720616</v>
      </c>
      <c r="AD106" s="18">
        <f ca="1">OFFSET(PTRA!AG$218,$E106,0)</f>
        <v>7.1973116017558905</v>
      </c>
      <c r="AE106" s="18">
        <f ca="1">OFFSET(PTRA!AH$218,$E106,0)</f>
        <v>7.1297182419397194</v>
      </c>
      <c r="AF106" s="18">
        <f ca="1">OFFSET(PTRA!AI$218,$E106,0)</f>
        <v>7.0621248821235483</v>
      </c>
      <c r="AG106" s="18">
        <f ca="1">OFFSET(PTRA!AJ$218,$E106,0)</f>
        <v>6.9945315223073772</v>
      </c>
      <c r="AH106" s="18">
        <f ca="1">OFFSET(PTRA!AK$218,$E106,0)</f>
        <v>6.9269381624912061</v>
      </c>
      <c r="AI106" s="18">
        <f ca="1">OFFSET(PTRA!AL$218,$E106,0)</f>
        <v>6.8593448026750368</v>
      </c>
      <c r="AJ106" s="18">
        <f ca="1">OFFSET(PTRA!AM$218,$E106,0)</f>
        <v>6.4209605910628582</v>
      </c>
      <c r="AK106" s="18">
        <f ca="1">OFFSET(PTRA!AN$218,$E106,0)</f>
        <v>5.9825763794506797</v>
      </c>
      <c r="AL106" s="18">
        <f ca="1">OFFSET(PTRA!AO$218,$E106,0)</f>
        <v>5.9825763794506797</v>
      </c>
      <c r="AM106" s="18">
        <f ca="1">OFFSET(PTRA!AP$218,$E106,0)</f>
        <v>5.9825763794506797</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9.1771013932931655</v>
      </c>
      <c r="Q107" s="18">
        <f ca="1">OFFSET(PTRA!T$218,$E107,0)</f>
        <v>9.1903564726545586</v>
      </c>
      <c r="R107" s="18">
        <f ca="1">OFFSET(PTRA!U$218,$E107,0)</f>
        <v>9.2036115520159516</v>
      </c>
      <c r="S107" s="18">
        <f ca="1">OFFSET(PTRA!V$218,$E107,0)</f>
        <v>9.2168666313773446</v>
      </c>
      <c r="T107" s="18">
        <f ca="1">OFFSET(PTRA!W$218,$E107,0)</f>
        <v>9.2301217107387377</v>
      </c>
      <c r="U107" s="18">
        <f ca="1">OFFSET(PTRA!X$218,$E107,0)</f>
        <v>9.2433767901001307</v>
      </c>
      <c r="V107" s="18">
        <f ca="1">OFFSET(PTRA!Y$218,$E107,0)</f>
        <v>9.2566318694615237</v>
      </c>
      <c r="W107" s="18">
        <f ca="1">OFFSET(PTRA!Z$218,$E107,0)</f>
        <v>9.2698869488229168</v>
      </c>
      <c r="X107" s="18">
        <f ca="1">OFFSET(PTRA!AA$218,$E107,0)</f>
        <v>9.2831420281843098</v>
      </c>
      <c r="Y107" s="18">
        <f ca="1">OFFSET(PTRA!AB$218,$E107,0)</f>
        <v>9.2963971075457099</v>
      </c>
      <c r="Z107" s="18">
        <f ca="1">OFFSET(PTRA!AC$218,$E107,0)</f>
        <v>9.2130060659334223</v>
      </c>
      <c r="AA107" s="18">
        <f ca="1">OFFSET(PTRA!AD$218,$E107,0)</f>
        <v>9.1296150243211347</v>
      </c>
      <c r="AB107" s="18">
        <f ca="1">OFFSET(PTRA!AE$218,$E107,0)</f>
        <v>9.0462239827088471</v>
      </c>
      <c r="AC107" s="18">
        <f ca="1">OFFSET(PTRA!AF$218,$E107,0)</f>
        <v>8.9628329410965595</v>
      </c>
      <c r="AD107" s="18">
        <f ca="1">OFFSET(PTRA!AG$218,$E107,0)</f>
        <v>8.8794418994842719</v>
      </c>
      <c r="AE107" s="18">
        <f ca="1">OFFSET(PTRA!AH$218,$E107,0)</f>
        <v>8.7960508578719843</v>
      </c>
      <c r="AF107" s="18">
        <f ca="1">OFFSET(PTRA!AI$218,$E107,0)</f>
        <v>8.7126598162596967</v>
      </c>
      <c r="AG107" s="18">
        <f ca="1">OFFSET(PTRA!AJ$218,$E107,0)</f>
        <v>8.629268774647409</v>
      </c>
      <c r="AH107" s="18">
        <f ca="1">OFFSET(PTRA!AK$218,$E107,0)</f>
        <v>8.5458777330351214</v>
      </c>
      <c r="AI107" s="18">
        <f ca="1">OFFSET(PTRA!AL$218,$E107,0)</f>
        <v>8.4624866914228356</v>
      </c>
      <c r="AJ107" s="18">
        <f ca="1">OFFSET(PTRA!AM$218,$E107,0)</f>
        <v>7.921644867135015</v>
      </c>
      <c r="AK107" s="18">
        <f ca="1">OFFSET(PTRA!AN$218,$E107,0)</f>
        <v>7.3808030428471936</v>
      </c>
      <c r="AL107" s="18">
        <f ca="1">OFFSET(PTRA!AO$218,$E107,0)</f>
        <v>7.3808030428471936</v>
      </c>
      <c r="AM107" s="18">
        <f ca="1">OFFSET(PTRA!AP$218,$E107,0)</f>
        <v>7.3808030428471936</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4.5672558373109631</v>
      </c>
      <c r="Q108" s="18">
        <f ca="1">OFFSET(OtherTRA!T$51,$E108,0)</f>
        <v>4.779304498498993</v>
      </c>
      <c r="R108" s="18">
        <f ca="1">OFFSET(OtherTRA!U$51,$E108,0)</f>
        <v>4.9913531596870229</v>
      </c>
      <c r="S108" s="18">
        <f ca="1">OFFSET(OtherTRA!V$51,$E108,0)</f>
        <v>5.2034018208750528</v>
      </c>
      <c r="T108" s="18">
        <f ca="1">OFFSET(OtherTRA!W$51,$E108,0)</f>
        <v>5.4154504820630827</v>
      </c>
      <c r="U108" s="18">
        <f ca="1">OFFSET(OtherTRA!X$51,$E108,0)</f>
        <v>5.6274991432511126</v>
      </c>
      <c r="V108" s="18">
        <f ca="1">OFFSET(OtherTRA!Y$51,$E108,0)</f>
        <v>5.8395478044391425</v>
      </c>
      <c r="W108" s="18">
        <f ca="1">OFFSET(OtherTRA!Z$51,$E108,0)</f>
        <v>6.0515964656271723</v>
      </c>
      <c r="X108" s="18">
        <f ca="1">OFFSET(OtherTRA!AA$51,$E108,0)</f>
        <v>6.2636451268152022</v>
      </c>
      <c r="Y108" s="18">
        <f ca="1">OFFSET(OtherTRA!AB$51,$E108,0)</f>
        <v>6.4756937880032339</v>
      </c>
      <c r="Z108" s="18">
        <f ca="1">OFFSET(OtherTRA!AC$51,$E108,0)</f>
        <v>6.7011143128771185</v>
      </c>
      <c r="AA108" s="18">
        <f ca="1">OFFSET(OtherTRA!AD$51,$E108,0)</f>
        <v>6.926534837751003</v>
      </c>
      <c r="AB108" s="18">
        <f ca="1">OFFSET(OtherTRA!AE$51,$E108,0)</f>
        <v>7.1519553626248875</v>
      </c>
      <c r="AC108" s="18">
        <f ca="1">OFFSET(OtherTRA!AF$51,$E108,0)</f>
        <v>7.377375887498772</v>
      </c>
      <c r="AD108" s="18">
        <f ca="1">OFFSET(OtherTRA!AG$51,$E108,0)</f>
        <v>7.6027964123726566</v>
      </c>
      <c r="AE108" s="18">
        <f ca="1">OFFSET(OtherTRA!AH$51,$E108,0)</f>
        <v>7.8282169372465411</v>
      </c>
      <c r="AF108" s="18">
        <f ca="1">OFFSET(OtherTRA!AI$51,$E108,0)</f>
        <v>8.0536374621204256</v>
      </c>
      <c r="AG108" s="18">
        <f ca="1">OFFSET(OtherTRA!AJ$51,$E108,0)</f>
        <v>8.2790579869943102</v>
      </c>
      <c r="AH108" s="18">
        <f ca="1">OFFSET(OtherTRA!AK$51,$E108,0)</f>
        <v>8.5044785118681947</v>
      </c>
      <c r="AI108" s="18">
        <f ca="1">OFFSET(OtherTRA!AL$51,$E108,0)</f>
        <v>8.7298990367420775</v>
      </c>
      <c r="AJ108" s="18">
        <f ca="1">OFFSET(OtherTRA!AM$51,$E108,0)</f>
        <v>10.186905806402592</v>
      </c>
      <c r="AK108" s="18">
        <f ca="1">OFFSET(OtherTRA!AN$51,$E108,0)</f>
        <v>11.643912576063105</v>
      </c>
      <c r="AL108" s="18">
        <f ca="1">OFFSET(OtherTRA!AO$51,$E108,0)</f>
        <v>11.643912576063105</v>
      </c>
      <c r="AM108" s="18">
        <f ca="1">OFFSET(OtherTRA!AP$51,$E108,0)</f>
        <v>11.643912576063105</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117.11579382615399</v>
      </c>
      <c r="Q109" s="18">
        <f ca="1">OFFSET(COM!T$247,$E109,0)</f>
        <v>116.44376630525541</v>
      </c>
      <c r="R109" s="18">
        <f ca="1">OFFSET(COM!U$247,$E109,0)</f>
        <v>115.79144223702531</v>
      </c>
      <c r="S109" s="18">
        <f ca="1">OFFSET(COM!V$247,$E109,0)</f>
        <v>115.13813189228301</v>
      </c>
      <c r="T109" s="173">
        <f ca="1">OFFSET(COM!W$247,$E109,0)</f>
        <v>114.48024790887169</v>
      </c>
      <c r="U109" s="18">
        <f ca="1">OFFSET(COM!X$247,$E109,0)</f>
        <v>113.8153293461444</v>
      </c>
      <c r="V109" s="18">
        <f ca="1">OFFSET(COM!Y$247,$E109,0)</f>
        <v>113.1458222456057</v>
      </c>
      <c r="W109" s="18">
        <f ca="1">OFFSET(COM!Z$247,$E109,0)</f>
        <v>112.49431220270014</v>
      </c>
      <c r="X109" s="18">
        <f ca="1">OFFSET(COM!AA$247,$E109,0)</f>
        <v>111.92159996021726</v>
      </c>
      <c r="Y109" s="18">
        <f ca="1">OFFSET(COM!AB$247,$E109,0)</f>
        <v>111.36969285961382</v>
      </c>
      <c r="Z109" s="18">
        <f ca="1">OFFSET(COM!AC$247,$E109,0)</f>
        <v>110.86323997799326</v>
      </c>
      <c r="AA109" s="18">
        <f ca="1">OFFSET(COM!AD$247,$E109,0)</f>
        <v>110.37493086477758</v>
      </c>
      <c r="AB109" s="18">
        <f ca="1">OFFSET(COM!AE$247,$E109,0)</f>
        <v>109.90128494888936</v>
      </c>
      <c r="AC109" s="18">
        <f ca="1">OFFSET(COM!AF$247,$E109,0)</f>
        <v>109.44804756846332</v>
      </c>
      <c r="AD109" s="18">
        <f ca="1">OFFSET(COM!AG$247,$E109,0)</f>
        <v>108.99467091109724</v>
      </c>
      <c r="AE109" s="18">
        <f ca="1">OFFSET(COM!AH$247,$E109,0)</f>
        <v>108.52866988495684</v>
      </c>
      <c r="AF109" s="18">
        <f ca="1">OFFSET(COM!AI$247,$E109,0)</f>
        <v>108.0673750694652</v>
      </c>
      <c r="AG109" s="18">
        <f ca="1">OFFSET(COM!AJ$247,$E109,0)</f>
        <v>107.61735768379796</v>
      </c>
      <c r="AH109" s="18">
        <f ca="1">OFFSET(COM!AK$247,$E109,0)</f>
        <v>107.1770107126668</v>
      </c>
      <c r="AI109" s="18">
        <f ca="1">OFFSET(COM!AL$247,$E109,0)</f>
        <v>106.73813983019139</v>
      </c>
      <c r="AJ109" s="18">
        <f ca="1">OFFSET(COM!AM$247,$E109,0)</f>
        <v>104.78978156825384</v>
      </c>
      <c r="AK109" s="18">
        <f ca="1">OFFSET(COM!AN$247,$E109,0)</f>
        <v>103.31851494954344</v>
      </c>
      <c r="AL109" s="18">
        <f ca="1">OFFSET(COM!AO$247,$E109,0)</f>
        <v>103.31851494954344</v>
      </c>
      <c r="AM109" s="18">
        <f ca="1">OFFSET(COM!AP$247,$E109,0)</f>
        <v>103.31851494954344</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9.1224760392533728</v>
      </c>
      <c r="Q110" s="18">
        <f ca="1">OFFSET(COM!T$247,$E110,0)</f>
        <v>9.2295049014381547</v>
      </c>
      <c r="R110" s="18">
        <f ca="1">OFFSET(COM!U$247,$E110,0)</f>
        <v>9.3437996260836815</v>
      </c>
      <c r="S110" s="18">
        <f ca="1">OFFSET(COM!V$247,$E110,0)</f>
        <v>9.4577306505388599</v>
      </c>
      <c r="T110" s="173">
        <f ca="1">OFFSET(COM!W$247,$E110,0)</f>
        <v>9.5699750959932306</v>
      </c>
      <c r="U110" s="18">
        <f ca="1">OFFSET(COM!X$247,$E110,0)</f>
        <v>9.6796254638187147</v>
      </c>
      <c r="V110" s="18">
        <f ca="1">OFFSET(COM!Y$247,$E110,0)</f>
        <v>9.7875837584225867</v>
      </c>
      <c r="W110" s="18">
        <f ca="1">OFFSET(COM!Z$247,$E110,0)</f>
        <v>9.9021786637596492</v>
      </c>
      <c r="X110" s="18">
        <f ca="1">OFFSET(COM!AA$247,$E110,0)</f>
        <v>10.0458311149854</v>
      </c>
      <c r="Y110" s="18">
        <f ca="1">OFFSET(COM!AB$247,$E110,0)</f>
        <v>10.197155688550096</v>
      </c>
      <c r="Z110" s="18">
        <f ca="1">OFFSET(COM!AC$247,$E110,0)</f>
        <v>10.365241999712094</v>
      </c>
      <c r="AA110" s="18">
        <f ca="1">OFFSET(COM!AD$247,$E110,0)</f>
        <v>10.540019022799942</v>
      </c>
      <c r="AB110" s="18">
        <f ca="1">OFFSET(COM!AE$247,$E110,0)</f>
        <v>10.72020325937511</v>
      </c>
      <c r="AC110" s="18">
        <f ca="1">OFFSET(COM!AF$247,$E110,0)</f>
        <v>10.907913365359498</v>
      </c>
      <c r="AD110" s="18">
        <f ca="1">OFFSET(COM!AG$247,$E110,0)</f>
        <v>11.095572111457486</v>
      </c>
      <c r="AE110" s="18">
        <f ca="1">OFFSET(COM!AH$247,$E110,0)</f>
        <v>11.27857548427086</v>
      </c>
      <c r="AF110" s="18">
        <f ca="1">OFFSET(COM!AI$247,$E110,0)</f>
        <v>11.463314323444385</v>
      </c>
      <c r="AG110" s="18">
        <f ca="1">OFFSET(COM!AJ$247,$E110,0)</f>
        <v>11.652211837515836</v>
      </c>
      <c r="AH110" s="18">
        <f ca="1">OFFSET(COM!AK$247,$E110,0)</f>
        <v>11.844675422120179</v>
      </c>
      <c r="AI110" s="18">
        <f ca="1">OFFSET(COM!AL$247,$E110,0)</f>
        <v>12.037683330469864</v>
      </c>
      <c r="AJ110" s="18">
        <f ca="1">OFFSET(COM!AM$247,$E110,0)</f>
        <v>13.093436628078143</v>
      </c>
      <c r="AK110" s="18">
        <f ca="1">OFFSET(COM!AN$247,$E110,0)</f>
        <v>14.325122657841641</v>
      </c>
      <c r="AL110" s="18">
        <f ca="1">OFFSET(COM!AO$247,$E110,0)</f>
        <v>14.325122657841641</v>
      </c>
      <c r="AM110" s="18">
        <f ca="1">OFFSET(COM!AP$247,$E110,0)</f>
        <v>14.325122657841641</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11.168904400838073</v>
      </c>
      <c r="Q111" s="18">
        <f ca="1">OFFSET(COM!T$247,$E111,0)</f>
        <v>11.104815597010385</v>
      </c>
      <c r="R111" s="18">
        <f ca="1">OFFSET(COM!U$247,$E111,0)</f>
        <v>11.042605839313291</v>
      </c>
      <c r="S111" s="18">
        <f ca="1">OFFSET(COM!V$247,$E111,0)</f>
        <v>10.980302024036792</v>
      </c>
      <c r="T111" s="173">
        <f ca="1">OFFSET(COM!W$247,$E111,0)</f>
        <v>10.917562037588247</v>
      </c>
      <c r="U111" s="18">
        <f ca="1">OFFSET(COM!X$247,$E111,0)</f>
        <v>10.854151189069665</v>
      </c>
      <c r="V111" s="18">
        <f ca="1">OFFSET(COM!Y$247,$E111,0)</f>
        <v>10.790302748502382</v>
      </c>
      <c r="W111" s="18">
        <f ca="1">OFFSET(COM!Z$247,$E111,0)</f>
        <v>10.728170621419682</v>
      </c>
      <c r="X111" s="18">
        <f ca="1">OFFSET(COM!AA$247,$E111,0)</f>
        <v>10.673553152020331</v>
      </c>
      <c r="Y111" s="18">
        <f ca="1">OFFSET(COM!AB$247,$E111,0)</f>
        <v>10.620919792817439</v>
      </c>
      <c r="Z111" s="18">
        <f ca="1">OFFSET(COM!AC$247,$E111,0)</f>
        <v>10.57262123603401</v>
      </c>
      <c r="AA111" s="18">
        <f ca="1">OFFSET(COM!AD$247,$E111,0)</f>
        <v>10.526052984004231</v>
      </c>
      <c r="AB111" s="18">
        <f ca="1">OFFSET(COM!AE$247,$E111,0)</f>
        <v>10.480883107409657</v>
      </c>
      <c r="AC111" s="18">
        <f ca="1">OFFSET(COM!AF$247,$E111,0)</f>
        <v>10.437659518109832</v>
      </c>
      <c r="AD111" s="18">
        <f ca="1">OFFSET(COM!AG$247,$E111,0)</f>
        <v>10.39442264647824</v>
      </c>
      <c r="AE111" s="18">
        <f ca="1">OFFSET(COM!AH$247,$E111,0)</f>
        <v>10.349981835024746</v>
      </c>
      <c r="AF111" s="18">
        <f ca="1">OFFSET(COM!AI$247,$E111,0)</f>
        <v>10.30598983764755</v>
      </c>
      <c r="AG111" s="18">
        <f ca="1">OFFSET(COM!AJ$247,$E111,0)</f>
        <v>10.263073327456846</v>
      </c>
      <c r="AH111" s="18">
        <f ca="1">OFFSET(COM!AK$247,$E111,0)</f>
        <v>10.22107904928918</v>
      </c>
      <c r="AI111" s="18">
        <f ca="1">OFFSET(COM!AL$247,$E111,0)</f>
        <v>10.17922554029145</v>
      </c>
      <c r="AJ111" s="18">
        <f ca="1">OFFSET(COM!AM$247,$E111,0)</f>
        <v>9.9934177473778352</v>
      </c>
      <c r="AK111" s="18">
        <f ca="1">OFFSET(COM!AN$247,$E111,0)</f>
        <v>9.8531084374574931</v>
      </c>
      <c r="AL111" s="18">
        <f ca="1">OFFSET(COM!AO$247,$E111,0)</f>
        <v>9.8531084374574931</v>
      </c>
      <c r="AM111" s="18">
        <f ca="1">OFFSET(COM!AP$247,$E111,0)</f>
        <v>9.8531084374574931</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8.0354905992031718</v>
      </c>
      <c r="Q112" s="18">
        <f ca="1">OFFSET(COM!T$247,$E112,0)</f>
        <v>7.9893817811679027</v>
      </c>
      <c r="R112" s="18">
        <f ca="1">OFFSET(COM!U$247,$E112,0)</f>
        <v>7.944624846627736</v>
      </c>
      <c r="S112" s="18">
        <f ca="1">OFFSET(COM!V$247,$E112,0)</f>
        <v>7.899800242174031</v>
      </c>
      <c r="T112" s="173">
        <f ca="1">OFFSET(COM!W$247,$E112,0)</f>
        <v>7.8546618334986391</v>
      </c>
      <c r="U112" s="18">
        <f ca="1">OFFSET(COM!X$247,$E112,0)</f>
        <v>7.8090407717658215</v>
      </c>
      <c r="V112" s="18">
        <f ca="1">OFFSET(COM!Y$247,$E112,0)</f>
        <v>7.7631048835587677</v>
      </c>
      <c r="W112" s="18">
        <f ca="1">OFFSET(COM!Z$247,$E112,0)</f>
        <v>7.7184038005193178</v>
      </c>
      <c r="X112" s="18">
        <f ca="1">OFFSET(COM!AA$247,$E112,0)</f>
        <v>7.6791091529728828</v>
      </c>
      <c r="Y112" s="18">
        <f ca="1">OFFSET(COM!AB$247,$E112,0)</f>
        <v>7.6412419774737739</v>
      </c>
      <c r="Z112" s="18">
        <f ca="1">OFFSET(COM!AC$247,$E112,0)</f>
        <v>7.6064934842411507</v>
      </c>
      <c r="AA112" s="18">
        <f ca="1">OFFSET(COM!AD$247,$E112,0)</f>
        <v>7.5729898622226361</v>
      </c>
      <c r="AB112" s="18">
        <f ca="1">OFFSET(COM!AE$247,$E112,0)</f>
        <v>7.5404923042065022</v>
      </c>
      <c r="AC112" s="18">
        <f ca="1">OFFSET(COM!AF$247,$E112,0)</f>
        <v>7.5093950064754473</v>
      </c>
      <c r="AD112" s="18">
        <f ca="1">OFFSET(COM!AG$247,$E112,0)</f>
        <v>7.4782881527442484</v>
      </c>
      <c r="AE112" s="18">
        <f ca="1">OFFSET(COM!AH$247,$E112,0)</f>
        <v>7.4463151221013586</v>
      </c>
      <c r="AF112" s="18">
        <f ca="1">OFFSET(COM!AI$247,$E112,0)</f>
        <v>7.4146649916428942</v>
      </c>
      <c r="AG112" s="18">
        <f ca="1">OFFSET(COM!AJ$247,$E112,0)</f>
        <v>7.3837886225907852</v>
      </c>
      <c r="AH112" s="18">
        <f ca="1">OFFSET(COM!AK$247,$E112,0)</f>
        <v>7.3535757552113061</v>
      </c>
      <c r="AI112" s="18">
        <f ca="1">OFFSET(COM!AL$247,$E112,0)</f>
        <v>7.3234641644925507</v>
      </c>
      <c r="AJ112" s="18">
        <f ca="1">OFFSET(COM!AM$247,$E112,0)</f>
        <v>7.1897843764281095</v>
      </c>
      <c r="AK112" s="18">
        <f ca="1">OFFSET(COM!AN$247,$E112,0)</f>
        <v>7.0888385629102704</v>
      </c>
      <c r="AL112" s="18">
        <f ca="1">OFFSET(COM!AO$247,$E112,0)</f>
        <v>7.0888385629102704</v>
      </c>
      <c r="AM112" s="18">
        <f ca="1">OFFSET(COM!AP$247,$E112,0)</f>
        <v>7.0888385629102704</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101.91778292478932</v>
      </c>
      <c r="Q113" s="18">
        <f ca="1">OFFSET(COM!T$247,$E113,0)</f>
        <v>101.33296380896542</v>
      </c>
      <c r="R113" s="18">
        <f ca="1">OFFSET(COM!U$247,$E113,0)</f>
        <v>100.76529124653393</v>
      </c>
      <c r="S113" s="18">
        <f ca="1">OFFSET(COM!V$247,$E113,0)</f>
        <v>100.19676039580341</v>
      </c>
      <c r="T113" s="173">
        <f ca="1">OFFSET(COM!W$247,$E113,0)</f>
        <v>99.62424942336753</v>
      </c>
      <c r="U113" s="18">
        <f ca="1">OFFSET(COM!X$247,$E113,0)</f>
        <v>99.045616742626819</v>
      </c>
      <c r="V113" s="18">
        <f ca="1">OFFSET(COM!Y$247,$E113,0)</f>
        <v>98.462990974486658</v>
      </c>
      <c r="W113" s="18">
        <f ca="1">OFFSET(COM!Z$247,$E113,0)</f>
        <v>97.896026802047771</v>
      </c>
      <c r="X113" s="18">
        <f ca="1">OFFSET(COM!AA$247,$E113,0)</f>
        <v>97.39763491056317</v>
      </c>
      <c r="Y113" s="18">
        <f ca="1">OFFSET(COM!AB$247,$E113,0)</f>
        <v>96.917348296466969</v>
      </c>
      <c r="Z113" s="18">
        <f ca="1">OFFSET(COM!AC$247,$E113,0)</f>
        <v>96.476617348365664</v>
      </c>
      <c r="AA113" s="18">
        <f ca="1">OFFSET(COM!AD$247,$E113,0)</f>
        <v>96.051675668212894</v>
      </c>
      <c r="AB113" s="18">
        <f ca="1">OFFSET(COM!AE$247,$E113,0)</f>
        <v>95.639494355499721</v>
      </c>
      <c r="AC113" s="18">
        <f ca="1">OFFSET(COM!AF$247,$E113,0)</f>
        <v>95.245073181014675</v>
      </c>
      <c r="AD113" s="18">
        <f ca="1">OFFSET(COM!AG$247,$E113,0)</f>
        <v>94.850530803432406</v>
      </c>
      <c r="AE113" s="18">
        <f ca="1">OFFSET(COM!AH$247,$E113,0)</f>
        <v>94.445002310021835</v>
      </c>
      <c r="AF113" s="18">
        <f ca="1">OFFSET(COM!AI$247,$E113,0)</f>
        <v>94.043569306550097</v>
      </c>
      <c r="AG113" s="18">
        <f ca="1">OFFSET(COM!AJ$247,$E113,0)</f>
        <v>93.651950271009127</v>
      </c>
      <c r="AH113" s="18">
        <f ca="1">OFFSET(COM!AK$247,$E113,0)</f>
        <v>93.268746729034646</v>
      </c>
      <c r="AI113" s="18">
        <f ca="1">OFFSET(COM!AL$247,$E113,0)</f>
        <v>92.886827725022812</v>
      </c>
      <c r="AJ113" s="18">
        <f ca="1">OFFSET(COM!AM$247,$E113,0)</f>
        <v>91.191306156901689</v>
      </c>
      <c r="AK113" s="18">
        <f ca="1">OFFSET(COM!AN$247,$E113,0)</f>
        <v>89.910964479904663</v>
      </c>
      <c r="AL113" s="18">
        <f ca="1">OFFSET(COM!AO$247,$E113,0)</f>
        <v>89.910964479904663</v>
      </c>
      <c r="AM113" s="18">
        <f ca="1">OFFSET(COM!AP$247,$E113,0)</f>
        <v>89.910964479904663</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16.551583005083572</v>
      </c>
      <c r="Q114" s="18">
        <f ca="1">OFFSET(COM!T$247,$E114,0)</f>
        <v>16.456607605690689</v>
      </c>
      <c r="R114" s="18">
        <f ca="1">OFFSET(COM!U$247,$E114,0)</f>
        <v>16.364416829290786</v>
      </c>
      <c r="S114" s="18">
        <f ca="1">OFFSET(COM!V$247,$E114,0)</f>
        <v>16.272086665733742</v>
      </c>
      <c r="T114" s="173">
        <f ca="1">OFFSET(COM!W$247,$E114,0)</f>
        <v>16.17911012513742</v>
      </c>
      <c r="U114" s="18">
        <f ca="1">OFFSET(COM!X$247,$E114,0)</f>
        <v>16.08513941100011</v>
      </c>
      <c r="V114" s="18">
        <f ca="1">OFFSET(COM!Y$247,$E114,0)</f>
        <v>15.99052021417762</v>
      </c>
      <c r="W114" s="18">
        <f ca="1">OFFSET(COM!Z$247,$E114,0)</f>
        <v>15.89844448125125</v>
      </c>
      <c r="X114" s="18">
        <f ca="1">OFFSET(COM!AA$247,$E114,0)</f>
        <v>15.817504977621587</v>
      </c>
      <c r="Y114" s="18">
        <f ca="1">OFFSET(COM!AB$247,$E114,0)</f>
        <v>15.739505795032322</v>
      </c>
      <c r="Z114" s="18">
        <f ca="1">OFFSET(COM!AC$247,$E114,0)</f>
        <v>15.667930505018496</v>
      </c>
      <c r="AA114" s="18">
        <f ca="1">OFFSET(COM!AD$247,$E114,0)</f>
        <v>15.598919413042932</v>
      </c>
      <c r="AB114" s="18">
        <f ca="1">OFFSET(COM!AE$247,$E114,0)</f>
        <v>15.531980621649176</v>
      </c>
      <c r="AC114" s="18">
        <f ca="1">OFFSET(COM!AF$247,$E114,0)</f>
        <v>15.467926100238822</v>
      </c>
      <c r="AD114" s="18">
        <f ca="1">OFFSET(COM!AG$247,$E114,0)</f>
        <v>15.403851895284866</v>
      </c>
      <c r="AE114" s="18">
        <f ca="1">OFFSET(COM!AH$247,$E114,0)</f>
        <v>15.337993530561951</v>
      </c>
      <c r="AF114" s="18">
        <f ca="1">OFFSET(COM!AI$247,$E114,0)</f>
        <v>15.272800278832314</v>
      </c>
      <c r="AG114" s="18">
        <f ca="1">OFFSET(COM!AJ$247,$E114,0)</f>
        <v>15.209200828499778</v>
      </c>
      <c r="AH114" s="18">
        <f ca="1">OFFSET(COM!AK$247,$E114,0)</f>
        <v>15.146968065474379</v>
      </c>
      <c r="AI114" s="18">
        <f ca="1">OFFSET(COM!AL$247,$E114,0)</f>
        <v>15.084943913116339</v>
      </c>
      <c r="AJ114" s="18">
        <f ca="1">OFFSET(COM!AM$247,$E114,0)</f>
        <v>14.809588963603986</v>
      </c>
      <c r="AK114" s="18">
        <f ca="1">OFFSET(COM!AN$247,$E114,0)</f>
        <v>14.601659778592939</v>
      </c>
      <c r="AL114" s="18">
        <f ca="1">OFFSET(COM!AO$247,$E114,0)</f>
        <v>14.601659778592939</v>
      </c>
      <c r="AM114" s="18">
        <f ca="1">OFFSET(COM!AP$247,$E114,0)</f>
        <v>14.601659778592939</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24.792942361683892</v>
      </c>
      <c r="Q115" s="18">
        <f ca="1">OFFSET(COM!T$247,$E115,0)</f>
        <v>24.650676839274194</v>
      </c>
      <c r="R115" s="18">
        <f ca="1">OFFSET(COM!U$247,$E115,0)</f>
        <v>24.512582458521628</v>
      </c>
      <c r="S115" s="18">
        <f ca="1">OFFSET(COM!V$247,$E115,0)</f>
        <v>24.37427928699951</v>
      </c>
      <c r="T115" s="173">
        <f ca="1">OFFSET(COM!W$247,$E115,0)</f>
        <v>24.235007894572256</v>
      </c>
      <c r="U115" s="18">
        <f ca="1">OFFSET(COM!X$247,$E115,0)</f>
        <v>24.09424731000599</v>
      </c>
      <c r="V115" s="18">
        <f ca="1">OFFSET(COM!Y$247,$E115,0)</f>
        <v>23.952515350446088</v>
      </c>
      <c r="W115" s="18">
        <f ca="1">OFFSET(COM!Z$247,$E115,0)</f>
        <v>23.81459329557967</v>
      </c>
      <c r="X115" s="18">
        <f ca="1">OFFSET(COM!AA$247,$E115,0)</f>
        <v>23.693352418035978</v>
      </c>
      <c r="Y115" s="18">
        <f ca="1">OFFSET(COM!AB$247,$E115,0)</f>
        <v>23.576515905322957</v>
      </c>
      <c r="Z115" s="18">
        <f ca="1">OFFSET(COM!AC$247,$E115,0)</f>
        <v>23.469301867892902</v>
      </c>
      <c r="AA115" s="18">
        <f ca="1">OFFSET(COM!AD$247,$E115,0)</f>
        <v>23.365928793236449</v>
      </c>
      <c r="AB115" s="18">
        <f ca="1">OFFSET(COM!AE$247,$E115,0)</f>
        <v>23.265659858459848</v>
      </c>
      <c r="AC115" s="18">
        <f ca="1">OFFSET(COM!AF$247,$E115,0)</f>
        <v>23.169711328531058</v>
      </c>
      <c r="AD115" s="18">
        <f ca="1">OFFSET(COM!AG$247,$E115,0)</f>
        <v>23.073733314234403</v>
      </c>
      <c r="AE115" s="18">
        <f ca="1">OFFSET(COM!AH$247,$E115,0)</f>
        <v>22.975082771859789</v>
      </c>
      <c r="AF115" s="18">
        <f ca="1">OFFSET(COM!AI$247,$E115,0)</f>
        <v>22.877428515345034</v>
      </c>
      <c r="AG115" s="18">
        <f ca="1">OFFSET(COM!AJ$247,$E115,0)</f>
        <v>22.782161645351692</v>
      </c>
      <c r="AH115" s="18">
        <f ca="1">OFFSET(COM!AK$247,$E115,0)</f>
        <v>22.688941963208709</v>
      </c>
      <c r="AI115" s="18">
        <f ca="1">OFFSET(COM!AL$247,$E115,0)</f>
        <v>22.596034763095414</v>
      </c>
      <c r="AJ115" s="18">
        <f ca="1">OFFSET(COM!AM$247,$E115,0)</f>
        <v>22.183575157862037</v>
      </c>
      <c r="AK115" s="18">
        <f ca="1">OFFSET(COM!AN$247,$E115,0)</f>
        <v>21.87211393401974</v>
      </c>
      <c r="AL115" s="18">
        <f ca="1">OFFSET(COM!AO$247,$E115,0)</f>
        <v>21.87211393401974</v>
      </c>
      <c r="AM115" s="18">
        <f ca="1">OFFSET(COM!AP$247,$E115,0)</f>
        <v>21.87211393401974</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3.1522673471920766</v>
      </c>
      <c r="Q116" s="18">
        <f ca="1">OFFSET(COM!T$247,$E116,0)</f>
        <v>3.1892511206786245</v>
      </c>
      <c r="R116" s="18">
        <f ca="1">OFFSET(COM!U$247,$E116,0)</f>
        <v>3.2287456095549021</v>
      </c>
      <c r="S116" s="18">
        <f ca="1">OFFSET(COM!V$247,$E116,0)</f>
        <v>3.268114421999774</v>
      </c>
      <c r="T116" s="173">
        <f ca="1">OFFSET(COM!W$247,$E116,0)</f>
        <v>3.3069004378563256</v>
      </c>
      <c r="U116" s="18">
        <f ca="1">OFFSET(COM!X$247,$E116,0)</f>
        <v>3.34479007139623</v>
      </c>
      <c r="V116" s="18">
        <f ca="1">OFFSET(COM!Y$247,$E116,0)</f>
        <v>3.382095009822375</v>
      </c>
      <c r="W116" s="18">
        <f ca="1">OFFSET(COM!Z$247,$E116,0)</f>
        <v>3.4216932259968242</v>
      </c>
      <c r="X116" s="18">
        <f ca="1">OFFSET(COM!AA$247,$E116,0)</f>
        <v>3.4713322636215369</v>
      </c>
      <c r="Y116" s="18">
        <f ca="1">OFFSET(COM!AB$247,$E116,0)</f>
        <v>3.5236223995477034</v>
      </c>
      <c r="Z116" s="18">
        <f ca="1">OFFSET(COM!AC$247,$E116,0)</f>
        <v>3.5817045460949797</v>
      </c>
      <c r="AA116" s="18">
        <f ca="1">OFFSET(COM!AD$247,$E116,0)</f>
        <v>3.6420986650324907</v>
      </c>
      <c r="AB116" s="18">
        <f ca="1">OFFSET(COM!AE$247,$E116,0)</f>
        <v>3.7043612440725036</v>
      </c>
      <c r="AC116" s="18">
        <f ca="1">OFFSET(COM!AF$247,$E116,0)</f>
        <v>3.7692243837822108</v>
      </c>
      <c r="AD116" s="18">
        <f ca="1">OFFSET(COM!AG$247,$E116,0)</f>
        <v>3.8340697761070905</v>
      </c>
      <c r="AE116" s="18">
        <f ca="1">OFFSET(COM!AH$247,$E116,0)</f>
        <v>3.8973065063613941</v>
      </c>
      <c r="AF116" s="18">
        <f ca="1">OFFSET(COM!AI$247,$E116,0)</f>
        <v>3.9611429262082734</v>
      </c>
      <c r="AG116" s="18">
        <f ca="1">OFFSET(COM!AJ$247,$E116,0)</f>
        <v>4.0264163742295098</v>
      </c>
      <c r="AH116" s="18">
        <f ca="1">OFFSET(COM!AK$247,$E116,0)</f>
        <v>4.0929220762627345</v>
      </c>
      <c r="AI116" s="18">
        <f ca="1">OFFSET(COM!AL$247,$E116,0)</f>
        <v>4.1596158691126801</v>
      </c>
      <c r="AJ116" s="18">
        <f ca="1">OFFSET(COM!AM$247,$E116,0)</f>
        <v>4.5244309294560248</v>
      </c>
      <c r="AK116" s="18">
        <f ca="1">OFFSET(COM!AN$247,$E116,0)</f>
        <v>4.9500394634669176</v>
      </c>
      <c r="AL116" s="18">
        <f ca="1">OFFSET(COM!AO$247,$E116,0)</f>
        <v>4.9500394634669176</v>
      </c>
      <c r="AM116" s="18">
        <f ca="1">OFFSET(COM!AP$247,$E116,0)</f>
        <v>4.9500394634669176</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9.395486174630495</v>
      </c>
      <c r="Q117" s="18">
        <f ca="1">OFFSET(COM!T$247,$E117,0)</f>
        <v>9.3415735034586938</v>
      </c>
      <c r="R117" s="18">
        <f ca="1">OFFSET(COM!U$247,$E117,0)</f>
        <v>9.2892415201778356</v>
      </c>
      <c r="S117" s="18">
        <f ca="1">OFFSET(COM!V$247,$E117,0)</f>
        <v>9.2368304139449684</v>
      </c>
      <c r="T117" s="173">
        <f ca="1">OFFSET(COM!W$247,$E117,0)</f>
        <v>9.1840523925636042</v>
      </c>
      <c r="U117" s="18">
        <f ca="1">OFFSET(COM!X$247,$E117,0)</f>
        <v>9.1307100297680908</v>
      </c>
      <c r="V117" s="18">
        <f ca="1">OFFSET(COM!Y$247,$E117,0)</f>
        <v>9.0769995565567179</v>
      </c>
      <c r="W117" s="18">
        <f ca="1">OFFSET(COM!Z$247,$E117,0)</f>
        <v>9.0247328775651674</v>
      </c>
      <c r="X117" s="18">
        <f ca="1">OFFSET(COM!AA$247,$E117,0)</f>
        <v>8.9787876657325363</v>
      </c>
      <c r="Y117" s="18">
        <f ca="1">OFFSET(COM!AB$247,$E117,0)</f>
        <v>8.9345115236000989</v>
      </c>
      <c r="Z117" s="18">
        <f ca="1">OFFSET(COM!AC$247,$E117,0)</f>
        <v>8.8938818963575841</v>
      </c>
      <c r="AA117" s="18">
        <f ca="1">OFFSET(COM!AD$247,$E117,0)</f>
        <v>8.8547078330457296</v>
      </c>
      <c r="AB117" s="18">
        <f ca="1">OFFSET(COM!AE$247,$E117,0)</f>
        <v>8.8167101086653279</v>
      </c>
      <c r="AC117" s="18">
        <f ca="1">OFFSET(COM!AF$247,$E117,0)</f>
        <v>8.7803496366700688</v>
      </c>
      <c r="AD117" s="18">
        <f ca="1">OFFSET(COM!AG$247,$E117,0)</f>
        <v>8.7439779913349724</v>
      </c>
      <c r="AE117" s="18">
        <f ca="1">OFFSET(COM!AH$247,$E117,0)</f>
        <v>8.7065935698540837</v>
      </c>
      <c r="AF117" s="18">
        <f ca="1">OFFSET(COM!AI$247,$E117,0)</f>
        <v>8.6695866989634336</v>
      </c>
      <c r="AG117" s="18">
        <f ca="1">OFFSET(COM!AJ$247,$E117,0)</f>
        <v>8.6334845475178632</v>
      </c>
      <c r="AH117" s="18">
        <f ca="1">OFFSET(COM!AK$247,$E117,0)</f>
        <v>8.5981581944775165</v>
      </c>
      <c r="AI117" s="18">
        <f ca="1">OFFSET(COM!AL$247,$E117,0)</f>
        <v>8.5629502590314548</v>
      </c>
      <c r="AJ117" s="18">
        <f ca="1">OFFSET(COM!AM$247,$E117,0)</f>
        <v>8.406645353303416</v>
      </c>
      <c r="AK117" s="18">
        <f ca="1">OFFSET(COM!AN$247,$E117,0)</f>
        <v>8.2886146016542561</v>
      </c>
      <c r="AL117" s="18">
        <f ca="1">OFFSET(COM!AO$247,$E117,0)</f>
        <v>8.2886146016542561</v>
      </c>
      <c r="AM117" s="18">
        <f ca="1">OFFSET(COM!AP$247,$E117,0)</f>
        <v>8.2886146016542561</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6.5751484604645132</v>
      </c>
      <c r="Q118" s="18">
        <f ca="1">OFFSET(COM!T$247,$E118,0)</f>
        <v>8.6983719898300826</v>
      </c>
      <c r="R118" s="18">
        <f ca="1">OFFSET(COM!U$247,$E118,0)</f>
        <v>10.900409329869621</v>
      </c>
      <c r="S118" s="18">
        <f ca="1">OFFSET(COM!V$247,$E118,0)</f>
        <v>13.09850156386031</v>
      </c>
      <c r="T118" s="173">
        <f ca="1">OFFSET(COM!W$247,$E118,0)</f>
        <v>15.278299243174988</v>
      </c>
      <c r="U118" s="18">
        <f ca="1">OFFSET(COM!X$247,$E118,0)</f>
        <v>17.429958605225707</v>
      </c>
      <c r="V118" s="18">
        <f ca="1">OFFSET(COM!Y$247,$E118,0)</f>
        <v>19.563263816030783</v>
      </c>
      <c r="W118" s="18">
        <f ca="1">OFFSET(COM!Z$247,$E118,0)</f>
        <v>21.768557257368503</v>
      </c>
      <c r="X118" s="18">
        <f ca="1">OFFSET(COM!AA$247,$E118,0)</f>
        <v>24.289041900396914</v>
      </c>
      <c r="Y118" s="18">
        <f ca="1">OFFSET(COM!AB$247,$E118,0)</f>
        <v>26.892747110943091</v>
      </c>
      <c r="Z118" s="18">
        <f ca="1">OFFSET(COM!AC$247,$E118,0)</f>
        <v>29.650413976555971</v>
      </c>
      <c r="AA118" s="18">
        <f ca="1">OFFSET(COM!AD$247,$E118,0)</f>
        <v>32.479930165052245</v>
      </c>
      <c r="AB118" s="18">
        <f ca="1">OFFSET(COM!AE$247,$E118,0)</f>
        <v>35.367512614965101</v>
      </c>
      <c r="AC118" s="18">
        <f ca="1">OFFSET(COM!AF$247,$E118,0)</f>
        <v>38.335912865308416</v>
      </c>
      <c r="AD118" s="18">
        <f ca="1">OFFSET(COM!AG$247,$E118,0)</f>
        <v>41.303761578968945</v>
      </c>
      <c r="AE118" s="18">
        <f ca="1">OFFSET(COM!AH$247,$E118,0)</f>
        <v>44.221617792283311</v>
      </c>
      <c r="AF118" s="18">
        <f ca="1">OFFSET(COM!AI$247,$E118,0)</f>
        <v>47.158110599766729</v>
      </c>
      <c r="AG118" s="18">
        <f ca="1">OFFSET(COM!AJ$247,$E118,0)</f>
        <v>50.139262029354796</v>
      </c>
      <c r="AH118" s="18">
        <f ca="1">OFFSET(COM!AK$247,$E118,0)</f>
        <v>53.15870830050568</v>
      </c>
      <c r="AI118" s="18">
        <f ca="1">OFFSET(COM!AL$247,$E118,0)</f>
        <v>56.183999882733417</v>
      </c>
      <c r="AJ118" s="18">
        <f ca="1">OFFSET(COM!AM$247,$E118,0)</f>
        <v>71.962590496274714</v>
      </c>
      <c r="AK118" s="18">
        <f ca="1">OFFSET(COM!AN$247,$E118,0)</f>
        <v>89.592678358851941</v>
      </c>
      <c r="AL118" s="18">
        <f ca="1">OFFSET(COM!AO$247,$E118,0)</f>
        <v>89.592678358851941</v>
      </c>
      <c r="AM118" s="18">
        <f ca="1">OFFSET(COM!AP$247,$E118,0)</f>
        <v>89.592678358851941</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0.62704783169770884</v>
      </c>
      <c r="Q120" s="18">
        <f ca="1">OFFSET(COM!T$247,$E120,0)</f>
        <v>0.82953188484168616</v>
      </c>
      <c r="R120" s="18">
        <f ca="1">OFFSET(COM!U$247,$E120,0)</f>
        <v>1.0395321225080514</v>
      </c>
      <c r="S120" s="18">
        <f ca="1">OFFSET(COM!V$247,$E120,0)</f>
        <v>1.2491561298567864</v>
      </c>
      <c r="T120" s="173">
        <f ca="1">OFFSET(COM!W$247,$E120,0)</f>
        <v>1.457035452517343</v>
      </c>
      <c r="U120" s="18">
        <f ca="1">OFFSET(COM!X$247,$E120,0)</f>
        <v>1.6622313268977467</v>
      </c>
      <c r="V120" s="18">
        <f ca="1">OFFSET(COM!Y$247,$E120,0)</f>
        <v>1.8656768330833582</v>
      </c>
      <c r="W120" s="18">
        <f ca="1">OFFSET(COM!Z$247,$E120,0)</f>
        <v>2.0759875932072904</v>
      </c>
      <c r="X120" s="18">
        <f ca="1">OFFSET(COM!AA$247,$E120,0)</f>
        <v>2.3163569840646159</v>
      </c>
      <c r="Y120" s="18">
        <f ca="1">OFFSET(COM!AB$247,$E120,0)</f>
        <v>2.5646628157077949</v>
      </c>
      <c r="Z120" s="18">
        <f ca="1">OFFSET(COM!AC$247,$E120,0)</f>
        <v>2.827651406615598</v>
      </c>
      <c r="AA120" s="18">
        <f ca="1">OFFSET(COM!AD$247,$E120,0)</f>
        <v>3.0974920043478673</v>
      </c>
      <c r="AB120" s="18">
        <f ca="1">OFFSET(COM!AE$247,$E120,0)</f>
        <v>3.3728701688035332</v>
      </c>
      <c r="AC120" s="18">
        <f ca="1">OFFSET(COM!AF$247,$E120,0)</f>
        <v>3.6559556309464236</v>
      </c>
      <c r="AD120" s="18">
        <f ca="1">OFFSET(COM!AG$247,$E120,0)</f>
        <v>3.9389884950555025</v>
      </c>
      <c r="AE120" s="18">
        <f ca="1">OFFSET(COM!AH$247,$E120,0)</f>
        <v>4.2172537574698508</v>
      </c>
      <c r="AF120" s="18">
        <f ca="1">OFFSET(COM!AI$247,$E120,0)</f>
        <v>4.4972963236263439</v>
      </c>
      <c r="AG120" s="18">
        <f ca="1">OFFSET(COM!AJ$247,$E120,0)</f>
        <v>4.7815978190413482</v>
      </c>
      <c r="AH120" s="18">
        <f ca="1">OFFSET(COM!AK$247,$E120,0)</f>
        <v>5.0695513532675749</v>
      </c>
      <c r="AI120" s="18">
        <f ca="1">OFFSET(COM!AL$247,$E120,0)</f>
        <v>5.358062333406755</v>
      </c>
      <c r="AJ120" s="18">
        <f ca="1">OFFSET(COM!AM$247,$E120,0)</f>
        <v>6.8628087419415236</v>
      </c>
      <c r="AK120" s="18">
        <f ca="1">OFFSET(COM!AN$247,$E120,0)</f>
        <v>8.5441256632765832</v>
      </c>
      <c r="AL120" s="18">
        <f ca="1">OFFSET(COM!AO$247,$E120,0)</f>
        <v>8.5441256632765832</v>
      </c>
      <c r="AM120" s="18">
        <f ca="1">OFFSET(COM!AP$247,$E120,0)</f>
        <v>8.5441256632765832</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0.45113081606102673</v>
      </c>
      <c r="Q121" s="18">
        <f ca="1">OFFSET(COM!T$247,$E121,0)</f>
        <v>0.59680837288610766</v>
      </c>
      <c r="R121" s="18">
        <f ca="1">OFFSET(COM!U$247,$E121,0)</f>
        <v>0.74789346369160248</v>
      </c>
      <c r="S121" s="18">
        <f ca="1">OFFSET(COM!V$247,$E121,0)</f>
        <v>0.89870787484294701</v>
      </c>
      <c r="T121" s="173">
        <f ca="1">OFFSET(COM!W$247,$E121,0)</f>
        <v>1.0482670691075417</v>
      </c>
      <c r="U121" s="18">
        <f ca="1">OFFSET(COM!X$247,$E121,0)</f>
        <v>1.1958956511424352</v>
      </c>
      <c r="V121" s="18">
        <f ca="1">OFFSET(COM!Y$247,$E121,0)</f>
        <v>1.3422649272803835</v>
      </c>
      <c r="W121" s="18">
        <f ca="1">OFFSET(COM!Z$247,$E121,0)</f>
        <v>1.4935734240887477</v>
      </c>
      <c r="X121" s="18">
        <f ca="1">OFFSET(COM!AA$247,$E121,0)</f>
        <v>1.6665076628691693</v>
      </c>
      <c r="Y121" s="18">
        <f ca="1">OFFSET(COM!AB$247,$E121,0)</f>
        <v>1.8451517898388992</v>
      </c>
      <c r="Z121" s="18">
        <f ca="1">OFFSET(COM!AC$247,$E121,0)</f>
        <v>2.034359457314213</v>
      </c>
      <c r="AA121" s="18">
        <f ca="1">OFFSET(COM!AD$247,$E121,0)</f>
        <v>2.2284968147973978</v>
      </c>
      <c r="AB121" s="18">
        <f ca="1">OFFSET(COM!AE$247,$E121,0)</f>
        <v>2.4266181857300104</v>
      </c>
      <c r="AC121" s="18">
        <f ca="1">OFFSET(COM!AF$247,$E121,0)</f>
        <v>2.6302845873915373</v>
      </c>
      <c r="AD121" s="18">
        <f ca="1">OFFSET(COM!AG$247,$E121,0)</f>
        <v>2.8339131472924883</v>
      </c>
      <c r="AE121" s="18">
        <f ca="1">OFFSET(COM!AH$247,$E121,0)</f>
        <v>3.034111646623141</v>
      </c>
      <c r="AF121" s="18">
        <f ca="1">OFFSET(COM!AI$247,$E121,0)</f>
        <v>3.2355888306841289</v>
      </c>
      <c r="AG121" s="18">
        <f ca="1">OFFSET(COM!AJ$247,$E121,0)</f>
        <v>3.4401301099142785</v>
      </c>
      <c r="AH121" s="18">
        <f ca="1">OFFSET(COM!AK$247,$E121,0)</f>
        <v>3.6472988557680397</v>
      </c>
      <c r="AI121" s="18">
        <f ca="1">OFFSET(COM!AL$247,$E121,0)</f>
        <v>3.8548686571982778</v>
      </c>
      <c r="AJ121" s="18">
        <f ca="1">OFFSET(COM!AM$247,$E121,0)</f>
        <v>4.9374614689926535</v>
      </c>
      <c r="AK121" s="18">
        <f ca="1">OFFSET(COM!AN$247,$E121,0)</f>
        <v>6.1470882892074759</v>
      </c>
      <c r="AL121" s="18">
        <f ca="1">OFFSET(COM!AO$247,$E121,0)</f>
        <v>6.1470882892074759</v>
      </c>
      <c r="AM121" s="18">
        <f ca="1">OFFSET(COM!AP$247,$E121,0)</f>
        <v>6.1470882892074759</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5.7218973769380241</v>
      </c>
      <c r="Q122" s="18">
        <f ca="1">OFFSET(COM!T$247,$E122,0)</f>
        <v>7.569592104498847</v>
      </c>
      <c r="R122" s="18">
        <f ca="1">OFFSET(COM!U$247,$E122,0)</f>
        <v>9.4858730456293667</v>
      </c>
      <c r="S122" s="18">
        <f ca="1">OFFSET(COM!V$247,$E122,0)</f>
        <v>11.398720833563669</v>
      </c>
      <c r="T122" s="173">
        <f ca="1">OFFSET(COM!W$247,$E122,0)</f>
        <v>13.295648134676668</v>
      </c>
      <c r="U122" s="18">
        <f ca="1">OFFSET(COM!X$247,$E122,0)</f>
        <v>15.168088602570284</v>
      </c>
      <c r="V122" s="18">
        <f ca="1">OFFSET(COM!Y$247,$E122,0)</f>
        <v>17.024556720866041</v>
      </c>
      <c r="W122" s="18">
        <f ca="1">OFFSET(COM!Z$247,$E122,0)</f>
        <v>18.943671221966973</v>
      </c>
      <c r="X122" s="18">
        <f ca="1">OFFSET(COM!AA$247,$E122,0)</f>
        <v>21.137074846884968</v>
      </c>
      <c r="Y122" s="18">
        <f ca="1">OFFSET(COM!AB$247,$E122,0)</f>
        <v>23.402899581356671</v>
      </c>
      <c r="Z122" s="18">
        <f ca="1">OFFSET(COM!AC$247,$E122,0)</f>
        <v>25.802706505823362</v>
      </c>
      <c r="AA122" s="18">
        <f ca="1">OFFSET(COM!AD$247,$E122,0)</f>
        <v>28.265038931366302</v>
      </c>
      <c r="AB122" s="18">
        <f ca="1">OFFSET(COM!AE$247,$E122,0)</f>
        <v>30.777902411969961</v>
      </c>
      <c r="AC122" s="18">
        <f ca="1">OFFSET(COM!AF$247,$E122,0)</f>
        <v>33.361096039957133</v>
      </c>
      <c r="AD122" s="18">
        <f ca="1">OFFSET(COM!AG$247,$E122,0)</f>
        <v>35.943809703679243</v>
      </c>
      <c r="AE122" s="18">
        <f ca="1">OFFSET(COM!AH$247,$E122,0)</f>
        <v>38.483018348721188</v>
      </c>
      <c r="AF122" s="18">
        <f ca="1">OFFSET(COM!AI$247,$E122,0)</f>
        <v>41.038445133921073</v>
      </c>
      <c r="AG122" s="18">
        <f ca="1">OFFSET(COM!AJ$247,$E122,0)</f>
        <v>43.632735232126691</v>
      </c>
      <c r="AH122" s="18">
        <f ca="1">OFFSET(COM!AK$247,$E122,0)</f>
        <v>46.260350684855638</v>
      </c>
      <c r="AI122" s="18">
        <f ca="1">OFFSET(COM!AL$247,$E122,0)</f>
        <v>48.893052907916719</v>
      </c>
      <c r="AJ122" s="18">
        <f ca="1">OFFSET(COM!AM$247,$E122,0)</f>
        <v>62.624070053196903</v>
      </c>
      <c r="AK122" s="18">
        <f ca="1">OFFSET(COM!AN$247,$E122,0)</f>
        <v>77.966317319951528</v>
      </c>
      <c r="AL122" s="18">
        <f ca="1">OFFSET(COM!AO$247,$E122,0)</f>
        <v>77.966317319951528</v>
      </c>
      <c r="AM122" s="18">
        <f ca="1">OFFSET(COM!AP$247,$E122,0)</f>
        <v>77.966317319951528</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0.92924371648516635</v>
      </c>
      <c r="Q123" s="18">
        <f ca="1">OFFSET(COM!T$247,$E123,0)</f>
        <v>1.2293117887453975</v>
      </c>
      <c r="R123" s="18">
        <f ca="1">OFFSET(COM!U$247,$E123,0)</f>
        <v>1.5405183529775446</v>
      </c>
      <c r="S123" s="18">
        <f ca="1">OFFSET(COM!V$247,$E123,0)</f>
        <v>1.8511673685811239</v>
      </c>
      <c r="T123" s="173">
        <f ca="1">OFFSET(COM!W$247,$E123,0)</f>
        <v>2.159230876027618</v>
      </c>
      <c r="U123" s="18">
        <f ca="1">OFFSET(COM!X$247,$E123,0)</f>
        <v>2.4633176893101365</v>
      </c>
      <c r="V123" s="18">
        <f ca="1">OFFSET(COM!Y$247,$E123,0)</f>
        <v>2.7648105718519296</v>
      </c>
      <c r="W123" s="18">
        <f ca="1">OFFSET(COM!Z$247,$E123,0)</f>
        <v>3.0764773099782126</v>
      </c>
      <c r="X123" s="18">
        <f ca="1">OFFSET(COM!AA$247,$E123,0)</f>
        <v>3.4326889652913217</v>
      </c>
      <c r="Y123" s="18">
        <f ca="1">OFFSET(COM!AB$247,$E123,0)</f>
        <v>3.8006619047660291</v>
      </c>
      <c r="Z123" s="18">
        <f ca="1">OFFSET(COM!AC$247,$E123,0)</f>
        <v>4.1903937294447191</v>
      </c>
      <c r="AA123" s="18">
        <f ca="1">OFFSET(COM!AD$247,$E123,0)</f>
        <v>4.5902797783549314</v>
      </c>
      <c r="AB123" s="18">
        <f ca="1">OFFSET(COM!AE$247,$E123,0)</f>
        <v>4.998372137569099</v>
      </c>
      <c r="AC123" s="18">
        <f ca="1">OFFSET(COM!AF$247,$E123,0)</f>
        <v>5.417886205917549</v>
      </c>
      <c r="AD123" s="18">
        <f ca="1">OFFSET(COM!AG$247,$E123,0)</f>
        <v>5.8373223274333217</v>
      </c>
      <c r="AE123" s="18">
        <f ca="1">OFFSET(COM!AH$247,$E123,0)</f>
        <v>6.2496931762640138</v>
      </c>
      <c r="AF123" s="18">
        <f ca="1">OFFSET(COM!AI$247,$E123,0)</f>
        <v>6.6646978725481008</v>
      </c>
      <c r="AG123" s="18">
        <f ca="1">OFFSET(COM!AJ$247,$E123,0)</f>
        <v>7.0860140223647043</v>
      </c>
      <c r="AH123" s="18">
        <f ca="1">OFFSET(COM!AK$247,$E123,0)</f>
        <v>7.5127422539175637</v>
      </c>
      <c r="AI123" s="18">
        <f ca="1">OFFSET(COM!AL$247,$E123,0)</f>
        <v>7.9402965837131818</v>
      </c>
      <c r="AJ123" s="18">
        <f ca="1">OFFSET(COM!AM$247,$E123,0)</f>
        <v>10.170231963999521</v>
      </c>
      <c r="AK123" s="18">
        <f ca="1">OFFSET(COM!AN$247,$E123,0)</f>
        <v>12.661833251162534</v>
      </c>
      <c r="AL123" s="18">
        <f ca="1">OFFSET(COM!AO$247,$E123,0)</f>
        <v>12.661833251162534</v>
      </c>
      <c r="AM123" s="18">
        <f ca="1">OFFSET(COM!AP$247,$E123,0)</f>
        <v>12.661833251162534</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1.3919324753226121</v>
      </c>
      <c r="Q124" s="18">
        <f ca="1">OFFSET(COM!T$247,$E124,0)</f>
        <v>1.8414103541360498</v>
      </c>
      <c r="R124" s="18">
        <f ca="1">OFFSET(COM!U$247,$E124,0)</f>
        <v>2.3075727995780069</v>
      </c>
      <c r="S124" s="18">
        <f ca="1">OFFSET(COM!V$247,$E124,0)</f>
        <v>2.7729000819417458</v>
      </c>
      <c r="T124" s="173">
        <f ca="1">OFFSET(COM!W$247,$E124,0)</f>
        <v>3.2343544806849507</v>
      </c>
      <c r="U124" s="18">
        <f ca="1">OFFSET(COM!X$247,$E124,0)</f>
        <v>3.6898521108721098</v>
      </c>
      <c r="V124" s="18">
        <f ca="1">OFFSET(COM!Y$247,$E124,0)</f>
        <v>4.1414642410847193</v>
      </c>
      <c r="W124" s="18">
        <f ca="1">OFFSET(COM!Z$247,$E124,0)</f>
        <v>4.6083159900712474</v>
      </c>
      <c r="X124" s="18">
        <f ca="1">OFFSET(COM!AA$247,$E124,0)</f>
        <v>5.1418924483487087</v>
      </c>
      <c r="Y124" s="18">
        <f ca="1">OFFSET(COM!AB$247,$E124,0)</f>
        <v>5.6930863659488429</v>
      </c>
      <c r="Z124" s="18">
        <f ca="1">OFFSET(COM!AC$247,$E124,0)</f>
        <v>6.2768733464935389</v>
      </c>
      <c r="AA124" s="18">
        <f ca="1">OFFSET(COM!AD$247,$E124,0)</f>
        <v>6.8758705396216744</v>
      </c>
      <c r="AB124" s="18">
        <f ca="1">OFFSET(COM!AE$247,$E124,0)</f>
        <v>7.4871601266740377</v>
      </c>
      <c r="AC124" s="18">
        <f ca="1">OFFSET(COM!AF$247,$E124,0)</f>
        <v>8.115558516923727</v>
      </c>
      <c r="AD124" s="18">
        <f ca="1">OFFSET(COM!AG$247,$E124,0)</f>
        <v>8.743840149076668</v>
      </c>
      <c r="AE124" s="18">
        <f ca="1">OFFSET(COM!AH$247,$E124,0)</f>
        <v>9.3615385700408691</v>
      </c>
      <c r="AF124" s="18">
        <f ca="1">OFFSET(COM!AI$247,$E124,0)</f>
        <v>9.9831822830101551</v>
      </c>
      <c r="AG124" s="18">
        <f ca="1">OFFSET(COM!AJ$247,$E124,0)</f>
        <v>10.614280046604211</v>
      </c>
      <c r="AH124" s="18">
        <f ca="1">OFFSET(COM!AK$247,$E124,0)</f>
        <v>11.253484674085696</v>
      </c>
      <c r="AI124" s="18">
        <f ca="1">OFFSET(COM!AL$247,$E124,0)</f>
        <v>11.893926730404743</v>
      </c>
      <c r="AJ124" s="18">
        <f ca="1">OFFSET(COM!AM$247,$E124,0)</f>
        <v>15.234190881376792</v>
      </c>
      <c r="AK124" s="18">
        <f ca="1">OFFSET(COM!AN$247,$E124,0)</f>
        <v>18.966409550851306</v>
      </c>
      <c r="AL124" s="18">
        <f ca="1">OFFSET(COM!AO$247,$E124,0)</f>
        <v>18.966409550851306</v>
      </c>
      <c r="AM124" s="18">
        <f ca="1">OFFSET(COM!AP$247,$E124,0)</f>
        <v>18.966409550851306</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0.52748407740922043</v>
      </c>
      <c r="Q126" s="18">
        <f ca="1">OFFSET(COM!T$247,$E126,0)</f>
        <v>0.69781735752527485</v>
      </c>
      <c r="R126" s="18">
        <f ca="1">OFFSET(COM!U$247,$E126,0)</f>
        <v>0.87447338920510564</v>
      </c>
      <c r="S126" s="18">
        <f ca="1">OFFSET(COM!V$247,$E126,0)</f>
        <v>1.0508129290768853</v>
      </c>
      <c r="T126" s="173">
        <f ca="1">OFFSET(COM!W$247,$E126,0)</f>
        <v>1.2256848083547003</v>
      </c>
      <c r="U126" s="18">
        <f ca="1">OFFSET(COM!X$247,$E126,0)</f>
        <v>1.3982993219758959</v>
      </c>
      <c r="V126" s="18">
        <f ca="1">OFFSET(COM!Y$247,$E126,0)</f>
        <v>1.5694413939336598</v>
      </c>
      <c r="W126" s="18">
        <f ca="1">OFFSET(COM!Z$247,$E126,0)</f>
        <v>1.7463586427707227</v>
      </c>
      <c r="X126" s="18">
        <f ca="1">OFFSET(COM!AA$247,$E126,0)</f>
        <v>1.9485617602434533</v>
      </c>
      <c r="Y126" s="18">
        <f ca="1">OFFSET(COM!AB$247,$E126,0)</f>
        <v>2.1574411565169638</v>
      </c>
      <c r="Z126" s="18">
        <f ca="1">OFFSET(COM!AC$247,$E126,0)</f>
        <v>2.3786719577918332</v>
      </c>
      <c r="AA126" s="18">
        <f ca="1">OFFSET(COM!AD$247,$E126,0)</f>
        <v>2.6056667922321139</v>
      </c>
      <c r="AB126" s="18">
        <f ca="1">OFFSET(COM!AE$247,$E126,0)</f>
        <v>2.8373199288409463</v>
      </c>
      <c r="AC126" s="18">
        <f ca="1">OFFSET(COM!AF$247,$E126,0)</f>
        <v>3.0754565848949484</v>
      </c>
      <c r="AD126" s="18">
        <f ca="1">OFFSET(COM!AG$247,$E126,0)</f>
        <v>3.3135489945231829</v>
      </c>
      <c r="AE126" s="18">
        <f ca="1">OFFSET(COM!AH$247,$E126,0)</f>
        <v>3.547630810614093</v>
      </c>
      <c r="AF126" s="18">
        <f ca="1">OFFSET(COM!AI$247,$E126,0)</f>
        <v>3.7832077270423459</v>
      </c>
      <c r="AG126" s="18">
        <f ca="1">OFFSET(COM!AJ$247,$E126,0)</f>
        <v>4.0223673324731175</v>
      </c>
      <c r="AH126" s="18">
        <f ca="1">OFFSET(COM!AK$247,$E126,0)</f>
        <v>4.2645990995885654</v>
      </c>
      <c r="AI126" s="18">
        <f ca="1">OFFSET(COM!AL$247,$E126,0)</f>
        <v>4.5072998003773872</v>
      </c>
      <c r="AJ126" s="18">
        <f ca="1">OFFSET(COM!AM$247,$E126,0)</f>
        <v>5.7731199354886211</v>
      </c>
      <c r="AK126" s="18">
        <f ca="1">OFFSET(COM!AN$247,$E126,0)</f>
        <v>7.1874744077491695</v>
      </c>
      <c r="AL126" s="18">
        <f ca="1">OFFSET(COM!AO$247,$E126,0)</f>
        <v>7.1874744077491695</v>
      </c>
      <c r="AM126" s="18">
        <f ca="1">OFFSET(COM!AP$247,$E126,0)</f>
        <v>7.1874744077491695</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5.1825526321918121</v>
      </c>
      <c r="Q127" s="6">
        <f ca="1">OFFSET(IND!T$28,$E127,0)</f>
        <v>5.3029098766799843</v>
      </c>
      <c r="R127" s="6">
        <f ca="1">OFFSET(IND!U$28,$E127,0)</f>
        <v>5.472089682829715</v>
      </c>
      <c r="S127" s="6">
        <f ca="1">OFFSET(IND!V$28,$E127,0)</f>
        <v>5.6481804489247285</v>
      </c>
      <c r="T127" s="182">
        <f ca="1">OFFSET(IND!W$28,$E127,0)</f>
        <v>5.8291275980175454</v>
      </c>
      <c r="U127" s="6">
        <f ca="1">OFFSET(IND!X$28,$E127,0)</f>
        <v>6.0150023253068721</v>
      </c>
      <c r="V127" s="6">
        <f ca="1">OFFSET(IND!Y$28,$E127,0)</f>
        <v>6.1964038474971597</v>
      </c>
      <c r="W127" s="6">
        <f ca="1">OFFSET(IND!Z$28,$E127,0)</f>
        <v>6.5608684484258006</v>
      </c>
      <c r="X127" s="6">
        <f ca="1">OFFSET(IND!AA$28,$E127,0)</f>
        <v>6.8440557413323369</v>
      </c>
      <c r="Y127" s="6">
        <f ca="1">OFFSET(IND!AB$28,$E127,0)</f>
        <v>7.0950652057388552</v>
      </c>
      <c r="Z127" s="6">
        <f ca="1">OFFSET(IND!AC$28,$E127,0)</f>
        <v>7.3780236954215894</v>
      </c>
      <c r="AA127" s="6">
        <f ca="1">OFFSET(IND!AD$28,$E127,0)</f>
        <v>7.6804173624800329</v>
      </c>
      <c r="AB127" s="6">
        <f ca="1">OFFSET(IND!AE$28,$E127,0)</f>
        <v>8.0131397220641603</v>
      </c>
      <c r="AC127" s="6">
        <f ca="1">OFFSET(IND!AF$28,$E127,0)</f>
        <v>8.3444266824569606</v>
      </c>
      <c r="AD127" s="6">
        <f ca="1">OFFSET(IND!AG$28,$E127,0)</f>
        <v>8.9547316235699927</v>
      </c>
      <c r="AE127" s="6">
        <f ca="1">OFFSET(IND!AH$28,$E127,0)</f>
        <v>9.4967598219532334</v>
      </c>
      <c r="AF127" s="6">
        <f ca="1">OFFSET(IND!AI$28,$E127,0)</f>
        <v>9.8075719440656499</v>
      </c>
      <c r="AG127" s="6">
        <f ca="1">OFFSET(IND!AJ$28,$E127,0)</f>
        <v>10.211681348956096</v>
      </c>
      <c r="AH127" s="6">
        <f ca="1">OFFSET(IND!AK$28,$E127,0)</f>
        <v>10.603531150135073</v>
      </c>
      <c r="AI127" s="6">
        <f ca="1">OFFSET(IND!AL$28,$E127,0)</f>
        <v>11.063483935040896</v>
      </c>
      <c r="AJ127" s="6">
        <f ca="1">OFFSET(IND!AM$28,$E127,0)</f>
        <v>13.531280109905955</v>
      </c>
      <c r="AK127" s="6">
        <f ca="1">OFFSET(IND!AN$28,$E127,0)</f>
        <v>16.524074470244162</v>
      </c>
      <c r="AL127" s="6">
        <f ca="1">OFFSET(IND!AO$28,$E127,0)</f>
        <v>21.897165307868551</v>
      </c>
      <c r="AM127" s="6">
        <f ca="1">OFFSET(IND!AP$28,$E127,0)</f>
        <v>27.357755843071924</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9.396088361067072</v>
      </c>
      <c r="Q128" s="6">
        <f ca="1">OFFSET(IND!T$28,$E128,0)</f>
        <v>9.6370030551920074</v>
      </c>
      <c r="R128" s="6">
        <f ca="1">OFFSET(IND!U$28,$E128,0)</f>
        <v>9.9257353028454887</v>
      </c>
      <c r="S128" s="6">
        <f ca="1">OFFSET(IND!V$28,$E128,0)</f>
        <v>10.217046697523688</v>
      </c>
      <c r="T128" s="182">
        <f ca="1">OFFSET(IND!W$28,$E128,0)</f>
        <v>10.506723276832874</v>
      </c>
      <c r="U128" s="6">
        <f ca="1">OFFSET(IND!X$28,$E128,0)</f>
        <v>10.79522559065547</v>
      </c>
      <c r="V128" s="6">
        <f ca="1">OFFSET(IND!Y$28,$E128,0)</f>
        <v>11.084530086200097</v>
      </c>
      <c r="W128" s="6">
        <f ca="1">OFFSET(IND!Z$28,$E128,0)</f>
        <v>11.547230900136833</v>
      </c>
      <c r="X128" s="6">
        <f ca="1">OFFSET(IND!AA$28,$E128,0)</f>
        <v>11.969154999814712</v>
      </c>
      <c r="Y128" s="6">
        <f ca="1">OFFSET(IND!AB$28,$E128,0)</f>
        <v>12.369579106060606</v>
      </c>
      <c r="Z128" s="6">
        <f ca="1">OFFSET(IND!AC$28,$E128,0)</f>
        <v>12.814922618916496</v>
      </c>
      <c r="AA128" s="6">
        <f ca="1">OFFSET(IND!AD$28,$E128,0)</f>
        <v>13.28483953064835</v>
      </c>
      <c r="AB128" s="6">
        <f ca="1">OFFSET(IND!AE$28,$E128,0)</f>
        <v>13.782555426384794</v>
      </c>
      <c r="AC128" s="6">
        <f ca="1">OFFSET(IND!AF$28,$E128,0)</f>
        <v>14.31150308939497</v>
      </c>
      <c r="AD128" s="6">
        <f ca="1">OFFSET(IND!AG$28,$E128,0)</f>
        <v>14.968317043825296</v>
      </c>
      <c r="AE128" s="6">
        <f ca="1">OFFSET(IND!AH$28,$E128,0)</f>
        <v>15.593872741507941</v>
      </c>
      <c r="AF128" s="6">
        <f ca="1">OFFSET(IND!AI$28,$E128,0)</f>
        <v>16.104123602251384</v>
      </c>
      <c r="AG128" s="6">
        <f ca="1">OFFSET(IND!AJ$28,$E128,0)</f>
        <v>16.624915766887156</v>
      </c>
      <c r="AH128" s="6">
        <f ca="1">OFFSET(IND!AK$28,$E128,0)</f>
        <v>17.164953242750862</v>
      </c>
      <c r="AI128" s="6">
        <f ca="1">OFFSET(IND!AL$28,$E128,0)</f>
        <v>17.722999128812326</v>
      </c>
      <c r="AJ128" s="6">
        <f ca="1">OFFSET(IND!AM$28,$E128,0)</f>
        <v>21.085540360424361</v>
      </c>
      <c r="AK128" s="6">
        <f ca="1">OFFSET(IND!AN$28,$E128,0)</f>
        <v>25.299944772842906</v>
      </c>
      <c r="AL128" s="6">
        <f ca="1">OFFSET(IND!AO$28,$E128,0)</f>
        <v>32.734913220072492</v>
      </c>
      <c r="AM128" s="6">
        <f ca="1">OFFSET(IND!AP$28,$E128,0)</f>
        <v>40.311858864103073</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14.42964539117269</v>
      </c>
      <c r="Q129" s="6">
        <f ca="1">OFFSET(IND!T$28,$E129,0)</f>
        <v>14.799619945706452</v>
      </c>
      <c r="R129" s="6">
        <f ca="1">OFFSET(IND!U$28,$E129,0)</f>
        <v>15.243028286128107</v>
      </c>
      <c r="S129" s="6">
        <f ca="1">OFFSET(IND!V$28,$E129,0)</f>
        <v>15.690397442534913</v>
      </c>
      <c r="T129" s="182">
        <f ca="1">OFFSET(IND!W$28,$E129,0)</f>
        <v>16.13525600036618</v>
      </c>
      <c r="U129" s="6">
        <f ca="1">OFFSET(IND!X$28,$E129,0)</f>
        <v>16.578311229629701</v>
      </c>
      <c r="V129" s="6">
        <f ca="1">OFFSET(IND!Y$28,$E129,0)</f>
        <v>17.022598375552942</v>
      </c>
      <c r="W129" s="6">
        <f ca="1">OFFSET(IND!Z$28,$E129,0)</f>
        <v>17.733171585462163</v>
      </c>
      <c r="X129" s="6">
        <f ca="1">OFFSET(IND!AA$28,$E129,0)</f>
        <v>18.381123680673216</v>
      </c>
      <c r="Y129" s="6">
        <f ca="1">OFFSET(IND!AB$28,$E129,0)</f>
        <v>18.996058070088573</v>
      </c>
      <c r="Z129" s="6">
        <f ca="1">OFFSET(IND!AC$28,$E129,0)</f>
        <v>19.679975538808488</v>
      </c>
      <c r="AA129" s="6">
        <f ca="1">OFFSET(IND!AD$28,$E129,0)</f>
        <v>20.401630565777133</v>
      </c>
      <c r="AB129" s="6">
        <f ca="1">OFFSET(IND!AE$28,$E129,0)</f>
        <v>21.165976706963395</v>
      </c>
      <c r="AC129" s="6">
        <f ca="1">OFFSET(IND!AF$28,$E129,0)</f>
        <v>21.978285714119171</v>
      </c>
      <c r="AD129" s="6">
        <f ca="1">OFFSET(IND!AG$28,$E129,0)</f>
        <v>22.986959971555287</v>
      </c>
      <c r="AE129" s="6">
        <f ca="1">OFFSET(IND!AH$28,$E129,0)</f>
        <v>23.947630682932367</v>
      </c>
      <c r="AF129" s="6">
        <f ca="1">OFFSET(IND!AI$28,$E129,0)</f>
        <v>24.731226866592817</v>
      </c>
      <c r="AG129" s="6">
        <f ca="1">OFFSET(IND!AJ$28,$E129,0)</f>
        <v>25.531011411971658</v>
      </c>
      <c r="AH129" s="6">
        <f ca="1">OFFSET(IND!AK$28,$E129,0)</f>
        <v>26.360351130289533</v>
      </c>
      <c r="AI129" s="6">
        <f ca="1">OFFSET(IND!AL$28,$E129,0)</f>
        <v>27.217346503091161</v>
      </c>
      <c r="AJ129" s="6">
        <f ca="1">OFFSET(IND!AM$28,$E129,0)</f>
        <v>32.381227016007976</v>
      </c>
      <c r="AK129" s="6">
        <f ca="1">OFFSET(IND!AN$28,$E129,0)</f>
        <v>38.853320388200039</v>
      </c>
      <c r="AL129" s="6">
        <f ca="1">OFFSET(IND!AO$28,$E129,0)</f>
        <v>50.271258796763171</v>
      </c>
      <c r="AM129" s="6">
        <f ca="1">OFFSET(IND!AP$28,$E129,0)</f>
        <v>61.907232681872053</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8.3460063440769101</v>
      </c>
      <c r="O130" s="182">
        <f ca="1">OFFSET(IND!R$28,$E130,0)</f>
        <v>7.9481400066052679</v>
      </c>
      <c r="P130" s="6">
        <f ca="1">OFFSET(IND!S$28,$E130,0)</f>
        <v>8.0128671179210063</v>
      </c>
      <c r="Q130" s="6">
        <f ca="1">OFFSET(IND!T$28,$E130,0)</f>
        <v>8.1196752697719194</v>
      </c>
      <c r="R130" s="6">
        <f ca="1">OFFSET(IND!U$28,$E130,0)</f>
        <v>8.2091166785455965</v>
      </c>
      <c r="S130" s="6">
        <f ca="1">OFFSET(IND!V$28,$E130,0)</f>
        <v>8.3016636133960944</v>
      </c>
      <c r="T130" s="182">
        <f ca="1">OFFSET(IND!W$28,$E130,0)</f>
        <v>8.3931136134961957</v>
      </c>
      <c r="U130" s="6">
        <f ca="1">OFFSET(IND!X$28,$E130,0)</f>
        <v>8.4717568005308248</v>
      </c>
      <c r="V130" s="6">
        <f ca="1">OFFSET(IND!Y$28,$E130,0)</f>
        <v>8.5619454004163877</v>
      </c>
      <c r="W130" s="6">
        <f ca="1">OFFSET(IND!Z$28,$E130,0)</f>
        <v>8.58474815212303</v>
      </c>
      <c r="X130" s="6">
        <f ca="1">OFFSET(IND!AA$28,$E130,0)</f>
        <v>8.6316693078860389</v>
      </c>
      <c r="Y130" s="6">
        <f ca="1">OFFSET(IND!AB$28,$E130,0)</f>
        <v>8.7169091873144389</v>
      </c>
      <c r="Z130" s="6">
        <f ca="1">OFFSET(IND!AC$28,$E130,0)</f>
        <v>7.6504881971215379</v>
      </c>
      <c r="AA130" s="6">
        <f ca="1">OFFSET(IND!AD$28,$E130,0)</f>
        <v>7.0638549442314487</v>
      </c>
      <c r="AB130" s="6">
        <f ca="1">OFFSET(IND!AE$28,$E130,0)</f>
        <v>7.049895072591462</v>
      </c>
      <c r="AC130" s="6">
        <f ca="1">OFFSET(IND!AF$28,$E130,0)</f>
        <v>7.1773087736075096</v>
      </c>
      <c r="AD130" s="6">
        <f ca="1">OFFSET(IND!AG$28,$E130,0)</f>
        <v>7.3351573092310955</v>
      </c>
      <c r="AE130" s="6">
        <f ca="1">OFFSET(IND!AH$28,$E130,0)</f>
        <v>7.5087798820773068</v>
      </c>
      <c r="AF130" s="6">
        <f ca="1">OFFSET(IND!AI$28,$E130,0)</f>
        <v>7.6997926658458677</v>
      </c>
      <c r="AG130" s="6">
        <f ca="1">OFFSET(IND!AJ$28,$E130,0)</f>
        <v>7.8889422372182008</v>
      </c>
      <c r="AH130" s="6">
        <f ca="1">OFFSET(IND!AK$28,$E130,0)</f>
        <v>8.0889936551899133</v>
      </c>
      <c r="AI130" s="6">
        <f ca="1">OFFSET(IND!AL$28,$E130,0)</f>
        <v>8.2987523945473356</v>
      </c>
      <c r="AJ130" s="6">
        <f ca="1">OFFSET(IND!AM$28,$E130,0)</f>
        <v>9.8106396687268536</v>
      </c>
      <c r="AK130" s="6">
        <f ca="1">OFFSET(IND!AN$28,$E130,0)</f>
        <v>15.101060915956571</v>
      </c>
      <c r="AL130" s="6">
        <f ca="1">OFFSET(IND!AO$28,$E130,0)</f>
        <v>21.273613775190583</v>
      </c>
      <c r="AM130" s="6">
        <f ca="1">OFFSET(IND!AP$28,$E130,0)</f>
        <v>28.07592229659986</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1.1364212706323746</v>
      </c>
      <c r="Q131" s="6">
        <f ca="1">OFFSET(IND!T$28,$E131,0)</f>
        <v>1.1655589896800036</v>
      </c>
      <c r="R131" s="6">
        <f ca="1">OFFSET(IND!U$28,$E131,0)</f>
        <v>1.2004800605705763</v>
      </c>
      <c r="S131" s="6">
        <f ca="1">OFFSET(IND!V$28,$E131,0)</f>
        <v>1.235713069517322</v>
      </c>
      <c r="T131" s="182">
        <f ca="1">OFFSET(IND!W$28,$E131,0)</f>
        <v>1.2707483537420863</v>
      </c>
      <c r="U131" s="6">
        <f ca="1">OFFSET(IND!X$28,$E131,0)</f>
        <v>1.3056416150073964</v>
      </c>
      <c r="V131" s="6">
        <f ca="1">OFFSET(IND!Y$28,$E131,0)</f>
        <v>1.340631897111251</v>
      </c>
      <c r="W131" s="6">
        <f ca="1">OFFSET(IND!Z$28,$E131,0)</f>
        <v>1.3965938066517551</v>
      </c>
      <c r="X131" s="6">
        <f ca="1">OFFSET(IND!AA$28,$E131,0)</f>
        <v>1.447623927170109</v>
      </c>
      <c r="Y131" s="6">
        <f ca="1">OFFSET(IND!AB$28,$E131,0)</f>
        <v>1.4960537049803417</v>
      </c>
      <c r="Z131" s="6">
        <f ca="1">OFFSET(IND!AC$28,$E131,0)</f>
        <v>1.549916314749382</v>
      </c>
      <c r="AA131" s="6">
        <f ca="1">OFFSET(IND!AD$28,$E131,0)</f>
        <v>1.6067509839649987</v>
      </c>
      <c r="AB131" s="6">
        <f ca="1">OFFSET(IND!AE$28,$E131,0)</f>
        <v>1.6669478349216564</v>
      </c>
      <c r="AC131" s="6">
        <f ca="1">OFFSET(IND!AF$28,$E131,0)</f>
        <v>1.7309220497435125</v>
      </c>
      <c r="AD131" s="6">
        <f ca="1">OFFSET(IND!AG$28,$E131,0)</f>
        <v>1.8103612078250375</v>
      </c>
      <c r="AE131" s="6">
        <f ca="1">OFFSET(IND!AH$28,$E131,0)</f>
        <v>1.8860197982399003</v>
      </c>
      <c r="AF131" s="6">
        <f ca="1">OFFSET(IND!AI$28,$E131,0)</f>
        <v>1.9477327056993481</v>
      </c>
      <c r="AG131" s="6">
        <f ca="1">OFFSET(IND!AJ$28,$E131,0)</f>
        <v>2.0107205439069018</v>
      </c>
      <c r="AH131" s="6">
        <f ca="1">OFFSET(IND!AK$28,$E131,0)</f>
        <v>2.076036029556553</v>
      </c>
      <c r="AI131" s="6">
        <f ca="1">OFFSET(IND!AL$28,$E131,0)</f>
        <v>2.1435295641572769</v>
      </c>
      <c r="AJ131" s="6">
        <f ca="1">OFFSET(IND!AM$28,$E131,0)</f>
        <v>2.5502161801341763</v>
      </c>
      <c r="AK131" s="6">
        <f ca="1">OFFSET(IND!AN$28,$E131,0)</f>
        <v>3.0599324187728119</v>
      </c>
      <c r="AL131" s="6">
        <f ca="1">OFFSET(IND!AO$28,$E131,0)</f>
        <v>3.9591636696114016</v>
      </c>
      <c r="AM131" s="6">
        <f ca="1">OFFSET(IND!AP$28,$E131,0)</f>
        <v>4.8755665242269366</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1.3287545308511683</v>
      </c>
      <c r="Q132" s="6">
        <f ca="1">OFFSET(IND!T$28,$E132,0)</f>
        <v>1.3628236539868703</v>
      </c>
      <c r="R132" s="6">
        <f ca="1">OFFSET(IND!U$28,$E132,0)</f>
        <v>1.4036549305276578</v>
      </c>
      <c r="S132" s="6">
        <f ca="1">OFFSET(IND!V$28,$E132,0)</f>
        <v>1.4448509389827415</v>
      </c>
      <c r="T132" s="182">
        <f ca="1">OFFSET(IND!W$28,$E132,0)</f>
        <v>1.4858157588575132</v>
      </c>
      <c r="U132" s="6">
        <f ca="1">OFFSET(IND!X$28,$E132,0)</f>
        <v>1.5266145191417644</v>
      </c>
      <c r="V132" s="6">
        <f ca="1">OFFSET(IND!Y$28,$E132,0)</f>
        <v>1.5675267205258387</v>
      </c>
      <c r="W132" s="6">
        <f ca="1">OFFSET(IND!Z$28,$E132,0)</f>
        <v>1.6329598858305059</v>
      </c>
      <c r="X132" s="6">
        <f ca="1">OFFSET(IND!AA$28,$E132,0)</f>
        <v>1.692626583032427</v>
      </c>
      <c r="Y132" s="6">
        <f ca="1">OFFSET(IND!AB$28,$E132,0)</f>
        <v>1.7492528433431418</v>
      </c>
      <c r="Z132" s="6">
        <f ca="1">OFFSET(IND!AC$28,$E132,0)</f>
        <v>1.8122314135473534</v>
      </c>
      <c r="AA132" s="6">
        <f ca="1">OFFSET(IND!AD$28,$E132,0)</f>
        <v>1.8786850484636153</v>
      </c>
      <c r="AB132" s="6">
        <f ca="1">OFFSET(IND!AE$28,$E132,0)</f>
        <v>1.9490698965113129</v>
      </c>
      <c r="AC132" s="6">
        <f ca="1">OFFSET(IND!AF$28,$E132,0)</f>
        <v>2.0238714071825141</v>
      </c>
      <c r="AD132" s="6">
        <f ca="1">OFFSET(IND!AG$28,$E132,0)</f>
        <v>2.1167552205672209</v>
      </c>
      <c r="AE132" s="6">
        <f ca="1">OFFSET(IND!AH$28,$E132,0)</f>
        <v>2.2052186253005903</v>
      </c>
      <c r="AF132" s="6">
        <f ca="1">OFFSET(IND!AI$28,$E132,0)</f>
        <v>2.2773761143566595</v>
      </c>
      <c r="AG132" s="6">
        <f ca="1">OFFSET(IND!AJ$28,$E132,0)</f>
        <v>2.351024309413968</v>
      </c>
      <c r="AH132" s="6">
        <f ca="1">OFFSET(IND!AK$28,$E132,0)</f>
        <v>2.4273940938720013</v>
      </c>
      <c r="AI132" s="6">
        <f ca="1">OFFSET(IND!AL$28,$E132,0)</f>
        <v>2.5063105504902121</v>
      </c>
      <c r="AJ132" s="6">
        <f ca="1">OFFSET(IND!AM$28,$E132,0)</f>
        <v>2.9818267147689128</v>
      </c>
      <c r="AK132" s="6">
        <f ca="1">OFFSET(IND!AN$28,$E132,0)</f>
        <v>3.5778097177644645</v>
      </c>
      <c r="AL132" s="6">
        <f ca="1">OFFSET(IND!AO$28,$E132,0)</f>
        <v>4.6292310785859208</v>
      </c>
      <c r="AM132" s="6">
        <f ca="1">OFFSET(IND!AP$28,$E132,0)</f>
        <v>5.7007302458601741</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4.0748753319986779</v>
      </c>
      <c r="Q133" s="6">
        <f ca="1">OFFSET(IND!T$28,$E133,0)</f>
        <v>4.1790891174738602</v>
      </c>
      <c r="R133" s="6">
        <f ca="1">OFFSET(IND!U$28,$E133,0)</f>
        <v>4.3035024278497991</v>
      </c>
      <c r="S133" s="6">
        <f ca="1">OFFSET(IND!V$28,$E133,0)</f>
        <v>4.429775535916427</v>
      </c>
      <c r="T133" s="182">
        <f ca="1">OFFSET(IND!W$28,$E133,0)</f>
        <v>4.556051052944067</v>
      </c>
      <c r="U133" s="6">
        <f ca="1">OFFSET(IND!X$28,$E133,0)</f>
        <v>4.6814276601710567</v>
      </c>
      <c r="V133" s="6">
        <f ca="1">OFFSET(IND!Y$28,$E133,0)</f>
        <v>4.806194272676219</v>
      </c>
      <c r="W133" s="6">
        <f ca="1">OFFSET(IND!Z$28,$E133,0)</f>
        <v>5.0064360759738982</v>
      </c>
      <c r="X133" s="6">
        <f ca="1">OFFSET(IND!AA$28,$E133,0)</f>
        <v>5.1924978768027534</v>
      </c>
      <c r="Y133" s="6">
        <f ca="1">OFFSET(IND!AB$28,$E133,0)</f>
        <v>5.371684218707669</v>
      </c>
      <c r="Z133" s="6">
        <f ca="1">OFFSET(IND!AC$28,$E133,0)</f>
        <v>5.5723018013029142</v>
      </c>
      <c r="AA133" s="6">
        <f ca="1">OFFSET(IND!AD$28,$E133,0)</f>
        <v>5.7823346379057803</v>
      </c>
      <c r="AB133" s="6">
        <f ca="1">OFFSET(IND!AE$28,$E133,0)</f>
        <v>5.9998892845504272</v>
      </c>
      <c r="AC133" s="6">
        <f ca="1">OFFSET(IND!AF$28,$E133,0)</f>
        <v>6.231518204033315</v>
      </c>
      <c r="AD133" s="6">
        <f ca="1">OFFSET(IND!AG$28,$E133,0)</f>
        <v>6.5457822753827637</v>
      </c>
      <c r="AE133" s="6">
        <f ca="1">OFFSET(IND!AH$28,$E133,0)</f>
        <v>6.8417563298697441</v>
      </c>
      <c r="AF133" s="6">
        <f ca="1">OFFSET(IND!AI$28,$E133,0)</f>
        <v>7.067184720470312</v>
      </c>
      <c r="AG133" s="6">
        <f ca="1">OFFSET(IND!AJ$28,$E133,0)</f>
        <v>7.2906208417369562</v>
      </c>
      <c r="AH133" s="6">
        <f ca="1">OFFSET(IND!AK$28,$E133,0)</f>
        <v>7.5177714708646688</v>
      </c>
      <c r="AI133" s="6">
        <f ca="1">OFFSET(IND!AL$28,$E133,0)</f>
        <v>7.7565782067476015</v>
      </c>
      <c r="AJ133" s="6">
        <f ca="1">OFFSET(IND!AM$28,$E133,0)</f>
        <v>9.2360661378087681</v>
      </c>
      <c r="AK133" s="6">
        <f ca="1">OFFSET(IND!AN$28,$E133,0)</f>
        <v>11.119281960019784</v>
      </c>
      <c r="AL133" s="6">
        <f ca="1">OFFSET(IND!AO$28,$E133,0)</f>
        <v>14.414697731433609</v>
      </c>
      <c r="AM133" s="6">
        <f ca="1">OFFSET(IND!AP$28,$E133,0)</f>
        <v>17.777401484705813</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2.1949194169468451</v>
      </c>
      <c r="Q134" s="6">
        <f ca="1">OFFSET(IND!T$28,$E134,0)</f>
        <v>2.2356348658380405</v>
      </c>
      <c r="R134" s="6">
        <f ca="1">OFFSET(IND!U$28,$E134,0)</f>
        <v>2.3008718616625465</v>
      </c>
      <c r="S134" s="6">
        <f ca="1">OFFSET(IND!V$28,$E134,0)</f>
        <v>2.3805081166406268</v>
      </c>
      <c r="T134" s="182">
        <f ca="1">OFFSET(IND!W$28,$E134,0)</f>
        <v>2.4418764338553451</v>
      </c>
      <c r="U134" s="6">
        <f ca="1">OFFSET(IND!X$28,$E134,0)</f>
        <v>2.4908001678648373</v>
      </c>
      <c r="V134" s="6">
        <f ca="1">OFFSET(IND!Y$28,$E134,0)</f>
        <v>2.5399855303057119</v>
      </c>
      <c r="W134" s="6">
        <f ca="1">OFFSET(IND!Z$28,$E134,0)</f>
        <v>2.6313103454494069</v>
      </c>
      <c r="X134" s="6">
        <f ca="1">OFFSET(IND!AA$28,$E134,0)</f>
        <v>2.7096044386805738</v>
      </c>
      <c r="Y134" s="6">
        <f ca="1">OFFSET(IND!AB$28,$E134,0)</f>
        <v>2.7842119526905353</v>
      </c>
      <c r="Z134" s="6">
        <f ca="1">OFFSET(IND!AC$28,$E134,0)</f>
        <v>2.9223371716602093</v>
      </c>
      <c r="AA134" s="6">
        <f ca="1">OFFSET(IND!AD$28,$E134,0)</f>
        <v>3.0164998144462478</v>
      </c>
      <c r="AB134" s="6">
        <f ca="1">OFFSET(IND!AE$28,$E134,0)</f>
        <v>3.1143269120335728</v>
      </c>
      <c r="AC134" s="6">
        <f ca="1">OFFSET(IND!AF$28,$E134,0)</f>
        <v>3.2165106025892829</v>
      </c>
      <c r="AD134" s="6">
        <f ca="1">OFFSET(IND!AG$28,$E134,0)</f>
        <v>3.3530060326829578</v>
      </c>
      <c r="AE134" s="6">
        <f ca="1">OFFSET(IND!AH$28,$E134,0)</f>
        <v>3.4782219883008207</v>
      </c>
      <c r="AF134" s="6">
        <f ca="1">OFFSET(IND!AI$28,$E134,0)</f>
        <v>3.5571359146254777</v>
      </c>
      <c r="AG134" s="6">
        <f ca="1">OFFSET(IND!AJ$28,$E134,0)</f>
        <v>3.6402629047769044</v>
      </c>
      <c r="AH134" s="6">
        <f ca="1">OFFSET(IND!AK$28,$E134,0)</f>
        <v>3.7219429775048289</v>
      </c>
      <c r="AI134" s="6">
        <f ca="1">OFFSET(IND!AL$28,$E134,0)</f>
        <v>3.8157831749440199</v>
      </c>
      <c r="AJ134" s="6">
        <f ca="1">OFFSET(IND!AM$28,$E134,0)</f>
        <v>4.4320063743124223</v>
      </c>
      <c r="AK134" s="6">
        <f ca="1">OFFSET(IND!AN$28,$E134,0)</f>
        <v>5.2442981618398798</v>
      </c>
      <c r="AL134" s="6">
        <f ca="1">OFFSET(IND!AO$28,$E134,0)</f>
        <v>6.6401350507092438</v>
      </c>
      <c r="AM134" s="6">
        <f ca="1">OFFSET(IND!AP$28,$E134,0)</f>
        <v>8.0686500376050905</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0.6635997114234915</v>
      </c>
      <c r="Q135" s="6">
        <f ca="1">OFFSET(IND!T$28,$E135,0)</f>
        <v>0.67590939346742673</v>
      </c>
      <c r="R135" s="6">
        <f ca="1">OFFSET(IND!U$28,$E135,0)</f>
        <v>0.69563278343292101</v>
      </c>
      <c r="S135" s="6">
        <f ca="1">OFFSET(IND!V$28,$E135,0)</f>
        <v>0.71970956521100193</v>
      </c>
      <c r="T135" s="182">
        <f ca="1">OFFSET(IND!W$28,$E135,0)</f>
        <v>0.73826332043308662</v>
      </c>
      <c r="U135" s="6">
        <f ca="1">OFFSET(IND!X$28,$E135,0)</f>
        <v>0.7530546496818018</v>
      </c>
      <c r="V135" s="6">
        <f ca="1">OFFSET(IND!Y$28,$E135,0)</f>
        <v>0.76792507821326295</v>
      </c>
      <c r="W135" s="6">
        <f ca="1">OFFSET(IND!Z$28,$E135,0)</f>
        <v>0.7955357141697571</v>
      </c>
      <c r="X135" s="6">
        <f ca="1">OFFSET(IND!AA$28,$E135,0)</f>
        <v>0.8192067142407472</v>
      </c>
      <c r="Y135" s="6">
        <f ca="1">OFFSET(IND!AB$28,$E135,0)</f>
        <v>0.84176313448322826</v>
      </c>
      <c r="Z135" s="6">
        <f ca="1">OFFSET(IND!AC$28,$E135,0)</f>
        <v>0.88352314386711817</v>
      </c>
      <c r="AA135" s="6">
        <f ca="1">OFFSET(IND!AD$28,$E135,0)</f>
        <v>0.91199175282708067</v>
      </c>
      <c r="AB135" s="6">
        <f ca="1">OFFSET(IND!AE$28,$E135,0)</f>
        <v>0.94156825264166077</v>
      </c>
      <c r="AC135" s="6">
        <f ca="1">OFFSET(IND!AF$28,$E135,0)</f>
        <v>0.97246190050928027</v>
      </c>
      <c r="AD135" s="6">
        <f ca="1">OFFSET(IND!AG$28,$E135,0)</f>
        <v>1.0137291686018755</v>
      </c>
      <c r="AE135" s="6">
        <f ca="1">OFFSET(IND!AH$28,$E135,0)</f>
        <v>1.0515862632050177</v>
      </c>
      <c r="AF135" s="6">
        <f ca="1">OFFSET(IND!AI$28,$E135,0)</f>
        <v>1.075444660161194</v>
      </c>
      <c r="AG135" s="6">
        <f ca="1">OFFSET(IND!AJ$28,$E135,0)</f>
        <v>1.1005768113691514</v>
      </c>
      <c r="AH135" s="6">
        <f ca="1">OFFSET(IND!AK$28,$E135,0)</f>
        <v>1.1252715096222186</v>
      </c>
      <c r="AI135" s="6">
        <f ca="1">OFFSET(IND!AL$28,$E135,0)</f>
        <v>1.1536426322519469</v>
      </c>
      <c r="AJ135" s="6">
        <f ca="1">OFFSET(IND!AM$28,$E135,0)</f>
        <v>1.3399481221556047</v>
      </c>
      <c r="AK135" s="6">
        <f ca="1">OFFSET(IND!AN$28,$E135,0)</f>
        <v>1.5855318969552732</v>
      </c>
      <c r="AL135" s="6">
        <f ca="1">OFFSET(IND!AO$28,$E135,0)</f>
        <v>2.0075414475092681</v>
      </c>
      <c r="AM135" s="6">
        <f ca="1">OFFSET(IND!AP$28,$E135,0)</f>
        <v>2.4394307122125904</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3.4098998028401781</v>
      </c>
      <c r="O136" s="182">
        <f ca="1">OFFSET(IND!R$28,$E136,0)</f>
        <v>3.0320579195104549</v>
      </c>
      <c r="P136" s="6">
        <f ca="1">OFFSET(IND!S$28,$E136,0)</f>
        <v>3.3607210943016192</v>
      </c>
      <c r="Q136" s="6">
        <f ca="1">OFFSET(IND!T$28,$E136,0)</f>
        <v>3.3825274037294468</v>
      </c>
      <c r="R136" s="6">
        <f ca="1">OFFSET(IND!U$28,$E136,0)</f>
        <v>3.4324050257365544</v>
      </c>
      <c r="S136" s="6">
        <f ca="1">OFFSET(IND!V$28,$E136,0)</f>
        <v>3.4829557266452129</v>
      </c>
      <c r="T136" s="182">
        <f ca="1">OFFSET(IND!W$28,$E136,0)</f>
        <v>3.5327144515129261</v>
      </c>
      <c r="U136" s="6">
        <f ca="1">OFFSET(IND!X$28,$E136,0)</f>
        <v>3.6453629266448404</v>
      </c>
      <c r="V136" s="6">
        <f ca="1">OFFSET(IND!Y$28,$E136,0)</f>
        <v>3.7553004375660319</v>
      </c>
      <c r="W136" s="6">
        <f ca="1">OFFSET(IND!Z$28,$E136,0)</f>
        <v>3.9761824376792894</v>
      </c>
      <c r="X136" s="6">
        <f ca="1">OFFSET(IND!AA$28,$E136,0)</f>
        <v>4.1478067202693598</v>
      </c>
      <c r="Y136" s="6">
        <f ca="1">OFFSET(IND!AB$28,$E136,0)</f>
        <v>4.2999297862796162</v>
      </c>
      <c r="Z136" s="6">
        <f ca="1">OFFSET(IND!AC$28,$E136,0)</f>
        <v>4.4714154037878746</v>
      </c>
      <c r="AA136" s="6">
        <f ca="1">OFFSET(IND!AD$28,$E136,0)</f>
        <v>4.6546796160907</v>
      </c>
      <c r="AB136" s="6">
        <f ca="1">OFFSET(IND!AE$28,$E136,0)</f>
        <v>4.8563243851028037</v>
      </c>
      <c r="AC136" s="6">
        <f ca="1">OFFSET(IND!AF$28,$E136,0)</f>
        <v>5.0570992374109718</v>
      </c>
      <c r="AD136" s="6">
        <f ca="1">OFFSET(IND!AG$28,$E136,0)</f>
        <v>5.4269715809213466</v>
      </c>
      <c r="AE136" s="6">
        <f ca="1">OFFSET(IND!AH$28,$E136,0)</f>
        <v>5.7554651363218516</v>
      </c>
      <c r="AF136" s="6">
        <f ca="1">OFFSET(IND!AI$28,$E136,0)</f>
        <v>5.9438313123968722</v>
      </c>
      <c r="AG136" s="6">
        <f ca="1">OFFSET(IND!AJ$28,$E136,0)</f>
        <v>6.1887398532794382</v>
      </c>
      <c r="AH136" s="6">
        <f ca="1">OFFSET(IND!AK$28,$E136,0)</f>
        <v>6.4262185209137224</v>
      </c>
      <c r="AI136" s="6">
        <f ca="1">OFFSET(IND!AL$28,$E136,0)</f>
        <v>6.7049706708586001</v>
      </c>
      <c r="AJ136" s="6">
        <f ca="1">OFFSET(IND!AM$28,$E136,0)</f>
        <v>8.2005665492708459</v>
      </c>
      <c r="AK136" s="6">
        <f ca="1">OFFSET(IND!AN$28,$E136,0)</f>
        <v>10.014335026524435</v>
      </c>
      <c r="AL136" s="6">
        <f ca="1">OFFSET(IND!AO$28,$E136,0)</f>
        <v>13.270670615716703</v>
      </c>
      <c r="AM136" s="6">
        <f ca="1">OFFSET(IND!AP$28,$E136,0)</f>
        <v>16.580034971382602</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0.44894404120631154</v>
      </c>
      <c r="O137" s="182">
        <f ca="1">OFFSET(IND!R$28,$E137,0)</f>
        <v>0.39919775191717721</v>
      </c>
      <c r="P137" s="6">
        <f ca="1">OFFSET(IND!S$28,$E137,0)</f>
        <v>0.41352263644649301</v>
      </c>
      <c r="Q137" s="6">
        <f ca="1">OFFSET(IND!T$28,$E137,0)</f>
        <v>0.41620581137018814</v>
      </c>
      <c r="R137" s="6">
        <f ca="1">OFFSET(IND!U$28,$E137,0)</f>
        <v>0.42234304358116609</v>
      </c>
      <c r="S137" s="6">
        <f ca="1">OFFSET(IND!V$28,$E137,0)</f>
        <v>0.42856309532821846</v>
      </c>
      <c r="T137" s="182">
        <f ca="1">OFFSET(IND!W$28,$E137,0)</f>
        <v>0.43468569774482518</v>
      </c>
      <c r="U137" s="6">
        <f ca="1">OFFSET(IND!X$28,$E137,0)</f>
        <v>0.44854662018412289</v>
      </c>
      <c r="V137" s="6">
        <f ca="1">OFFSET(IND!Y$28,$E137,0)</f>
        <v>0.46207396984654514</v>
      </c>
      <c r="W137" s="6">
        <f ca="1">OFFSET(IND!Z$28,$E137,0)</f>
        <v>0.4892525736245506</v>
      </c>
      <c r="X137" s="6">
        <f ca="1">OFFSET(IND!AA$28,$E137,0)</f>
        <v>0.51037022183856651</v>
      </c>
      <c r="Y137" s="6">
        <f ca="1">OFFSET(IND!AB$28,$E137,0)</f>
        <v>0.52908832713672638</v>
      </c>
      <c r="Z137" s="6">
        <f ca="1">OFFSET(IND!AC$28,$E137,0)</f>
        <v>0.55018891319395957</v>
      </c>
      <c r="AA137" s="6">
        <f ca="1">OFFSET(IND!AD$28,$E137,0)</f>
        <v>0.57273880594354021</v>
      </c>
      <c r="AB137" s="6">
        <f ca="1">OFFSET(IND!AE$28,$E137,0)</f>
        <v>0.59755034911173566</v>
      </c>
      <c r="AC137" s="6">
        <f ca="1">OFFSET(IND!AF$28,$E137,0)</f>
        <v>0.62225485267777236</v>
      </c>
      <c r="AD137" s="6">
        <f ca="1">OFFSET(IND!AG$28,$E137,0)</f>
        <v>0.66776609337441739</v>
      </c>
      <c r="AE137" s="6">
        <f ca="1">OFFSET(IND!AH$28,$E137,0)</f>
        <v>0.70818584772869164</v>
      </c>
      <c r="AF137" s="6">
        <f ca="1">OFFSET(IND!AI$28,$E137,0)</f>
        <v>0.73136351572380198</v>
      </c>
      <c r="AG137" s="6">
        <f ca="1">OFFSET(IND!AJ$28,$E137,0)</f>
        <v>0.76149848458085556</v>
      </c>
      <c r="AH137" s="6">
        <f ca="1">OFFSET(IND!AK$28,$E137,0)</f>
        <v>0.79071923869414407</v>
      </c>
      <c r="AI137" s="6">
        <f ca="1">OFFSET(IND!AL$28,$E137,0)</f>
        <v>0.82501852171283452</v>
      </c>
      <c r="AJ137" s="6">
        <f ca="1">OFFSET(IND!AM$28,$E137,0)</f>
        <v>1.0090453223147042</v>
      </c>
      <c r="AK137" s="6">
        <f ca="1">OFFSET(IND!AN$28,$E137,0)</f>
        <v>1.2322219268503176</v>
      </c>
      <c r="AL137" s="6">
        <f ca="1">OFFSET(IND!AO$28,$E137,0)</f>
        <v>1.6329003646655087</v>
      </c>
      <c r="AM137" s="6">
        <f ca="1">OFFSET(IND!AP$28,$E137,0)</f>
        <v>2.0401037698029993</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25.927283403209543</v>
      </c>
      <c r="Q138" s="6">
        <f ca="1">OFFSET(IND!T$28,$E138,0)</f>
        <v>26.398269503359771</v>
      </c>
      <c r="R138" s="6">
        <f ca="1">OFFSET(IND!U$28,$E138,0)</f>
        <v>27.101882531740539</v>
      </c>
      <c r="S138" s="6">
        <f ca="1">OFFSET(IND!V$28,$E138,0)</f>
        <v>27.834823339582286</v>
      </c>
      <c r="T138" s="182">
        <f ca="1">OFFSET(IND!W$28,$E138,0)</f>
        <v>28.574944466934635</v>
      </c>
      <c r="U138" s="6">
        <f ca="1">OFFSET(IND!X$28,$E138,0)</f>
        <v>29.946377157693778</v>
      </c>
      <c r="V138" s="6">
        <f ca="1">OFFSET(IND!Y$28,$E138,0)</f>
        <v>31.355483069983897</v>
      </c>
      <c r="W138" s="6">
        <f ca="1">OFFSET(IND!Z$28,$E138,0)</f>
        <v>34.062367684638033</v>
      </c>
      <c r="X138" s="6">
        <f ca="1">OFFSET(IND!AA$28,$E138,0)</f>
        <v>36.852086724515168</v>
      </c>
      <c r="Y138" s="6">
        <f ca="1">OFFSET(IND!AB$28,$E138,0)</f>
        <v>39.664640517202614</v>
      </c>
      <c r="Z138" s="6">
        <f ca="1">OFFSET(IND!AC$28,$E138,0)</f>
        <v>42.705173311880422</v>
      </c>
      <c r="AA138" s="6">
        <f ca="1">OFFSET(IND!AD$28,$E138,0)</f>
        <v>45.91741349516618</v>
      </c>
      <c r="AB138" s="6">
        <f ca="1">OFFSET(IND!AE$28,$E138,0)</f>
        <v>49.327516207736757</v>
      </c>
      <c r="AC138" s="6">
        <f ca="1">OFFSET(IND!AF$28,$E138,0)</f>
        <v>52.988499640574055</v>
      </c>
      <c r="AD138" s="6">
        <f ca="1">OFFSET(IND!AG$28,$E138,0)</f>
        <v>59.313175320755462</v>
      </c>
      <c r="AE138" s="6">
        <f ca="1">OFFSET(IND!AH$28,$E138,0)</f>
        <v>67.163812434410261</v>
      </c>
      <c r="AF138" s="6">
        <f ca="1">OFFSET(IND!AI$28,$E138,0)</f>
        <v>74.464088815742116</v>
      </c>
      <c r="AG138" s="6">
        <f ca="1">OFFSET(IND!AJ$28,$E138,0)</f>
        <v>81.72432427190175</v>
      </c>
      <c r="AH138" s="6">
        <f ca="1">OFFSET(IND!AK$28,$E138,0)</f>
        <v>88.643566987266937</v>
      </c>
      <c r="AI138" s="6">
        <f ca="1">OFFSET(IND!AL$28,$E138,0)</f>
        <v>95.850493245536995</v>
      </c>
      <c r="AJ138" s="6">
        <f ca="1">OFFSET(IND!AM$28,$E138,0)</f>
        <v>131.85105956848179</v>
      </c>
      <c r="AK138" s="6">
        <f ca="1">OFFSET(IND!AN$28,$E138,0)</f>
        <v>168.51152305020071</v>
      </c>
      <c r="AL138" s="6">
        <f ca="1">OFFSET(IND!AO$28,$E138,0)</f>
        <v>241.06256999506812</v>
      </c>
      <c r="AM138" s="6">
        <f ca="1">OFFSET(IND!AP$28,$E138,0)</f>
        <v>313.72359979973174</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09375" defaultRowHeight="14.4"/>
  <cols>
    <col min="2" max="2" width="13.109375" customWidth="1"/>
    <col min="3" max="3" width="25.44140625" customWidth="1"/>
    <col min="4" max="4" width="21.88671875" customWidth="1"/>
  </cols>
  <sheetData>
    <row r="1" spans="1:48">
      <c r="A1" t="str">
        <f>IF(AGR,"TS DATA","")</f>
        <v>TS DATA</v>
      </c>
      <c r="B1" t="s">
        <v>17</v>
      </c>
    </row>
    <row r="2" spans="1:48" ht="15" thickBot="1">
      <c r="A2" t="s">
        <v>16</v>
      </c>
      <c r="B2" s="311" t="s">
        <v>197</v>
      </c>
      <c r="C2" s="311"/>
    </row>
    <row r="3" spans="1:48">
      <c r="A3" t="s">
        <v>16</v>
      </c>
    </row>
    <row r="4" spans="1:48" ht="1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104.58379244227739</v>
      </c>
      <c r="U6" s="112" cm="1">
        <f t="array" ref="U6">INDEX(Drivers!$C$7:$AG$25,$D$6,MATCH(U$4,Drivers!$C$5:$AG$5,0))</f>
        <v>106.79692272940403</v>
      </c>
      <c r="V6" s="112" cm="1">
        <f t="array" ref="V6">INDEX(Drivers!$C$7:$AG$25,$D$6,MATCH(V$4,Drivers!$C$5:$AG$5,0))</f>
        <v>109.33123750598057</v>
      </c>
      <c r="W6" s="112" cm="1">
        <f t="array" ref="W6">INDEX(Drivers!$C$7:$AG$25,$D$6,MATCH(W$4,Drivers!$C$5:$AG$5,0))</f>
        <v>111.66638910001942</v>
      </c>
      <c r="X6" s="112" cm="1">
        <f t="array" ref="X6">INDEX(Drivers!$C$7:$AG$25,$D$6,MATCH(X$4,Drivers!$C$5:$AG$5,0))</f>
        <v>113.90838953579963</v>
      </c>
      <c r="Y6" s="112" cm="1">
        <f t="array" ref="Y6">INDEX(Drivers!$C$7:$AG$25,$D$6,MATCH(Y$4,Drivers!$C$5:$AG$5,0))</f>
        <v>116.07790095436678</v>
      </c>
      <c r="Z6" s="112" cm="1">
        <f t="array" ref="Z6">INDEX(Drivers!$C$7:$AG$25,$D$6,MATCH(Z$4,Drivers!$C$5:$AG$5,0))</f>
        <v>118.0247229622309</v>
      </c>
      <c r="AA6" s="112" cm="1">
        <f t="array" ref="AA6">INDEX(Drivers!$C$7:$AG$25,$D$6,MATCH(AA$4,Drivers!$C$5:$AG$5,0))</f>
        <v>121.86868897890483</v>
      </c>
      <c r="AB6" s="112" cm="1">
        <f t="array" ref="AB6">INDEX(Drivers!$C$7:$AG$25,$D$6,MATCH(AB$4,Drivers!$C$5:$AG$5,0))</f>
        <v>125.29403503073209</v>
      </c>
      <c r="AC6" s="112" cm="1">
        <f t="array" ref="AC6">INDEX(Drivers!$C$7:$AG$25,$D$6,MATCH(AC$4,Drivers!$C$5:$AG$5,0))</f>
        <v>128.22990244417002</v>
      </c>
      <c r="AD6" s="112" cm="1">
        <f t="array" ref="AD6">INDEX(Drivers!$C$7:$AG$25,$D$6,MATCH(AD$4,Drivers!$C$5:$AG$5,0))</f>
        <v>131.35710256704982</v>
      </c>
      <c r="AE6" s="112" cm="1">
        <f t="array" ref="AE6">INDEX(Drivers!$C$7:$AG$25,$D$6,MATCH(AE$4,Drivers!$C$5:$AG$5,0))</f>
        <v>134.42679271077947</v>
      </c>
      <c r="AF6" s="112" cm="1">
        <f t="array" ref="AF6">INDEX(Drivers!$C$7:$AG$25,$D$6,MATCH(AF$4,Drivers!$C$5:$AG$5,0))</f>
        <v>137.4402008805321</v>
      </c>
      <c r="AG6" s="112" cm="1">
        <f t="array" ref="AG6">INDEX(Drivers!$C$7:$AG$25,$D$6,MATCH(AG$4,Drivers!$C$5:$AG$5,0))</f>
        <v>140.58379638182541</v>
      </c>
      <c r="AH6" s="112" cm="1">
        <f t="array" ref="AH6">INDEX(Drivers!$C$7:$AG$25,$D$6,MATCH(AH$4,Drivers!$C$5:$AG$5,0))</f>
        <v>145.85486500292669</v>
      </c>
      <c r="AI6" s="112" cm="1">
        <f t="array" ref="AI6">INDEX(Drivers!$C$7:$AG$25,$D$6,MATCH(AI$4,Drivers!$C$5:$AG$5,0))</f>
        <v>151.18052328222458</v>
      </c>
      <c r="AJ6" s="112" cm="1">
        <f t="array" ref="AJ6">INDEX(Drivers!$C$7:$AG$25,$D$6,MATCH(AJ$4,Drivers!$C$5:$AG$5,0))</f>
        <v>154.60955268098056</v>
      </c>
      <c r="AK6" s="112" cm="1">
        <f t="array" ref="AK6">INDEX(Drivers!$C$7:$AG$25,$D$6,MATCH(AK$4,Drivers!$C$5:$AG$5,0))</f>
        <v>157.61414586411883</v>
      </c>
      <c r="AL6" s="112" cm="1">
        <f t="array" ref="AL6">INDEX(Drivers!$C$7:$AG$25,$D$6,MATCH(AL$4,Drivers!$C$5:$AG$5,0))</f>
        <v>160.18404927267753</v>
      </c>
      <c r="AM6" s="112" cm="1">
        <f t="array" ref="AM6">INDEX(Drivers!$C$7:$AG$25,$D$6,MATCH(AM$4,Drivers!$C$5:$AG$5,0))</f>
        <v>163.02931159628579</v>
      </c>
      <c r="AN6" s="112" cm="1">
        <f t="array" ref="AN6">INDEX(Drivers!$C$7:$AG$25,$D$6,MATCH(AN$4,Drivers!$C$5:$AG$5,0))</f>
        <v>181.49005205720482</v>
      </c>
      <c r="AO6" s="112" cm="1">
        <f t="array" ref="AO6">INDEX(Drivers!$C$7:$AG$25,$D$6,MATCH(AO$4,Drivers!$C$5:$AG$5,0))</f>
        <v>204.09202073102716</v>
      </c>
      <c r="AP6" s="112">
        <f>AO6</f>
        <v>204.09202073102716</v>
      </c>
      <c r="AQ6" s="112"/>
      <c r="AR6" s="112"/>
      <c r="AS6" s="18"/>
      <c r="AT6" s="18"/>
      <c r="AU6" s="18"/>
      <c r="AV6" s="18"/>
    </row>
    <row r="7" spans="1:48">
      <c r="A7" t="s">
        <v>16</v>
      </c>
      <c r="B7" s="19"/>
    </row>
    <row r="8" spans="1:48" ht="1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1.6">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2.8325055849622065</v>
      </c>
      <c r="U22" s="3">
        <f t="shared" si="2"/>
        <v>2.8924451200674679</v>
      </c>
      <c r="V22" s="3">
        <f t="shared" si="2"/>
        <v>2.9610834873619725</v>
      </c>
      <c r="W22" s="3">
        <f t="shared" si="2"/>
        <v>3.024327798716421</v>
      </c>
      <c r="X22" s="3">
        <f t="shared" si="2"/>
        <v>3.0850492413753314</v>
      </c>
      <c r="Y22" s="3">
        <f t="shared" si="2"/>
        <v>3.1438074204987592</v>
      </c>
      <c r="Z22" s="3">
        <f t="shared" si="2"/>
        <v>3.1965343687325976</v>
      </c>
      <c r="AA22" s="3">
        <f t="shared" si="2"/>
        <v>3.3006428061527</v>
      </c>
      <c r="AB22" s="3">
        <f t="shared" si="2"/>
        <v>3.3934135079570349</v>
      </c>
      <c r="AC22" s="3">
        <f t="shared" si="2"/>
        <v>3.4729273661857007</v>
      </c>
      <c r="AD22" s="3">
        <f t="shared" si="2"/>
        <v>3.5576232029544848</v>
      </c>
      <c r="AE22" s="3">
        <f t="shared" si="2"/>
        <v>3.6407614624607714</v>
      </c>
      <c r="AF22" s="3">
        <f t="shared" si="2"/>
        <v>3.722375403505279</v>
      </c>
      <c r="AG22" s="3">
        <f t="shared" si="2"/>
        <v>3.8075152861423507</v>
      </c>
      <c r="AH22" s="3">
        <f t="shared" si="2"/>
        <v>3.9502747994410186</v>
      </c>
      <c r="AI22" s="3">
        <f t="shared" si="2"/>
        <v>4.0945127971980551</v>
      </c>
      <c r="AJ22" s="3">
        <f t="shared" si="2"/>
        <v>4.1873832572967036</v>
      </c>
      <c r="AK22" s="3">
        <f t="shared" si="2"/>
        <v>4.2687584567710939</v>
      </c>
      <c r="AL22" s="3">
        <f t="shared" si="2"/>
        <v>4.3383606923332971</v>
      </c>
      <c r="AM22" s="3">
        <f t="shared" si="2"/>
        <v>4.4154206385649379</v>
      </c>
      <c r="AN22" s="112">
        <f t="shared" si="2"/>
        <v>4.9154039460831775</v>
      </c>
      <c r="AO22" s="3">
        <f t="shared" si="2"/>
        <v>5.5275466213937623</v>
      </c>
      <c r="AP22" s="3">
        <f t="shared" si="2"/>
        <v>5.5275466213937623</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4.3373990277026877</v>
      </c>
      <c r="U23" s="3">
        <f t="shared" si="3"/>
        <v>4.4291840828378852</v>
      </c>
      <c r="V23" s="3">
        <f t="shared" si="3"/>
        <v>4.5342896081885993</v>
      </c>
      <c r="W23" s="3">
        <f t="shared" si="3"/>
        <v>4.6311352476227654</v>
      </c>
      <c r="X23" s="3">
        <f t="shared" si="3"/>
        <v>4.7241176331642851</v>
      </c>
      <c r="Y23" s="3">
        <f t="shared" si="3"/>
        <v>4.8140936848806799</v>
      </c>
      <c r="Z23" s="3">
        <f t="shared" si="3"/>
        <v>4.8948341484537572</v>
      </c>
      <c r="AA23" s="3">
        <f t="shared" si="3"/>
        <v>5.0542547821283854</v>
      </c>
      <c r="AB23" s="3">
        <f t="shared" si="3"/>
        <v>5.1963140083984678</v>
      </c>
      <c r="AC23" s="3">
        <f t="shared" si="3"/>
        <v>5.3180731086102702</v>
      </c>
      <c r="AD23" s="3">
        <f t="shared" si="3"/>
        <v>5.4477673418720522</v>
      </c>
      <c r="AE23" s="3">
        <f t="shared" si="3"/>
        <v>5.5750764662959931</v>
      </c>
      <c r="AF23" s="3">
        <f t="shared" si="3"/>
        <v>5.7000514108866689</v>
      </c>
      <c r="AG23" s="3">
        <f t="shared" si="3"/>
        <v>5.8304256089568494</v>
      </c>
      <c r="AH23" s="3">
        <f t="shared" si="3"/>
        <v>6.0490324062264875</v>
      </c>
      <c r="AI23" s="3">
        <f t="shared" si="3"/>
        <v>6.2699031979914039</v>
      </c>
      <c r="AJ23" s="3">
        <f t="shared" si="3"/>
        <v>6.4121151835467849</v>
      </c>
      <c r="AK23" s="3">
        <f t="shared" si="3"/>
        <v>6.536724544585006</v>
      </c>
      <c r="AL23" s="3">
        <f t="shared" si="3"/>
        <v>6.6433060357058649</v>
      </c>
      <c r="AM23" s="3">
        <f t="shared" si="3"/>
        <v>6.7613074750090814</v>
      </c>
      <c r="AN23" s="3">
        <f t="shared" si="3"/>
        <v>7.5269289528308523</v>
      </c>
      <c r="AO23" s="3">
        <f t="shared" si="3"/>
        <v>8.464299406327374</v>
      </c>
      <c r="AP23" s="3">
        <f t="shared" si="3"/>
        <v>8.464299406327374</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16.479300913551285</v>
      </c>
      <c r="U24" s="3">
        <f t="shared" si="4"/>
        <v>16.828024545681792</v>
      </c>
      <c r="V24" s="3">
        <f t="shared" si="4"/>
        <v>17.227357318357011</v>
      </c>
      <c r="W24" s="3">
        <f t="shared" si="4"/>
        <v>17.595307886014655</v>
      </c>
      <c r="X24" s="3">
        <f t="shared" si="4"/>
        <v>17.948580596505881</v>
      </c>
      <c r="Y24" s="3">
        <f t="shared" si="4"/>
        <v>18.290431189863224</v>
      </c>
      <c r="Z24" s="3">
        <f t="shared" si="4"/>
        <v>18.597192543066434</v>
      </c>
      <c r="AA24" s="3">
        <f t="shared" si="4"/>
        <v>19.202887471610904</v>
      </c>
      <c r="AB24" s="3">
        <f t="shared" si="4"/>
        <v>19.742620321251646</v>
      </c>
      <c r="AC24" s="3">
        <f t="shared" si="4"/>
        <v>20.205225868617273</v>
      </c>
      <c r="AD24" s="3">
        <f t="shared" si="4"/>
        <v>20.697979770903554</v>
      </c>
      <c r="AE24" s="3">
        <f t="shared" si="4"/>
        <v>21.181671807772492</v>
      </c>
      <c r="AF24" s="3">
        <f t="shared" si="4"/>
        <v>21.656495476383625</v>
      </c>
      <c r="AG24" s="3">
        <f t="shared" si="4"/>
        <v>22.151832803578856</v>
      </c>
      <c r="AH24" s="3">
        <f t="shared" si="4"/>
        <v>22.982396736236471</v>
      </c>
      <c r="AI24" s="3">
        <f t="shared" si="4"/>
        <v>23.82156237842462</v>
      </c>
      <c r="AJ24" s="3">
        <f t="shared" si="4"/>
        <v>24.361875614193934</v>
      </c>
      <c r="AK24" s="3">
        <f t="shared" si="4"/>
        <v>24.835310302604842</v>
      </c>
      <c r="AL24" s="3">
        <f t="shared" si="4"/>
        <v>25.24025078716199</v>
      </c>
      <c r="AM24" s="3">
        <f t="shared" si="4"/>
        <v>25.688579662160564</v>
      </c>
      <c r="AN24" s="3">
        <f t="shared" si="4"/>
        <v>28.597444315451494</v>
      </c>
      <c r="AO24" s="3">
        <f t="shared" si="4"/>
        <v>32.158843594600327</v>
      </c>
      <c r="AP24" s="3">
        <f t="shared" si="4"/>
        <v>32.158843594600327</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5.6780337194991439</v>
      </c>
      <c r="U25" s="3">
        <f t="shared" si="5"/>
        <v>5.7981883639473804</v>
      </c>
      <c r="V25" s="3">
        <f t="shared" si="5"/>
        <v>5.9357806659780099</v>
      </c>
      <c r="W25" s="3">
        <f t="shared" si="5"/>
        <v>6.0625600567561051</v>
      </c>
      <c r="X25" s="3">
        <f t="shared" si="5"/>
        <v>6.184282111160643</v>
      </c>
      <c r="Y25" s="3">
        <f t="shared" si="5"/>
        <v>6.3020686123172318</v>
      </c>
      <c r="Z25" s="3">
        <f t="shared" si="5"/>
        <v>6.4077649228867353</v>
      </c>
      <c r="AA25" s="3">
        <f t="shared" si="5"/>
        <v>6.6164604401326779</v>
      </c>
      <c r="AB25" s="3">
        <f t="shared" si="5"/>
        <v>6.8024283604867142</v>
      </c>
      <c r="AC25" s="3">
        <f t="shared" si="5"/>
        <v>6.9618216448589543</v>
      </c>
      <c r="AD25" s="3">
        <f t="shared" si="5"/>
        <v>7.1316027106501334</v>
      </c>
      <c r="AE25" s="3">
        <f t="shared" si="5"/>
        <v>7.2982614608970335</v>
      </c>
      <c r="AF25" s="3">
        <f t="shared" si="5"/>
        <v>7.4618645661096625</v>
      </c>
      <c r="AG25" s="3">
        <f t="shared" si="5"/>
        <v>7.6325357651547803</v>
      </c>
      <c r="AH25" s="3">
        <f t="shared" si="5"/>
        <v>7.9187111339140044</v>
      </c>
      <c r="AI25" s="3">
        <f t="shared" si="5"/>
        <v>8.2078502689771469</v>
      </c>
      <c r="AJ25" s="3">
        <f t="shared" si="5"/>
        <v>8.3940181645622722</v>
      </c>
      <c r="AK25" s="3">
        <f t="shared" si="5"/>
        <v>8.5571426890114353</v>
      </c>
      <c r="AL25" s="3">
        <f t="shared" si="5"/>
        <v>8.6966671589976023</v>
      </c>
      <c r="AM25" s="3">
        <f t="shared" si="5"/>
        <v>8.8511413374242913</v>
      </c>
      <c r="AN25" s="3">
        <f t="shared" si="5"/>
        <v>9.8534066442773938</v>
      </c>
      <c r="AO25" s="3">
        <f t="shared" si="5"/>
        <v>11.080506343572177</v>
      </c>
      <c r="AP25" s="3">
        <f t="shared" si="5"/>
        <v>11.080506343572177</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9.5356368781684306</v>
      </c>
      <c r="U26" s="3">
        <f t="shared" si="6"/>
        <v>9.7374234675557307</v>
      </c>
      <c r="V26" s="3">
        <f t="shared" si="6"/>
        <v>9.9684946964724723</v>
      </c>
      <c r="W26" s="3">
        <f t="shared" si="6"/>
        <v>10.181406823067235</v>
      </c>
      <c r="X26" s="3">
        <f t="shared" si="6"/>
        <v>10.385825706118306</v>
      </c>
      <c r="Y26" s="3">
        <f t="shared" si="6"/>
        <v>10.583635257745673</v>
      </c>
      <c r="Z26" s="3">
        <f t="shared" si="6"/>
        <v>10.761140656047854</v>
      </c>
      <c r="AA26" s="3">
        <f t="shared" si="6"/>
        <v>11.111621961525973</v>
      </c>
      <c r="AB26" s="3">
        <f t="shared" si="6"/>
        <v>11.423934752729449</v>
      </c>
      <c r="AC26" s="3">
        <f t="shared" si="6"/>
        <v>11.691618348086187</v>
      </c>
      <c r="AD26" s="3">
        <f t="shared" si="6"/>
        <v>11.976747086686901</v>
      </c>
      <c r="AE26" s="3">
        <f t="shared" si="6"/>
        <v>12.256632237679627</v>
      </c>
      <c r="AF26" s="3">
        <f t="shared" si="6"/>
        <v>12.531385766897136</v>
      </c>
      <c r="AG26" s="3">
        <f t="shared" si="6"/>
        <v>12.818009386983599</v>
      </c>
      <c r="AH26" s="3">
        <f t="shared" si="6"/>
        <v>13.298609632556749</v>
      </c>
      <c r="AI26" s="3">
        <f t="shared" si="6"/>
        <v>13.784187199622171</v>
      </c>
      <c r="AJ26" s="3">
        <f t="shared" si="6"/>
        <v>14.096835827363874</v>
      </c>
      <c r="AK26" s="3">
        <f t="shared" si="6"/>
        <v>14.370785632510211</v>
      </c>
      <c r="AL26" s="3">
        <f t="shared" si="6"/>
        <v>14.605101726273098</v>
      </c>
      <c r="AM26" s="3">
        <f t="shared" si="6"/>
        <v>14.864524220977874</v>
      </c>
      <c r="AN26" s="3">
        <f t="shared" si="6"/>
        <v>16.547719230707454</v>
      </c>
      <c r="AO26" s="3">
        <f t="shared" si="6"/>
        <v>18.608499022416208</v>
      </c>
      <c r="AP26" s="3">
        <f t="shared" si="6"/>
        <v>18.608499022416208</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0.199999999999999"/>
  <cols>
    <col min="1" max="1" width="12.109375" style="12" customWidth="1"/>
    <col min="2" max="2" width="9" style="12"/>
    <col min="3" max="3" width="10.88671875" style="12" customWidth="1"/>
    <col min="4" max="4" width="53.5546875" style="12" customWidth="1"/>
    <col min="5" max="5" width="10" style="12" customWidth="1"/>
    <col min="6" max="6" width="28.10937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8671875" defaultRowHeight="14.4"/>
  <cols>
    <col min="2" max="2" width="11.88671875" customWidth="1"/>
    <col min="3" max="3" width="34.88671875" customWidth="1"/>
    <col min="5" max="5" width="6.44140625" customWidth="1"/>
    <col min="6" max="6" width="9.6640625" customWidth="1"/>
    <col min="7" max="8" width="6.44140625" customWidth="1"/>
    <col min="9" max="9" width="9.109375" customWidth="1"/>
    <col min="10" max="10" width="8.88671875" style="2" customWidth="1"/>
    <col min="11" max="11" width="8.44140625" customWidth="1"/>
    <col min="12" max="12" width="8.33203125" customWidth="1"/>
    <col min="13" max="14" width="6.44140625" customWidth="1"/>
    <col min="15" max="15" width="7.109375" customWidth="1"/>
    <col min="16" max="29" width="6.44140625" customWidth="1"/>
    <col min="30" max="46" width="6.109375" customWidth="1"/>
    <col min="47" max="47" width="10.44140625" customWidth="1"/>
    <col min="48" max="48" width="6.109375" customWidth="1"/>
  </cols>
  <sheetData>
    <row r="1" spans="1:48">
      <c r="A1" t="s">
        <v>606</v>
      </c>
      <c r="B1" t="s">
        <v>17</v>
      </c>
      <c r="G1" t="s">
        <v>283</v>
      </c>
    </row>
    <row r="2" spans="1:48" ht="1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195.14349006680825</v>
      </c>
      <c r="T10" cm="1">
        <f t="array" ref="T10">INDEX(Drivers!$C$7:$AG$25,$G10,T$9)</f>
        <v>198.80004827283619</v>
      </c>
      <c r="U10" cm="1">
        <f t="array" ref="U10">INDEX(Drivers!$C$7:$AG$25,$G10,U$9)</f>
        <v>203.13948561844003</v>
      </c>
      <c r="V10" cm="1">
        <f t="array" ref="V10">INDEX(Drivers!$C$7:$AG$25,$G10,V$9)</f>
        <v>207.41184631154999</v>
      </c>
      <c r="W10" cm="1">
        <f t="array" ref="W10">INDEX(Drivers!$C$7:$AG$25,$G10,W$9)</f>
        <v>211.66535022086811</v>
      </c>
      <c r="X10" cm="1">
        <f t="array" ref="X10">INDEX(Drivers!$C$7:$AG$25,$G10,X$9)</f>
        <v>215.64647932536218</v>
      </c>
      <c r="Y10" cm="1">
        <f t="array" ref="Y10">INDEX(Drivers!$C$7:$AG$25,$G10,Y$9)</f>
        <v>219.18600308278104</v>
      </c>
      <c r="Z10" cm="1">
        <f t="array" ref="Z10">INDEX(Drivers!$C$7:$AG$25,$G10,Z$9)</f>
        <v>226.72056550635193</v>
      </c>
      <c r="AA10" cm="1">
        <f t="array" ref="AA10">INDEX(Drivers!$C$7:$AG$25,$G10,AA$9)</f>
        <v>232.61512562730391</v>
      </c>
      <c r="AB10" cm="1">
        <f t="array" ref="AB10">INDEX(Drivers!$C$7:$AG$25,$G10,AB$9)</f>
        <v>237.52435724971457</v>
      </c>
      <c r="AC10" cm="1">
        <f t="array" ref="AC10">INDEX(Drivers!$C$7:$AG$25,$G10,AC$9)</f>
        <v>242.62903049487812</v>
      </c>
      <c r="AD10" cm="1">
        <f t="array" ref="AD10">INDEX(Drivers!$C$7:$AG$25,$G10,AD$9)</f>
        <v>247.55914057880261</v>
      </c>
      <c r="AE10" cm="1">
        <f t="array" ref="AE10">INDEX(Drivers!$C$7:$AG$25,$G10,AE$9)</f>
        <v>252.25689033353157</v>
      </c>
      <c r="AF10" cm="1">
        <f t="array" ref="AF10">INDEX(Drivers!$C$7:$AG$25,$G10,AF$9)</f>
        <v>257.25889909683366</v>
      </c>
      <c r="AG10" cm="1">
        <f t="array" ref="AG10">INDEX(Drivers!$C$7:$AG$25,$G10,AG$9)</f>
        <v>267.39057123371276</v>
      </c>
      <c r="AH10" cm="1">
        <f t="array" ref="AH10">INDEX(Drivers!$C$7:$AG$25,$G10,AH$9)</f>
        <v>277.09918038164585</v>
      </c>
      <c r="AI10" cm="1">
        <f t="array" ref="AI10">INDEX(Drivers!$C$7:$AG$25,$G10,AI$9)</f>
        <v>282.42889422918751</v>
      </c>
      <c r="AJ10" cm="1">
        <f t="array" ref="AJ10">INDEX(Drivers!$C$7:$AG$25,$G10,AJ$9)</f>
        <v>286.33886748107659</v>
      </c>
      <c r="AK10" cm="1">
        <f t="array" ref="AK10">INDEX(Drivers!$C$7:$AG$25,$G10,AK$9)</f>
        <v>289.09548306868709</v>
      </c>
      <c r="AL10" cm="1">
        <f t="array" ref="AL10">INDEX(Drivers!$C$7:$AG$25,$G10,AL$9)</f>
        <v>292.35454576946177</v>
      </c>
      <c r="AM10" cm="1">
        <f t="array" ref="AM10">INDEX(Drivers!$C$7:$AG$25,$G10,AM$9)</f>
        <v>315.22085819834149</v>
      </c>
      <c r="AN10" cm="1">
        <f t="array" ref="AN10">INDEX(Drivers!$C$7:$AG$25,$G10,AN$9)</f>
        <v>341.81839400336349</v>
      </c>
      <c r="AO10">
        <f>FORECAST(AO$3,$AL10:$AN10,$AL$3:$AN$3)</f>
        <v>390.66037167457398</v>
      </c>
      <c r="AP10">
        <f>FORECAST(AP$3,$AL10:$AN10,$AL$3:$AN$3)</f>
        <v>440.12421990847724</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77.799930918613228</v>
      </c>
      <c r="T11" cm="1">
        <f t="array" ref="T11">INDEX(Drivers!$C$7:$AG$25,$G11,T$9)</f>
        <v>80.530302046256978</v>
      </c>
      <c r="U11" cm="1">
        <f t="array" ref="U11">INDEX(Drivers!$C$7:$AG$25,$G11,U$9)</f>
        <v>84.074652893799424</v>
      </c>
      <c r="V11" cm="1">
        <f t="array" ref="V11">INDEX(Drivers!$C$7:$AG$25,$G11,V$9)</f>
        <v>87.833466970301473</v>
      </c>
      <c r="W11" cm="1">
        <f t="array" ref="W11">INDEX(Drivers!$C$7:$AG$25,$G11,W$9)</f>
        <v>91.746893722903849</v>
      </c>
      <c r="X11" cm="1">
        <f t="array" ref="X11">INDEX(Drivers!$C$7:$AG$25,$G11,X$9)</f>
        <v>96.150215992621369</v>
      </c>
      <c r="Y11" cm="1">
        <f t="array" ref="Y11">INDEX(Drivers!$C$7:$AG$25,$G11,Y$9)</f>
        <v>100.6744974143681</v>
      </c>
      <c r="Z11" cm="1">
        <f t="array" ref="Z11">INDEX(Drivers!$C$7:$AG$25,$G11,Z$9)</f>
        <v>109.36561684412628</v>
      </c>
      <c r="AA11" cm="1">
        <f t="array" ref="AA11">INDEX(Drivers!$C$7:$AG$25,$G11,AA$9)</f>
        <v>118.32269658804452</v>
      </c>
      <c r="AB11" cm="1">
        <f t="array" ref="AB11">INDEX(Drivers!$C$7:$AG$25,$G11,AB$9)</f>
        <v>127.35309292726538</v>
      </c>
      <c r="AC11" cm="1">
        <f t="array" ref="AC11">INDEX(Drivers!$C$7:$AG$25,$G11,AC$9)</f>
        <v>137.11547197570431</v>
      </c>
      <c r="AD11" cm="1">
        <f t="array" ref="AD11">INDEX(Drivers!$C$7:$AG$25,$G11,AD$9)</f>
        <v>147.42915986578527</v>
      </c>
      <c r="AE11" cm="1">
        <f t="array" ref="AE11">INDEX(Drivers!$C$7:$AG$25,$G11,AE$9)</f>
        <v>158.37813411546162</v>
      </c>
      <c r="AF11" cm="1">
        <f t="array" ref="AF11">INDEX(Drivers!$C$7:$AG$25,$G11,AF$9)</f>
        <v>170.1326226787728</v>
      </c>
      <c r="AG11" cm="1">
        <f t="array" ref="AG11">INDEX(Drivers!$C$7:$AG$25,$G11,AG$9)</f>
        <v>190.43955094359913</v>
      </c>
      <c r="AH11" cm="1">
        <f t="array" ref="AH11">INDEX(Drivers!$C$7:$AG$25,$G11,AH$9)</f>
        <v>215.64595404814517</v>
      </c>
      <c r="AI11" cm="1">
        <f t="array" ref="AI11">INDEX(Drivers!$C$7:$AG$25,$G11,AI$9)</f>
        <v>239.08528853507337</v>
      </c>
      <c r="AJ11" cm="1">
        <f t="array" ref="AJ11">INDEX(Drivers!$C$7:$AG$25,$G11,AJ$9)</f>
        <v>262.39606177455647</v>
      </c>
      <c r="AK11" cm="1">
        <f t="array" ref="AK11">INDEX(Drivers!$C$7:$AG$25,$G11,AK$9)</f>
        <v>284.61199387493775</v>
      </c>
      <c r="AL11" cm="1">
        <f t="array" ref="AL11">INDEX(Drivers!$C$7:$AG$25,$G11,AL$9)</f>
        <v>307.75160481106496</v>
      </c>
      <c r="AM11" cm="1">
        <f t="array" ref="AM11">INDEX(Drivers!$C$7:$AG$25,$G11,AM$9)</f>
        <v>423.34028552460228</v>
      </c>
      <c r="AN11" cm="1">
        <f t="array" ref="AN11">INDEX(Drivers!$C$7:$AG$25,$G11,AN$9)</f>
        <v>541.04772851829568</v>
      </c>
      <c r="AO11">
        <f>FORECAST(AO$3,$AL11:$AN11,$AL$3:$AN$3)</f>
        <v>773.99072517883178</v>
      </c>
      <c r="AP11">
        <f>FORECAST(AP$3,$AL11:$AN11,$AL$3:$AN$3)</f>
        <v>1007.2868488860622</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118.31800019705089</v>
      </c>
      <c r="R12">
        <f t="shared" si="4"/>
        <v>105.20749883011216</v>
      </c>
      <c r="S12">
        <f t="shared" si="4"/>
        <v>108.98278379883153</v>
      </c>
      <c r="T12">
        <f t="shared" si="4"/>
        <v>111.51375038722684</v>
      </c>
      <c r="U12">
        <f t="shared" si="4"/>
        <v>115.07139611613219</v>
      </c>
      <c r="V12">
        <f t="shared" si="4"/>
        <v>118.77437093419734</v>
      </c>
      <c r="W12">
        <f t="shared" si="4"/>
        <v>122.57946958502519</v>
      </c>
      <c r="X12">
        <f t="shared" si="4"/>
        <v>126.48818921712517</v>
      </c>
      <c r="Y12">
        <f t="shared" si="4"/>
        <v>130.30284278201952</v>
      </c>
      <c r="Z12">
        <f t="shared" si="4"/>
        <v>137.96709042682056</v>
      </c>
      <c r="AA12">
        <f t="shared" si="4"/>
        <v>143.9221750555235</v>
      </c>
      <c r="AB12">
        <f t="shared" si="4"/>
        <v>149.20059905472306</v>
      </c>
      <c r="AC12">
        <f t="shared" si="4"/>
        <v>155.15087222968077</v>
      </c>
      <c r="AD12">
        <f t="shared" si="4"/>
        <v>161.50984356640379</v>
      </c>
      <c r="AE12">
        <f t="shared" si="4"/>
        <v>168.50659045023787</v>
      </c>
      <c r="AF12">
        <f t="shared" si="4"/>
        <v>175.47315263343586</v>
      </c>
      <c r="AG12">
        <f t="shared" si="4"/>
        <v>188.3071238767825</v>
      </c>
      <c r="AH12">
        <f t="shared" si="4"/>
        <v>199.70531819329409</v>
      </c>
      <c r="AI12">
        <f t="shared" si="4"/>
        <v>206.24131940934114</v>
      </c>
      <c r="AJ12">
        <f t="shared" si="4"/>
        <v>214.73924910342402</v>
      </c>
      <c r="AK12">
        <f t="shared" si="4"/>
        <v>222.97937422984126</v>
      </c>
      <c r="AL12">
        <f t="shared" si="4"/>
        <v>232.65162234242086</v>
      </c>
      <c r="AM12">
        <f t="shared" si="4"/>
        <v>284.54637693001854</v>
      </c>
      <c r="AN12">
        <f t="shared" si="4"/>
        <v>347.48120535821721</v>
      </c>
      <c r="AO12">
        <f t="shared" ref="AO12:AP14" si="5">FORECAST(AO$3,$AL12:$AN12,$AL$3:$AN$3)</f>
        <v>460.47077606724633</v>
      </c>
      <c r="AP12">
        <f t="shared" si="5"/>
        <v>575.3003590830449</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118.31800019705089</v>
      </c>
      <c r="R13">
        <f t="shared" si="6"/>
        <v>105.20749883011216</v>
      </c>
      <c r="S13">
        <f t="shared" si="6"/>
        <v>108.98278379883153</v>
      </c>
      <c r="T13">
        <f t="shared" si="6"/>
        <v>111.51375038722684</v>
      </c>
      <c r="U13">
        <f t="shared" si="6"/>
        <v>115.07139611613219</v>
      </c>
      <c r="V13">
        <f t="shared" si="6"/>
        <v>118.77437093419734</v>
      </c>
      <c r="W13">
        <f t="shared" si="6"/>
        <v>122.57946958502519</v>
      </c>
      <c r="X13">
        <f t="shared" si="6"/>
        <v>126.48818921712517</v>
      </c>
      <c r="Y13">
        <f t="shared" si="6"/>
        <v>130.30284278201952</v>
      </c>
      <c r="Z13">
        <f t="shared" si="6"/>
        <v>137.96709042682056</v>
      </c>
      <c r="AA13">
        <f t="shared" si="6"/>
        <v>143.9221750555235</v>
      </c>
      <c r="AB13">
        <f t="shared" si="6"/>
        <v>149.20059905472306</v>
      </c>
      <c r="AC13">
        <f t="shared" si="6"/>
        <v>155.15087222968077</v>
      </c>
      <c r="AD13">
        <f t="shared" si="6"/>
        <v>161.50984356640379</v>
      </c>
      <c r="AE13">
        <f t="shared" si="6"/>
        <v>168.50659045023787</v>
      </c>
      <c r="AF13">
        <f t="shared" si="6"/>
        <v>175.47315263343586</v>
      </c>
      <c r="AG13">
        <f t="shared" si="6"/>
        <v>188.3071238767825</v>
      </c>
      <c r="AH13">
        <f t="shared" si="6"/>
        <v>199.70531819329409</v>
      </c>
      <c r="AI13">
        <f t="shared" si="6"/>
        <v>206.24131940934114</v>
      </c>
      <c r="AJ13">
        <f t="shared" si="6"/>
        <v>214.73924910342402</v>
      </c>
      <c r="AK13">
        <f t="shared" si="6"/>
        <v>222.97937422984126</v>
      </c>
      <c r="AL13">
        <f t="shared" si="6"/>
        <v>232.65162234242086</v>
      </c>
      <c r="AM13">
        <f t="shared" si="6"/>
        <v>284.54637693001854</v>
      </c>
      <c r="AN13">
        <f t="shared" si="6"/>
        <v>347.48120535821721</v>
      </c>
      <c r="AO13">
        <f t="shared" si="5"/>
        <v>460.47077606724633</v>
      </c>
      <c r="AP13">
        <f t="shared" si="5"/>
        <v>575.3003590830449</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118.31800019705089</v>
      </c>
      <c r="R14" s="189" cm="1">
        <f t="array" ref="R14">INDEX(Drivers!$C$88:$AG$104,$G14,R$9)</f>
        <v>105.20749883011216</v>
      </c>
      <c r="S14" s="189" cm="1">
        <f t="array" ref="S14">INDEX(Drivers!$C$88:$AG$104,$G14,S$9)</f>
        <v>108.98278379883153</v>
      </c>
      <c r="T14" s="189" cm="1">
        <f t="array" ref="T14">INDEX(Drivers!$C$88:$AG$104,$G14,T$9)</f>
        <v>111.51375038722684</v>
      </c>
      <c r="U14" s="189" cm="1">
        <f t="array" ref="U14">INDEX(Drivers!$C$88:$AG$104,$G14,U$9)</f>
        <v>115.07139611613219</v>
      </c>
      <c r="V14" s="189" cm="1">
        <f t="array" ref="V14">INDEX(Drivers!$C$88:$AG$104,$G14,V$9)</f>
        <v>118.77437093419734</v>
      </c>
      <c r="W14" s="189" cm="1">
        <f t="array" ref="W14">INDEX(Drivers!$C$88:$AG$104,$G14,W$9)</f>
        <v>122.57946958502519</v>
      </c>
      <c r="X14" s="189" cm="1">
        <f t="array" ref="X14">INDEX(Drivers!$C$88:$AG$104,$G14,X$9)</f>
        <v>126.48818921712517</v>
      </c>
      <c r="Y14" s="189" cm="1">
        <f t="array" ref="Y14">INDEX(Drivers!$C$88:$AG$104,$G14,Y$9)</f>
        <v>130.30284278201952</v>
      </c>
      <c r="Z14" s="189" cm="1">
        <f t="array" ref="Z14">INDEX(Drivers!$C$88:$AG$104,$G14,Z$9)</f>
        <v>137.96709042682056</v>
      </c>
      <c r="AA14" s="189" cm="1">
        <f t="array" ref="AA14">INDEX(Drivers!$C$88:$AG$104,$G14,AA$9)</f>
        <v>143.9221750555235</v>
      </c>
      <c r="AB14" s="189" cm="1">
        <f t="array" ref="AB14">INDEX(Drivers!$C$88:$AG$104,$G14,AB$9)</f>
        <v>149.20059905472306</v>
      </c>
      <c r="AC14" s="189" cm="1">
        <f t="array" ref="AC14">INDEX(Drivers!$C$88:$AG$104,$G14,AC$9)</f>
        <v>155.15087222968077</v>
      </c>
      <c r="AD14" s="189" cm="1">
        <f t="array" ref="AD14">INDEX(Drivers!$C$88:$AG$104,$G14,AD$9)</f>
        <v>161.50984356640379</v>
      </c>
      <c r="AE14" s="189" cm="1">
        <f t="array" ref="AE14">INDEX(Drivers!$C$88:$AG$104,$G14,AE$9)</f>
        <v>168.50659045023787</v>
      </c>
      <c r="AF14" s="189" cm="1">
        <f t="array" ref="AF14">INDEX(Drivers!$C$88:$AG$104,$G14,AF$9)</f>
        <v>175.47315263343586</v>
      </c>
      <c r="AG14" s="189" cm="1">
        <f t="array" ref="AG14">INDEX(Drivers!$C$88:$AG$104,$G14,AG$9)</f>
        <v>188.3071238767825</v>
      </c>
      <c r="AH14" s="189" cm="1">
        <f t="array" ref="AH14">INDEX(Drivers!$C$88:$AG$104,$G14,AH$9)</f>
        <v>199.70531819329409</v>
      </c>
      <c r="AI14" s="189" cm="1">
        <f t="array" ref="AI14">INDEX(Drivers!$C$88:$AG$104,$G14,AI$9)</f>
        <v>206.24131940934114</v>
      </c>
      <c r="AJ14" s="189" cm="1">
        <f t="array" ref="AJ14">INDEX(Drivers!$C$88:$AG$104,$G14,AJ$9)</f>
        <v>214.73924910342402</v>
      </c>
      <c r="AK14" s="189" cm="1">
        <f t="array" ref="AK14">INDEX(Drivers!$C$88:$AG$104,$G14,AK$9)</f>
        <v>222.97937422984126</v>
      </c>
      <c r="AL14" s="189" cm="1">
        <f t="array" ref="AL14">INDEX(Drivers!$C$88:$AG$104,$G14,AL$9)</f>
        <v>232.65162234242086</v>
      </c>
      <c r="AM14" s="189" cm="1">
        <f t="array" ref="AM14">INDEX(Drivers!$C$88:$AG$104,$G14,AM$9)</f>
        <v>284.54637693001854</v>
      </c>
      <c r="AN14" s="189" cm="1">
        <f t="array" ref="AN14">INDEX(Drivers!$C$88:$AG$104,$G14,AN$9)</f>
        <v>347.48120535821721</v>
      </c>
      <c r="AO14">
        <f t="shared" si="5"/>
        <v>460.47077606724633</v>
      </c>
      <c r="AP14">
        <f t="shared" si="5"/>
        <v>575.3003590830449</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76.664784708124998</v>
      </c>
      <c r="T15" cm="1">
        <f t="array" ref="T15">INDEX(Drivers!$C$7:$AG$25,$G15,T$9)</f>
        <v>77.202853811689408</v>
      </c>
      <c r="U15" cm="1">
        <f t="array" ref="U15">INDEX(Drivers!$C$7:$AG$25,$G15,U$9)</f>
        <v>78.23524571586043</v>
      </c>
      <c r="V15" cm="1">
        <f t="array" ref="V15">INDEX(Drivers!$C$7:$AG$25,$G15,V$9)</f>
        <v>79.12379281917616</v>
      </c>
      <c r="W15" cm="1">
        <f t="array" ref="W15">INDEX(Drivers!$C$7:$AG$25,$G15,W$9)</f>
        <v>79.979736254937706</v>
      </c>
      <c r="X15" cm="1">
        <f t="array" ref="X15">INDEX(Drivers!$C$7:$AG$25,$G15,X$9)</f>
        <v>80.807667655183849</v>
      </c>
      <c r="Y15" cm="1">
        <f t="array" ref="Y15">INDEX(Drivers!$C$7:$AG$25,$G15,Y$9)</f>
        <v>81.616629948664766</v>
      </c>
      <c r="Z15" cm="1">
        <f t="array" ref="Z15">INDEX(Drivers!$C$7:$AG$25,$G15,Z$9)</f>
        <v>82.89660483415814</v>
      </c>
      <c r="AA15" cm="1">
        <f t="array" ref="AA15">INDEX(Drivers!$C$7:$AG$25,$G15,AA$9)</f>
        <v>83.594182700780109</v>
      </c>
      <c r="AB15" cm="1">
        <f t="array" ref="AB15">INDEX(Drivers!$C$7:$AG$25,$G15,AB$9)</f>
        <v>84.509874550406124</v>
      </c>
      <c r="AC15" cm="1">
        <f t="array" ref="AC15">INDEX(Drivers!$C$7:$AG$25,$G15,AC$9)</f>
        <v>85.71405778221866</v>
      </c>
      <c r="AD15" cm="1">
        <f t="array" ref="AD15">INDEX(Drivers!$C$7:$AG$25,$G15,AD$9)</f>
        <v>87.022540906371077</v>
      </c>
      <c r="AE15" cm="1">
        <f t="array" ref="AE15">INDEX(Drivers!$C$7:$AG$25,$G15,AE$9)</f>
        <v>88.40594874175261</v>
      </c>
      <c r="AF15" cm="1">
        <f t="array" ref="AF15">INDEX(Drivers!$C$7:$AG$25,$G15,AF$9)</f>
        <v>89.800006974030296</v>
      </c>
      <c r="AG15" cm="1">
        <f t="array" ref="AG15">INDEX(Drivers!$C$7:$AG$25,$G15,AG$9)</f>
        <v>71.408724714444347</v>
      </c>
      <c r="AH15" cm="1">
        <f t="array" ref="AH15">INDEX(Drivers!$C$7:$AG$25,$G15,AH$9)</f>
        <v>56.11156429130925</v>
      </c>
      <c r="AI15" cm="1">
        <f t="array" ref="AI15">INDEX(Drivers!$C$7:$AG$25,$G15,AI$9)</f>
        <v>54.268557276261291</v>
      </c>
      <c r="AJ15" cm="1">
        <f t="array" ref="AJ15">INDEX(Drivers!$C$7:$AG$25,$G15,AJ$9)</f>
        <v>56.071039798871034</v>
      </c>
      <c r="AK15" cm="1">
        <f t="array" ref="AK15">INDEX(Drivers!$C$7:$AG$25,$G15,AK$9)</f>
        <v>58.283702969458197</v>
      </c>
      <c r="AL15" cm="1">
        <f t="array" ref="AL15">INDEX(Drivers!$C$7:$AG$25,$G15,AL$9)</f>
        <v>58.354376084105645</v>
      </c>
      <c r="AM15" cm="1">
        <f t="array" ref="AM15">INDEX(Drivers!$C$7:$AG$25,$G15,AM$9)</f>
        <v>68.469763153483044</v>
      </c>
      <c r="AN15" cm="1">
        <f t="array" ref="AN15">INDEX(Drivers!$C$7:$AG$25,$G15,AN$9)</f>
        <v>81.309023925097122</v>
      </c>
      <c r="AO15">
        <f t="shared" ref="AO15:AP25" si="7">FORECAST(AO$3,$AL15:$AN15,$AL$3:$AN$3)</f>
        <v>103.80969281571561</v>
      </c>
      <c r="AP15">
        <f t="shared" si="7"/>
        <v>126.76434065670674</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9.105219638317962</v>
      </c>
      <c r="R16" s="189" cm="1">
        <f t="array" ref="R16">INDEX(Drivers!$C$88:$AG$104,$G16,R$9)</f>
        <v>8.6711604919403165</v>
      </c>
      <c r="S16" s="189" cm="1">
        <f t="array" ref="S16">INDEX(Drivers!$C$88:$AG$104,$G16,S$9)</f>
        <v>8.7417756509500997</v>
      </c>
      <c r="T16" s="189" cm="1">
        <f t="array" ref="T16">INDEX(Drivers!$C$88:$AG$104,$G16,T$9)</f>
        <v>8.8582998472749175</v>
      </c>
      <c r="U16" s="189" cm="1">
        <f t="array" ref="U16">INDEX(Drivers!$C$88:$AG$104,$G16,U$9)</f>
        <v>8.9558774955620972</v>
      </c>
      <c r="V16" s="189" cm="1">
        <f t="array" ref="V16">INDEX(Drivers!$C$88:$AG$104,$G16,V$9)</f>
        <v>9.0568431711112076</v>
      </c>
      <c r="W16" s="189" cm="1">
        <f t="array" ref="W16">INDEX(Drivers!$C$88:$AG$104,$G16,W$9)</f>
        <v>9.1566121267658556</v>
      </c>
      <c r="X16" s="189" cm="1">
        <f t="array" ref="X16">INDEX(Drivers!$C$88:$AG$104,$G16,X$9)</f>
        <v>9.2424092687145674</v>
      </c>
      <c r="Y16" s="189" cm="1">
        <f t="array" ref="Y16">INDEX(Drivers!$C$88:$AG$104,$G16,Y$9)</f>
        <v>9.34080207803866</v>
      </c>
      <c r="Z16" s="189" cm="1">
        <f t="array" ref="Z16">INDEX(Drivers!$C$88:$AG$104,$G16,Z$9)</f>
        <v>9.3656791334933747</v>
      </c>
      <c r="AA16" s="189" cm="1">
        <f t="array" ref="AA16">INDEX(Drivers!$C$88:$AG$104,$G16,AA$9)</f>
        <v>9.4168685780364072</v>
      </c>
      <c r="AB16" s="189" cm="1">
        <f t="array" ref="AB16">INDEX(Drivers!$C$88:$AG$104,$G16,AB$9)</f>
        <v>9.5098624953834907</v>
      </c>
      <c r="AC16" s="189" cm="1">
        <f t="array" ref="AC16">INDEX(Drivers!$C$88:$AG$104,$G16,AC$9)</f>
        <v>8.346432114155709</v>
      </c>
      <c r="AD16" s="189" cm="1">
        <f t="array" ref="AD16">INDEX(Drivers!$C$88:$AG$104,$G16,AD$9)</f>
        <v>7.7064344440729453</v>
      </c>
      <c r="AE16" s="189" cm="1">
        <f t="array" ref="AE16">INDEX(Drivers!$C$88:$AG$104,$G16,AE$9)</f>
        <v>7.6912046812181618</v>
      </c>
      <c r="AF16" s="189" cm="1">
        <f t="array" ref="AF16">INDEX(Drivers!$C$88:$AG$104,$G16,AF$9)</f>
        <v>7.8302088569704873</v>
      </c>
      <c r="AG16" s="189" cm="1">
        <f t="array" ref="AG16">INDEX(Drivers!$C$88:$AG$104,$G16,AG$9)</f>
        <v>8.0024164407161678</v>
      </c>
      <c r="AH16" s="189" cm="1">
        <f t="array" ref="AH16">INDEX(Drivers!$C$88:$AG$104,$G16,AH$9)</f>
        <v>8.1918329825639393</v>
      </c>
      <c r="AI16" s="189" cm="1">
        <f t="array" ref="AI16">INDEX(Drivers!$C$88:$AG$104,$G16,AI$9)</f>
        <v>8.4002216750999317</v>
      </c>
      <c r="AJ16" s="189" cm="1">
        <f t="array" ref="AJ16">INDEX(Drivers!$C$88:$AG$104,$G16,AJ$9)</f>
        <v>8.6065776639209872</v>
      </c>
      <c r="AK16" s="189" cm="1">
        <f t="array" ref="AK16">INDEX(Drivers!$C$88:$AG$104,$G16,AK$9)</f>
        <v>8.8248272104100209</v>
      </c>
      <c r="AL16" s="189" cm="1">
        <f t="array" ref="AL16">INDEX(Drivers!$C$88:$AG$104,$G16,AL$9)</f>
        <v>9.0536671266726607</v>
      </c>
      <c r="AM16" s="189" cm="1">
        <f t="array" ref="AM16">INDEX(Drivers!$C$88:$AG$104,$G16,AM$9)</f>
        <v>10.703086637305075</v>
      </c>
      <c r="AN16" s="189" cm="1">
        <f t="array" ref="AN16">INDEX(Drivers!$C$88:$AG$104,$G16,AN$9)</f>
        <v>16.474762987567711</v>
      </c>
      <c r="AO16">
        <f t="shared" si="7"/>
        <v>23.208816041857517</v>
      </c>
      <c r="AP16">
        <f t="shared" si="7"/>
        <v>30.62991190275261</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12.432606159504726</v>
      </c>
      <c r="T17" cm="1">
        <f t="array" ref="T17">INDEX(Drivers!$C$7:$AG$25,$G17,T$9)</f>
        <v>12.365310707443813</v>
      </c>
      <c r="U17" cm="1">
        <f t="array" ref="U17">INDEX(Drivers!$C$7:$AG$25,$G17,U$9)</f>
        <v>12.652827331291578</v>
      </c>
      <c r="V17" cm="1">
        <f t="array" ref="V17">INDEX(Drivers!$C$7:$AG$25,$G17,V$9)</f>
        <v>13.004271653384517</v>
      </c>
      <c r="W17" cm="1">
        <f t="array" ref="W17">INDEX(Drivers!$C$7:$AG$25,$G17,W$9)</f>
        <v>13.419734313535027</v>
      </c>
      <c r="X17" cm="1">
        <f t="array" ref="X17">INDEX(Drivers!$C$7:$AG$25,$G17,X$9)</f>
        <v>13.915713715431048</v>
      </c>
      <c r="Y17" cm="1">
        <f t="array" ref="Y17">INDEX(Drivers!$C$7:$AG$25,$G17,Y$9)</f>
        <v>14.347620487407502</v>
      </c>
      <c r="Z17" cm="1">
        <f t="array" ref="Z17">INDEX(Drivers!$C$7:$AG$25,$G17,Z$9)</f>
        <v>16.020337054400709</v>
      </c>
      <c r="AA17" cm="1">
        <f t="array" ref="AA17">INDEX(Drivers!$C$7:$AG$25,$G17,AA$9)</f>
        <v>16.854301086500843</v>
      </c>
      <c r="AB17" cm="1">
        <f t="array" ref="AB17">INDEX(Drivers!$C$7:$AG$25,$G17,AB$9)</f>
        <v>17.323815547277594</v>
      </c>
      <c r="AC17" cm="1">
        <f t="array" ref="AC17">INDEX(Drivers!$C$7:$AG$25,$G17,AC$9)</f>
        <v>17.858594487086712</v>
      </c>
      <c r="AD17" cm="1">
        <f t="array" ref="AD17">INDEX(Drivers!$C$7:$AG$25,$G17,AD$9)</f>
        <v>18.440918700746398</v>
      </c>
      <c r="AE17" cm="1">
        <f t="array" ref="AE17">INDEX(Drivers!$C$7:$AG$25,$G17,AE$9)</f>
        <v>19.140161902925882</v>
      </c>
      <c r="AF17" cm="1">
        <f t="array" ref="AF17">INDEX(Drivers!$C$7:$AG$25,$G17,AF$9)</f>
        <v>19.826677607389076</v>
      </c>
      <c r="AG17" cm="1">
        <f t="array" ref="AG17">INDEX(Drivers!$C$7:$AG$25,$G17,AG$9)</f>
        <v>22.970981882655561</v>
      </c>
      <c r="AH17" cm="1">
        <f t="array" ref="AH17">INDEX(Drivers!$C$7:$AG$25,$G17,AH$9)</f>
        <v>25.611494589650185</v>
      </c>
      <c r="AI17" cm="1">
        <f t="array" ref="AI17">INDEX(Drivers!$C$7:$AG$25,$G17,AI$9)</f>
        <v>25.449922936988941</v>
      </c>
      <c r="AJ17" cm="1">
        <f t="array" ref="AJ17">INDEX(Drivers!$C$7:$AG$25,$G17,AJ$9)</f>
        <v>26.165935250618954</v>
      </c>
      <c r="AK17" cm="1">
        <f t="array" ref="AK17">INDEX(Drivers!$C$7:$AG$25,$G17,AK$9)</f>
        <v>26.690564761306341</v>
      </c>
      <c r="AL17" cm="1">
        <f t="array" ref="AL17">INDEX(Drivers!$C$7:$AG$25,$G17,AL$9)</f>
        <v>27.746409572686773</v>
      </c>
      <c r="AM17" cm="1">
        <f t="array" ref="AM17">INDEX(Drivers!$C$7:$AG$25,$G17,AM$9)</f>
        <v>32.969523611358007</v>
      </c>
      <c r="AN17" cm="1">
        <f t="array" ref="AN17">INDEX(Drivers!$C$7:$AG$25,$G17,AN$9)</f>
        <v>38.5507443207675</v>
      </c>
      <c r="AO17">
        <f t="shared" si="7"/>
        <v>49.295394623725315</v>
      </c>
      <c r="AP17">
        <f t="shared" si="7"/>
        <v>60.099729371806006</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17.034615719349304</v>
      </c>
      <c r="T18" cm="1">
        <f t="array" ref="T18">INDEX(Drivers!$C$7:$AG$25,$G18,T$9)</f>
        <v>17.471381432682463</v>
      </c>
      <c r="U18" cm="1">
        <f t="array" ref="U18">INDEX(Drivers!$C$7:$AG$25,$G18,U$9)</f>
        <v>17.994837864290826</v>
      </c>
      <c r="V18" cm="1">
        <f t="array" ref="V18">INDEX(Drivers!$C$7:$AG$25,$G18,V$9)</f>
        <v>18.522970154273601</v>
      </c>
      <c r="W18" cm="1">
        <f t="array" ref="W18">INDEX(Drivers!$C$7:$AG$25,$G18,W$9)</f>
        <v>19.048138609678293</v>
      </c>
      <c r="X18" cm="1">
        <f t="array" ref="X18">INDEX(Drivers!$C$7:$AG$25,$G18,X$9)</f>
        <v>19.571178183302834</v>
      </c>
      <c r="Y18" cm="1">
        <f t="array" ref="Y18">INDEX(Drivers!$C$7:$AG$25,$G18,Y$9)</f>
        <v>20.095672070344488</v>
      </c>
      <c r="Z18" cm="1">
        <f t="array" ref="Z18">INDEX(Drivers!$C$7:$AG$25,$G18,Z$9)</f>
        <v>20.934524394371305</v>
      </c>
      <c r="AA18" cm="1">
        <f t="array" ref="AA18">INDEX(Drivers!$C$7:$AG$25,$G18,AA$9)</f>
        <v>21.699450672685792</v>
      </c>
      <c r="AB18" cm="1">
        <f t="array" ref="AB18">INDEX(Drivers!$C$7:$AG$25,$G18,AB$9)</f>
        <v>22.425398589792021</v>
      </c>
      <c r="AC18" cm="1">
        <f t="array" ref="AC18">INDEX(Drivers!$C$7:$AG$25,$G18,AC$9)</f>
        <v>23.232783036711339</v>
      </c>
      <c r="AD18" cm="1">
        <f t="array" ref="AD18">INDEX(Drivers!$C$7:$AG$25,$G18,AD$9)</f>
        <v>24.084717767821768</v>
      </c>
      <c r="AE18" cm="1">
        <f t="array" ref="AE18">INDEX(Drivers!$C$7:$AG$25,$G18,AE$9)</f>
        <v>24.9870505998982</v>
      </c>
      <c r="AF18" cm="1">
        <f t="array" ref="AF18">INDEX(Drivers!$C$7:$AG$25,$G18,AF$9)</f>
        <v>25.946004989084354</v>
      </c>
      <c r="AG18" cm="1">
        <f t="array" ref="AG18">INDEX(Drivers!$C$7:$AG$25,$G18,AG$9)</f>
        <v>27.136774262730924</v>
      </c>
      <c r="AH18" cm="1">
        <f t="array" ref="AH18">INDEX(Drivers!$C$7:$AG$25,$G18,AH$9)</f>
        <v>28.270873955239896</v>
      </c>
      <c r="AI18" cm="1">
        <f t="array" ref="AI18">INDEX(Drivers!$C$7:$AG$25,$G18,AI$9)</f>
        <v>29.195932021876114</v>
      </c>
      <c r="AJ18" cm="1">
        <f t="array" ref="AJ18">INDEX(Drivers!$C$7:$AG$25,$G18,AJ$9)</f>
        <v>30.140100919965427</v>
      </c>
      <c r="AK18" cm="1">
        <f t="array" ref="AK18">INDEX(Drivers!$C$7:$AG$25,$G18,AK$9)</f>
        <v>31.119160558602207</v>
      </c>
      <c r="AL18" cm="1">
        <f t="array" ref="AL18">INDEX(Drivers!$C$7:$AG$25,$G18,AL$9)</f>
        <v>32.130868501048724</v>
      </c>
      <c r="AM18" cm="1">
        <f t="array" ref="AM18">INDEX(Drivers!$C$7:$AG$25,$G18,AM$9)</f>
        <v>38.226979512341252</v>
      </c>
      <c r="AN18" cm="1">
        <f t="array" ref="AN18">INDEX(Drivers!$C$7:$AG$25,$G18,AN$9)</f>
        <v>45.867473821541971</v>
      </c>
      <c r="AO18">
        <f t="shared" si="7"/>
        <v>59.346681925717348</v>
      </c>
      <c r="AP18">
        <f t="shared" si="7"/>
        <v>73.083287246210602</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17.034615719349304</v>
      </c>
      <c r="T19" cm="1">
        <f t="array" ref="T19">INDEX(Drivers!$C$7:$AG$25,$G19,T$9)</f>
        <v>17.471381432682463</v>
      </c>
      <c r="U19" cm="1">
        <f t="array" ref="U19">INDEX(Drivers!$C$7:$AG$25,$G19,U$9)</f>
        <v>17.994837864290826</v>
      </c>
      <c r="V19" cm="1">
        <f t="array" ref="V19">INDEX(Drivers!$C$7:$AG$25,$G19,V$9)</f>
        <v>18.522970154273601</v>
      </c>
      <c r="W19" cm="1">
        <f t="array" ref="W19">INDEX(Drivers!$C$7:$AG$25,$G19,W$9)</f>
        <v>19.048138609678293</v>
      </c>
      <c r="X19" cm="1">
        <f t="array" ref="X19">INDEX(Drivers!$C$7:$AG$25,$G19,X$9)</f>
        <v>19.571178183302834</v>
      </c>
      <c r="Y19" cm="1">
        <f t="array" ref="Y19">INDEX(Drivers!$C$7:$AG$25,$G19,Y$9)</f>
        <v>20.095672070344488</v>
      </c>
      <c r="Z19" cm="1">
        <f t="array" ref="Z19">INDEX(Drivers!$C$7:$AG$25,$G19,Z$9)</f>
        <v>20.934524394371305</v>
      </c>
      <c r="AA19" cm="1">
        <f t="array" ref="AA19">INDEX(Drivers!$C$7:$AG$25,$G19,AA$9)</f>
        <v>21.699450672685792</v>
      </c>
      <c r="AB19" cm="1">
        <f t="array" ref="AB19">INDEX(Drivers!$C$7:$AG$25,$G19,AB$9)</f>
        <v>22.425398589792021</v>
      </c>
      <c r="AC19" cm="1">
        <f t="array" ref="AC19">INDEX(Drivers!$C$7:$AG$25,$G19,AC$9)</f>
        <v>23.232783036711339</v>
      </c>
      <c r="AD19" cm="1">
        <f t="array" ref="AD19">INDEX(Drivers!$C$7:$AG$25,$G19,AD$9)</f>
        <v>24.084717767821768</v>
      </c>
      <c r="AE19" cm="1">
        <f t="array" ref="AE19">INDEX(Drivers!$C$7:$AG$25,$G19,AE$9)</f>
        <v>24.9870505998982</v>
      </c>
      <c r="AF19" cm="1">
        <f t="array" ref="AF19">INDEX(Drivers!$C$7:$AG$25,$G19,AF$9)</f>
        <v>25.946004989084354</v>
      </c>
      <c r="AG19" cm="1">
        <f t="array" ref="AG19">INDEX(Drivers!$C$7:$AG$25,$G19,AG$9)</f>
        <v>27.136774262730924</v>
      </c>
      <c r="AH19" cm="1">
        <f t="array" ref="AH19">INDEX(Drivers!$C$7:$AG$25,$G19,AH$9)</f>
        <v>28.270873955239896</v>
      </c>
      <c r="AI19" cm="1">
        <f t="array" ref="AI19">INDEX(Drivers!$C$7:$AG$25,$G19,AI$9)</f>
        <v>29.195932021876114</v>
      </c>
      <c r="AJ19" cm="1">
        <f t="array" ref="AJ19">INDEX(Drivers!$C$7:$AG$25,$G19,AJ$9)</f>
        <v>30.140100919965427</v>
      </c>
      <c r="AK19" cm="1">
        <f t="array" ref="AK19">INDEX(Drivers!$C$7:$AG$25,$G19,AK$9)</f>
        <v>31.119160558602207</v>
      </c>
      <c r="AL19" cm="1">
        <f t="array" ref="AL19">INDEX(Drivers!$C$7:$AG$25,$G19,AL$9)</f>
        <v>32.130868501048724</v>
      </c>
      <c r="AM19" cm="1">
        <f t="array" ref="AM19">INDEX(Drivers!$C$7:$AG$25,$G19,AM$9)</f>
        <v>38.226979512341252</v>
      </c>
      <c r="AN19" cm="1">
        <f t="array" ref="AN19">INDEX(Drivers!$C$7:$AG$25,$G19,AN$9)</f>
        <v>45.867473821541971</v>
      </c>
      <c r="AO19">
        <f t="shared" si="7"/>
        <v>59.346681925717348</v>
      </c>
      <c r="AP19">
        <f t="shared" si="7"/>
        <v>73.083287246210602</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17.034615719349304</v>
      </c>
      <c r="T20" cm="1">
        <f t="array" ref="T20">INDEX(Drivers!$C$7:$AG$25,$G20,T$9)</f>
        <v>17.471381432682463</v>
      </c>
      <c r="U20" cm="1">
        <f t="array" ref="U20">INDEX(Drivers!$C$7:$AG$25,$G20,U$9)</f>
        <v>17.994837864290826</v>
      </c>
      <c r="V20" cm="1">
        <f t="array" ref="V20">INDEX(Drivers!$C$7:$AG$25,$G20,V$9)</f>
        <v>18.522970154273601</v>
      </c>
      <c r="W20" cm="1">
        <f t="array" ref="W20">INDEX(Drivers!$C$7:$AG$25,$G20,W$9)</f>
        <v>19.048138609678293</v>
      </c>
      <c r="X20" cm="1">
        <f t="array" ref="X20">INDEX(Drivers!$C$7:$AG$25,$G20,X$9)</f>
        <v>19.571178183302834</v>
      </c>
      <c r="Y20" cm="1">
        <f t="array" ref="Y20">INDEX(Drivers!$C$7:$AG$25,$G20,Y$9)</f>
        <v>20.095672070344488</v>
      </c>
      <c r="Z20" cm="1">
        <f t="array" ref="Z20">INDEX(Drivers!$C$7:$AG$25,$G20,Z$9)</f>
        <v>20.934524394371305</v>
      </c>
      <c r="AA20" cm="1">
        <f t="array" ref="AA20">INDEX(Drivers!$C$7:$AG$25,$G20,AA$9)</f>
        <v>21.699450672685792</v>
      </c>
      <c r="AB20" cm="1">
        <f t="array" ref="AB20">INDEX(Drivers!$C$7:$AG$25,$G20,AB$9)</f>
        <v>22.425398589792021</v>
      </c>
      <c r="AC20" cm="1">
        <f t="array" ref="AC20">INDEX(Drivers!$C$7:$AG$25,$G20,AC$9)</f>
        <v>23.232783036711339</v>
      </c>
      <c r="AD20" cm="1">
        <f t="array" ref="AD20">INDEX(Drivers!$C$7:$AG$25,$G20,AD$9)</f>
        <v>24.084717767821768</v>
      </c>
      <c r="AE20" cm="1">
        <f t="array" ref="AE20">INDEX(Drivers!$C$7:$AG$25,$G20,AE$9)</f>
        <v>24.9870505998982</v>
      </c>
      <c r="AF20" cm="1">
        <f t="array" ref="AF20">INDEX(Drivers!$C$7:$AG$25,$G20,AF$9)</f>
        <v>25.946004989084354</v>
      </c>
      <c r="AG20" cm="1">
        <f t="array" ref="AG20">INDEX(Drivers!$C$7:$AG$25,$G20,AG$9)</f>
        <v>27.136774262730924</v>
      </c>
      <c r="AH20" cm="1">
        <f t="array" ref="AH20">INDEX(Drivers!$C$7:$AG$25,$G20,AH$9)</f>
        <v>28.270873955239896</v>
      </c>
      <c r="AI20" cm="1">
        <f t="array" ref="AI20">INDEX(Drivers!$C$7:$AG$25,$G20,AI$9)</f>
        <v>29.195932021876114</v>
      </c>
      <c r="AJ20" cm="1">
        <f t="array" ref="AJ20">INDEX(Drivers!$C$7:$AG$25,$G20,AJ$9)</f>
        <v>30.140100919965427</v>
      </c>
      <c r="AK20" cm="1">
        <f t="array" ref="AK20">INDEX(Drivers!$C$7:$AG$25,$G20,AK$9)</f>
        <v>31.119160558602207</v>
      </c>
      <c r="AL20" cm="1">
        <f t="array" ref="AL20">INDEX(Drivers!$C$7:$AG$25,$G20,AL$9)</f>
        <v>32.130868501048724</v>
      </c>
      <c r="AM20" cm="1">
        <f t="array" ref="AM20">INDEX(Drivers!$C$7:$AG$25,$G20,AM$9)</f>
        <v>38.226979512341252</v>
      </c>
      <c r="AN20" cm="1">
        <f t="array" ref="AN20">INDEX(Drivers!$C$7:$AG$25,$G20,AN$9)</f>
        <v>45.867473821541971</v>
      </c>
      <c r="AO20">
        <f t="shared" si="7"/>
        <v>59.346681925717348</v>
      </c>
      <c r="AP20">
        <f t="shared" si="7"/>
        <v>73.083287246210602</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17.034615719349304</v>
      </c>
      <c r="T21" cm="1">
        <f t="array" ref="T21">INDEX(Drivers!$C$7:$AG$25,$G21,T$9)</f>
        <v>17.471381432682463</v>
      </c>
      <c r="U21" cm="1">
        <f t="array" ref="U21">INDEX(Drivers!$C$7:$AG$25,$G21,U$9)</f>
        <v>17.994837864290826</v>
      </c>
      <c r="V21" cm="1">
        <f t="array" ref="V21">INDEX(Drivers!$C$7:$AG$25,$G21,V$9)</f>
        <v>18.522970154273601</v>
      </c>
      <c r="W21" cm="1">
        <f t="array" ref="W21">INDEX(Drivers!$C$7:$AG$25,$G21,W$9)</f>
        <v>19.048138609678293</v>
      </c>
      <c r="X21" cm="1">
        <f t="array" ref="X21">INDEX(Drivers!$C$7:$AG$25,$G21,X$9)</f>
        <v>19.571178183302834</v>
      </c>
      <c r="Y21" cm="1">
        <f t="array" ref="Y21">INDEX(Drivers!$C$7:$AG$25,$G21,Y$9)</f>
        <v>20.095672070344488</v>
      </c>
      <c r="Z21" cm="1">
        <f t="array" ref="Z21">INDEX(Drivers!$C$7:$AG$25,$G21,Z$9)</f>
        <v>20.934524394371305</v>
      </c>
      <c r="AA21" cm="1">
        <f t="array" ref="AA21">INDEX(Drivers!$C$7:$AG$25,$G21,AA$9)</f>
        <v>21.699450672685792</v>
      </c>
      <c r="AB21" cm="1">
        <f t="array" ref="AB21">INDEX(Drivers!$C$7:$AG$25,$G21,AB$9)</f>
        <v>22.425398589792021</v>
      </c>
      <c r="AC21" cm="1">
        <f t="array" ref="AC21">INDEX(Drivers!$C$7:$AG$25,$G21,AC$9)</f>
        <v>23.232783036711339</v>
      </c>
      <c r="AD21" cm="1">
        <f t="array" ref="AD21">INDEX(Drivers!$C$7:$AG$25,$G21,AD$9)</f>
        <v>24.084717767821768</v>
      </c>
      <c r="AE21" cm="1">
        <f t="array" ref="AE21">INDEX(Drivers!$C$7:$AG$25,$G21,AE$9)</f>
        <v>24.9870505998982</v>
      </c>
      <c r="AF21" cm="1">
        <f t="array" ref="AF21">INDEX(Drivers!$C$7:$AG$25,$G21,AF$9)</f>
        <v>25.946004989084354</v>
      </c>
      <c r="AG21" cm="1">
        <f t="array" ref="AG21">INDEX(Drivers!$C$7:$AG$25,$G21,AG$9)</f>
        <v>27.136774262730924</v>
      </c>
      <c r="AH21" cm="1">
        <f t="array" ref="AH21">INDEX(Drivers!$C$7:$AG$25,$G21,AH$9)</f>
        <v>28.270873955239896</v>
      </c>
      <c r="AI21" cm="1">
        <f t="array" ref="AI21">INDEX(Drivers!$C$7:$AG$25,$G21,AI$9)</f>
        <v>29.195932021876114</v>
      </c>
      <c r="AJ21" cm="1">
        <f t="array" ref="AJ21">INDEX(Drivers!$C$7:$AG$25,$G21,AJ$9)</f>
        <v>30.140100919965427</v>
      </c>
      <c r="AK21" cm="1">
        <f t="array" ref="AK21">INDEX(Drivers!$C$7:$AG$25,$G21,AK$9)</f>
        <v>31.119160558602207</v>
      </c>
      <c r="AL21" cm="1">
        <f t="array" ref="AL21">INDEX(Drivers!$C$7:$AG$25,$G21,AL$9)</f>
        <v>32.130868501048724</v>
      </c>
      <c r="AM21" cm="1">
        <f t="array" ref="AM21">INDEX(Drivers!$C$7:$AG$25,$G21,AM$9)</f>
        <v>38.226979512341252</v>
      </c>
      <c r="AN21" cm="1">
        <f t="array" ref="AN21">INDEX(Drivers!$C$7:$AG$25,$G21,AN$9)</f>
        <v>45.867473821541971</v>
      </c>
      <c r="AO21">
        <f t="shared" si="7"/>
        <v>59.346681925717348</v>
      </c>
      <c r="AP21">
        <f t="shared" si="7"/>
        <v>73.083287246210602</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157.92747667142598</v>
      </c>
      <c r="T22" cm="1">
        <f t="array" ref="T22">INDEX(Drivers!$C$7:$AG$25,$G22,T$9)</f>
        <v>161.91758674754672</v>
      </c>
      <c r="U22" cm="1">
        <f t="array" ref="U22">INDEX(Drivers!$C$7:$AG$25,$G22,U$9)</f>
        <v>166.57910711323512</v>
      </c>
      <c r="V22" cm="1">
        <f t="array" ref="V22">INDEX(Drivers!$C$7:$AG$25,$G22,V$9)</f>
        <v>170.99540369354156</v>
      </c>
      <c r="W22" cm="1">
        <f t="array" ref="W22">INDEX(Drivers!$C$7:$AG$25,$G22,W$9)</f>
        <v>175.24326745813153</v>
      </c>
      <c r="X22" cm="1">
        <f t="array" ref="X22">INDEX(Drivers!$C$7:$AG$25,$G22,X$9)</f>
        <v>179.13814028272782</v>
      </c>
      <c r="Y22" cm="1">
        <f t="array" ref="Y22">INDEX(Drivers!$C$7:$AG$25,$G22,Y$9)</f>
        <v>182.74363308248255</v>
      </c>
      <c r="Z22" cm="1">
        <f t="array" ref="Z22">INDEX(Drivers!$C$7:$AG$25,$G22,Z$9)</f>
        <v>191.11758972382651</v>
      </c>
      <c r="AA22" cm="1">
        <f t="array" ref="AA22">INDEX(Drivers!$C$7:$AG$25,$G22,AA$9)</f>
        <v>197.19344222386164</v>
      </c>
      <c r="AB22" cm="1">
        <f t="array" ref="AB22">INDEX(Drivers!$C$7:$AG$25,$G22,AB$9)</f>
        <v>202.32707693968663</v>
      </c>
      <c r="AC22" cm="1">
        <f t="array" ref="AC22">INDEX(Drivers!$C$7:$AG$25,$G22,AC$9)</f>
        <v>207.99351137836629</v>
      </c>
      <c r="AD22" cm="1">
        <f t="array" ref="AD22">INDEX(Drivers!$C$7:$AG$25,$G22,AD$9)</f>
        <v>213.60524116257113</v>
      </c>
      <c r="AE22" cm="1">
        <f t="array" ref="AE22">INDEX(Drivers!$C$7:$AG$25,$G22,AE$9)</f>
        <v>219.20477588357028</v>
      </c>
      <c r="AF22" cm="1">
        <f t="array" ref="AF22">INDEX(Drivers!$C$7:$AG$25,$G22,AF$9)</f>
        <v>225.06548613674136</v>
      </c>
      <c r="AG22" cm="1">
        <f t="array" ref="AG22">INDEX(Drivers!$C$7:$AG$25,$G22,AG$9)</f>
        <v>236.61502948842141</v>
      </c>
      <c r="AH22" cm="1">
        <f t="array" ref="AH22">INDEX(Drivers!$C$7:$AG$25,$G22,AH$9)</f>
        <v>247.6429637393467</v>
      </c>
      <c r="AI22" cm="1">
        <f t="array" ref="AI22">INDEX(Drivers!$C$7:$AG$25,$G22,AI$9)</f>
        <v>253.14781808596189</v>
      </c>
      <c r="AJ22" cm="1">
        <f t="array" ref="AJ22">INDEX(Drivers!$C$7:$AG$25,$G22,AJ$9)</f>
        <v>257.57780130863193</v>
      </c>
      <c r="AK22" cm="1">
        <f t="array" ref="AK22">INDEX(Drivers!$C$7:$AG$25,$G22,AK$9)</f>
        <v>261.28331571975514</v>
      </c>
      <c r="AL22" cm="1">
        <f t="array" ref="AL22">INDEX(Drivers!$C$7:$AG$25,$G22,AL$9)</f>
        <v>265.85442765057161</v>
      </c>
      <c r="AM22" cm="1">
        <f t="array" ref="AM22">INDEX(Drivers!$C$7:$AG$25,$G22,AM$9)</f>
        <v>294.84134136621412</v>
      </c>
      <c r="AN22" cm="1">
        <f t="array" ref="AN22">INDEX(Drivers!$C$7:$AG$25,$G22,AN$9)</f>
        <v>330.26123029141678</v>
      </c>
      <c r="AO22">
        <f t="shared" si="7"/>
        <v>393.59587039733378</v>
      </c>
      <c r="AP22">
        <f t="shared" si="7"/>
        <v>458.00267303817964</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23.810407201664823</v>
      </c>
      <c r="T23" cm="1">
        <f t="array" ref="T23">INDEX(Drivers!$C$7:$AG$25,$G23,T$9)</f>
        <v>24.252086932598385</v>
      </c>
      <c r="U23" cm="1">
        <f t="array" ref="U23">INDEX(Drivers!$C$7:$AG$25,$G23,U$9)</f>
        <v>24.959775526175768</v>
      </c>
      <c r="V23" cm="1">
        <f t="array" ref="V23">INDEX(Drivers!$C$7:$AG$25,$G23,V$9)</f>
        <v>25.823666767195128</v>
      </c>
      <c r="W23" cm="1">
        <f t="array" ref="W23">INDEX(Drivers!$C$7:$AG$25,$G23,W$9)</f>
        <v>26.489388073809625</v>
      </c>
      <c r="X23" cm="1">
        <f t="array" ref="X23">INDEX(Drivers!$C$7:$AG$25,$G23,X$9)</f>
        <v>27.020110987643211</v>
      </c>
      <c r="Y23" cm="1">
        <f t="array" ref="Y23">INDEX(Drivers!$C$7:$AG$25,$G23,Y$9)</f>
        <v>27.553672037327551</v>
      </c>
      <c r="Z23" cm="1">
        <f t="array" ref="Z23">INDEX(Drivers!$C$7:$AG$25,$G23,Z$9)</f>
        <v>28.544360360278773</v>
      </c>
      <c r="AA23" cm="1">
        <f t="array" ref="AA23">INDEX(Drivers!$C$7:$AG$25,$G23,AA$9)</f>
        <v>29.393691878750797</v>
      </c>
      <c r="AB23" cm="1">
        <f t="array" ref="AB23">INDEX(Drivers!$C$7:$AG$25,$G23,AB$9)</f>
        <v>30.203031517903533</v>
      </c>
      <c r="AC23" cm="1">
        <f t="array" ref="AC23">INDEX(Drivers!$C$7:$AG$25,$G23,AC$9)</f>
        <v>31.701408944926268</v>
      </c>
      <c r="AD23" cm="1">
        <f t="array" ref="AD23">INDEX(Drivers!$C$7:$AG$25,$G23,AD$9)</f>
        <v>32.722881920475956</v>
      </c>
      <c r="AE23" cm="1">
        <f t="array" ref="AE23">INDEX(Drivers!$C$7:$AG$25,$G23,AE$9)</f>
        <v>33.784106770430263</v>
      </c>
      <c r="AF23" cm="1">
        <f t="array" ref="AF23">INDEX(Drivers!$C$7:$AG$25,$G23,AF$9)</f>
        <v>34.892591784829904</v>
      </c>
      <c r="AG23" cm="1">
        <f t="array" ref="AG23">INDEX(Drivers!$C$7:$AG$25,$G23,AG$9)</f>
        <v>36.373289320513273</v>
      </c>
      <c r="AH23" cm="1">
        <f t="array" ref="AH23">INDEX(Drivers!$C$7:$AG$25,$G23,AH$9)</f>
        <v>37.731627521172193</v>
      </c>
      <c r="AI23" cm="1">
        <f t="array" ref="AI23">INDEX(Drivers!$C$7:$AG$25,$G23,AI$9)</f>
        <v>38.587682966836766</v>
      </c>
      <c r="AJ23" cm="1">
        <f t="array" ref="AJ23">INDEX(Drivers!$C$7:$AG$25,$G23,AJ$9)</f>
        <v>39.489441577960385</v>
      </c>
      <c r="AK23" cm="1">
        <f t="array" ref="AK23">INDEX(Drivers!$C$7:$AG$25,$G23,AK$9)</f>
        <v>40.375504080709923</v>
      </c>
      <c r="AL23" cm="1">
        <f t="array" ref="AL23">INDEX(Drivers!$C$7:$AG$25,$G23,AL$9)</f>
        <v>41.393479180688672</v>
      </c>
      <c r="AM23" cm="1">
        <f t="array" ref="AM23">INDEX(Drivers!$C$7:$AG$25,$G23,AM$9)</f>
        <v>48.078246371132494</v>
      </c>
      <c r="AN23" cm="1">
        <f t="array" ref="AN23">INDEX(Drivers!$C$7:$AG$25,$G23,AN$9)</f>
        <v>56.889958581734057</v>
      </c>
      <c r="AO23">
        <f t="shared" si="7"/>
        <v>72.031947146086623</v>
      </c>
      <c r="AP23">
        <f t="shared" si="7"/>
        <v>87.528426547131858</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23.810407201664823</v>
      </c>
      <c r="T24" cm="1">
        <f t="array" ref="T24">INDEX(Drivers!$C$7:$AG$25,$G24,T$9)</f>
        <v>24.252086932598385</v>
      </c>
      <c r="U24" cm="1">
        <f t="array" ref="U24">INDEX(Drivers!$C$7:$AG$25,$G24,U$9)</f>
        <v>24.959775526175768</v>
      </c>
      <c r="V24" cm="1">
        <f t="array" ref="V24">INDEX(Drivers!$C$7:$AG$25,$G24,V$9)</f>
        <v>25.823666767195128</v>
      </c>
      <c r="W24" cm="1">
        <f t="array" ref="W24">INDEX(Drivers!$C$7:$AG$25,$G24,W$9)</f>
        <v>26.489388073809625</v>
      </c>
      <c r="X24" cm="1">
        <f t="array" ref="X24">INDEX(Drivers!$C$7:$AG$25,$G24,X$9)</f>
        <v>27.020110987643211</v>
      </c>
      <c r="Y24" cm="1">
        <f t="array" ref="Y24">INDEX(Drivers!$C$7:$AG$25,$G24,Y$9)</f>
        <v>27.553672037327551</v>
      </c>
      <c r="Z24" cm="1">
        <f t="array" ref="Z24">INDEX(Drivers!$C$7:$AG$25,$G24,Z$9)</f>
        <v>28.544360360278773</v>
      </c>
      <c r="AA24" cm="1">
        <f t="array" ref="AA24">INDEX(Drivers!$C$7:$AG$25,$G24,AA$9)</f>
        <v>29.393691878750797</v>
      </c>
      <c r="AB24" cm="1">
        <f t="array" ref="AB24">INDEX(Drivers!$C$7:$AG$25,$G24,AB$9)</f>
        <v>30.203031517903533</v>
      </c>
      <c r="AC24" cm="1">
        <f t="array" ref="AC24">INDEX(Drivers!$C$7:$AG$25,$G24,AC$9)</f>
        <v>31.701408944926268</v>
      </c>
      <c r="AD24" cm="1">
        <f t="array" ref="AD24">INDEX(Drivers!$C$7:$AG$25,$G24,AD$9)</f>
        <v>32.722881920475956</v>
      </c>
      <c r="AE24" cm="1">
        <f t="array" ref="AE24">INDEX(Drivers!$C$7:$AG$25,$G24,AE$9)</f>
        <v>33.784106770430263</v>
      </c>
      <c r="AF24" cm="1">
        <f t="array" ref="AF24">INDEX(Drivers!$C$7:$AG$25,$G24,AF$9)</f>
        <v>34.892591784829904</v>
      </c>
      <c r="AG24" cm="1">
        <f t="array" ref="AG24">INDEX(Drivers!$C$7:$AG$25,$G24,AG$9)</f>
        <v>36.373289320513273</v>
      </c>
      <c r="AH24" cm="1">
        <f t="array" ref="AH24">INDEX(Drivers!$C$7:$AG$25,$G24,AH$9)</f>
        <v>37.731627521172193</v>
      </c>
      <c r="AI24" cm="1">
        <f t="array" ref="AI24">INDEX(Drivers!$C$7:$AG$25,$G24,AI$9)</f>
        <v>38.587682966836766</v>
      </c>
      <c r="AJ24" cm="1">
        <f t="array" ref="AJ24">INDEX(Drivers!$C$7:$AG$25,$G24,AJ$9)</f>
        <v>39.489441577960385</v>
      </c>
      <c r="AK24" cm="1">
        <f t="array" ref="AK24">INDEX(Drivers!$C$7:$AG$25,$G24,AK$9)</f>
        <v>40.375504080709923</v>
      </c>
      <c r="AL24" cm="1">
        <f t="array" ref="AL24">INDEX(Drivers!$C$7:$AG$25,$G24,AL$9)</f>
        <v>41.393479180688672</v>
      </c>
      <c r="AM24" cm="1">
        <f t="array" ref="AM24">INDEX(Drivers!$C$7:$AG$25,$G24,AM$9)</f>
        <v>48.078246371132494</v>
      </c>
      <c r="AN24" cm="1">
        <f t="array" ref="AN24">INDEX(Drivers!$C$7:$AG$25,$G24,AN$9)</f>
        <v>56.889958581734057</v>
      </c>
      <c r="AO24">
        <f t="shared" si="7"/>
        <v>72.031947146086623</v>
      </c>
      <c r="AP24">
        <f t="shared" si="7"/>
        <v>87.528426547131858</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352.26348476411158</v>
      </c>
      <c r="T25" cm="1">
        <f t="array" ref="T25">INDEX(Drivers!$C$7:$AG$25,$G25,T$9)</f>
        <v>361.27252387352183</v>
      </c>
      <c r="U25" cm="1">
        <f t="array" ref="U25">INDEX(Drivers!$C$7:$AG$25,$G25,U$9)</f>
        <v>372.0277648792806</v>
      </c>
      <c r="V25" cm="1">
        <f t="array" ref="V25">INDEX(Drivers!$C$7:$AG$25,$G25,V$9)</f>
        <v>382.94378106516183</v>
      </c>
      <c r="W25" cm="1">
        <f t="array" ref="W25">INDEX(Drivers!$C$7:$AG$25,$G25,W$9)</f>
        <v>393.86000550011369</v>
      </c>
      <c r="X25" cm="1">
        <f t="array" ref="X25">INDEX(Drivers!$C$7:$AG$25,$G25,X$9)</f>
        <v>404.69852127576519</v>
      </c>
      <c r="Y25" cm="1">
        <f t="array" ref="Y25">INDEX(Drivers!$C$7:$AG$25,$G25,Y$9)</f>
        <v>415.4843044279886</v>
      </c>
      <c r="Z25" cm="1">
        <f t="array" ref="Z25">INDEX(Drivers!$C$7:$AG$25,$G25,Z$9)</f>
        <v>432.7947420924686</v>
      </c>
      <c r="AA25" cm="1">
        <f t="array" ref="AA25">INDEX(Drivers!$C$7:$AG$25,$G25,AA$9)</f>
        <v>448.87935155935764</v>
      </c>
      <c r="AB25" cm="1">
        <f t="array" ref="AB25">INDEX(Drivers!$C$7:$AG$25,$G25,AB$9)</f>
        <v>464.36959361066454</v>
      </c>
      <c r="AC25" cm="1">
        <f t="array" ref="AC25">INDEX(Drivers!$C$7:$AG$25,$G25,AC$9)</f>
        <v>481.71251652047789</v>
      </c>
      <c r="AD25" cm="1">
        <f t="array" ref="AD25">INDEX(Drivers!$C$7:$AG$25,$G25,AD$9)</f>
        <v>499.86936621735612</v>
      </c>
      <c r="AE25" cm="1">
        <f t="array" ref="AE25">INDEX(Drivers!$C$7:$AG$25,$G25,AE$9)</f>
        <v>518.67645887902995</v>
      </c>
      <c r="AF25" cm="1">
        <f t="array" ref="AF25">INDEX(Drivers!$C$7:$AG$25,$G25,AF$9)</f>
        <v>538.70023965790517</v>
      </c>
      <c r="AG25" cm="1">
        <f t="array" ref="AG25">INDEX(Drivers!$C$7:$AG$25,$G25,AG$9)</f>
        <v>565.86763691307851</v>
      </c>
      <c r="AH25" cm="1">
        <f t="array" ref="AH25">INDEX(Drivers!$C$7:$AG$25,$G25,AH$9)</f>
        <v>591.45390479583307</v>
      </c>
      <c r="AI25" cm="1">
        <f t="array" ref="AI25">INDEX(Drivers!$C$7:$AG$25,$G25,AI$9)</f>
        <v>610.94166428975893</v>
      </c>
      <c r="AJ25" cm="1">
        <f t="array" ref="AJ25">INDEX(Drivers!$C$7:$AG$25,$G25,AJ$9)</f>
        <v>630.25719673844355</v>
      </c>
      <c r="AK25" cm="1">
        <f t="array" ref="AK25">INDEX(Drivers!$C$7:$AG$25,$G25,AK$9)</f>
        <v>649.8938397430876</v>
      </c>
      <c r="AL25" cm="1">
        <f t="array" ref="AL25">INDEX(Drivers!$C$7:$AG$25,$G25,AL$9)</f>
        <v>670.5381260373639</v>
      </c>
      <c r="AM25" cm="1">
        <f t="array" ref="AM25">INDEX(Drivers!$C$7:$AG$25,$G25,AM$9)</f>
        <v>798.4364129295974</v>
      </c>
      <c r="AN25" cm="1">
        <f t="array" ref="AN25">INDEX(Drivers!$C$7:$AG$25,$G25,AN$9)</f>
        <v>961.23603599673561</v>
      </c>
      <c r="AO25">
        <f t="shared" si="7"/>
        <v>1246.1170565936191</v>
      </c>
      <c r="AP25">
        <f t="shared" si="7"/>
        <v>1536.8149665529927</v>
      </c>
    </row>
    <row r="26" spans="1:42">
      <c r="A26" t="s">
        <v>16</v>
      </c>
      <c r="B26" s="3"/>
    </row>
    <row r="27" spans="1:42" ht="1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25.927283403209543</v>
      </c>
      <c r="T30">
        <f t="shared" si="12"/>
        <v>26.398269503359771</v>
      </c>
      <c r="U30">
        <f t="shared" si="12"/>
        <v>27.101882531740539</v>
      </c>
      <c r="V30">
        <f t="shared" si="12"/>
        <v>27.834823339582286</v>
      </c>
      <c r="W30">
        <f t="shared" si="12"/>
        <v>28.574944466934635</v>
      </c>
      <c r="X30">
        <f t="shared" si="12"/>
        <v>29.946377157693778</v>
      </c>
      <c r="Y30">
        <f t="shared" si="12"/>
        <v>31.355483069983897</v>
      </c>
      <c r="Z30">
        <f t="shared" si="12"/>
        <v>34.062367684638033</v>
      </c>
      <c r="AA30">
        <f t="shared" si="12"/>
        <v>36.852086724515168</v>
      </c>
      <c r="AB30">
        <f t="shared" si="12"/>
        <v>39.664640517202614</v>
      </c>
      <c r="AC30">
        <f t="shared" si="12"/>
        <v>42.705173311880422</v>
      </c>
      <c r="AD30">
        <f t="shared" si="11"/>
        <v>45.91741349516618</v>
      </c>
      <c r="AE30">
        <f t="shared" si="11"/>
        <v>49.327516207736757</v>
      </c>
      <c r="AF30">
        <f t="shared" si="11"/>
        <v>52.988499640574055</v>
      </c>
      <c r="AG30">
        <f t="shared" si="11"/>
        <v>59.313175320755462</v>
      </c>
      <c r="AH30">
        <f t="shared" si="11"/>
        <v>67.163812434410261</v>
      </c>
      <c r="AI30">
        <f t="shared" si="11"/>
        <v>74.464088815742116</v>
      </c>
      <c r="AJ30">
        <f t="shared" si="11"/>
        <v>81.72432427190175</v>
      </c>
      <c r="AK30">
        <f t="shared" si="11"/>
        <v>88.643566987266937</v>
      </c>
      <c r="AL30">
        <f t="shared" si="11"/>
        <v>95.850493245536995</v>
      </c>
      <c r="AM30">
        <f t="shared" si="11"/>
        <v>131.85105956848179</v>
      </c>
      <c r="AN30">
        <f t="shared" si="11"/>
        <v>168.51152305020071</v>
      </c>
      <c r="AO30">
        <f t="shared" si="11"/>
        <v>241.06256999506812</v>
      </c>
      <c r="AP30">
        <f t="shared" si="11"/>
        <v>313.72359979973174</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3.4098998028401781</v>
      </c>
      <c r="R31">
        <f t="shared" si="14"/>
        <v>3.0320579195104549</v>
      </c>
      <c r="S31">
        <f t="shared" ref="S31:AC31" si="15">R31*(S12*S49)/(R12*R49)</f>
        <v>3.3607210943016192</v>
      </c>
      <c r="T31">
        <f t="shared" si="15"/>
        <v>3.3825274037294468</v>
      </c>
      <c r="U31">
        <f t="shared" si="15"/>
        <v>3.4324050257365544</v>
      </c>
      <c r="V31">
        <f t="shared" si="15"/>
        <v>3.4829557266452129</v>
      </c>
      <c r="W31">
        <f t="shared" si="15"/>
        <v>3.5327144515129261</v>
      </c>
      <c r="X31">
        <f t="shared" si="15"/>
        <v>3.6453629266448404</v>
      </c>
      <c r="Y31">
        <f t="shared" si="15"/>
        <v>3.7553004375660319</v>
      </c>
      <c r="Z31">
        <f t="shared" si="15"/>
        <v>3.9761824376792894</v>
      </c>
      <c r="AA31">
        <f t="shared" si="15"/>
        <v>4.1478067202693598</v>
      </c>
      <c r="AB31">
        <f t="shared" si="15"/>
        <v>4.2999297862796162</v>
      </c>
      <c r="AC31">
        <f t="shared" si="15"/>
        <v>4.4714154037878746</v>
      </c>
      <c r="AD31">
        <f t="shared" ref="AD31:AP31" si="16">AC31*(AD12*AD49)/(AC12*AC49)</f>
        <v>4.6546796160907</v>
      </c>
      <c r="AE31">
        <f t="shared" si="16"/>
        <v>4.8563243851028037</v>
      </c>
      <c r="AF31">
        <f t="shared" si="16"/>
        <v>5.0570992374109718</v>
      </c>
      <c r="AG31">
        <f t="shared" si="16"/>
        <v>5.4269715809213466</v>
      </c>
      <c r="AH31">
        <f t="shared" si="16"/>
        <v>5.7554651363218516</v>
      </c>
      <c r="AI31">
        <f t="shared" si="16"/>
        <v>5.9438313123968722</v>
      </c>
      <c r="AJ31">
        <f t="shared" si="16"/>
        <v>6.1887398532794382</v>
      </c>
      <c r="AK31">
        <f t="shared" si="16"/>
        <v>6.4262185209137224</v>
      </c>
      <c r="AL31">
        <f t="shared" si="16"/>
        <v>6.7049706708586001</v>
      </c>
      <c r="AM31">
        <f t="shared" si="16"/>
        <v>8.2005665492708459</v>
      </c>
      <c r="AN31">
        <f t="shared" si="16"/>
        <v>10.014335026524435</v>
      </c>
      <c r="AO31">
        <f t="shared" si="16"/>
        <v>13.270670615716703</v>
      </c>
      <c r="AP31">
        <f t="shared" si="16"/>
        <v>16.580034971382602</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0.44894404120631154</v>
      </c>
      <c r="R32">
        <f t="shared" si="14"/>
        <v>0.39919775191717721</v>
      </c>
      <c r="S32">
        <f>R32*(S13*S51)/(R13*R51)</f>
        <v>0.41352263644649301</v>
      </c>
      <c r="T32">
        <f t="shared" ref="T32:AC32" si="18">S32*(T13*T49)/(S13*S49)</f>
        <v>0.41620581137018814</v>
      </c>
      <c r="U32">
        <f t="shared" si="18"/>
        <v>0.42234304358116609</v>
      </c>
      <c r="V32">
        <f t="shared" si="18"/>
        <v>0.42856309532821846</v>
      </c>
      <c r="W32">
        <f t="shared" si="18"/>
        <v>0.43468569774482518</v>
      </c>
      <c r="X32">
        <f t="shared" si="18"/>
        <v>0.44854662018412289</v>
      </c>
      <c r="Y32">
        <f t="shared" si="18"/>
        <v>0.46207396984654514</v>
      </c>
      <c r="Z32">
        <f t="shared" si="18"/>
        <v>0.4892525736245506</v>
      </c>
      <c r="AA32">
        <f t="shared" si="18"/>
        <v>0.51037022183856651</v>
      </c>
      <c r="AB32">
        <f t="shared" si="18"/>
        <v>0.52908832713672638</v>
      </c>
      <c r="AC32">
        <f t="shared" si="18"/>
        <v>0.55018891319395957</v>
      </c>
      <c r="AD32">
        <f t="shared" ref="AD32:AP32" si="19">AC32*(AD13*AD51)/(AC13*AC51)</f>
        <v>0.57273880594354021</v>
      </c>
      <c r="AE32">
        <f t="shared" si="19"/>
        <v>0.59755034911173566</v>
      </c>
      <c r="AF32">
        <f t="shared" si="19"/>
        <v>0.62225485267777236</v>
      </c>
      <c r="AG32">
        <f t="shared" si="19"/>
        <v>0.66776609337441739</v>
      </c>
      <c r="AH32">
        <f t="shared" si="19"/>
        <v>0.70818584772869164</v>
      </c>
      <c r="AI32">
        <f t="shared" si="19"/>
        <v>0.73136351572380198</v>
      </c>
      <c r="AJ32">
        <f t="shared" si="19"/>
        <v>0.76149848458085556</v>
      </c>
      <c r="AK32">
        <f t="shared" si="19"/>
        <v>0.79071923869414407</v>
      </c>
      <c r="AL32">
        <f t="shared" si="19"/>
        <v>0.82501852171283452</v>
      </c>
      <c r="AM32">
        <f t="shared" si="19"/>
        <v>1.0090453223147042</v>
      </c>
      <c r="AN32">
        <f t="shared" si="19"/>
        <v>1.2322219268503176</v>
      </c>
      <c r="AO32">
        <f t="shared" si="19"/>
        <v>1.6329003646655087</v>
      </c>
      <c r="AP32">
        <f t="shared" si="19"/>
        <v>2.0401037698029993</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5.1825526321918121</v>
      </c>
      <c r="T33">
        <f t="shared" si="20"/>
        <v>5.3029098766799843</v>
      </c>
      <c r="U33">
        <f t="shared" si="20"/>
        <v>5.472089682829715</v>
      </c>
      <c r="V33">
        <f t="shared" si="20"/>
        <v>5.6481804489247285</v>
      </c>
      <c r="W33">
        <f t="shared" si="20"/>
        <v>5.8291275980175454</v>
      </c>
      <c r="X33">
        <f t="shared" si="20"/>
        <v>6.0150023253068721</v>
      </c>
      <c r="Y33">
        <f t="shared" si="20"/>
        <v>6.1964038474971597</v>
      </c>
      <c r="Z33">
        <f t="shared" si="20"/>
        <v>6.5608684484258006</v>
      </c>
      <c r="AA33">
        <f t="shared" si="20"/>
        <v>6.8440557413323369</v>
      </c>
      <c r="AB33">
        <f t="shared" si="20"/>
        <v>7.0950652057388552</v>
      </c>
      <c r="AC33">
        <f t="shared" si="20"/>
        <v>7.3780236954215894</v>
      </c>
      <c r="AD33">
        <f t="shared" si="20"/>
        <v>7.6804173624800329</v>
      </c>
      <c r="AE33">
        <f t="shared" si="20"/>
        <v>8.0131397220641603</v>
      </c>
      <c r="AF33">
        <f t="shared" si="20"/>
        <v>8.3444266824569606</v>
      </c>
      <c r="AG33">
        <f t="shared" si="20"/>
        <v>8.9547316235699927</v>
      </c>
      <c r="AH33">
        <f t="shared" si="20"/>
        <v>9.4967598219532334</v>
      </c>
      <c r="AI33">
        <f t="shared" si="20"/>
        <v>9.8075719440656499</v>
      </c>
      <c r="AJ33">
        <f t="shared" si="20"/>
        <v>10.211681348956096</v>
      </c>
      <c r="AK33">
        <f t="shared" si="20"/>
        <v>10.603531150135073</v>
      </c>
      <c r="AL33">
        <f t="shared" si="20"/>
        <v>11.063483935040896</v>
      </c>
      <c r="AM33">
        <f t="shared" si="20"/>
        <v>13.531280109905955</v>
      </c>
      <c r="AN33">
        <f t="shared" si="20"/>
        <v>16.524074470244162</v>
      </c>
      <c r="AO33">
        <f t="shared" si="20"/>
        <v>21.897165307868551</v>
      </c>
      <c r="AP33">
        <f t="shared" si="20"/>
        <v>27.357755843071924</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8.3460063440769101</v>
      </c>
      <c r="R35">
        <f t="shared" si="24"/>
        <v>7.9481400066052679</v>
      </c>
      <c r="S35">
        <f t="shared" si="24"/>
        <v>8.0128671179210063</v>
      </c>
      <c r="T35">
        <f t="shared" si="24"/>
        <v>8.1196752697719194</v>
      </c>
      <c r="U35">
        <f t="shared" si="24"/>
        <v>8.2091166785455965</v>
      </c>
      <c r="V35">
        <f t="shared" si="24"/>
        <v>8.3016636133960944</v>
      </c>
      <c r="W35">
        <f t="shared" si="24"/>
        <v>8.3931136134961957</v>
      </c>
      <c r="X35">
        <f t="shared" si="24"/>
        <v>8.4717568005308248</v>
      </c>
      <c r="Y35">
        <f t="shared" si="24"/>
        <v>8.5619454004163877</v>
      </c>
      <c r="Z35">
        <f t="shared" si="24"/>
        <v>8.58474815212303</v>
      </c>
      <c r="AA35">
        <f t="shared" si="24"/>
        <v>8.6316693078860389</v>
      </c>
      <c r="AB35">
        <f t="shared" si="24"/>
        <v>8.7169091873144389</v>
      </c>
      <c r="AC35">
        <f t="shared" si="24"/>
        <v>7.6504881971215379</v>
      </c>
      <c r="AD35">
        <f t="shared" si="24"/>
        <v>7.0638549442314487</v>
      </c>
      <c r="AE35">
        <f t="shared" si="24"/>
        <v>7.049895072591462</v>
      </c>
      <c r="AF35">
        <f t="shared" si="24"/>
        <v>7.1773087736075096</v>
      </c>
      <c r="AG35">
        <f t="shared" si="24"/>
        <v>7.3351573092310955</v>
      </c>
      <c r="AH35">
        <f t="shared" si="24"/>
        <v>7.5087798820773068</v>
      </c>
      <c r="AI35">
        <f t="shared" si="24"/>
        <v>7.6997926658458677</v>
      </c>
      <c r="AJ35">
        <f t="shared" si="24"/>
        <v>7.8889422372182008</v>
      </c>
      <c r="AK35">
        <f t="shared" si="24"/>
        <v>8.0889936551899133</v>
      </c>
      <c r="AL35">
        <f t="shared" si="24"/>
        <v>8.2987523945473356</v>
      </c>
      <c r="AM35">
        <f t="shared" si="24"/>
        <v>9.8106396687268536</v>
      </c>
      <c r="AN35">
        <f t="shared" si="24"/>
        <v>15.101060915956571</v>
      </c>
      <c r="AO35">
        <f t="shared" si="24"/>
        <v>21.273613775190583</v>
      </c>
      <c r="AP35">
        <f t="shared" si="24"/>
        <v>28.07592229659986</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14.42964539117269</v>
      </c>
      <c r="T37">
        <f t="shared" si="51"/>
        <v>14.799619945706452</v>
      </c>
      <c r="U37">
        <f t="shared" si="51"/>
        <v>15.243028286128107</v>
      </c>
      <c r="V37">
        <f t="shared" si="51"/>
        <v>15.690397442534913</v>
      </c>
      <c r="W37">
        <f t="shared" si="51"/>
        <v>16.13525600036618</v>
      </c>
      <c r="X37">
        <f t="shared" si="51"/>
        <v>16.578311229629701</v>
      </c>
      <c r="Y37">
        <f t="shared" si="51"/>
        <v>17.022598375552942</v>
      </c>
      <c r="Z37">
        <f t="shared" si="51"/>
        <v>17.733171585462163</v>
      </c>
      <c r="AA37">
        <f t="shared" si="51"/>
        <v>18.381123680673216</v>
      </c>
      <c r="AB37">
        <f t="shared" si="51"/>
        <v>18.996058070088573</v>
      </c>
      <c r="AC37">
        <f t="shared" si="51"/>
        <v>19.679975538808488</v>
      </c>
      <c r="AD37">
        <f t="shared" si="51"/>
        <v>20.401630565777133</v>
      </c>
      <c r="AE37">
        <f t="shared" si="51"/>
        <v>21.165976706963395</v>
      </c>
      <c r="AF37">
        <f t="shared" si="51"/>
        <v>21.978285714119171</v>
      </c>
      <c r="AG37">
        <f t="shared" si="51"/>
        <v>22.986959971555287</v>
      </c>
      <c r="AH37">
        <f t="shared" si="51"/>
        <v>23.947630682932367</v>
      </c>
      <c r="AI37">
        <f t="shared" si="51"/>
        <v>24.731226866592817</v>
      </c>
      <c r="AJ37">
        <f t="shared" si="51"/>
        <v>25.531011411971658</v>
      </c>
      <c r="AK37">
        <f t="shared" si="51"/>
        <v>26.360351130289533</v>
      </c>
      <c r="AL37">
        <f t="shared" si="51"/>
        <v>27.217346503091161</v>
      </c>
      <c r="AM37">
        <f t="shared" si="51"/>
        <v>32.381227016007976</v>
      </c>
      <c r="AN37">
        <f t="shared" si="51"/>
        <v>38.853320388200039</v>
      </c>
      <c r="AO37">
        <f t="shared" si="51"/>
        <v>50.271258796763171</v>
      </c>
      <c r="AP37">
        <f t="shared" si="51"/>
        <v>61.907232681872053</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1.3287545308511683</v>
      </c>
      <c r="T38">
        <f t="shared" si="52"/>
        <v>1.3628236539868703</v>
      </c>
      <c r="U38">
        <f t="shared" si="52"/>
        <v>1.4036549305276578</v>
      </c>
      <c r="V38">
        <f t="shared" si="52"/>
        <v>1.4448509389827415</v>
      </c>
      <c r="W38">
        <f t="shared" si="52"/>
        <v>1.4858157588575132</v>
      </c>
      <c r="X38">
        <f t="shared" si="52"/>
        <v>1.5266145191417644</v>
      </c>
      <c r="Y38">
        <f t="shared" si="52"/>
        <v>1.5675267205258387</v>
      </c>
      <c r="Z38">
        <f t="shared" si="52"/>
        <v>1.6329598858305059</v>
      </c>
      <c r="AA38">
        <f t="shared" si="52"/>
        <v>1.692626583032427</v>
      </c>
      <c r="AB38">
        <f t="shared" si="52"/>
        <v>1.7492528433431418</v>
      </c>
      <c r="AC38">
        <f t="shared" si="52"/>
        <v>1.8122314135473534</v>
      </c>
      <c r="AD38">
        <f t="shared" si="52"/>
        <v>1.8786850484636153</v>
      </c>
      <c r="AE38">
        <f t="shared" si="52"/>
        <v>1.9490698965113129</v>
      </c>
      <c r="AF38">
        <f t="shared" si="52"/>
        <v>2.0238714071825141</v>
      </c>
      <c r="AG38">
        <f t="shared" si="52"/>
        <v>2.1167552205672209</v>
      </c>
      <c r="AH38">
        <f t="shared" si="52"/>
        <v>2.2052186253005903</v>
      </c>
      <c r="AI38">
        <f t="shared" si="52"/>
        <v>2.2773761143566595</v>
      </c>
      <c r="AJ38">
        <f t="shared" si="52"/>
        <v>2.351024309413968</v>
      </c>
      <c r="AK38">
        <f t="shared" si="52"/>
        <v>2.4273940938720013</v>
      </c>
      <c r="AL38">
        <f t="shared" si="52"/>
        <v>2.5063105504902121</v>
      </c>
      <c r="AM38">
        <f t="shared" si="52"/>
        <v>2.9818267147689128</v>
      </c>
      <c r="AN38">
        <f t="shared" si="52"/>
        <v>3.5778097177644645</v>
      </c>
      <c r="AO38">
        <f t="shared" si="52"/>
        <v>4.6292310785859208</v>
      </c>
      <c r="AP38">
        <f t="shared" si="52"/>
        <v>5.7007302458601741</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1.1364212706323746</v>
      </c>
      <c r="T39">
        <f t="shared" si="53"/>
        <v>1.1655589896800036</v>
      </c>
      <c r="U39">
        <f t="shared" si="53"/>
        <v>1.2004800605705763</v>
      </c>
      <c r="V39">
        <f t="shared" si="53"/>
        <v>1.235713069517322</v>
      </c>
      <c r="W39">
        <f t="shared" si="53"/>
        <v>1.2707483537420863</v>
      </c>
      <c r="X39">
        <f t="shared" si="53"/>
        <v>1.3056416150073964</v>
      </c>
      <c r="Y39">
        <f t="shared" si="53"/>
        <v>1.340631897111251</v>
      </c>
      <c r="Z39">
        <f t="shared" si="53"/>
        <v>1.3965938066517551</v>
      </c>
      <c r="AA39">
        <f t="shared" si="53"/>
        <v>1.447623927170109</v>
      </c>
      <c r="AB39">
        <f t="shared" si="53"/>
        <v>1.4960537049803417</v>
      </c>
      <c r="AC39">
        <f t="shared" si="53"/>
        <v>1.549916314749382</v>
      </c>
      <c r="AD39">
        <f t="shared" si="53"/>
        <v>1.6067509839649987</v>
      </c>
      <c r="AE39">
        <f t="shared" si="53"/>
        <v>1.6669478349216564</v>
      </c>
      <c r="AF39">
        <f t="shared" si="53"/>
        <v>1.7309220497435125</v>
      </c>
      <c r="AG39">
        <f t="shared" si="53"/>
        <v>1.8103612078250375</v>
      </c>
      <c r="AH39">
        <f t="shared" si="53"/>
        <v>1.8860197982399003</v>
      </c>
      <c r="AI39">
        <f t="shared" si="53"/>
        <v>1.9477327056993481</v>
      </c>
      <c r="AJ39">
        <f t="shared" si="53"/>
        <v>2.0107205439069018</v>
      </c>
      <c r="AK39">
        <f t="shared" si="53"/>
        <v>2.076036029556553</v>
      </c>
      <c r="AL39">
        <f t="shared" si="53"/>
        <v>2.1435295641572769</v>
      </c>
      <c r="AM39">
        <f t="shared" si="53"/>
        <v>2.5502161801341763</v>
      </c>
      <c r="AN39">
        <f t="shared" si="53"/>
        <v>3.0599324187728119</v>
      </c>
      <c r="AO39">
        <f t="shared" si="53"/>
        <v>3.9591636696114016</v>
      </c>
      <c r="AP39">
        <f t="shared" si="53"/>
        <v>4.8755665242269366</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9.396088361067072</v>
      </c>
      <c r="T40">
        <f t="shared" si="54"/>
        <v>9.6370030551920074</v>
      </c>
      <c r="U40">
        <f t="shared" si="54"/>
        <v>9.9257353028454887</v>
      </c>
      <c r="V40">
        <f t="shared" si="54"/>
        <v>10.217046697523688</v>
      </c>
      <c r="W40">
        <f t="shared" si="54"/>
        <v>10.506723276832874</v>
      </c>
      <c r="X40">
        <f t="shared" si="54"/>
        <v>10.79522559065547</v>
      </c>
      <c r="Y40">
        <f t="shared" si="54"/>
        <v>11.084530086200097</v>
      </c>
      <c r="Z40">
        <f t="shared" si="54"/>
        <v>11.547230900136833</v>
      </c>
      <c r="AA40">
        <f t="shared" si="54"/>
        <v>11.969154999814712</v>
      </c>
      <c r="AB40">
        <f t="shared" si="54"/>
        <v>12.369579106060606</v>
      </c>
      <c r="AC40">
        <f t="shared" si="54"/>
        <v>12.814922618916496</v>
      </c>
      <c r="AD40">
        <f t="shared" si="54"/>
        <v>13.28483953064835</v>
      </c>
      <c r="AE40">
        <f t="shared" si="54"/>
        <v>13.782555426384794</v>
      </c>
      <c r="AF40">
        <f t="shared" si="54"/>
        <v>14.31150308939497</v>
      </c>
      <c r="AG40">
        <f t="shared" si="54"/>
        <v>14.968317043825296</v>
      </c>
      <c r="AH40">
        <f t="shared" si="54"/>
        <v>15.593872741507941</v>
      </c>
      <c r="AI40">
        <f t="shared" si="54"/>
        <v>16.104123602251384</v>
      </c>
      <c r="AJ40">
        <f t="shared" si="54"/>
        <v>16.624915766887156</v>
      </c>
      <c r="AK40">
        <f t="shared" si="54"/>
        <v>17.164953242750862</v>
      </c>
      <c r="AL40">
        <f t="shared" si="54"/>
        <v>17.722999128812326</v>
      </c>
      <c r="AM40">
        <f t="shared" si="54"/>
        <v>21.085540360424361</v>
      </c>
      <c r="AN40">
        <f t="shared" si="54"/>
        <v>25.299944772842906</v>
      </c>
      <c r="AO40">
        <f t="shared" si="54"/>
        <v>32.734913220072492</v>
      </c>
      <c r="AP40">
        <f t="shared" si="54"/>
        <v>40.311858864103073</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2.1949194169468451</v>
      </c>
      <c r="T42">
        <f t="shared" si="56"/>
        <v>2.2356348658380405</v>
      </c>
      <c r="U42">
        <f t="shared" si="56"/>
        <v>2.3008718616625465</v>
      </c>
      <c r="V42">
        <f t="shared" si="56"/>
        <v>2.3805081166406268</v>
      </c>
      <c r="W42">
        <f t="shared" si="56"/>
        <v>2.4418764338553451</v>
      </c>
      <c r="X42">
        <f t="shared" si="56"/>
        <v>2.4908001678648373</v>
      </c>
      <c r="Y42">
        <f t="shared" si="56"/>
        <v>2.5399855303057119</v>
      </c>
      <c r="Z42">
        <f t="shared" si="56"/>
        <v>2.6313103454494069</v>
      </c>
      <c r="AA42">
        <f t="shared" si="56"/>
        <v>2.7096044386805738</v>
      </c>
      <c r="AB42">
        <f t="shared" si="56"/>
        <v>2.7842119526905353</v>
      </c>
      <c r="AC42">
        <f t="shared" si="56"/>
        <v>2.9223371716602093</v>
      </c>
      <c r="AD42">
        <f t="shared" si="56"/>
        <v>3.0164998144462478</v>
      </c>
      <c r="AE42">
        <f t="shared" si="56"/>
        <v>3.1143269120335728</v>
      </c>
      <c r="AF42">
        <f t="shared" si="56"/>
        <v>3.2165106025892829</v>
      </c>
      <c r="AG42">
        <f t="shared" si="56"/>
        <v>3.3530060326829578</v>
      </c>
      <c r="AH42">
        <f t="shared" si="56"/>
        <v>3.4782219883008207</v>
      </c>
      <c r="AI42">
        <f t="shared" si="56"/>
        <v>3.5571359146254777</v>
      </c>
      <c r="AJ42">
        <f t="shared" si="56"/>
        <v>3.6402629047769044</v>
      </c>
      <c r="AK42">
        <f t="shared" si="56"/>
        <v>3.7219429775048289</v>
      </c>
      <c r="AL42">
        <f t="shared" si="56"/>
        <v>3.8157831749440199</v>
      </c>
      <c r="AM42">
        <f t="shared" si="56"/>
        <v>4.4320063743124223</v>
      </c>
      <c r="AN42">
        <f t="shared" si="56"/>
        <v>5.2442981618398798</v>
      </c>
      <c r="AO42">
        <f t="shared" si="56"/>
        <v>6.6401350507092438</v>
      </c>
      <c r="AP42">
        <f t="shared" si="56"/>
        <v>8.0686500376050905</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0.6635997114234915</v>
      </c>
      <c r="T43">
        <f t="shared" si="57"/>
        <v>0.67590939346742673</v>
      </c>
      <c r="U43">
        <f t="shared" si="57"/>
        <v>0.69563278343292101</v>
      </c>
      <c r="V43">
        <f t="shared" si="57"/>
        <v>0.71970956521100193</v>
      </c>
      <c r="W43">
        <f t="shared" si="57"/>
        <v>0.73826332043308662</v>
      </c>
      <c r="X43">
        <f t="shared" si="57"/>
        <v>0.7530546496818018</v>
      </c>
      <c r="Y43">
        <f t="shared" si="57"/>
        <v>0.76792507821326295</v>
      </c>
      <c r="Z43">
        <f t="shared" si="57"/>
        <v>0.7955357141697571</v>
      </c>
      <c r="AA43">
        <f t="shared" si="57"/>
        <v>0.8192067142407472</v>
      </c>
      <c r="AB43">
        <f t="shared" si="57"/>
        <v>0.84176313448322826</v>
      </c>
      <c r="AC43">
        <f t="shared" si="57"/>
        <v>0.88352314386711817</v>
      </c>
      <c r="AD43">
        <f t="shared" si="57"/>
        <v>0.91199175282708067</v>
      </c>
      <c r="AE43">
        <f t="shared" si="57"/>
        <v>0.94156825264166077</v>
      </c>
      <c r="AF43">
        <f t="shared" si="57"/>
        <v>0.97246190050928027</v>
      </c>
      <c r="AG43">
        <f t="shared" si="57"/>
        <v>1.0137291686018755</v>
      </c>
      <c r="AH43">
        <f t="shared" si="57"/>
        <v>1.0515862632050177</v>
      </c>
      <c r="AI43">
        <f t="shared" si="57"/>
        <v>1.075444660161194</v>
      </c>
      <c r="AJ43">
        <f t="shared" si="57"/>
        <v>1.1005768113691514</v>
      </c>
      <c r="AK43">
        <f t="shared" si="57"/>
        <v>1.1252715096222186</v>
      </c>
      <c r="AL43">
        <f t="shared" si="57"/>
        <v>1.1536426322519469</v>
      </c>
      <c r="AM43">
        <f t="shared" si="57"/>
        <v>1.3399481221556047</v>
      </c>
      <c r="AN43">
        <f t="shared" si="57"/>
        <v>1.5855318969552732</v>
      </c>
      <c r="AO43">
        <f t="shared" si="57"/>
        <v>2.0075414475092681</v>
      </c>
      <c r="AP43">
        <f t="shared" si="57"/>
        <v>2.4394307122125904</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1.6">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212.70640417282101</v>
      </c>
      <c r="T79" s="2">
        <f t="shared" ca="1" si="94"/>
        <v>215.6211644529599</v>
      </c>
      <c r="U79" s="2">
        <f t="shared" ca="1" si="94"/>
        <v>219.23351197948909</v>
      </c>
      <c r="V79" s="2">
        <f t="shared" ca="1" si="94"/>
        <v>222.72707891655483</v>
      </c>
      <c r="W79" s="2">
        <f t="shared" ca="1" si="94"/>
        <v>226.15446990308911</v>
      </c>
      <c r="X79" s="2">
        <f t="shared" ca="1" si="94"/>
        <v>230.40811907761451</v>
      </c>
      <c r="Y79" s="2">
        <f t="shared" ca="1" si="94"/>
        <v>234.18993371205124</v>
      </c>
      <c r="Z79" s="2">
        <f t="shared" ca="1" si="94"/>
        <v>242.24025923333446</v>
      </c>
      <c r="AA79" s="2">
        <f t="shared" ca="1" si="94"/>
        <v>248.53831944051879</v>
      </c>
      <c r="AB79" s="2">
        <f t="shared" ca="1" si="94"/>
        <v>253.78360249718938</v>
      </c>
      <c r="AC79" s="2">
        <f t="shared" ca="1" si="94"/>
        <v>259.23770573413299</v>
      </c>
      <c r="AD79" s="2">
        <f t="shared" ca="1" si="94"/>
        <v>264.50529644480139</v>
      </c>
      <c r="AE79" s="2">
        <f t="shared" ca="1" si="94"/>
        <v>269.5246210740309</v>
      </c>
      <c r="AF79" s="2">
        <f t="shared" ca="1" si="94"/>
        <v>274.86903214147668</v>
      </c>
      <c r="AG79" s="2">
        <f t="shared" ca="1" si="94"/>
        <v>285.694247222532</v>
      </c>
      <c r="AH79" s="2">
        <f t="shared" ca="1" si="94"/>
        <v>296.06743940092105</v>
      </c>
      <c r="AI79" s="2">
        <f t="shared" ca="1" si="94"/>
        <v>301.76198793552152</v>
      </c>
      <c r="AJ79" s="2">
        <f t="shared" ca="1" si="94"/>
        <v>305.9396104287332</v>
      </c>
      <c r="AK79" s="2">
        <f t="shared" ca="1" si="94"/>
        <v>308.88492451198829</v>
      </c>
      <c r="AL79" s="2">
        <f t="shared" ca="1" si="94"/>
        <v>312.36707970038134</v>
      </c>
      <c r="AM79" s="2">
        <f t="shared" ca="1" si="94"/>
        <v>336.79865889175846</v>
      </c>
      <c r="AN79" s="2">
        <f t="shared" ca="1" si="94"/>
        <v>365.21687474256498</v>
      </c>
      <c r="AO79" s="2">
        <f t="shared" ca="1" si="94"/>
        <v>417.40223034150944</v>
      </c>
      <c r="AP79" s="2">
        <f t="shared" ca="1" si="94"/>
        <v>470.25202538369473</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1.6099599105754532</v>
      </c>
      <c r="T80">
        <f t="shared" ca="1" si="95"/>
        <v>1.6320215274703944</v>
      </c>
      <c r="U80">
        <f t="shared" ca="1" si="95"/>
        <v>1.6593631334901795</v>
      </c>
      <c r="V80">
        <f t="shared" ca="1" si="95"/>
        <v>1.6858056975279689</v>
      </c>
      <c r="W80">
        <f t="shared" ca="1" si="95"/>
        <v>1.711747380420152</v>
      </c>
      <c r="X80">
        <f t="shared" ca="1" si="95"/>
        <v>1.7439429538034252</v>
      </c>
      <c r="Y80">
        <f t="shared" ca="1" si="95"/>
        <v>1.7725672445216485</v>
      </c>
      <c r="Z80">
        <f t="shared" ca="1" si="95"/>
        <v>1.8334995958852589</v>
      </c>
      <c r="AA80">
        <f t="shared" ref="AA80:AP95" ca="1" si="96">AA$79/Z$79*Z80</f>
        <v>1.8811691735239229</v>
      </c>
      <c r="AB80">
        <f t="shared" ca="1" si="96"/>
        <v>1.9208703544719075</v>
      </c>
      <c r="AC80">
        <f t="shared" ca="1" si="96"/>
        <v>1.9621520807733155</v>
      </c>
      <c r="AD80">
        <f t="shared" ca="1" si="96"/>
        <v>2.0020221067956885</v>
      </c>
      <c r="AE80">
        <f t="shared" ca="1" si="96"/>
        <v>2.0400130241949497</v>
      </c>
      <c r="AF80">
        <f t="shared" ca="1" si="96"/>
        <v>2.0804644981300391</v>
      </c>
      <c r="AG80">
        <f t="shared" ca="1" si="96"/>
        <v>2.1623997946794358</v>
      </c>
      <c r="AH80">
        <f t="shared" ca="1" si="96"/>
        <v>2.2409137614631174</v>
      </c>
      <c r="AI80">
        <f t="shared" ca="1" si="96"/>
        <v>2.2840154014216587</v>
      </c>
      <c r="AJ80">
        <f t="shared" ca="1" si="96"/>
        <v>2.315635534166343</v>
      </c>
      <c r="AK80">
        <f t="shared" ca="1" si="96"/>
        <v>2.3379284106621596</v>
      </c>
      <c r="AL80">
        <f t="shared" ca="1" si="96"/>
        <v>2.364284599971628</v>
      </c>
      <c r="AM80">
        <f t="shared" ca="1" si="96"/>
        <v>2.549205515743437</v>
      </c>
      <c r="AN80">
        <f t="shared" ca="1" si="96"/>
        <v>2.7643010058289419</v>
      </c>
      <c r="AO80">
        <f t="shared" ca="1" si="96"/>
        <v>3.1592883159672995</v>
      </c>
      <c r="AP80">
        <f t="shared" ca="1" si="96"/>
        <v>3.5593047218246259</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0.74801265949934059</v>
      </c>
      <c r="T81">
        <f t="shared" ca="1" si="95"/>
        <v>0.75826283319499621</v>
      </c>
      <c r="U81">
        <f t="shared" ca="1" si="95"/>
        <v>0.77096617276233514</v>
      </c>
      <c r="V81">
        <f t="shared" ca="1" si="95"/>
        <v>0.78325180330503519</v>
      </c>
      <c r="W81">
        <f t="shared" ca="1" si="95"/>
        <v>0.79530471660095348</v>
      </c>
      <c r="X81">
        <f t="shared" ca="1" si="95"/>
        <v>0.81026328563881267</v>
      </c>
      <c r="Y81">
        <f t="shared" ca="1" si="95"/>
        <v>0.82356258066210752</v>
      </c>
      <c r="Z81">
        <f t="shared" ca="1" si="95"/>
        <v>0.85187270807189586</v>
      </c>
      <c r="AA81">
        <f t="shared" ca="1" si="96"/>
        <v>0.87402074251205908</v>
      </c>
      <c r="AB81">
        <f t="shared" ca="1" si="96"/>
        <v>0.89246653470296633</v>
      </c>
      <c r="AC81">
        <f t="shared" ca="1" si="96"/>
        <v>0.91164667308815306</v>
      </c>
      <c r="AD81">
        <f t="shared" ca="1" si="96"/>
        <v>0.93017091335239876</v>
      </c>
      <c r="AE81">
        <f t="shared" ca="1" si="96"/>
        <v>0.94782209023821562</v>
      </c>
      <c r="AF81">
        <f t="shared" ca="1" si="96"/>
        <v>0.9666164803345747</v>
      </c>
      <c r="AG81">
        <f t="shared" ca="1" si="96"/>
        <v>1.0046849059370946</v>
      </c>
      <c r="AH81">
        <f t="shared" ca="1" si="96"/>
        <v>1.04116372799715</v>
      </c>
      <c r="AI81">
        <f t="shared" ca="1" si="96"/>
        <v>1.061189426849892</v>
      </c>
      <c r="AJ81">
        <f t="shared" ca="1" si="96"/>
        <v>1.075880637129544</v>
      </c>
      <c r="AK81">
        <f t="shared" ca="1" si="96"/>
        <v>1.086238257667788</v>
      </c>
      <c r="AL81">
        <f t="shared" ca="1" si="96"/>
        <v>1.0984837571551616</v>
      </c>
      <c r="AM81">
        <f t="shared" ca="1" si="96"/>
        <v>1.1844009188775819</v>
      </c>
      <c r="AN81">
        <f t="shared" ca="1" si="96"/>
        <v>1.2843376617295599</v>
      </c>
      <c r="AO81">
        <f t="shared" ca="1" si="96"/>
        <v>1.4678549694490286</v>
      </c>
      <c r="AP81">
        <f t="shared" ca="1" si="96"/>
        <v>1.6537088740234327</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1.0867229396384306</v>
      </c>
      <c r="T82">
        <f t="shared" ca="1" si="95"/>
        <v>1.1016145310425158</v>
      </c>
      <c r="U82">
        <f t="shared" ca="1" si="95"/>
        <v>1.1200701151058707</v>
      </c>
      <c r="V82">
        <f t="shared" ca="1" si="95"/>
        <v>1.1379188458313785</v>
      </c>
      <c r="W82">
        <f t="shared" ca="1" si="95"/>
        <v>1.1554294817836019</v>
      </c>
      <c r="X82">
        <f t="shared" ca="1" si="95"/>
        <v>1.1771614938173114</v>
      </c>
      <c r="Y82">
        <f t="shared" ca="1" si="95"/>
        <v>1.1964828900521121</v>
      </c>
      <c r="Z82">
        <f t="shared" ca="1" si="95"/>
        <v>1.2376122272225489</v>
      </c>
      <c r="AA82">
        <f t="shared" ca="1" si="96"/>
        <v>1.269789192128647</v>
      </c>
      <c r="AB82">
        <f t="shared" ca="1" si="96"/>
        <v>1.2965874892685367</v>
      </c>
      <c r="AC82">
        <f t="shared" ca="1" si="96"/>
        <v>1.3244526545219872</v>
      </c>
      <c r="AD82">
        <f t="shared" ca="1" si="96"/>
        <v>1.3513649220870891</v>
      </c>
      <c r="AE82">
        <f t="shared" ca="1" si="96"/>
        <v>1.3770087913315905</v>
      </c>
      <c r="AF82">
        <f t="shared" ca="1" si="96"/>
        <v>1.4043135362377759</v>
      </c>
      <c r="AG82">
        <f t="shared" ca="1" si="96"/>
        <v>1.4596198614086184</v>
      </c>
      <c r="AH82">
        <f t="shared" ca="1" si="96"/>
        <v>1.5126167889876037</v>
      </c>
      <c r="AI82">
        <f t="shared" ca="1" si="96"/>
        <v>1.541710395959619</v>
      </c>
      <c r="AJ82">
        <f t="shared" ca="1" si="96"/>
        <v>1.5630539855622809</v>
      </c>
      <c r="AK82">
        <f t="shared" ca="1" si="96"/>
        <v>1.5781016771969572</v>
      </c>
      <c r="AL82">
        <f t="shared" ca="1" si="96"/>
        <v>1.5958921049808483</v>
      </c>
      <c r="AM82">
        <f t="shared" ca="1" si="96"/>
        <v>1.7207137231268195</v>
      </c>
      <c r="AN82">
        <f t="shared" ca="1" si="96"/>
        <v>1.8659031789345353</v>
      </c>
      <c r="AO82">
        <f t="shared" ca="1" si="96"/>
        <v>2.1325196132779265</v>
      </c>
      <c r="AP82">
        <f t="shared" ca="1" si="96"/>
        <v>2.4025306872316219</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13.069570270564913</v>
      </c>
      <c r="T83">
        <f t="shared" ca="1" si="95"/>
        <v>13.248665321563825</v>
      </c>
      <c r="U83">
        <f t="shared" ca="1" si="95"/>
        <v>13.470623047863951</v>
      </c>
      <c r="V83">
        <f t="shared" ca="1" si="95"/>
        <v>13.685282398420249</v>
      </c>
      <c r="W83">
        <f t="shared" ca="1" si="95"/>
        <v>13.89587562205829</v>
      </c>
      <c r="X83">
        <f t="shared" ca="1" si="95"/>
        <v>14.157237601303734</v>
      </c>
      <c r="Y83">
        <f t="shared" ca="1" si="95"/>
        <v>14.389608094835575</v>
      </c>
      <c r="Z83">
        <f t="shared" ca="1" si="95"/>
        <v>14.884253733317847</v>
      </c>
      <c r="AA83">
        <f t="shared" ca="1" si="96"/>
        <v>15.271232869024386</v>
      </c>
      <c r="AB83">
        <f t="shared" ca="1" si="96"/>
        <v>15.59352497755188</v>
      </c>
      <c r="AC83">
        <f t="shared" ca="1" si="96"/>
        <v>15.928647870514869</v>
      </c>
      <c r="AD83">
        <f t="shared" ca="1" si="96"/>
        <v>16.25231065451699</v>
      </c>
      <c r="AE83">
        <f t="shared" ca="1" si="96"/>
        <v>16.56071893309046</v>
      </c>
      <c r="AF83">
        <f t="shared" ca="1" si="96"/>
        <v>16.889101880808461</v>
      </c>
      <c r="AG83">
        <f t="shared" ca="1" si="96"/>
        <v>17.554248328777561</v>
      </c>
      <c r="AH83">
        <f t="shared" ca="1" si="96"/>
        <v>18.191620600819633</v>
      </c>
      <c r="AI83">
        <f t="shared" ca="1" si="96"/>
        <v>18.541517457576393</v>
      </c>
      <c r="AJ83">
        <f t="shared" ca="1" si="96"/>
        <v>18.798208039842837</v>
      </c>
      <c r="AK83">
        <f t="shared" ca="1" si="96"/>
        <v>18.979180444174915</v>
      </c>
      <c r="AL83">
        <f t="shared" ca="1" si="96"/>
        <v>19.193138609208532</v>
      </c>
      <c r="AM83">
        <f t="shared" ca="1" si="96"/>
        <v>20.69431692259462</v>
      </c>
      <c r="AN83">
        <f t="shared" ca="1" si="96"/>
        <v>22.440450850581239</v>
      </c>
      <c r="AO83">
        <f t="shared" ca="1" si="96"/>
        <v>25.646937156187132</v>
      </c>
      <c r="AP83">
        <f t="shared" ca="1" si="96"/>
        <v>28.894249397559939</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5.7958556780716322</v>
      </c>
      <c r="T84">
        <f t="shared" ca="1" si="95"/>
        <v>5.8752774988934204</v>
      </c>
      <c r="U84">
        <f t="shared" ca="1" si="95"/>
        <v>5.9737072805646463</v>
      </c>
      <c r="V84">
        <f t="shared" ca="1" si="95"/>
        <v>6.0689005111006882</v>
      </c>
      <c r="W84">
        <f t="shared" ca="1" si="95"/>
        <v>6.1622905695125469</v>
      </c>
      <c r="X84">
        <f t="shared" ca="1" si="95"/>
        <v>6.2781946336923307</v>
      </c>
      <c r="Y84">
        <f t="shared" ca="1" si="95"/>
        <v>6.3812420802779339</v>
      </c>
      <c r="Z84">
        <f t="shared" ca="1" si="95"/>
        <v>6.6005985451869309</v>
      </c>
      <c r="AA84">
        <f t="shared" ca="1" si="96"/>
        <v>6.7722090246861208</v>
      </c>
      <c r="AB84">
        <f t="shared" ca="1" si="96"/>
        <v>6.9151332760988655</v>
      </c>
      <c r="AC84">
        <f t="shared" ca="1" si="96"/>
        <v>7.0637474907839346</v>
      </c>
      <c r="AD84">
        <f t="shared" ca="1" si="96"/>
        <v>7.2072795844644775</v>
      </c>
      <c r="AE84">
        <f t="shared" ca="1" si="96"/>
        <v>7.3440468871018183</v>
      </c>
      <c r="AF84">
        <f t="shared" ca="1" si="96"/>
        <v>7.4896721932681398</v>
      </c>
      <c r="AG84">
        <f t="shared" ca="1" si="96"/>
        <v>7.7846392608459674</v>
      </c>
      <c r="AH84">
        <f t="shared" ca="1" si="96"/>
        <v>8.0672895412672219</v>
      </c>
      <c r="AI84">
        <f t="shared" ca="1" si="96"/>
        <v>8.222455445117971</v>
      </c>
      <c r="AJ84">
        <f t="shared" ca="1" si="96"/>
        <v>8.3362879229988351</v>
      </c>
      <c r="AK84">
        <f t="shared" ca="1" si="96"/>
        <v>8.4165422783837744</v>
      </c>
      <c r="AL84">
        <f t="shared" ca="1" si="96"/>
        <v>8.5114245598978613</v>
      </c>
      <c r="AM84">
        <f t="shared" ca="1" si="96"/>
        <v>9.1771398566763747</v>
      </c>
      <c r="AN84">
        <f t="shared" ca="1" si="96"/>
        <v>9.9514836209841917</v>
      </c>
      <c r="AO84">
        <f t="shared" ca="1" si="96"/>
        <v>11.373437937482279</v>
      </c>
      <c r="AP84">
        <f t="shared" ca="1" si="96"/>
        <v>12.813496998568654</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11.519045737835132</v>
      </c>
      <c r="T85">
        <f t="shared" ca="1" si="95"/>
        <v>11.676893627334808</v>
      </c>
      <c r="U85">
        <f t="shared" ca="1" si="95"/>
        <v>11.872519125969243</v>
      </c>
      <c r="V85">
        <f t="shared" ca="1" si="95"/>
        <v>12.06171210063658</v>
      </c>
      <c r="W85">
        <f t="shared" ca="1" si="95"/>
        <v>12.247321338350245</v>
      </c>
      <c r="X85">
        <f t="shared" ca="1" si="95"/>
        <v>12.477676317950449</v>
      </c>
      <c r="Y85">
        <f t="shared" ca="1" si="95"/>
        <v>12.682479252377833</v>
      </c>
      <c r="Z85">
        <f t="shared" ca="1" si="95"/>
        <v>13.118441997574633</v>
      </c>
      <c r="AA85">
        <f t="shared" ca="1" si="96"/>
        <v>13.459511387884348</v>
      </c>
      <c r="AB85">
        <f t="shared" ca="1" si="96"/>
        <v>13.743567975990596</v>
      </c>
      <c r="AC85">
        <f t="shared" ca="1" si="96"/>
        <v>14.038933152650641</v>
      </c>
      <c r="AD85">
        <f t="shared" ca="1" si="96"/>
        <v>14.3241978044619</v>
      </c>
      <c r="AE85">
        <f t="shared" ca="1" si="96"/>
        <v>14.596017687845199</v>
      </c>
      <c r="AF85">
        <f t="shared" ca="1" si="96"/>
        <v>14.885442520948397</v>
      </c>
      <c r="AG85">
        <f t="shared" ca="1" si="96"/>
        <v>15.471678502537673</v>
      </c>
      <c r="AH85">
        <f t="shared" ca="1" si="96"/>
        <v>16.033435331697994</v>
      </c>
      <c r="AI85">
        <f t="shared" ca="1" si="96"/>
        <v>16.341821744798604</v>
      </c>
      <c r="AJ85">
        <f t="shared" ca="1" si="96"/>
        <v>16.568059524341976</v>
      </c>
      <c r="AK85">
        <f t="shared" ca="1" si="96"/>
        <v>16.727562045054704</v>
      </c>
      <c r="AL85">
        <f t="shared" ca="1" si="96"/>
        <v>16.916137020205664</v>
      </c>
      <c r="AM85">
        <f t="shared" ca="1" si="96"/>
        <v>18.239221199299575</v>
      </c>
      <c r="AN85">
        <f t="shared" ca="1" si="96"/>
        <v>19.778200382583329</v>
      </c>
      <c r="AO85">
        <f t="shared" ca="1" si="96"/>
        <v>22.604281244262634</v>
      </c>
      <c r="AP85">
        <f t="shared" ca="1" si="96"/>
        <v>25.466344606640384</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4.4352221313031395</v>
      </c>
      <c r="T86">
        <f t="shared" ca="1" si="95"/>
        <v>4.4959989064650747</v>
      </c>
      <c r="U86">
        <f t="shared" ca="1" si="95"/>
        <v>4.5713213386124547</v>
      </c>
      <c r="V86">
        <f t="shared" ca="1" si="95"/>
        <v>4.6441670315135184</v>
      </c>
      <c r="W86">
        <f t="shared" ca="1" si="95"/>
        <v>4.715632864501579</v>
      </c>
      <c r="X86">
        <f t="shared" ca="1" si="95"/>
        <v>4.8043273212153794</v>
      </c>
      <c r="Y86">
        <f t="shared" ca="1" si="95"/>
        <v>4.8831833764825818</v>
      </c>
      <c r="Z86">
        <f t="shared" ca="1" si="95"/>
        <v>5.0510437756794957</v>
      </c>
      <c r="AA86">
        <f t="shared" ca="1" si="96"/>
        <v>5.1823670243790891</v>
      </c>
      <c r="AB86">
        <f t="shared" ca="1" si="96"/>
        <v>5.2917384163142049</v>
      </c>
      <c r="AC86">
        <f t="shared" ca="1" si="96"/>
        <v>5.4054639972480558</v>
      </c>
      <c r="AD86">
        <f t="shared" ca="1" si="96"/>
        <v>5.5153005345608737</v>
      </c>
      <c r="AE86">
        <f t="shared" ca="1" si="96"/>
        <v>5.6199603813874237</v>
      </c>
      <c r="AF86">
        <f t="shared" ca="1" si="96"/>
        <v>5.7313987291762283</v>
      </c>
      <c r="AG86">
        <f t="shared" ca="1" si="96"/>
        <v>5.9571194059481591</v>
      </c>
      <c r="AH86">
        <f t="shared" ca="1" si="96"/>
        <v>6.1734147812602789</v>
      </c>
      <c r="AI86">
        <f t="shared" ca="1" si="96"/>
        <v>6.2921539785433058</v>
      </c>
      <c r="AJ86">
        <f t="shared" ca="1" si="96"/>
        <v>6.3792631740100676</v>
      </c>
      <c r="AK86">
        <f t="shared" ca="1" si="96"/>
        <v>6.4406770381412013</v>
      </c>
      <c r="AL86">
        <f t="shared" ca="1" si="96"/>
        <v>6.5132847803305003</v>
      </c>
      <c r="AM86">
        <f t="shared" ca="1" si="96"/>
        <v>7.0227169300284498</v>
      </c>
      <c r="AN86">
        <f t="shared" ca="1" si="96"/>
        <v>7.6152759569359807</v>
      </c>
      <c r="AO86">
        <f t="shared" ca="1" si="96"/>
        <v>8.7034126540065113</v>
      </c>
      <c r="AP86">
        <f t="shared" ca="1" si="96"/>
        <v>9.8054038306120255</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21.762214100553873</v>
      </c>
      <c r="T87">
        <f t="shared" ca="1" si="95"/>
        <v>22.060426265414858</v>
      </c>
      <c r="U87">
        <f t="shared" ca="1" si="95"/>
        <v>22.430009309158397</v>
      </c>
      <c r="V87">
        <f t="shared" ca="1" si="95"/>
        <v>22.787439786885194</v>
      </c>
      <c r="W87">
        <f t="shared" ca="1" si="95"/>
        <v>23.138099734080136</v>
      </c>
      <c r="X87">
        <f t="shared" ca="1" si="95"/>
        <v>23.573295018418897</v>
      </c>
      <c r="Y87">
        <f t="shared" ca="1" si="95"/>
        <v>23.960216418756012</v>
      </c>
      <c r="Z87">
        <f t="shared" ca="1" si="95"/>
        <v>24.783853620722798</v>
      </c>
      <c r="AA87">
        <f t="shared" ca="1" si="96"/>
        <v>25.428214730487809</v>
      </c>
      <c r="AB87">
        <f t="shared" ca="1" si="96"/>
        <v>25.96486511175479</v>
      </c>
      <c r="AC87">
        <f t="shared" ca="1" si="96"/>
        <v>26.522880103501134</v>
      </c>
      <c r="AD87">
        <f t="shared" ca="1" si="96"/>
        <v>27.061812804119381</v>
      </c>
      <c r="AE87">
        <f t="shared" ca="1" si="96"/>
        <v>27.575345142961076</v>
      </c>
      <c r="AF87">
        <f t="shared" ca="1" si="96"/>
        <v>28.122137414418155</v>
      </c>
      <c r="AG87">
        <f t="shared" ca="1" si="96"/>
        <v>29.229676461935806</v>
      </c>
      <c r="AH87">
        <f t="shared" ca="1" si="96"/>
        <v>30.29096857474347</v>
      </c>
      <c r="AI87">
        <f t="shared" ca="1" si="96"/>
        <v>30.873583775719187</v>
      </c>
      <c r="AJ87">
        <f t="shared" ca="1" si="96"/>
        <v>31.301000690983738</v>
      </c>
      <c r="AK87">
        <f t="shared" ca="1" si="96"/>
        <v>31.602338847314449</v>
      </c>
      <c r="AL87">
        <f t="shared" ca="1" si="96"/>
        <v>31.958601777130117</v>
      </c>
      <c r="AM87">
        <f t="shared" ca="1" si="96"/>
        <v>34.458222130569965</v>
      </c>
      <c r="AN87">
        <f t="shared" ca="1" si="96"/>
        <v>37.365719439388783</v>
      </c>
      <c r="AO87">
        <f t="shared" ca="1" si="96"/>
        <v>42.704857609084193</v>
      </c>
      <c r="AP87">
        <f t="shared" ca="1" si="96"/>
        <v>48.111975271343027</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0.14071049618429463</v>
      </c>
      <c r="T88">
        <f t="shared" ca="1" si="95"/>
        <v>0.14263868150091247</v>
      </c>
      <c r="U88">
        <f t="shared" ca="1" si="95"/>
        <v>0.14502833786704167</v>
      </c>
      <c r="V88">
        <f t="shared" ca="1" si="95"/>
        <v>0.14733941796394445</v>
      </c>
      <c r="W88">
        <f t="shared" ca="1" si="95"/>
        <v>0.14960672104872125</v>
      </c>
      <c r="X88">
        <f t="shared" ca="1" si="95"/>
        <v>0.15242061416241934</v>
      </c>
      <c r="Y88">
        <f t="shared" ca="1" si="95"/>
        <v>0.15492237717119203</v>
      </c>
      <c r="Z88">
        <f t="shared" ca="1" si="95"/>
        <v>0.16024786468037158</v>
      </c>
      <c r="AA88">
        <f t="shared" ca="1" si="96"/>
        <v>0.16441418576599082</v>
      </c>
      <c r="AB88">
        <f t="shared" ca="1" si="96"/>
        <v>0.16788406898084468</v>
      </c>
      <c r="AC88">
        <f t="shared" ca="1" si="96"/>
        <v>0.17149209185958775</v>
      </c>
      <c r="AD88">
        <f t="shared" ca="1" si="96"/>
        <v>0.17497673213394316</v>
      </c>
      <c r="AE88">
        <f t="shared" ca="1" si="96"/>
        <v>0.17829713831463859</v>
      </c>
      <c r="AF88">
        <f t="shared" ca="1" si="96"/>
        <v>0.18183259713656538</v>
      </c>
      <c r="AG88">
        <f t="shared" ca="1" si="96"/>
        <v>0.18899374205498265</v>
      </c>
      <c r="AH88">
        <f t="shared" ca="1" si="96"/>
        <v>0.19585586275187644</v>
      </c>
      <c r="AI88">
        <f t="shared" ca="1" si="96"/>
        <v>0.19962294608425296</v>
      </c>
      <c r="AJ88">
        <f t="shared" ca="1" si="96"/>
        <v>0.20238654568613837</v>
      </c>
      <c r="AK88">
        <f t="shared" ca="1" si="96"/>
        <v>0.20433494309187272</v>
      </c>
      <c r="AL88">
        <f t="shared" ca="1" si="96"/>
        <v>0.20663847403752025</v>
      </c>
      <c r="AM88">
        <f t="shared" ca="1" si="96"/>
        <v>0.22280056207597637</v>
      </c>
      <c r="AN88">
        <f t="shared" ca="1" si="96"/>
        <v>0.24159990790944949</v>
      </c>
      <c r="AO88">
        <f t="shared" ca="1" si="96"/>
        <v>0.27612179881554194</v>
      </c>
      <c r="AP88">
        <f t="shared" ca="1" si="96"/>
        <v>0.31108323268747229</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26.236931876603943</v>
      </c>
      <c r="T90">
        <f t="shared" ca="1" si="95"/>
        <v>26.596462033695502</v>
      </c>
      <c r="U90">
        <f t="shared" ca="1" si="95"/>
        <v>27.04203825570319</v>
      </c>
      <c r="V90">
        <f t="shared" ca="1" si="95"/>
        <v>27.472963117089485</v>
      </c>
      <c r="W90">
        <f t="shared" ca="1" si="95"/>
        <v>27.895725300380985</v>
      </c>
      <c r="X90">
        <f t="shared" ca="1" si="95"/>
        <v>28.420404865403952</v>
      </c>
      <c r="Y90">
        <f t="shared" ca="1" si="95"/>
        <v>28.88688453403228</v>
      </c>
      <c r="Z90">
        <f t="shared" ca="1" si="95"/>
        <v>29.879876931735474</v>
      </c>
      <c r="AA90">
        <f t="shared" ca="1" si="96"/>
        <v>30.656730723483037</v>
      </c>
      <c r="AB90">
        <f t="shared" ca="1" si="96"/>
        <v>31.303726448724841</v>
      </c>
      <c r="AC90">
        <f t="shared" ca="1" si="96"/>
        <v>31.976479747489599</v>
      </c>
      <c r="AD90">
        <f t="shared" ca="1" si="96"/>
        <v>32.626227079579088</v>
      </c>
      <c r="AE90">
        <f t="shared" ca="1" si="96"/>
        <v>33.245351260986702</v>
      </c>
      <c r="AF90">
        <f t="shared" ca="1" si="96"/>
        <v>33.904574238510293</v>
      </c>
      <c r="AG90">
        <f t="shared" ca="1" si="96"/>
        <v>35.239844005002475</v>
      </c>
      <c r="AH90">
        <f t="shared" ca="1" si="96"/>
        <v>36.519357603033065</v>
      </c>
      <c r="AI90">
        <f t="shared" ca="1" si="96"/>
        <v>37.221769373620539</v>
      </c>
      <c r="AJ90">
        <f t="shared" ca="1" si="96"/>
        <v>37.737071191573833</v>
      </c>
      <c r="AK90">
        <f t="shared" ca="1" si="96"/>
        <v>38.100370102380388</v>
      </c>
      <c r="AL90">
        <f t="shared" ca="1" si="96"/>
        <v>38.529887346193142</v>
      </c>
      <c r="AM90">
        <f t="shared" ca="1" si="96"/>
        <v>41.543476341666945</v>
      </c>
      <c r="AN90">
        <f t="shared" ca="1" si="96"/>
        <v>45.048809414414684</v>
      </c>
      <c r="AO90">
        <f t="shared" ca="1" si="96"/>
        <v>51.485774136423785</v>
      </c>
      <c r="AP90">
        <f t="shared" ca="1" si="96"/>
        <v>58.004696204645526</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23.122506580829469</v>
      </c>
      <c r="T91">
        <f t="shared" ca="1" si="95"/>
        <v>23.439359117644923</v>
      </c>
      <c r="U91">
        <f t="shared" ca="1" si="95"/>
        <v>23.832043718652756</v>
      </c>
      <c r="V91">
        <f t="shared" ca="1" si="95"/>
        <v>24.211816132215059</v>
      </c>
      <c r="W91">
        <f t="shared" ca="1" si="95"/>
        <v>24.584394809144904</v>
      </c>
      <c r="X91">
        <f t="shared" ca="1" si="95"/>
        <v>25.046792880387702</v>
      </c>
      <c r="Y91">
        <f t="shared" ca="1" si="95"/>
        <v>25.457899608049708</v>
      </c>
      <c r="Z91">
        <f t="shared" ca="1" si="95"/>
        <v>26.333019967342942</v>
      </c>
      <c r="AA91">
        <f t="shared" ca="1" si="96"/>
        <v>27.017658209211579</v>
      </c>
      <c r="AB91">
        <f t="shared" ca="1" si="96"/>
        <v>27.587853039347664</v>
      </c>
      <c r="AC91">
        <f t="shared" ca="1" si="96"/>
        <v>28.180747919401618</v>
      </c>
      <c r="AD91">
        <f t="shared" ca="1" si="96"/>
        <v>28.753367730009604</v>
      </c>
      <c r="AE91">
        <f t="shared" ca="1" si="96"/>
        <v>29.298999476369165</v>
      </c>
      <c r="AF91">
        <f t="shared" ca="1" si="96"/>
        <v>29.879970136647305</v>
      </c>
      <c r="AG91">
        <f t="shared" ca="1" si="96"/>
        <v>31.056738217157125</v>
      </c>
      <c r="AH91">
        <f t="shared" ca="1" si="96"/>
        <v>32.18436860206144</v>
      </c>
      <c r="AI91">
        <f t="shared" ca="1" si="96"/>
        <v>32.803401378616535</v>
      </c>
      <c r="AJ91">
        <f t="shared" ca="1" si="96"/>
        <v>33.257534877639088</v>
      </c>
      <c r="AK91">
        <f t="shared" ca="1" si="96"/>
        <v>33.577708802526381</v>
      </c>
      <c r="AL91">
        <f t="shared" ca="1" si="96"/>
        <v>33.956240688165657</v>
      </c>
      <c r="AM91">
        <f t="shared" ca="1" si="96"/>
        <v>36.612105013593698</v>
      </c>
      <c r="AN91">
        <f t="shared" ca="1" si="96"/>
        <v>39.701341492302731</v>
      </c>
      <c r="AO91">
        <f t="shared" ca="1" si="96"/>
        <v>45.374213604226206</v>
      </c>
      <c r="AP91">
        <f t="shared" ca="1" si="96"/>
        <v>51.119314408363465</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23.122506580829469</v>
      </c>
      <c r="T92">
        <f t="shared" ca="1" si="95"/>
        <v>23.439359117644923</v>
      </c>
      <c r="U92">
        <f t="shared" ca="1" si="95"/>
        <v>23.832043718652756</v>
      </c>
      <c r="V92">
        <f t="shared" ca="1" si="95"/>
        <v>24.211816132215059</v>
      </c>
      <c r="W92">
        <f t="shared" ca="1" si="95"/>
        <v>24.584394809144904</v>
      </c>
      <c r="X92">
        <f t="shared" ca="1" si="95"/>
        <v>25.046792880387702</v>
      </c>
      <c r="Y92">
        <f t="shared" ca="1" si="95"/>
        <v>25.457899608049708</v>
      </c>
      <c r="Z92">
        <f t="shared" ca="1" si="95"/>
        <v>26.333019967342942</v>
      </c>
      <c r="AA92">
        <f t="shared" ca="1" si="96"/>
        <v>27.017658209211579</v>
      </c>
      <c r="AB92">
        <f t="shared" ca="1" si="96"/>
        <v>27.587853039347664</v>
      </c>
      <c r="AC92">
        <f t="shared" ca="1" si="96"/>
        <v>28.180747919401618</v>
      </c>
      <c r="AD92">
        <f t="shared" ca="1" si="96"/>
        <v>28.753367730009604</v>
      </c>
      <c r="AE92">
        <f t="shared" ca="1" si="96"/>
        <v>29.298999476369165</v>
      </c>
      <c r="AF92">
        <f t="shared" ca="1" si="96"/>
        <v>29.879970136647305</v>
      </c>
      <c r="AG92">
        <f t="shared" ca="1" si="96"/>
        <v>31.056738217157125</v>
      </c>
      <c r="AH92">
        <f t="shared" ca="1" si="96"/>
        <v>32.18436860206144</v>
      </c>
      <c r="AI92">
        <f t="shared" ca="1" si="96"/>
        <v>32.803401378616535</v>
      </c>
      <c r="AJ92">
        <f t="shared" ca="1" si="96"/>
        <v>33.257534877639088</v>
      </c>
      <c r="AK92">
        <f t="shared" ca="1" si="96"/>
        <v>33.577708802526381</v>
      </c>
      <c r="AL92">
        <f t="shared" ca="1" si="96"/>
        <v>33.956240688165657</v>
      </c>
      <c r="AM92">
        <f t="shared" ca="1" si="96"/>
        <v>36.612105013593698</v>
      </c>
      <c r="AN92">
        <f t="shared" ca="1" si="96"/>
        <v>39.701341492302731</v>
      </c>
      <c r="AO92">
        <f t="shared" ca="1" si="96"/>
        <v>45.374213604226206</v>
      </c>
      <c r="AP92">
        <f t="shared" ca="1" si="96"/>
        <v>51.119314408363465</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23.122506580829469</v>
      </c>
      <c r="T93">
        <f t="shared" ca="1" si="95"/>
        <v>23.439359117644923</v>
      </c>
      <c r="U93">
        <f t="shared" ca="1" si="95"/>
        <v>23.832043718652756</v>
      </c>
      <c r="V93">
        <f t="shared" ca="1" si="95"/>
        <v>24.211816132215059</v>
      </c>
      <c r="W93">
        <f t="shared" ca="1" si="95"/>
        <v>24.584394809144904</v>
      </c>
      <c r="X93">
        <f t="shared" ca="1" si="95"/>
        <v>25.046792880387702</v>
      </c>
      <c r="Y93">
        <f t="shared" ca="1" si="95"/>
        <v>25.457899608049708</v>
      </c>
      <c r="Z93">
        <f t="shared" ca="1" si="95"/>
        <v>26.333019967342942</v>
      </c>
      <c r="AA93">
        <f t="shared" ca="1" si="96"/>
        <v>27.017658209211579</v>
      </c>
      <c r="AB93">
        <f t="shared" ca="1" si="96"/>
        <v>27.587853039347664</v>
      </c>
      <c r="AC93">
        <f t="shared" ca="1" si="96"/>
        <v>28.180747919401618</v>
      </c>
      <c r="AD93">
        <f t="shared" ca="1" si="96"/>
        <v>28.753367730009604</v>
      </c>
      <c r="AE93">
        <f t="shared" ca="1" si="96"/>
        <v>29.298999476369165</v>
      </c>
      <c r="AF93">
        <f t="shared" ca="1" si="96"/>
        <v>29.879970136647305</v>
      </c>
      <c r="AG93">
        <f t="shared" ca="1" si="96"/>
        <v>31.056738217157125</v>
      </c>
      <c r="AH93">
        <f t="shared" ca="1" si="96"/>
        <v>32.18436860206144</v>
      </c>
      <c r="AI93">
        <f t="shared" ca="1" si="96"/>
        <v>32.803401378616535</v>
      </c>
      <c r="AJ93">
        <f t="shared" ca="1" si="96"/>
        <v>33.257534877639088</v>
      </c>
      <c r="AK93">
        <f t="shared" ca="1" si="96"/>
        <v>33.577708802526381</v>
      </c>
      <c r="AL93">
        <f t="shared" ca="1" si="96"/>
        <v>33.956240688165657</v>
      </c>
      <c r="AM93">
        <f t="shared" ca="1" si="96"/>
        <v>36.612105013593698</v>
      </c>
      <c r="AN93">
        <f t="shared" ca="1" si="96"/>
        <v>39.701341492302731</v>
      </c>
      <c r="AO93">
        <f t="shared" ca="1" si="96"/>
        <v>45.374213604226206</v>
      </c>
      <c r="AP93">
        <f t="shared" ca="1" si="96"/>
        <v>51.119314408363465</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23.122506580829469</v>
      </c>
      <c r="T94">
        <f t="shared" ca="1" si="95"/>
        <v>23.439359117644923</v>
      </c>
      <c r="U94">
        <f t="shared" ca="1" si="95"/>
        <v>23.832043718652756</v>
      </c>
      <c r="V94">
        <f t="shared" ca="1" si="95"/>
        <v>24.211816132215059</v>
      </c>
      <c r="W94">
        <f t="shared" ca="1" si="95"/>
        <v>24.584394809144904</v>
      </c>
      <c r="X94">
        <f t="shared" ca="1" si="95"/>
        <v>25.046792880387702</v>
      </c>
      <c r="Y94">
        <f t="shared" ca="1" si="95"/>
        <v>25.457899608049708</v>
      </c>
      <c r="Z94">
        <f t="shared" ca="1" si="95"/>
        <v>26.333019967342942</v>
      </c>
      <c r="AA94">
        <f t="shared" ca="1" si="96"/>
        <v>27.017658209211579</v>
      </c>
      <c r="AB94">
        <f t="shared" ca="1" si="96"/>
        <v>27.587853039347664</v>
      </c>
      <c r="AC94">
        <f t="shared" ca="1" si="96"/>
        <v>28.180747919401618</v>
      </c>
      <c r="AD94">
        <f t="shared" ca="1" si="96"/>
        <v>28.753367730009604</v>
      </c>
      <c r="AE94">
        <f t="shared" ca="1" si="96"/>
        <v>29.298999476369165</v>
      </c>
      <c r="AF94">
        <f t="shared" ca="1" si="96"/>
        <v>29.879970136647305</v>
      </c>
      <c r="AG94">
        <f t="shared" ca="1" si="96"/>
        <v>31.056738217157125</v>
      </c>
      <c r="AH94">
        <f t="shared" ca="1" si="96"/>
        <v>32.18436860206144</v>
      </c>
      <c r="AI94">
        <f t="shared" ca="1" si="96"/>
        <v>32.803401378616535</v>
      </c>
      <c r="AJ94">
        <f t="shared" ca="1" si="96"/>
        <v>33.257534877639088</v>
      </c>
      <c r="AK94">
        <f t="shared" ca="1" si="96"/>
        <v>33.577708802526381</v>
      </c>
      <c r="AL94">
        <f t="shared" ca="1" si="96"/>
        <v>33.956240688165657</v>
      </c>
      <c r="AM94">
        <f t="shared" ca="1" si="96"/>
        <v>36.612105013593698</v>
      </c>
      <c r="AN94">
        <f t="shared" ca="1" si="96"/>
        <v>39.701341492302731</v>
      </c>
      <c r="AO94">
        <f t="shared" ca="1" si="96"/>
        <v>45.374213604226206</v>
      </c>
      <c r="AP94">
        <f t="shared" ca="1" si="96"/>
        <v>51.119314408363465</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23.122506580829469</v>
      </c>
      <c r="T95">
        <f t="shared" ca="1" si="95"/>
        <v>23.439359117644923</v>
      </c>
      <c r="U95">
        <f t="shared" ca="1" si="95"/>
        <v>23.832043718652756</v>
      </c>
      <c r="V95">
        <f t="shared" ca="1" si="95"/>
        <v>24.211816132215059</v>
      </c>
      <c r="W95">
        <f t="shared" ca="1" si="95"/>
        <v>24.584394809144904</v>
      </c>
      <c r="X95">
        <f t="shared" ca="1" si="95"/>
        <v>25.046792880387702</v>
      </c>
      <c r="Y95">
        <f t="shared" ca="1" si="95"/>
        <v>25.457899608049708</v>
      </c>
      <c r="Z95">
        <f t="shared" ca="1" si="95"/>
        <v>26.333019967342942</v>
      </c>
      <c r="AA95">
        <f t="shared" ca="1" si="96"/>
        <v>27.017658209211579</v>
      </c>
      <c r="AB95">
        <f t="shared" ca="1" si="96"/>
        <v>27.587853039347664</v>
      </c>
      <c r="AC95">
        <f t="shared" ca="1" si="96"/>
        <v>28.180747919401618</v>
      </c>
      <c r="AD95">
        <f t="shared" ca="1" si="96"/>
        <v>28.753367730009604</v>
      </c>
      <c r="AE95">
        <f t="shared" ca="1" si="96"/>
        <v>29.298999476369165</v>
      </c>
      <c r="AF95">
        <f t="shared" ca="1" si="96"/>
        <v>29.879970136647305</v>
      </c>
      <c r="AG95">
        <f t="shared" ca="1" si="96"/>
        <v>31.056738217157125</v>
      </c>
      <c r="AH95">
        <f t="shared" ca="1" si="96"/>
        <v>32.18436860206144</v>
      </c>
      <c r="AI95">
        <f t="shared" ca="1" si="96"/>
        <v>32.803401378616535</v>
      </c>
      <c r="AJ95">
        <f t="shared" ca="1" si="96"/>
        <v>33.257534877639088</v>
      </c>
      <c r="AK95">
        <f t="shared" ca="1" si="96"/>
        <v>33.577708802526381</v>
      </c>
      <c r="AL95">
        <f t="shared" ca="1" si="96"/>
        <v>33.956240688165657</v>
      </c>
      <c r="AM95">
        <f t="shared" ca="1" si="96"/>
        <v>36.612105013593698</v>
      </c>
      <c r="AN95">
        <f t="shared" ca="1" si="96"/>
        <v>39.701341492302731</v>
      </c>
      <c r="AO95">
        <f t="shared" ca="1" si="96"/>
        <v>45.374213604226206</v>
      </c>
      <c r="AP95">
        <f t="shared" ref="AP95:AP99" ca="1" si="100">AP$79/AO$79*AO95</f>
        <v>51.119314408363465</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26.416994420942537</v>
      </c>
      <c r="T97">
        <f t="shared" ca="1" si="101"/>
        <v>26.778992012685251</v>
      </c>
      <c r="U97">
        <f t="shared" ca="1" si="101"/>
        <v>27.227626198505508</v>
      </c>
      <c r="V97">
        <f t="shared" ca="1" si="101"/>
        <v>27.661508472264746</v>
      </c>
      <c r="W97">
        <f t="shared" ca="1" si="101"/>
        <v>28.087172047942047</v>
      </c>
      <c r="X97">
        <f t="shared" ca="1" si="101"/>
        <v>28.615452458440579</v>
      </c>
      <c r="Y97">
        <f t="shared" ca="1" si="101"/>
        <v>29.085133550025311</v>
      </c>
      <c r="Z97">
        <f t="shared" ca="1" si="101"/>
        <v>30.084940797059222</v>
      </c>
      <c r="AA97">
        <f t="shared" ca="1" si="102"/>
        <v>30.867126091399353</v>
      </c>
      <c r="AB97">
        <f t="shared" ca="1" si="102"/>
        <v>31.51856211084214</v>
      </c>
      <c r="AC97">
        <f t="shared" ca="1" si="102"/>
        <v>32.195932476543589</v>
      </c>
      <c r="AD97">
        <f t="shared" ca="1" si="102"/>
        <v>32.850138986952537</v>
      </c>
      <c r="AE97">
        <f t="shared" ca="1" si="102"/>
        <v>33.473512181769578</v>
      </c>
      <c r="AF97">
        <f t="shared" ca="1" si="102"/>
        <v>34.137259368418597</v>
      </c>
      <c r="AG97">
        <f t="shared" ca="1" si="102"/>
        <v>35.481693014005472</v>
      </c>
      <c r="AH97">
        <f t="shared" ca="1" si="102"/>
        <v>36.769987839774913</v>
      </c>
      <c r="AI97">
        <f t="shared" ca="1" si="102"/>
        <v>37.477220221673967</v>
      </c>
      <c r="AJ97">
        <f t="shared" ca="1" si="102"/>
        <v>37.996058526167666</v>
      </c>
      <c r="AK97">
        <f t="shared" ca="1" si="102"/>
        <v>38.361850736363913</v>
      </c>
      <c r="AL97">
        <f t="shared" ca="1" si="102"/>
        <v>38.794315732151709</v>
      </c>
      <c r="AM97">
        <f t="shared" ca="1" si="102"/>
        <v>41.828586814413249</v>
      </c>
      <c r="AN97">
        <f t="shared" ca="1" si="102"/>
        <v>45.357976785078847</v>
      </c>
      <c r="AO97">
        <f t="shared" ca="1" si="102"/>
        <v>51.839118023271851</v>
      </c>
      <c r="AP97">
        <f t="shared" ca="1" si="100"/>
        <v>58.402779076199188</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118.31800019705089</v>
      </c>
      <c r="R100" s="2">
        <f t="shared" ca="1" si="105"/>
        <v>105.20749883011216</v>
      </c>
      <c r="S100" s="2">
        <f t="shared" ca="1" si="105"/>
        <v>116.61157866474974</v>
      </c>
      <c r="T100" s="2">
        <f t="shared" ca="1" si="105"/>
        <v>117.36822228255625</v>
      </c>
      <c r="U100" s="2">
        <f t="shared" ca="1" si="105"/>
        <v>119.0988949801968</v>
      </c>
      <c r="V100" s="2">
        <f t="shared" ca="1" si="105"/>
        <v>120.85292242554577</v>
      </c>
      <c r="W100" s="2">
        <f t="shared" ca="1" si="105"/>
        <v>122.57946958502517</v>
      </c>
      <c r="X100" s="2">
        <f t="shared" ca="1" si="105"/>
        <v>126.48818921712517</v>
      </c>
      <c r="Y100" s="2">
        <f t="shared" ca="1" si="105"/>
        <v>130.30284278201952</v>
      </c>
      <c r="Z100" s="2">
        <f t="shared" ca="1" si="105"/>
        <v>137.96709042682056</v>
      </c>
      <c r="AA100" s="2">
        <f t="shared" ca="1" si="105"/>
        <v>143.9221750555235</v>
      </c>
      <c r="AB100" s="2">
        <f ca="1">SUMIF($B$10:$B$25,$D100,AB$10:AB$25)*SUMIF($B$10:$B$25,$D100,AB$46:AB$62)</f>
        <v>149.20059905472306</v>
      </c>
      <c r="AC100" s="2">
        <f t="shared" ref="AC100:AP100" ca="1" si="106">SUMIF($B$10:$B$25,$D100,AC$10:AC$25)*SUMIF($B$10:$B$25,$D100,AC$47:AC$62)</f>
        <v>155.15087222968077</v>
      </c>
      <c r="AD100" s="2">
        <f t="shared" ca="1" si="106"/>
        <v>161.50984356640379</v>
      </c>
      <c r="AE100" s="2">
        <f t="shared" ca="1" si="106"/>
        <v>168.50659045023787</v>
      </c>
      <c r="AF100" s="2">
        <f t="shared" ca="1" si="106"/>
        <v>175.47315263343586</v>
      </c>
      <c r="AG100" s="2">
        <f t="shared" ca="1" si="106"/>
        <v>188.3071238767825</v>
      </c>
      <c r="AH100" s="2">
        <f t="shared" ca="1" si="106"/>
        <v>199.70531819329409</v>
      </c>
      <c r="AI100" s="2">
        <f t="shared" ca="1" si="106"/>
        <v>206.24131940934114</v>
      </c>
      <c r="AJ100" s="2">
        <f t="shared" ca="1" si="106"/>
        <v>214.73924910342402</v>
      </c>
      <c r="AK100" s="2">
        <f t="shared" ca="1" si="106"/>
        <v>222.97937422984126</v>
      </c>
      <c r="AL100" s="2">
        <f t="shared" ca="1" si="106"/>
        <v>232.65162234242086</v>
      </c>
      <c r="AM100" s="2">
        <f t="shared" ca="1" si="106"/>
        <v>284.54637693001854</v>
      </c>
      <c r="AN100" s="2">
        <f t="shared" ca="1" si="106"/>
        <v>347.48120535821721</v>
      </c>
      <c r="AO100" s="2">
        <f t="shared" ca="1" si="106"/>
        <v>460.47077606724633</v>
      </c>
      <c r="AP100" s="2">
        <f t="shared" ca="1" si="106"/>
        <v>575.3003590830449</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118.31800019705089</v>
      </c>
      <c r="R121" s="2">
        <f t="shared" ca="1" si="112"/>
        <v>105.20749883011216</v>
      </c>
      <c r="S121" s="2">
        <f t="shared" ca="1" si="112"/>
        <v>108.98278379883153</v>
      </c>
      <c r="T121" s="2">
        <f t="shared" ca="1" si="112"/>
        <v>111.51375038722684</v>
      </c>
      <c r="U121" s="2">
        <f t="shared" ca="1" si="112"/>
        <v>115.07139611613219</v>
      </c>
      <c r="V121" s="2">
        <f t="shared" ca="1" si="112"/>
        <v>118.77437093419734</v>
      </c>
      <c r="W121" s="2">
        <f t="shared" ca="1" si="112"/>
        <v>122.57946958502519</v>
      </c>
      <c r="X121" s="2">
        <f t="shared" ca="1" si="112"/>
        <v>126.48818921712517</v>
      </c>
      <c r="Y121" s="2">
        <f t="shared" ca="1" si="112"/>
        <v>130.30284278201952</v>
      </c>
      <c r="Z121" s="2">
        <f t="shared" ca="1" si="112"/>
        <v>137.96709042682056</v>
      </c>
      <c r="AA121" s="2">
        <f t="shared" ca="1" si="112"/>
        <v>143.9221750555235</v>
      </c>
      <c r="AB121" s="2">
        <f ca="1">SUMIF($B$10:$B$25,$D121,AB$10:AB$25)*SUMIF($B$10:$B$25,$D121,AB$46:AB$62)</f>
        <v>149.20059905472306</v>
      </c>
      <c r="AC121" s="2">
        <f t="shared" ref="AC121:AP121" ca="1" si="113">SUMIF($B$10:$B$25,$D121,AC$10:AC$25)*SUMIF($B$10:$B$25,$D121,AC$47:AC$62)</f>
        <v>155.15087222968077</v>
      </c>
      <c r="AD121" s="2">
        <f t="shared" ca="1" si="113"/>
        <v>161.50984356640379</v>
      </c>
      <c r="AE121" s="2">
        <f t="shared" ca="1" si="113"/>
        <v>168.50659045023787</v>
      </c>
      <c r="AF121" s="2">
        <f t="shared" ca="1" si="113"/>
        <v>175.47315263343586</v>
      </c>
      <c r="AG121" s="2">
        <f t="shared" ca="1" si="113"/>
        <v>188.3071238767825</v>
      </c>
      <c r="AH121" s="2">
        <f t="shared" ca="1" si="113"/>
        <v>199.70531819329409</v>
      </c>
      <c r="AI121" s="2">
        <f t="shared" ca="1" si="113"/>
        <v>206.24131940934114</v>
      </c>
      <c r="AJ121" s="2">
        <f t="shared" ca="1" si="113"/>
        <v>214.73924910342402</v>
      </c>
      <c r="AK121" s="2">
        <f t="shared" ca="1" si="113"/>
        <v>222.97937422984126</v>
      </c>
      <c r="AL121" s="2">
        <f t="shared" ca="1" si="113"/>
        <v>232.65162234242086</v>
      </c>
      <c r="AM121" s="2">
        <f t="shared" ca="1" si="113"/>
        <v>284.54637693001854</v>
      </c>
      <c r="AN121" s="2">
        <f t="shared" ca="1" si="113"/>
        <v>347.48120535821721</v>
      </c>
      <c r="AO121" s="2">
        <f t="shared" ca="1" si="113"/>
        <v>460.47077606724633</v>
      </c>
      <c r="AP121" s="2">
        <f t="shared" ca="1" si="113"/>
        <v>575.3003590830449</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80.804683082363752</v>
      </c>
      <c r="T142" s="1">
        <f t="shared" ca="1" si="119"/>
        <v>80.329569391062833</v>
      </c>
      <c r="U142" s="2">
        <f t="shared" ca="1" si="119"/>
        <v>80.34759735018865</v>
      </c>
      <c r="V142" s="2">
        <f t="shared" ca="1" si="119"/>
        <v>80.191964022235027</v>
      </c>
      <c r="W142" s="2">
        <f t="shared" ca="1" si="119"/>
        <v>79.979736254937691</v>
      </c>
      <c r="X142" s="2">
        <f t="shared" ca="1" si="119"/>
        <v>80.807667655183849</v>
      </c>
      <c r="Y142" s="2">
        <f t="shared" ca="1" si="119"/>
        <v>81.616629948664766</v>
      </c>
      <c r="Z142" s="2">
        <f t="shared" ca="1" si="119"/>
        <v>82.89660483415814</v>
      </c>
      <c r="AA142" s="2">
        <f t="shared" ca="1" si="119"/>
        <v>83.594182700780109</v>
      </c>
      <c r="AB142" s="2">
        <f ca="1">SUMIF($B$10:$B$25,$D142,AB$10:AB$25)*SUMIF($B$10:$B$25,$D142,AB$46:AB$62)</f>
        <v>84.509874550406124</v>
      </c>
      <c r="AC142" s="2">
        <f t="shared" ref="AC142:AP142" ca="1" si="120">SUMIF($B$10:$B$25,$D142,AC$10:AC$25)*SUMIF($B$10:$B$25,$D142,AC$47:AC$62)</f>
        <v>85.71405778221866</v>
      </c>
      <c r="AD142" s="2">
        <f t="shared" ca="1" si="120"/>
        <v>87.022540906371077</v>
      </c>
      <c r="AE142" s="2">
        <f t="shared" ca="1" si="120"/>
        <v>88.40594874175261</v>
      </c>
      <c r="AF142" s="2">
        <f t="shared" ca="1" si="120"/>
        <v>89.800006974030296</v>
      </c>
      <c r="AG142" s="2">
        <f t="shared" ca="1" si="120"/>
        <v>71.408724714444347</v>
      </c>
      <c r="AH142" s="2">
        <f t="shared" ca="1" si="120"/>
        <v>56.11156429130925</v>
      </c>
      <c r="AI142" s="2">
        <f t="shared" ca="1" si="120"/>
        <v>54.268557276261291</v>
      </c>
      <c r="AJ142" s="2">
        <f t="shared" ca="1" si="120"/>
        <v>56.071039798871034</v>
      </c>
      <c r="AK142" s="2">
        <f t="shared" ca="1" si="120"/>
        <v>58.283702969458197</v>
      </c>
      <c r="AL142" s="2">
        <f t="shared" ca="1" si="120"/>
        <v>58.354376084105645</v>
      </c>
      <c r="AM142" s="2">
        <f t="shared" ca="1" si="120"/>
        <v>68.469763153483044</v>
      </c>
      <c r="AN142" s="2">
        <f t="shared" ca="1" si="120"/>
        <v>81.309023925097122</v>
      </c>
      <c r="AO142" s="2">
        <f t="shared" ca="1" si="120"/>
        <v>103.80969281571561</v>
      </c>
      <c r="AP142" s="2">
        <f t="shared" ca="1" si="120"/>
        <v>126.76434065670674</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0.83686207799271406</v>
      </c>
      <c r="T143">
        <f t="shared" ca="1" si="121"/>
        <v>0.83194151379002301</v>
      </c>
      <c r="U143">
        <f t="shared" ca="1" si="121"/>
        <v>0.83212822221780824</v>
      </c>
      <c r="V143">
        <f t="shared" ca="1" si="121"/>
        <v>0.83051638952113849</v>
      </c>
      <c r="W143">
        <f t="shared" ca="1" si="121"/>
        <v>0.82831843064581967</v>
      </c>
      <c r="X143">
        <f t="shared" ca="1" si="121"/>
        <v>0.83689298803055912</v>
      </c>
      <c r="Y143">
        <f t="shared" ca="1" si="121"/>
        <v>0.84527108989440958</v>
      </c>
      <c r="Z143">
        <f t="shared" ca="1" si="121"/>
        <v>0.85852728250097721</v>
      </c>
      <c r="AA143">
        <f t="shared" ca="1" si="121"/>
        <v>0.86575181999997264</v>
      </c>
      <c r="AB143">
        <f t="shared" ref="AA143:AP158" ca="1" si="124">AB$142/AA$142*AA143</f>
        <v>0.87523527757752329</v>
      </c>
      <c r="AC143">
        <f t="shared" ca="1" si="124"/>
        <v>0.88770652606483491</v>
      </c>
      <c r="AD143">
        <f t="shared" ca="1" si="124"/>
        <v>0.90125796720074591</v>
      </c>
      <c r="AE143">
        <f t="shared" ca="1" si="124"/>
        <v>0.91558537387652894</v>
      </c>
      <c r="AF143">
        <f t="shared" ca="1" si="124"/>
        <v>0.93002308249197652</v>
      </c>
      <c r="AG143">
        <f t="shared" ca="1" si="124"/>
        <v>0.73955186100324533</v>
      </c>
      <c r="AH143">
        <f t="shared" ca="1" si="124"/>
        <v>0.58112523310540276</v>
      </c>
      <c r="AI143">
        <f t="shared" ca="1" si="124"/>
        <v>0.56203793987518136</v>
      </c>
      <c r="AJ143">
        <f t="shared" ca="1" si="124"/>
        <v>0.58070553699797689</v>
      </c>
      <c r="AK143">
        <f t="shared" ca="1" si="124"/>
        <v>0.60362121252816991</v>
      </c>
      <c r="AL143">
        <f t="shared" ca="1" si="124"/>
        <v>0.60435314596724787</v>
      </c>
      <c r="AM143">
        <f t="shared" ca="1" si="124"/>
        <v>0.70911420089213728</v>
      </c>
      <c r="AN143">
        <f t="shared" ca="1" si="124"/>
        <v>0.84208533621942139</v>
      </c>
      <c r="AO143">
        <f t="shared" ca="1" si="124"/>
        <v>1.075115846404527</v>
      </c>
      <c r="AP143">
        <f t="shared" ca="1" si="124"/>
        <v>1.312848036656697</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0.31382327924726777</v>
      </c>
      <c r="T144">
        <f t="shared" ca="1" si="125"/>
        <v>0.31197806767125863</v>
      </c>
      <c r="U144">
        <f t="shared" ca="1" si="125"/>
        <v>0.31204808333167811</v>
      </c>
      <c r="V144">
        <f t="shared" ca="1" si="125"/>
        <v>0.31144364607042696</v>
      </c>
      <c r="W144">
        <f t="shared" ca="1" si="125"/>
        <v>0.31061941149218242</v>
      </c>
      <c r="X144">
        <f t="shared" ca="1" si="125"/>
        <v>0.3138348705114597</v>
      </c>
      <c r="Y144">
        <f t="shared" ca="1" si="125"/>
        <v>0.31697665871040359</v>
      </c>
      <c r="Z144">
        <f t="shared" ca="1" si="125"/>
        <v>0.32194773093786644</v>
      </c>
      <c r="AA144">
        <f t="shared" ca="1" si="124"/>
        <v>0.32465693249998973</v>
      </c>
      <c r="AB144">
        <f t="shared" ca="1" si="124"/>
        <v>0.32821322909157119</v>
      </c>
      <c r="AC144">
        <f t="shared" ca="1" si="124"/>
        <v>0.33288994727431304</v>
      </c>
      <c r="AD144">
        <f t="shared" ca="1" si="124"/>
        <v>0.33797173770027966</v>
      </c>
      <c r="AE144">
        <f t="shared" ca="1" si="124"/>
        <v>0.3433445152036983</v>
      </c>
      <c r="AF144">
        <f t="shared" ca="1" si="124"/>
        <v>0.34875865593449112</v>
      </c>
      <c r="AG144">
        <f t="shared" ca="1" si="124"/>
        <v>0.27733194787621696</v>
      </c>
      <c r="AH144">
        <f t="shared" ca="1" si="124"/>
        <v>0.21792196241452599</v>
      </c>
      <c r="AI144">
        <f t="shared" ca="1" si="124"/>
        <v>0.21076422745319298</v>
      </c>
      <c r="AJ144">
        <f t="shared" ca="1" si="124"/>
        <v>0.21776457637424129</v>
      </c>
      <c r="AK144">
        <f t="shared" ca="1" si="124"/>
        <v>0.22635795469806366</v>
      </c>
      <c r="AL144">
        <f t="shared" ca="1" si="124"/>
        <v>0.22663242973771791</v>
      </c>
      <c r="AM144">
        <f t="shared" ca="1" si="124"/>
        <v>0.26591782533455144</v>
      </c>
      <c r="AN144">
        <f t="shared" ca="1" si="124"/>
        <v>0.31578200108228294</v>
      </c>
      <c r="AO144">
        <f t="shared" ca="1" si="124"/>
        <v>0.40316844240169752</v>
      </c>
      <c r="AP144">
        <f t="shared" ca="1" si="124"/>
        <v>0.49231801374626127</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0.50211724679562841</v>
      </c>
      <c r="T145">
        <f t="shared" ca="1" si="125"/>
        <v>0.49916490827401377</v>
      </c>
      <c r="U145">
        <f t="shared" ca="1" si="125"/>
        <v>0.49927693333068496</v>
      </c>
      <c r="V145">
        <f t="shared" ca="1" si="125"/>
        <v>0.49830983371268311</v>
      </c>
      <c r="W145">
        <f t="shared" ca="1" si="125"/>
        <v>0.4969910583874918</v>
      </c>
      <c r="X145">
        <f t="shared" ca="1" si="125"/>
        <v>0.50213579281833542</v>
      </c>
      <c r="Y145">
        <f t="shared" ca="1" si="125"/>
        <v>0.50716265393664572</v>
      </c>
      <c r="Z145">
        <f t="shared" ca="1" si="125"/>
        <v>0.51511636950058626</v>
      </c>
      <c r="AA145">
        <f t="shared" ca="1" si="124"/>
        <v>0.51945109199998352</v>
      </c>
      <c r="AB145">
        <f t="shared" ca="1" si="124"/>
        <v>0.52514116654651388</v>
      </c>
      <c r="AC145">
        <f t="shared" ca="1" si="124"/>
        <v>0.53262391563890088</v>
      </c>
      <c r="AD145">
        <f t="shared" ca="1" si="124"/>
        <v>0.54075478032044744</v>
      </c>
      <c r="AE145">
        <f t="shared" ca="1" si="124"/>
        <v>0.54935122432591721</v>
      </c>
      <c r="AF145">
        <f t="shared" ca="1" si="124"/>
        <v>0.55801384949518573</v>
      </c>
      <c r="AG145">
        <f t="shared" ca="1" si="124"/>
        <v>0.44373111660194703</v>
      </c>
      <c r="AH145">
        <f t="shared" ca="1" si="124"/>
        <v>0.3486751398632415</v>
      </c>
      <c r="AI145">
        <f t="shared" ca="1" si="124"/>
        <v>0.33722276392510869</v>
      </c>
      <c r="AJ145">
        <f t="shared" ca="1" si="124"/>
        <v>0.34842332219878597</v>
      </c>
      <c r="AK145">
        <f t="shared" ca="1" si="124"/>
        <v>0.36217272751690177</v>
      </c>
      <c r="AL145">
        <f t="shared" ca="1" si="124"/>
        <v>0.36261188758034857</v>
      </c>
      <c r="AM145">
        <f t="shared" ca="1" si="124"/>
        <v>0.42546852053528222</v>
      </c>
      <c r="AN145">
        <f t="shared" ca="1" si="124"/>
        <v>0.50525120173165261</v>
      </c>
      <c r="AO145">
        <f t="shared" ca="1" si="124"/>
        <v>0.64506950784271588</v>
      </c>
      <c r="AP145">
        <f t="shared" ca="1" si="124"/>
        <v>0.78770882199401782</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4.1843103899635707</v>
      </c>
      <c r="T146">
        <f t="shared" ca="1" si="125"/>
        <v>4.1597075689501155</v>
      </c>
      <c r="U146">
        <f t="shared" ca="1" si="125"/>
        <v>4.160641111089042</v>
      </c>
      <c r="V146">
        <f t="shared" ca="1" si="125"/>
        <v>4.1525819476056931</v>
      </c>
      <c r="W146">
        <f t="shared" ca="1" si="125"/>
        <v>4.1415921532290989</v>
      </c>
      <c r="X146">
        <f t="shared" ca="1" si="125"/>
        <v>4.1844649401527958</v>
      </c>
      <c r="Y146">
        <f t="shared" ca="1" si="125"/>
        <v>4.2263554494720479</v>
      </c>
      <c r="Z146">
        <f t="shared" ca="1" si="125"/>
        <v>4.2926364125048861</v>
      </c>
      <c r="AA146">
        <f t="shared" ca="1" si="124"/>
        <v>4.3287590999998633</v>
      </c>
      <c r="AB146">
        <f t="shared" ca="1" si="124"/>
        <v>4.3761763878876163</v>
      </c>
      <c r="AC146">
        <f t="shared" ca="1" si="124"/>
        <v>4.4385326303241746</v>
      </c>
      <c r="AD146">
        <f t="shared" ca="1" si="124"/>
        <v>4.5062898360037291</v>
      </c>
      <c r="AE146">
        <f t="shared" ca="1" si="124"/>
        <v>4.5779268693826438</v>
      </c>
      <c r="AF146">
        <f t="shared" ca="1" si="124"/>
        <v>4.6501154124598818</v>
      </c>
      <c r="AG146">
        <f t="shared" ca="1" si="124"/>
        <v>3.6977593050162261</v>
      </c>
      <c r="AH146">
        <f t="shared" ca="1" si="124"/>
        <v>2.9056261655270132</v>
      </c>
      <c r="AI146">
        <f t="shared" ca="1" si="124"/>
        <v>2.8101896993759063</v>
      </c>
      <c r="AJ146">
        <f t="shared" ca="1" si="124"/>
        <v>2.9035276849898839</v>
      </c>
      <c r="AK146">
        <f t="shared" ca="1" si="124"/>
        <v>3.0181060626408489</v>
      </c>
      <c r="AL146">
        <f t="shared" ca="1" si="124"/>
        <v>3.0217657298362388</v>
      </c>
      <c r="AM146">
        <f t="shared" ca="1" si="124"/>
        <v>3.5455710044606858</v>
      </c>
      <c r="AN146">
        <f t="shared" ca="1" si="124"/>
        <v>4.2104266810971058</v>
      </c>
      <c r="AO146">
        <f t="shared" ca="1" si="124"/>
        <v>5.3755792320226332</v>
      </c>
      <c r="AP146">
        <f t="shared" ca="1" si="124"/>
        <v>6.5642401832834834</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0.75317587019344268</v>
      </c>
      <c r="T147">
        <f t="shared" ca="1" si="125"/>
        <v>0.74874736241102069</v>
      </c>
      <c r="U147">
        <f t="shared" ca="1" si="125"/>
        <v>0.74891539999602741</v>
      </c>
      <c r="V147">
        <f t="shared" ca="1" si="125"/>
        <v>0.74746475056902462</v>
      </c>
      <c r="W147">
        <f t="shared" ca="1" si="125"/>
        <v>0.74548658758123765</v>
      </c>
      <c r="X147">
        <f t="shared" ca="1" si="125"/>
        <v>0.75320368922750314</v>
      </c>
      <c r="Y147">
        <f t="shared" ca="1" si="125"/>
        <v>0.76074398090496853</v>
      </c>
      <c r="Z147">
        <f t="shared" ca="1" si="125"/>
        <v>0.77267455425087939</v>
      </c>
      <c r="AA147">
        <f t="shared" ca="1" si="124"/>
        <v>0.77917663799997527</v>
      </c>
      <c r="AB147">
        <f t="shared" ca="1" si="124"/>
        <v>0.78771174981977088</v>
      </c>
      <c r="AC147">
        <f t="shared" ca="1" si="124"/>
        <v>0.79893587345835126</v>
      </c>
      <c r="AD147">
        <f t="shared" ca="1" si="124"/>
        <v>0.8111321704806711</v>
      </c>
      <c r="AE147">
        <f t="shared" ca="1" si="124"/>
        <v>0.82402683648887576</v>
      </c>
      <c r="AF147">
        <f t="shared" ca="1" si="124"/>
        <v>0.83702077424277854</v>
      </c>
      <c r="AG147">
        <f t="shared" ca="1" si="124"/>
        <v>0.66559667490292052</v>
      </c>
      <c r="AH147">
        <f t="shared" ca="1" si="124"/>
        <v>0.52301270979486225</v>
      </c>
      <c r="AI147">
        <f t="shared" ca="1" si="124"/>
        <v>0.50583414588766307</v>
      </c>
      <c r="AJ147">
        <f t="shared" ca="1" si="124"/>
        <v>0.52263498329817903</v>
      </c>
      <c r="AK147">
        <f t="shared" ca="1" si="124"/>
        <v>0.54325909127535277</v>
      </c>
      <c r="AL147">
        <f t="shared" ca="1" si="124"/>
        <v>0.54391783137052296</v>
      </c>
      <c r="AM147">
        <f t="shared" ca="1" si="124"/>
        <v>0.63820278080292348</v>
      </c>
      <c r="AN147">
        <f t="shared" ca="1" si="124"/>
        <v>0.75787680259747914</v>
      </c>
      <c r="AO147">
        <f t="shared" ca="1" si="124"/>
        <v>0.9676042617640741</v>
      </c>
      <c r="AP147">
        <f t="shared" ca="1" si="124"/>
        <v>1.1815632329910271</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11.716069091897994</v>
      </c>
      <c r="T148">
        <f t="shared" ca="1" si="125"/>
        <v>11.64718119306032</v>
      </c>
      <c r="U148">
        <f t="shared" ca="1" si="125"/>
        <v>11.649795111049313</v>
      </c>
      <c r="V148">
        <f t="shared" ca="1" si="125"/>
        <v>11.627229453295937</v>
      </c>
      <c r="W148">
        <f t="shared" ca="1" si="125"/>
        <v>11.596458029041473</v>
      </c>
      <c r="X148">
        <f t="shared" ca="1" si="125"/>
        <v>11.716501832427825</v>
      </c>
      <c r="Y148">
        <f t="shared" ca="1" si="125"/>
        <v>11.833795258521732</v>
      </c>
      <c r="Z148">
        <f t="shared" ca="1" si="125"/>
        <v>12.01938195501368</v>
      </c>
      <c r="AA148">
        <f t="shared" ca="1" si="124"/>
        <v>12.120525479999616</v>
      </c>
      <c r="AB148">
        <f t="shared" ca="1" si="124"/>
        <v>12.253293886085325</v>
      </c>
      <c r="AC148">
        <f t="shared" ca="1" si="124"/>
        <v>12.427891364907687</v>
      </c>
      <c r="AD148">
        <f t="shared" ca="1" si="124"/>
        <v>12.61761154081044</v>
      </c>
      <c r="AE148">
        <f t="shared" ca="1" si="124"/>
        <v>12.818195234271402</v>
      </c>
      <c r="AF148">
        <f t="shared" ca="1" si="124"/>
        <v>13.020323154887667</v>
      </c>
      <c r="AG148">
        <f t="shared" ca="1" si="124"/>
        <v>10.353726054045431</v>
      </c>
      <c r="AH148">
        <f t="shared" ca="1" si="124"/>
        <v>8.1357532634756353</v>
      </c>
      <c r="AI148">
        <f t="shared" ca="1" si="124"/>
        <v>7.8685311582525364</v>
      </c>
      <c r="AJ148">
        <f t="shared" ca="1" si="124"/>
        <v>8.1298775179716731</v>
      </c>
      <c r="AK148">
        <f t="shared" ca="1" si="124"/>
        <v>8.4506969753943757</v>
      </c>
      <c r="AL148">
        <f t="shared" ca="1" si="124"/>
        <v>8.4609440435414669</v>
      </c>
      <c r="AM148">
        <f t="shared" ca="1" si="124"/>
        <v>9.9275988124899186</v>
      </c>
      <c r="AN148">
        <f t="shared" ca="1" si="124"/>
        <v>11.789194707071895</v>
      </c>
      <c r="AO148">
        <f t="shared" ca="1" si="124"/>
        <v>15.051621849663372</v>
      </c>
      <c r="AP148">
        <f t="shared" ca="1" si="124"/>
        <v>18.379872513193749</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2.6779586495766856</v>
      </c>
      <c r="T149">
        <f t="shared" ca="1" si="125"/>
        <v>2.6622128441280744</v>
      </c>
      <c r="U149">
        <f t="shared" ca="1" si="125"/>
        <v>2.6628103110969872</v>
      </c>
      <c r="V149">
        <f t="shared" ca="1" si="125"/>
        <v>2.6576524464676439</v>
      </c>
      <c r="W149">
        <f t="shared" ca="1" si="125"/>
        <v>2.6506189780666238</v>
      </c>
      <c r="X149">
        <f t="shared" ca="1" si="125"/>
        <v>2.67805756169779</v>
      </c>
      <c r="Y149">
        <f t="shared" ca="1" si="125"/>
        <v>2.7048674876621113</v>
      </c>
      <c r="Z149">
        <f t="shared" ca="1" si="125"/>
        <v>2.7472873040031276</v>
      </c>
      <c r="AA149">
        <f t="shared" ca="1" si="124"/>
        <v>2.770405823999913</v>
      </c>
      <c r="AB149">
        <f t="shared" ca="1" si="124"/>
        <v>2.8007528882480748</v>
      </c>
      <c r="AC149">
        <f t="shared" ca="1" si="124"/>
        <v>2.8406608834074718</v>
      </c>
      <c r="AD149">
        <f t="shared" ca="1" si="124"/>
        <v>2.8840254950423869</v>
      </c>
      <c r="AE149">
        <f t="shared" ca="1" si="124"/>
        <v>2.9298731964048925</v>
      </c>
      <c r="AF149">
        <f t="shared" ca="1" si="124"/>
        <v>2.9760738639743245</v>
      </c>
      <c r="AG149">
        <f t="shared" ca="1" si="124"/>
        <v>2.3665659552103846</v>
      </c>
      <c r="AH149">
        <f t="shared" ca="1" si="124"/>
        <v>1.8596007459372883</v>
      </c>
      <c r="AI149">
        <f t="shared" ca="1" si="124"/>
        <v>1.79852140760058</v>
      </c>
      <c r="AJ149">
        <f t="shared" ca="1" si="124"/>
        <v>1.8582577183935256</v>
      </c>
      <c r="AK149">
        <f t="shared" ca="1" si="124"/>
        <v>1.9315878800901432</v>
      </c>
      <c r="AL149">
        <f t="shared" ca="1" si="124"/>
        <v>1.9339300670951927</v>
      </c>
      <c r="AM149">
        <f t="shared" ca="1" si="124"/>
        <v>2.2691654428548387</v>
      </c>
      <c r="AN149">
        <f t="shared" ca="1" si="124"/>
        <v>2.6946730759021476</v>
      </c>
      <c r="AO149">
        <f t="shared" ca="1" si="124"/>
        <v>3.4403707084944855</v>
      </c>
      <c r="AP149">
        <f t="shared" ca="1" si="124"/>
        <v>4.2011137173014292</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6.6948966239417125</v>
      </c>
      <c r="T150">
        <f t="shared" ca="1" si="125"/>
        <v>6.6555321103201841</v>
      </c>
      <c r="U150">
        <f t="shared" ca="1" si="125"/>
        <v>6.657025777742466</v>
      </c>
      <c r="V150">
        <f t="shared" ca="1" si="125"/>
        <v>6.6441311161691079</v>
      </c>
      <c r="W150">
        <f t="shared" ca="1" si="125"/>
        <v>6.6265474451665574</v>
      </c>
      <c r="X150">
        <f t="shared" ca="1" si="125"/>
        <v>6.6951439042444729</v>
      </c>
      <c r="Y150">
        <f t="shared" ca="1" si="125"/>
        <v>6.7621687191552766</v>
      </c>
      <c r="Z150">
        <f t="shared" ca="1" si="125"/>
        <v>6.8682182600078177</v>
      </c>
      <c r="AA150">
        <f t="shared" ca="1" si="124"/>
        <v>6.9260145599997811</v>
      </c>
      <c r="AB150">
        <f t="shared" ca="1" si="124"/>
        <v>7.0018822206201863</v>
      </c>
      <c r="AC150">
        <f t="shared" ca="1" si="124"/>
        <v>7.1016522085186793</v>
      </c>
      <c r="AD150">
        <f t="shared" ca="1" si="124"/>
        <v>7.2100637376059673</v>
      </c>
      <c r="AE150">
        <f t="shared" ca="1" si="124"/>
        <v>7.3246829910122315</v>
      </c>
      <c r="AF150">
        <f t="shared" ca="1" si="124"/>
        <v>7.4401846599358121</v>
      </c>
      <c r="AG150">
        <f t="shared" ca="1" si="124"/>
        <v>5.9164148880259626</v>
      </c>
      <c r="AH150">
        <f t="shared" ca="1" si="124"/>
        <v>4.6490018648432221</v>
      </c>
      <c r="AI150">
        <f t="shared" ca="1" si="124"/>
        <v>4.4963035190014509</v>
      </c>
      <c r="AJ150">
        <f t="shared" ca="1" si="124"/>
        <v>4.6456442959838151</v>
      </c>
      <c r="AK150">
        <f t="shared" ca="1" si="124"/>
        <v>4.8289697002253593</v>
      </c>
      <c r="AL150">
        <f t="shared" ca="1" si="124"/>
        <v>4.834825167737983</v>
      </c>
      <c r="AM150">
        <f t="shared" ca="1" si="124"/>
        <v>5.6729136071370982</v>
      </c>
      <c r="AN150">
        <f t="shared" ca="1" si="124"/>
        <v>6.7366826897553711</v>
      </c>
      <c r="AO150">
        <f t="shared" ca="1" si="124"/>
        <v>8.6009267712362156</v>
      </c>
      <c r="AP150">
        <f t="shared" ca="1" si="124"/>
        <v>10.502784293253576</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2.5440607170978513</v>
      </c>
      <c r="T151">
        <f t="shared" ca="1" si="125"/>
        <v>2.5291022019216705</v>
      </c>
      <c r="U151">
        <f t="shared" ca="1" si="125"/>
        <v>2.5296697955421377</v>
      </c>
      <c r="V151">
        <f t="shared" ca="1" si="125"/>
        <v>2.5247698241442618</v>
      </c>
      <c r="W151">
        <f t="shared" ca="1" si="125"/>
        <v>2.5180880291632928</v>
      </c>
      <c r="X151">
        <f t="shared" ca="1" si="125"/>
        <v>2.5441546836129008</v>
      </c>
      <c r="Y151">
        <f t="shared" ca="1" si="125"/>
        <v>2.5696241132790063</v>
      </c>
      <c r="Z151">
        <f t="shared" ca="1" si="125"/>
        <v>2.6099229388029719</v>
      </c>
      <c r="AA151">
        <f t="shared" ca="1" si="124"/>
        <v>2.631885532799918</v>
      </c>
      <c r="AB151">
        <f t="shared" ca="1" si="124"/>
        <v>2.6607152438356718</v>
      </c>
      <c r="AC151">
        <f t="shared" ca="1" si="124"/>
        <v>2.698627839237099</v>
      </c>
      <c r="AD151">
        <f t="shared" ca="1" si="124"/>
        <v>2.7398242202902683</v>
      </c>
      <c r="AE151">
        <f t="shared" ca="1" si="124"/>
        <v>2.7833795365846488</v>
      </c>
      <c r="AF151">
        <f t="shared" ca="1" si="124"/>
        <v>2.8272701707756092</v>
      </c>
      <c r="AG151">
        <f t="shared" ca="1" si="124"/>
        <v>2.2482376574498661</v>
      </c>
      <c r="AH151">
        <f t="shared" ca="1" si="124"/>
        <v>1.7666207086404246</v>
      </c>
      <c r="AI151">
        <f t="shared" ca="1" si="124"/>
        <v>1.7085953372205516</v>
      </c>
      <c r="AJ151">
        <f t="shared" ca="1" si="124"/>
        <v>1.7653448324738499</v>
      </c>
      <c r="AK151">
        <f t="shared" ca="1" si="124"/>
        <v>1.8350084860856366</v>
      </c>
      <c r="AL151">
        <f t="shared" ca="1" si="124"/>
        <v>1.8372335637404336</v>
      </c>
      <c r="AM151">
        <f t="shared" ca="1" si="124"/>
        <v>2.1557071707120974</v>
      </c>
      <c r="AN151">
        <f t="shared" ca="1" si="124"/>
        <v>2.5599394221070408</v>
      </c>
      <c r="AO151">
        <f t="shared" ca="1" si="124"/>
        <v>3.2683521730697618</v>
      </c>
      <c r="AP151">
        <f t="shared" ca="1" si="124"/>
        <v>3.9910580314363586</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19.96766735136714</v>
      </c>
      <c r="T153">
        <f t="shared" ca="1" si="125"/>
        <v>19.850261877079134</v>
      </c>
      <c r="U153">
        <f t="shared" ca="1" si="125"/>
        <v>19.854716770992663</v>
      </c>
      <c r="V153">
        <f t="shared" ca="1" si="125"/>
        <v>19.816258176727818</v>
      </c>
      <c r="W153">
        <f t="shared" ca="1" si="125"/>
        <v>19.763814515067796</v>
      </c>
      <c r="X153">
        <f t="shared" ca="1" si="125"/>
        <v>19.968404869973536</v>
      </c>
      <c r="Y153">
        <f t="shared" ca="1" si="125"/>
        <v>20.168307763714996</v>
      </c>
      <c r="Z153">
        <f t="shared" ca="1" si="125"/>
        <v>20.484602707976887</v>
      </c>
      <c r="AA153">
        <f t="shared" ca="1" si="124"/>
        <v>20.656981365513182</v>
      </c>
      <c r="AB153">
        <f t="shared" ca="1" si="124"/>
        <v>20.883258229083744</v>
      </c>
      <c r="AC153">
        <f t="shared" ca="1" si="124"/>
        <v>21.18082427706166</v>
      </c>
      <c r="AD153">
        <f t="shared" ca="1" si="124"/>
        <v>21.504163899980814</v>
      </c>
      <c r="AE153">
        <f t="shared" ca="1" si="124"/>
        <v>21.846018188797427</v>
      </c>
      <c r="AF153">
        <f t="shared" ca="1" si="124"/>
        <v>22.190504300105882</v>
      </c>
      <c r="AG153">
        <f t="shared" ca="1" si="124"/>
        <v>17.64582950755462</v>
      </c>
      <c r="AH153">
        <f t="shared" ca="1" si="124"/>
        <v>13.865744008817893</v>
      </c>
      <c r="AI153">
        <f t="shared" ca="1" si="124"/>
        <v>13.410318040929335</v>
      </c>
      <c r="AJ153">
        <f t="shared" ca="1" si="124"/>
        <v>13.855729990400611</v>
      </c>
      <c r="AK153">
        <f t="shared" ca="1" si="124"/>
        <v>14.402501792053142</v>
      </c>
      <c r="AL153">
        <f t="shared" ca="1" si="124"/>
        <v>14.419965844755717</v>
      </c>
      <c r="AM153">
        <f t="shared" ca="1" si="124"/>
        <v>16.919581911881064</v>
      </c>
      <c r="AN153">
        <f t="shared" ca="1" si="124"/>
        <v>20.092295155044589</v>
      </c>
      <c r="AO153">
        <f t="shared" ca="1" si="124"/>
        <v>25.652441602660382</v>
      </c>
      <c r="AP153">
        <f t="shared" ca="1" si="124"/>
        <v>31.324770912949173</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30.579371721028419</v>
      </c>
      <c r="T154">
        <f t="shared" ca="1" si="125"/>
        <v>30.399571768577253</v>
      </c>
      <c r="U154">
        <f t="shared" ca="1" si="125"/>
        <v>30.406394190774218</v>
      </c>
      <c r="V154">
        <f t="shared" ca="1" si="125"/>
        <v>30.347496993159773</v>
      </c>
      <c r="W154">
        <f t="shared" ca="1" si="125"/>
        <v>30.26718244283731</v>
      </c>
      <c r="X154">
        <f t="shared" ca="1" si="125"/>
        <v>30.580501189744993</v>
      </c>
      <c r="Y154">
        <f t="shared" ca="1" si="125"/>
        <v>30.886641350649207</v>
      </c>
      <c r="Z154">
        <f t="shared" ca="1" si="125"/>
        <v>31.371029461882646</v>
      </c>
      <c r="AA154">
        <f t="shared" ca="1" si="124"/>
        <v>31.635017786248103</v>
      </c>
      <c r="AB154">
        <f t="shared" ca="1" si="124"/>
        <v>31.981548214726963</v>
      </c>
      <c r="AC154">
        <f t="shared" ca="1" si="124"/>
        <v>32.437254063214624</v>
      </c>
      <c r="AD154">
        <f t="shared" ca="1" si="124"/>
        <v>32.932430707906924</v>
      </c>
      <c r="AE154">
        <f t="shared" ca="1" si="124"/>
        <v>33.45596153342597</v>
      </c>
      <c r="AF154">
        <f t="shared" ca="1" si="124"/>
        <v>33.983522848679534</v>
      </c>
      <c r="AG154">
        <f t="shared" ca="1" si="124"/>
        <v>27.0236062301218</v>
      </c>
      <c r="AH154">
        <f t="shared" ca="1" si="124"/>
        <v>21.234615579933251</v>
      </c>
      <c r="AI154">
        <f t="shared" ca="1" si="124"/>
        <v>20.537156046057358</v>
      </c>
      <c r="AJ154">
        <f t="shared" ca="1" si="124"/>
        <v>21.219279667820196</v>
      </c>
      <c r="AK154">
        <f t="shared" ca="1" si="124"/>
        <v>22.056630264416768</v>
      </c>
      <c r="AL154">
        <f t="shared" ca="1" si="124"/>
        <v>22.083375489582547</v>
      </c>
      <c r="AM154">
        <f t="shared" ca="1" si="124"/>
        <v>25.911398439456445</v>
      </c>
      <c r="AN154">
        <f t="shared" ca="1" si="124"/>
        <v>30.770232269151848</v>
      </c>
      <c r="AO154">
        <f t="shared" ca="1" si="124"/>
        <v>39.285287235417485</v>
      </c>
      <c r="AP154">
        <f t="shared" ca="1" si="124"/>
        <v>47.972144014986661</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30.579371721028419</v>
      </c>
      <c r="T155">
        <f t="shared" ca="1" si="125"/>
        <v>30.399571768577253</v>
      </c>
      <c r="U155">
        <f t="shared" ca="1" si="125"/>
        <v>30.406394190774218</v>
      </c>
      <c r="V155">
        <f t="shared" ca="1" si="125"/>
        <v>30.347496993159773</v>
      </c>
      <c r="W155">
        <f t="shared" ca="1" si="125"/>
        <v>30.26718244283731</v>
      </c>
      <c r="X155">
        <f t="shared" ca="1" si="125"/>
        <v>30.580501189744993</v>
      </c>
      <c r="Y155">
        <f t="shared" ca="1" si="125"/>
        <v>30.886641350649207</v>
      </c>
      <c r="Z155">
        <f t="shared" ca="1" si="125"/>
        <v>31.371029461882646</v>
      </c>
      <c r="AA155">
        <f t="shared" ca="1" si="124"/>
        <v>31.635017786248103</v>
      </c>
      <c r="AB155">
        <f t="shared" ca="1" si="124"/>
        <v>31.981548214726963</v>
      </c>
      <c r="AC155">
        <f t="shared" ca="1" si="124"/>
        <v>32.437254063214624</v>
      </c>
      <c r="AD155">
        <f t="shared" ca="1" si="124"/>
        <v>32.932430707906924</v>
      </c>
      <c r="AE155">
        <f t="shared" ca="1" si="124"/>
        <v>33.45596153342597</v>
      </c>
      <c r="AF155">
        <f t="shared" ca="1" si="124"/>
        <v>33.983522848679534</v>
      </c>
      <c r="AG155">
        <f t="shared" ca="1" si="124"/>
        <v>27.0236062301218</v>
      </c>
      <c r="AH155">
        <f t="shared" ca="1" si="124"/>
        <v>21.234615579933251</v>
      </c>
      <c r="AI155">
        <f t="shared" ca="1" si="124"/>
        <v>20.537156046057358</v>
      </c>
      <c r="AJ155">
        <f t="shared" ca="1" si="124"/>
        <v>21.219279667820196</v>
      </c>
      <c r="AK155">
        <f t="shared" ca="1" si="124"/>
        <v>22.056630264416768</v>
      </c>
      <c r="AL155">
        <f t="shared" ca="1" si="124"/>
        <v>22.083375489582547</v>
      </c>
      <c r="AM155">
        <f t="shared" ca="1" si="124"/>
        <v>25.911398439456445</v>
      </c>
      <c r="AN155">
        <f t="shared" ca="1" si="124"/>
        <v>30.770232269151848</v>
      </c>
      <c r="AO155">
        <f t="shared" ca="1" si="124"/>
        <v>39.285287235417485</v>
      </c>
      <c r="AP155">
        <f t="shared" ca="1" si="124"/>
        <v>47.972144014986661</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30.579371721028419</v>
      </c>
      <c r="T156">
        <f t="shared" ca="1" si="125"/>
        <v>30.399571768577253</v>
      </c>
      <c r="U156">
        <f t="shared" ca="1" si="125"/>
        <v>30.406394190774218</v>
      </c>
      <c r="V156">
        <f t="shared" ca="1" si="125"/>
        <v>30.347496993159773</v>
      </c>
      <c r="W156">
        <f t="shared" ca="1" si="125"/>
        <v>30.26718244283731</v>
      </c>
      <c r="X156">
        <f t="shared" ca="1" si="125"/>
        <v>30.580501189744993</v>
      </c>
      <c r="Y156">
        <f t="shared" ca="1" si="125"/>
        <v>30.886641350649207</v>
      </c>
      <c r="Z156">
        <f t="shared" ca="1" si="125"/>
        <v>31.371029461882646</v>
      </c>
      <c r="AA156">
        <f t="shared" ca="1" si="124"/>
        <v>31.635017786248103</v>
      </c>
      <c r="AB156">
        <f t="shared" ca="1" si="124"/>
        <v>31.981548214726963</v>
      </c>
      <c r="AC156">
        <f t="shared" ca="1" si="124"/>
        <v>32.437254063214624</v>
      </c>
      <c r="AD156">
        <f t="shared" ca="1" si="124"/>
        <v>32.932430707906924</v>
      </c>
      <c r="AE156">
        <f t="shared" ca="1" si="124"/>
        <v>33.45596153342597</v>
      </c>
      <c r="AF156">
        <f t="shared" ca="1" si="124"/>
        <v>33.983522848679534</v>
      </c>
      <c r="AG156">
        <f t="shared" ca="1" si="124"/>
        <v>27.0236062301218</v>
      </c>
      <c r="AH156">
        <f t="shared" ca="1" si="124"/>
        <v>21.234615579933251</v>
      </c>
      <c r="AI156">
        <f t="shared" ca="1" si="124"/>
        <v>20.537156046057358</v>
      </c>
      <c r="AJ156">
        <f t="shared" ca="1" si="124"/>
        <v>21.219279667820196</v>
      </c>
      <c r="AK156">
        <f t="shared" ca="1" si="124"/>
        <v>22.056630264416768</v>
      </c>
      <c r="AL156">
        <f t="shared" ca="1" si="124"/>
        <v>22.083375489582547</v>
      </c>
      <c r="AM156">
        <f t="shared" ca="1" si="124"/>
        <v>25.911398439456445</v>
      </c>
      <c r="AN156">
        <f t="shared" ca="1" si="124"/>
        <v>30.770232269151848</v>
      </c>
      <c r="AO156">
        <f t="shared" ca="1" si="124"/>
        <v>39.285287235417485</v>
      </c>
      <c r="AP156">
        <f t="shared" ca="1" si="124"/>
        <v>47.972144014986661</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30.579371721028419</v>
      </c>
      <c r="T157">
        <f t="shared" ca="1" si="125"/>
        <v>30.399571768577253</v>
      </c>
      <c r="U157">
        <f t="shared" ca="1" si="125"/>
        <v>30.406394190774218</v>
      </c>
      <c r="V157">
        <f t="shared" ca="1" si="125"/>
        <v>30.347496993159773</v>
      </c>
      <c r="W157">
        <f t="shared" ca="1" si="125"/>
        <v>30.26718244283731</v>
      </c>
      <c r="X157">
        <f t="shared" ca="1" si="125"/>
        <v>30.580501189744993</v>
      </c>
      <c r="Y157">
        <f t="shared" ca="1" si="125"/>
        <v>30.886641350649207</v>
      </c>
      <c r="Z157">
        <f t="shared" ca="1" si="125"/>
        <v>31.371029461882646</v>
      </c>
      <c r="AA157">
        <f t="shared" ca="1" si="124"/>
        <v>31.635017786248103</v>
      </c>
      <c r="AB157">
        <f t="shared" ca="1" si="124"/>
        <v>31.981548214726963</v>
      </c>
      <c r="AC157">
        <f t="shared" ca="1" si="124"/>
        <v>32.437254063214624</v>
      </c>
      <c r="AD157">
        <f t="shared" ca="1" si="124"/>
        <v>32.932430707906924</v>
      </c>
      <c r="AE157">
        <f t="shared" ca="1" si="124"/>
        <v>33.45596153342597</v>
      </c>
      <c r="AF157">
        <f t="shared" ca="1" si="124"/>
        <v>33.983522848679534</v>
      </c>
      <c r="AG157">
        <f t="shared" ca="1" si="124"/>
        <v>27.0236062301218</v>
      </c>
      <c r="AH157">
        <f t="shared" ca="1" si="124"/>
        <v>21.234615579933251</v>
      </c>
      <c r="AI157">
        <f t="shared" ca="1" si="124"/>
        <v>20.537156046057358</v>
      </c>
      <c r="AJ157">
        <f t="shared" ca="1" si="124"/>
        <v>21.219279667820196</v>
      </c>
      <c r="AK157">
        <f t="shared" ca="1" si="124"/>
        <v>22.056630264416768</v>
      </c>
      <c r="AL157">
        <f t="shared" ca="1" si="124"/>
        <v>22.083375489582547</v>
      </c>
      <c r="AM157">
        <f t="shared" ca="1" si="124"/>
        <v>25.911398439456445</v>
      </c>
      <c r="AN157">
        <f t="shared" ca="1" si="124"/>
        <v>30.770232269151848</v>
      </c>
      <c r="AO157">
        <f t="shared" ca="1" si="124"/>
        <v>39.285287235417485</v>
      </c>
      <c r="AP157">
        <f t="shared" ca="1" si="124"/>
        <v>47.972144014986661</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30.579371721028419</v>
      </c>
      <c r="T158">
        <f t="shared" ca="1" si="125"/>
        <v>30.399571768577253</v>
      </c>
      <c r="U158">
        <f t="shared" ca="1" si="125"/>
        <v>30.406394190774218</v>
      </c>
      <c r="V158">
        <f t="shared" ca="1" si="125"/>
        <v>30.347496993159773</v>
      </c>
      <c r="W158">
        <f t="shared" ca="1" si="125"/>
        <v>30.26718244283731</v>
      </c>
      <c r="X158">
        <f t="shared" ca="1" si="125"/>
        <v>30.580501189744993</v>
      </c>
      <c r="Y158">
        <f t="shared" ca="1" si="125"/>
        <v>30.886641350649207</v>
      </c>
      <c r="Z158">
        <f t="shared" ca="1" si="125"/>
        <v>31.371029461882646</v>
      </c>
      <c r="AA158">
        <f t="shared" ca="1" si="124"/>
        <v>31.635017786248103</v>
      </c>
      <c r="AB158">
        <f t="shared" ca="1" si="124"/>
        <v>31.981548214726963</v>
      </c>
      <c r="AC158">
        <f t="shared" ca="1" si="124"/>
        <v>32.437254063214624</v>
      </c>
      <c r="AD158">
        <f t="shared" ca="1" si="124"/>
        <v>32.932430707906924</v>
      </c>
      <c r="AE158">
        <f t="shared" ca="1" si="124"/>
        <v>33.45596153342597</v>
      </c>
      <c r="AF158">
        <f t="shared" ca="1" si="124"/>
        <v>33.983522848679534</v>
      </c>
      <c r="AG158">
        <f t="shared" ca="1" si="124"/>
        <v>27.0236062301218</v>
      </c>
      <c r="AH158">
        <f t="shared" ca="1" si="124"/>
        <v>21.234615579933251</v>
      </c>
      <c r="AI158">
        <f t="shared" ca="1" si="124"/>
        <v>20.537156046057358</v>
      </c>
      <c r="AJ158">
        <f t="shared" ca="1" si="124"/>
        <v>21.219279667820196</v>
      </c>
      <c r="AK158">
        <f t="shared" ca="1" si="124"/>
        <v>22.056630264416768</v>
      </c>
      <c r="AL158">
        <f t="shared" ca="1" si="124"/>
        <v>22.083375489582547</v>
      </c>
      <c r="AM158">
        <f t="shared" ca="1" si="124"/>
        <v>25.911398439456445</v>
      </c>
      <c r="AN158">
        <f t="shared" ca="1" si="124"/>
        <v>30.770232269151848</v>
      </c>
      <c r="AO158">
        <f t="shared" ca="1" si="124"/>
        <v>39.285287235417485</v>
      </c>
      <c r="AP158">
        <f t="shared" ca="1" si="124"/>
        <v>47.972144014986661</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27.509986992518588</v>
      </c>
      <c r="T160">
        <f t="shared" ca="1" si="132"/>
        <v>27.348234344416088</v>
      </c>
      <c r="U160">
        <f t="shared" ca="1" si="132"/>
        <v>27.35437197038199</v>
      </c>
      <c r="V160">
        <f t="shared" ca="1" si="132"/>
        <v>27.301386541019653</v>
      </c>
      <c r="W160">
        <f t="shared" ca="1" si="132"/>
        <v>27.229133511924172</v>
      </c>
      <c r="X160">
        <f t="shared" ca="1" si="132"/>
        <v>27.511003091540658</v>
      </c>
      <c r="Y160">
        <f t="shared" ca="1" si="132"/>
        <v>27.786414631097273</v>
      </c>
      <c r="Z160">
        <f t="shared" ca="1" si="132"/>
        <v>28.222182597847191</v>
      </c>
      <c r="AA160">
        <f t="shared" ca="1" si="129"/>
        <v>28.459673264291343</v>
      </c>
      <c r="AB160">
        <f t="shared" ca="1" si="129"/>
        <v>28.771420924345776</v>
      </c>
      <c r="AC160">
        <f t="shared" ca="1" si="129"/>
        <v>29.181385591987695</v>
      </c>
      <c r="AD160">
        <f t="shared" ca="1" si="129"/>
        <v>29.626859200103606</v>
      </c>
      <c r="AE160">
        <f t="shared" ca="1" si="129"/>
        <v>30.097840956419663</v>
      </c>
      <c r="AF160">
        <f t="shared" ca="1" si="129"/>
        <v>30.572448644660728</v>
      </c>
      <c r="AG160">
        <f t="shared" ca="1" si="129"/>
        <v>24.311129171119305</v>
      </c>
      <c r="AH160">
        <f t="shared" ca="1" si="129"/>
        <v>19.103204726517841</v>
      </c>
      <c r="AI160">
        <f t="shared" ca="1" si="129"/>
        <v>18.475752243851577</v>
      </c>
      <c r="AJ160">
        <f t="shared" ca="1" si="129"/>
        <v>19.089408146699348</v>
      </c>
      <c r="AK160">
        <f t="shared" ca="1" si="129"/>
        <v>19.84271021682359</v>
      </c>
      <c r="AL160">
        <f t="shared" ca="1" si="129"/>
        <v>19.866770907250288</v>
      </c>
      <c r="AM160">
        <f t="shared" ca="1" si="129"/>
        <v>23.310558520639223</v>
      </c>
      <c r="AN160">
        <f t="shared" ca="1" si="129"/>
        <v>27.681690036131148</v>
      </c>
      <c r="AO160">
        <f t="shared" ca="1" si="129"/>
        <v>35.342051847994775</v>
      </c>
      <c r="AP160">
        <f t="shared" ca="1" si="129"/>
        <v>43.15697097687552</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13.6758667754552</v>
      </c>
      <c r="T163" s="2">
        <f t="shared" ca="1" si="133"/>
        <v>13.292709010502101</v>
      </c>
      <c r="U163" s="2">
        <f t="shared" ca="1" si="133"/>
        <v>13.28546869785616</v>
      </c>
      <c r="V163" s="2">
        <f t="shared" ca="1" si="133"/>
        <v>13.329378444719135</v>
      </c>
      <c r="W163" s="2">
        <f t="shared" ca="1" si="133"/>
        <v>13.419734313535033</v>
      </c>
      <c r="X163" s="2">
        <f t="shared" ca="1" si="133"/>
        <v>13.915713715431048</v>
      </c>
      <c r="Y163" s="2">
        <f t="shared" ca="1" si="133"/>
        <v>14.347620487407502</v>
      </c>
      <c r="Z163" s="2">
        <f t="shared" ca="1" si="133"/>
        <v>16.020337054400709</v>
      </c>
      <c r="AA163" s="2">
        <f t="shared" ca="1" si="133"/>
        <v>16.854301086500843</v>
      </c>
      <c r="AB163" s="2">
        <f ca="1">SUMIF($B$10:$B$25,$D163,AB$10:AB$25)*SUMIF($B$10:$B$25,$D163,AB$46:AB$62)</f>
        <v>17.323815547277594</v>
      </c>
      <c r="AC163" s="2">
        <f t="shared" ref="AC163:AP163" ca="1" si="134">SUMIF($B$10:$B$25,$D163,AC$10:AC$25)*SUMIF($B$10:$B$25,$D163,AC$47:AC$62)</f>
        <v>17.858594487086712</v>
      </c>
      <c r="AD163" s="2">
        <f t="shared" ca="1" si="134"/>
        <v>18.440918700746398</v>
      </c>
      <c r="AE163" s="2">
        <f t="shared" ca="1" si="134"/>
        <v>19.140161902925882</v>
      </c>
      <c r="AF163" s="2">
        <f t="shared" ca="1" si="134"/>
        <v>19.826677607389076</v>
      </c>
      <c r="AG163" s="2">
        <f t="shared" ca="1" si="134"/>
        <v>22.970981882655561</v>
      </c>
      <c r="AH163" s="2">
        <f t="shared" ca="1" si="134"/>
        <v>25.611494589650185</v>
      </c>
      <c r="AI163" s="2">
        <f t="shared" ca="1" si="134"/>
        <v>25.449922936988941</v>
      </c>
      <c r="AJ163" s="2">
        <f t="shared" ca="1" si="134"/>
        <v>26.165935250618954</v>
      </c>
      <c r="AK163" s="2">
        <f t="shared" ca="1" si="134"/>
        <v>26.690564761306341</v>
      </c>
      <c r="AL163" s="2">
        <f t="shared" ca="1" si="134"/>
        <v>27.746409572686773</v>
      </c>
      <c r="AM163" s="2">
        <f t="shared" ca="1" si="134"/>
        <v>32.969523611358007</v>
      </c>
      <c r="AN163" s="2">
        <f t="shared" ca="1" si="134"/>
        <v>38.5507443207675</v>
      </c>
      <c r="AO163" s="2">
        <f t="shared" ca="1" si="134"/>
        <v>49.295394623725315</v>
      </c>
      <c r="AP163" s="2">
        <f t="shared" ca="1" si="134"/>
        <v>60.099729371806006</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9.9169313675479528E-2</v>
      </c>
      <c r="T164">
        <f t="shared" ca="1" si="135"/>
        <v>9.6390879722903625E-2</v>
      </c>
      <c r="U164">
        <f t="shared" ca="1" si="135"/>
        <v>9.6338377249189686E-2</v>
      </c>
      <c r="V164">
        <f t="shared" ca="1" si="135"/>
        <v>9.665678481571266E-2</v>
      </c>
      <c r="W164">
        <f t="shared" ca="1" si="135"/>
        <v>9.7311992243815593E-2</v>
      </c>
      <c r="X164">
        <f t="shared" ca="1" si="135"/>
        <v>0.10090854211453232</v>
      </c>
      <c r="Y164">
        <f t="shared" ca="1" si="135"/>
        <v>0.10404047509194107</v>
      </c>
      <c r="Z164">
        <f t="shared" ca="1" si="135"/>
        <v>0.11617002831485182</v>
      </c>
      <c r="AA164">
        <f t="shared" ca="1" si="135"/>
        <v>0.12221744322838683</v>
      </c>
      <c r="AB164">
        <f t="shared" ca="1" si="135"/>
        <v>0.12562208496703767</v>
      </c>
      <c r="AC164">
        <f t="shared" ca="1" si="135"/>
        <v>0.12949998618527367</v>
      </c>
      <c r="AD164">
        <f t="shared" ca="1" si="135"/>
        <v>0.13372265766587693</v>
      </c>
      <c r="AE164">
        <f t="shared" ca="1" si="135"/>
        <v>0.13879315663979488</v>
      </c>
      <c r="AF164">
        <f t="shared" ca="1" si="135"/>
        <v>0.14377136331267959</v>
      </c>
      <c r="AG164">
        <f t="shared" ca="1" si="135"/>
        <v>0.16657200199136946</v>
      </c>
      <c r="AH164">
        <f t="shared" ca="1" si="135"/>
        <v>0.18571944157991602</v>
      </c>
      <c r="AI164">
        <f t="shared" ca="1" si="135"/>
        <v>0.18454781932248179</v>
      </c>
      <c r="AJ164">
        <f t="shared" ca="1" si="135"/>
        <v>0.18973991799467124</v>
      </c>
      <c r="AK164">
        <f t="shared" ca="1" si="135"/>
        <v>0.19354422154361678</v>
      </c>
      <c r="AL164">
        <f t="shared" ca="1" si="135"/>
        <v>0.20120058490336648</v>
      </c>
      <c r="AM164">
        <f t="shared" ca="1" si="135"/>
        <v>0.23907552496884163</v>
      </c>
      <c r="AN164">
        <f t="shared" ca="1" si="135"/>
        <v>0.27954724323805458</v>
      </c>
      <c r="AO164">
        <f t="shared" ca="1" si="135"/>
        <v>0.35746110520545393</v>
      </c>
      <c r="AP164">
        <f t="shared" ca="1" si="135"/>
        <v>0.43580776354014178</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2.9750794102643859E-2</v>
      </c>
      <c r="T166">
        <f t="shared" ca="1" si="135"/>
        <v>2.8917263916871088E-2</v>
      </c>
      <c r="U166">
        <f t="shared" ca="1" si="135"/>
        <v>2.8901513174756904E-2</v>
      </c>
      <c r="V166">
        <f t="shared" ca="1" si="135"/>
        <v>2.8997035444713798E-2</v>
      </c>
      <c r="W166">
        <f t="shared" ca="1" si="135"/>
        <v>2.9193597673144677E-2</v>
      </c>
      <c r="X166">
        <f t="shared" ca="1" si="135"/>
        <v>3.0272562634359696E-2</v>
      </c>
      <c r="Y166">
        <f t="shared" ca="1" si="135"/>
        <v>3.1212142527582323E-2</v>
      </c>
      <c r="Z166">
        <f t="shared" ca="1" si="135"/>
        <v>3.4851008494455549E-2</v>
      </c>
      <c r="AA166">
        <f t="shared" ca="1" si="135"/>
        <v>3.6665232968516058E-2</v>
      </c>
      <c r="AB166">
        <f t="shared" ca="1" si="135"/>
        <v>3.7686625490111307E-2</v>
      </c>
      <c r="AC166">
        <f t="shared" ca="1" si="135"/>
        <v>3.884999585558211E-2</v>
      </c>
      <c r="AD166">
        <f t="shared" ca="1" si="135"/>
        <v>4.0116797299763085E-2</v>
      </c>
      <c r="AE166">
        <f t="shared" ca="1" si="135"/>
        <v>4.1637946991938471E-2</v>
      </c>
      <c r="AF166">
        <f t="shared" ca="1" si="135"/>
        <v>4.3131408993803876E-2</v>
      </c>
      <c r="AG166">
        <f t="shared" ca="1" si="135"/>
        <v>4.9971600597410834E-2</v>
      </c>
      <c r="AH166">
        <f t="shared" ca="1" si="135"/>
        <v>5.5715832473974804E-2</v>
      </c>
      <c r="AI166">
        <f t="shared" ca="1" si="135"/>
        <v>5.5364345796744541E-2</v>
      </c>
      <c r="AJ166">
        <f t="shared" ca="1" si="135"/>
        <v>5.6921975398401374E-2</v>
      </c>
      <c r="AK166">
        <f t="shared" ca="1" si="135"/>
        <v>5.8063266463085038E-2</v>
      </c>
      <c r="AL166">
        <f t="shared" ca="1" si="135"/>
        <v>6.0360175471009948E-2</v>
      </c>
      <c r="AM166">
        <f t="shared" ca="1" si="135"/>
        <v>7.17226574906525E-2</v>
      </c>
      <c r="AN166">
        <f t="shared" ca="1" si="135"/>
        <v>8.3864172971416379E-2</v>
      </c>
      <c r="AO166">
        <f t="shared" ca="1" si="135"/>
        <v>0.10723833156163619</v>
      </c>
      <c r="AP166">
        <f t="shared" ca="1" si="135"/>
        <v>0.13074232906204253</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8.9252382307931574E-2</v>
      </c>
      <c r="T168">
        <f t="shared" ca="1" si="135"/>
        <v>8.6751791750613261E-2</v>
      </c>
      <c r="U168">
        <f t="shared" ca="1" si="135"/>
        <v>8.6704539524270707E-2</v>
      </c>
      <c r="V168">
        <f t="shared" ca="1" si="135"/>
        <v>8.6991106334141394E-2</v>
      </c>
      <c r="W168">
        <f t="shared" ca="1" si="135"/>
        <v>8.7580793019434042E-2</v>
      </c>
      <c r="X168">
        <f t="shared" ca="1" si="135"/>
        <v>9.0817687903079092E-2</v>
      </c>
      <c r="Y168">
        <f t="shared" ca="1" si="135"/>
        <v>9.363642758274697E-2</v>
      </c>
      <c r="Z168">
        <f t="shared" ca="1" si="135"/>
        <v>0.10455302548336665</v>
      </c>
      <c r="AA168">
        <f t="shared" ca="1" si="135"/>
        <v>0.10999569890554817</v>
      </c>
      <c r="AB168">
        <f t="shared" ca="1" si="135"/>
        <v>0.11305987647033393</v>
      </c>
      <c r="AC168">
        <f t="shared" ca="1" si="135"/>
        <v>0.11654998756674634</v>
      </c>
      <c r="AD168">
        <f t="shared" ca="1" si="135"/>
        <v>0.12035039189928927</v>
      </c>
      <c r="AE168">
        <f t="shared" ca="1" si="135"/>
        <v>0.12491384097581543</v>
      </c>
      <c r="AF168">
        <f t="shared" ca="1" si="135"/>
        <v>0.12939422698141165</v>
      </c>
      <c r="AG168">
        <f t="shared" ca="1" si="135"/>
        <v>0.14991480179223252</v>
      </c>
      <c r="AH168">
        <f t="shared" ca="1" si="135"/>
        <v>0.16714749742192442</v>
      </c>
      <c r="AI168">
        <f t="shared" ca="1" si="135"/>
        <v>0.16609303739023362</v>
      </c>
      <c r="AJ168">
        <f t="shared" ca="1" si="135"/>
        <v>0.17076592619520412</v>
      </c>
      <c r="AK168">
        <f t="shared" ca="1" si="135"/>
        <v>0.17418979938925511</v>
      </c>
      <c r="AL168">
        <f t="shared" ca="1" si="135"/>
        <v>0.18108052641302982</v>
      </c>
      <c r="AM168">
        <f t="shared" ca="1" si="135"/>
        <v>0.21516797247195746</v>
      </c>
      <c r="AN168">
        <f t="shared" ca="1" si="135"/>
        <v>0.25159251891424911</v>
      </c>
      <c r="AO168">
        <f t="shared" ca="1" si="135"/>
        <v>0.32171499468490855</v>
      </c>
      <c r="AP168">
        <f t="shared" ca="1" si="135"/>
        <v>0.39222698718612758</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0.55534815658268555</v>
      </c>
      <c r="T171">
        <f t="shared" ca="1" si="135"/>
        <v>0.53978892644826049</v>
      </c>
      <c r="U171">
        <f t="shared" ca="1" si="135"/>
        <v>0.53949491259546234</v>
      </c>
      <c r="V171">
        <f t="shared" ca="1" si="135"/>
        <v>0.54127799496799101</v>
      </c>
      <c r="W171">
        <f t="shared" ca="1" si="135"/>
        <v>0.54494715656536741</v>
      </c>
      <c r="X171">
        <f t="shared" ca="1" si="135"/>
        <v>0.56508783584138111</v>
      </c>
      <c r="Y171">
        <f t="shared" ca="1" si="135"/>
        <v>0.58262666051487011</v>
      </c>
      <c r="Z171">
        <f t="shared" ca="1" si="135"/>
        <v>0.65055215856317028</v>
      </c>
      <c r="AA171">
        <f t="shared" ca="1" si="135"/>
        <v>0.68441768207896636</v>
      </c>
      <c r="AB171">
        <f t="shared" ca="1" si="135"/>
        <v>0.70348367581541105</v>
      </c>
      <c r="AC171">
        <f t="shared" ca="1" si="135"/>
        <v>0.72519992263753263</v>
      </c>
      <c r="AD171">
        <f t="shared" ca="1" si="135"/>
        <v>0.74884688292891088</v>
      </c>
      <c r="AE171">
        <f t="shared" ca="1" si="135"/>
        <v>0.77724167718285142</v>
      </c>
      <c r="AF171">
        <f t="shared" ca="1" si="135"/>
        <v>0.80511963455100566</v>
      </c>
      <c r="AG171">
        <f t="shared" ca="1" si="135"/>
        <v>0.93280321115166887</v>
      </c>
      <c r="AH171">
        <f t="shared" ca="1" si="135"/>
        <v>1.0400288728475295</v>
      </c>
      <c r="AI171">
        <f t="shared" ca="1" si="135"/>
        <v>1.033467788205898</v>
      </c>
      <c r="AJ171">
        <f t="shared" ca="1" si="135"/>
        <v>1.0625435407701589</v>
      </c>
      <c r="AK171">
        <f t="shared" ca="1" si="135"/>
        <v>1.0838476406442539</v>
      </c>
      <c r="AL171">
        <f t="shared" ca="1" si="135"/>
        <v>1.1267232754588521</v>
      </c>
      <c r="AM171">
        <f t="shared" ca="1" si="135"/>
        <v>1.3388229398255129</v>
      </c>
      <c r="AN171">
        <f t="shared" ca="1" si="135"/>
        <v>1.5654645621331054</v>
      </c>
      <c r="AO171">
        <f t="shared" ca="1" si="135"/>
        <v>2.0017821891505418</v>
      </c>
      <c r="AP171">
        <f t="shared" ca="1" si="135"/>
        <v>2.4405234758247936</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6.7831810554028005</v>
      </c>
      <c r="T172">
        <f t="shared" ca="1" si="135"/>
        <v>6.5931361730466085</v>
      </c>
      <c r="U172">
        <f t="shared" ca="1" si="135"/>
        <v>6.5895450038445746</v>
      </c>
      <c r="V172">
        <f t="shared" ca="1" si="135"/>
        <v>6.6113240813947467</v>
      </c>
      <c r="W172">
        <f t="shared" ca="1" si="135"/>
        <v>6.6561402694769871</v>
      </c>
      <c r="X172">
        <f t="shared" ca="1" si="135"/>
        <v>6.902144280634011</v>
      </c>
      <c r="Y172">
        <f t="shared" ca="1" si="135"/>
        <v>7.1163684962887697</v>
      </c>
      <c r="Z172">
        <f t="shared" ca="1" si="135"/>
        <v>7.9460299367358651</v>
      </c>
      <c r="AA172">
        <f t="shared" ca="1" si="135"/>
        <v>8.3596731168216607</v>
      </c>
      <c r="AB172">
        <f t="shared" ca="1" si="135"/>
        <v>8.5925506117453789</v>
      </c>
      <c r="AC172">
        <f t="shared" ca="1" si="135"/>
        <v>8.8577990550727215</v>
      </c>
      <c r="AD172">
        <f t="shared" ca="1" si="135"/>
        <v>9.1466297843459845</v>
      </c>
      <c r="AE172">
        <f t="shared" ca="1" si="135"/>
        <v>9.4934519141619731</v>
      </c>
      <c r="AF172">
        <f t="shared" ca="1" si="135"/>
        <v>9.8339612505872864</v>
      </c>
      <c r="AG172">
        <f t="shared" ca="1" si="135"/>
        <v>11.393524936209673</v>
      </c>
      <c r="AH172">
        <f t="shared" ca="1" si="135"/>
        <v>12.703209804066256</v>
      </c>
      <c r="AI172">
        <f t="shared" ca="1" si="135"/>
        <v>12.623070841657755</v>
      </c>
      <c r="AJ172">
        <f t="shared" ca="1" si="135"/>
        <v>12.978210390835514</v>
      </c>
      <c r="AK172">
        <f t="shared" ca="1" si="135"/>
        <v>13.23842475358339</v>
      </c>
      <c r="AL172">
        <f t="shared" ca="1" si="135"/>
        <v>13.762120007390269</v>
      </c>
      <c r="AM172">
        <f t="shared" ca="1" si="135"/>
        <v>16.352765907868768</v>
      </c>
      <c r="AN172">
        <f t="shared" ca="1" si="135"/>
        <v>19.121031437482934</v>
      </c>
      <c r="AO172">
        <f t="shared" ca="1" si="135"/>
        <v>24.450339596053052</v>
      </c>
      <c r="AP172">
        <f t="shared" ca="1" si="135"/>
        <v>29.809251026145702</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1.8837843180504823</v>
      </c>
      <c r="T174">
        <f t="shared" ca="1" si="139"/>
        <v>1.8310061943082014</v>
      </c>
      <c r="U174">
        <f t="shared" ca="1" si="139"/>
        <v>1.8300088763579649</v>
      </c>
      <c r="V174">
        <f t="shared" ca="1" si="139"/>
        <v>1.8360572310186356</v>
      </c>
      <c r="W174">
        <f t="shared" ca="1" si="139"/>
        <v>1.8485033137067695</v>
      </c>
      <c r="X174">
        <f t="shared" ca="1" si="139"/>
        <v>1.9168220707339028</v>
      </c>
      <c r="Y174">
        <f t="shared" ca="1" si="139"/>
        <v>1.9763151337527161</v>
      </c>
      <c r="Z174">
        <f t="shared" ca="1" si="139"/>
        <v>2.2067237278975766</v>
      </c>
      <c r="AA174">
        <f t="shared" ca="1" si="139"/>
        <v>2.3215982284526677</v>
      </c>
      <c r="AB174">
        <f t="shared" ca="1" si="139"/>
        <v>2.3862715682000659</v>
      </c>
      <c r="AC174">
        <f t="shared" ca="1" si="139"/>
        <v>2.4599347733904038</v>
      </c>
      <c r="AD174">
        <f t="shared" ca="1" si="139"/>
        <v>2.5401471094510319</v>
      </c>
      <c r="AE174">
        <f t="shared" ca="1" si="140"/>
        <v>2.6364644691033803</v>
      </c>
      <c r="AF174">
        <f t="shared" ca="1" si="140"/>
        <v>2.7310286776758272</v>
      </c>
      <c r="AG174">
        <f t="shared" ca="1" si="140"/>
        <v>3.1641413411858839</v>
      </c>
      <c r="AH174">
        <f t="shared" ca="1" si="140"/>
        <v>3.5278591596408635</v>
      </c>
      <c r="AI174">
        <f t="shared" ca="1" si="140"/>
        <v>3.5056034481366383</v>
      </c>
      <c r="AJ174">
        <f t="shared" ca="1" si="140"/>
        <v>3.6042306715582679</v>
      </c>
      <c r="AK174">
        <f t="shared" ca="1" si="140"/>
        <v>3.6764958421135363</v>
      </c>
      <c r="AL174">
        <f t="shared" ca="1" si="140"/>
        <v>3.8219333438551559</v>
      </c>
      <c r="AM174">
        <f t="shared" ca="1" si="140"/>
        <v>4.5413919696950309</v>
      </c>
      <c r="AN174">
        <f t="shared" ca="1" si="140"/>
        <v>5.3101780525511382</v>
      </c>
      <c r="AO174">
        <f t="shared" ca="1" si="140"/>
        <v>6.7902015184110986</v>
      </c>
      <c r="AP174">
        <f t="shared" ca="1" si="140"/>
        <v>8.2784462271070769</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1.8147501526059251</v>
      </c>
      <c r="T175">
        <f t="shared" ca="1" si="139"/>
        <v>1.7639061641525762</v>
      </c>
      <c r="U175">
        <f t="shared" ca="1" si="139"/>
        <v>1.7629453944481859</v>
      </c>
      <c r="V175">
        <f t="shared" ca="1" si="139"/>
        <v>1.7687720978761166</v>
      </c>
      <c r="W175">
        <f t="shared" ca="1" si="139"/>
        <v>1.7807620747759199</v>
      </c>
      <c r="X175">
        <f t="shared" ca="1" si="139"/>
        <v>1.8465771861731446</v>
      </c>
      <c r="Y175">
        <f t="shared" ca="1" si="139"/>
        <v>1.9038900346547147</v>
      </c>
      <c r="Z175">
        <f t="shared" ca="1" si="139"/>
        <v>2.1258549524956423</v>
      </c>
      <c r="AA175">
        <f t="shared" ca="1" si="139"/>
        <v>2.2365197007979449</v>
      </c>
      <c r="AB175">
        <f t="shared" ca="1" si="139"/>
        <v>2.2988229868225289</v>
      </c>
      <c r="AC175">
        <f t="shared" ca="1" si="139"/>
        <v>2.3697866908833807</v>
      </c>
      <c r="AD175">
        <f t="shared" ca="1" si="139"/>
        <v>2.4470595228695537</v>
      </c>
      <c r="AE175">
        <f t="shared" ca="1" si="140"/>
        <v>2.5398471851580848</v>
      </c>
      <c r="AF175">
        <f t="shared" ca="1" si="140"/>
        <v>2.6309459432767981</v>
      </c>
      <c r="AG175">
        <f t="shared" ca="1" si="140"/>
        <v>3.0481865289792269</v>
      </c>
      <c r="AH175">
        <f t="shared" ca="1" si="140"/>
        <v>3.398575350152639</v>
      </c>
      <c r="AI175">
        <f t="shared" ca="1" si="140"/>
        <v>3.3771352333294753</v>
      </c>
      <c r="AJ175">
        <f t="shared" ca="1" si="140"/>
        <v>3.4721481108868861</v>
      </c>
      <c r="AK175">
        <f t="shared" ca="1" si="140"/>
        <v>3.5417650134359984</v>
      </c>
      <c r="AL175">
        <f t="shared" ca="1" si="140"/>
        <v>3.6818727348726918</v>
      </c>
      <c r="AM175">
        <f t="shared" ca="1" si="140"/>
        <v>4.3749656959542227</v>
      </c>
      <c r="AN175">
        <f t="shared" ca="1" si="140"/>
        <v>5.1155784337374257</v>
      </c>
      <c r="AO175">
        <f t="shared" ca="1" si="140"/>
        <v>6.5413641698185643</v>
      </c>
      <c r="AP175">
        <f t="shared" ca="1" si="140"/>
        <v>7.9750698686832937</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1.8147501526059251</v>
      </c>
      <c r="T176">
        <f t="shared" ca="1" si="139"/>
        <v>1.7639061641525762</v>
      </c>
      <c r="U176">
        <f t="shared" ca="1" si="139"/>
        <v>1.7629453944481859</v>
      </c>
      <c r="V176">
        <f t="shared" ca="1" si="139"/>
        <v>1.7687720978761166</v>
      </c>
      <c r="W176">
        <f t="shared" ca="1" si="139"/>
        <v>1.7807620747759199</v>
      </c>
      <c r="X176">
        <f t="shared" ca="1" si="139"/>
        <v>1.8465771861731446</v>
      </c>
      <c r="Y176">
        <f t="shared" ca="1" si="139"/>
        <v>1.9038900346547147</v>
      </c>
      <c r="Z176">
        <f t="shared" ca="1" si="139"/>
        <v>2.1258549524956423</v>
      </c>
      <c r="AA176">
        <f t="shared" ca="1" si="139"/>
        <v>2.2365197007979449</v>
      </c>
      <c r="AB176">
        <f t="shared" ca="1" si="139"/>
        <v>2.2988229868225289</v>
      </c>
      <c r="AC176">
        <f t="shared" ca="1" si="139"/>
        <v>2.3697866908833807</v>
      </c>
      <c r="AD176">
        <f t="shared" ca="1" si="139"/>
        <v>2.4470595228695537</v>
      </c>
      <c r="AE176">
        <f t="shared" ca="1" si="140"/>
        <v>2.5398471851580848</v>
      </c>
      <c r="AF176">
        <f t="shared" ca="1" si="140"/>
        <v>2.6309459432767981</v>
      </c>
      <c r="AG176">
        <f t="shared" ca="1" si="140"/>
        <v>3.0481865289792269</v>
      </c>
      <c r="AH176">
        <f t="shared" ca="1" si="140"/>
        <v>3.398575350152639</v>
      </c>
      <c r="AI176">
        <f t="shared" ca="1" si="140"/>
        <v>3.3771352333294753</v>
      </c>
      <c r="AJ176">
        <f t="shared" ca="1" si="140"/>
        <v>3.4721481108868861</v>
      </c>
      <c r="AK176">
        <f t="shared" ca="1" si="140"/>
        <v>3.5417650134359984</v>
      </c>
      <c r="AL176">
        <f t="shared" ca="1" si="140"/>
        <v>3.6818727348726918</v>
      </c>
      <c r="AM176">
        <f t="shared" ca="1" si="140"/>
        <v>4.3749656959542227</v>
      </c>
      <c r="AN176">
        <f t="shared" ca="1" si="140"/>
        <v>5.1155784337374257</v>
      </c>
      <c r="AO176">
        <f t="shared" ca="1" si="140"/>
        <v>6.5413641698185643</v>
      </c>
      <c r="AP176">
        <f t="shared" ca="1" si="140"/>
        <v>7.9750698686832937</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1.8147501526059251</v>
      </c>
      <c r="T177">
        <f t="shared" ca="1" si="139"/>
        <v>1.7639061641525762</v>
      </c>
      <c r="U177">
        <f t="shared" ca="1" si="139"/>
        <v>1.7629453944481859</v>
      </c>
      <c r="V177">
        <f t="shared" ca="1" si="139"/>
        <v>1.7687720978761166</v>
      </c>
      <c r="W177">
        <f t="shared" ca="1" si="139"/>
        <v>1.7807620747759199</v>
      </c>
      <c r="X177">
        <f t="shared" ca="1" si="139"/>
        <v>1.8465771861731446</v>
      </c>
      <c r="Y177">
        <f t="shared" ca="1" si="139"/>
        <v>1.9038900346547147</v>
      </c>
      <c r="Z177">
        <f t="shared" ca="1" si="139"/>
        <v>2.1258549524956423</v>
      </c>
      <c r="AA177">
        <f t="shared" ca="1" si="139"/>
        <v>2.2365197007979449</v>
      </c>
      <c r="AB177">
        <f t="shared" ca="1" si="139"/>
        <v>2.2988229868225289</v>
      </c>
      <c r="AC177">
        <f t="shared" ca="1" si="139"/>
        <v>2.3697866908833807</v>
      </c>
      <c r="AD177">
        <f t="shared" ca="1" si="139"/>
        <v>2.4470595228695537</v>
      </c>
      <c r="AE177">
        <f t="shared" ca="1" si="140"/>
        <v>2.5398471851580848</v>
      </c>
      <c r="AF177">
        <f t="shared" ca="1" si="140"/>
        <v>2.6309459432767981</v>
      </c>
      <c r="AG177">
        <f t="shared" ca="1" si="140"/>
        <v>3.0481865289792269</v>
      </c>
      <c r="AH177">
        <f t="shared" ca="1" si="140"/>
        <v>3.398575350152639</v>
      </c>
      <c r="AI177">
        <f t="shared" ca="1" si="140"/>
        <v>3.3771352333294753</v>
      </c>
      <c r="AJ177">
        <f t="shared" ca="1" si="140"/>
        <v>3.4721481108868861</v>
      </c>
      <c r="AK177">
        <f t="shared" ca="1" si="140"/>
        <v>3.5417650134359984</v>
      </c>
      <c r="AL177">
        <f t="shared" ca="1" si="140"/>
        <v>3.6818727348726918</v>
      </c>
      <c r="AM177">
        <f t="shared" ca="1" si="140"/>
        <v>4.3749656959542227</v>
      </c>
      <c r="AN177">
        <f t="shared" ca="1" si="140"/>
        <v>5.1155784337374257</v>
      </c>
      <c r="AO177">
        <f t="shared" ca="1" si="140"/>
        <v>6.5413641698185643</v>
      </c>
      <c r="AP177">
        <f t="shared" ca="1" si="140"/>
        <v>7.9750698686832937</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1.8147501526059251</v>
      </c>
      <c r="T178">
        <f t="shared" ca="1" si="139"/>
        <v>1.7639061641525762</v>
      </c>
      <c r="U178">
        <f t="shared" ca="1" si="139"/>
        <v>1.7629453944481859</v>
      </c>
      <c r="V178">
        <f t="shared" ca="1" si="139"/>
        <v>1.7687720978761166</v>
      </c>
      <c r="W178">
        <f t="shared" ca="1" si="139"/>
        <v>1.7807620747759199</v>
      </c>
      <c r="X178">
        <f t="shared" ca="1" si="139"/>
        <v>1.8465771861731446</v>
      </c>
      <c r="Y178">
        <f t="shared" ca="1" si="139"/>
        <v>1.9038900346547147</v>
      </c>
      <c r="Z178">
        <f t="shared" ca="1" si="139"/>
        <v>2.1258549524956423</v>
      </c>
      <c r="AA178">
        <f t="shared" ca="1" si="139"/>
        <v>2.2365197007979449</v>
      </c>
      <c r="AB178">
        <f t="shared" ca="1" si="139"/>
        <v>2.2988229868225289</v>
      </c>
      <c r="AC178">
        <f t="shared" ca="1" si="139"/>
        <v>2.3697866908833807</v>
      </c>
      <c r="AD178">
        <f t="shared" ca="1" si="139"/>
        <v>2.4470595228695537</v>
      </c>
      <c r="AE178">
        <f t="shared" ca="1" si="140"/>
        <v>2.5398471851580848</v>
      </c>
      <c r="AF178">
        <f t="shared" ca="1" si="140"/>
        <v>2.6309459432767981</v>
      </c>
      <c r="AG178">
        <f t="shared" ca="1" si="140"/>
        <v>3.0481865289792269</v>
      </c>
      <c r="AH178">
        <f t="shared" ca="1" si="140"/>
        <v>3.398575350152639</v>
      </c>
      <c r="AI178">
        <f t="shared" ca="1" si="140"/>
        <v>3.3771352333294753</v>
      </c>
      <c r="AJ178">
        <f t="shared" ca="1" si="140"/>
        <v>3.4721481108868861</v>
      </c>
      <c r="AK178">
        <f t="shared" ca="1" si="140"/>
        <v>3.5417650134359984</v>
      </c>
      <c r="AL178">
        <f t="shared" ca="1" si="140"/>
        <v>3.6818727348726918</v>
      </c>
      <c r="AM178">
        <f t="shared" ca="1" si="140"/>
        <v>4.3749656959542227</v>
      </c>
      <c r="AN178">
        <f t="shared" ca="1" si="140"/>
        <v>5.1155784337374257</v>
      </c>
      <c r="AO178">
        <f t="shared" ca="1" si="140"/>
        <v>6.5413641698185643</v>
      </c>
      <c r="AP178">
        <f t="shared" ca="1" si="140"/>
        <v>7.9750698686832937</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1.8147501526059251</v>
      </c>
      <c r="T179">
        <f t="shared" ca="1" si="139"/>
        <v>1.7639061641525762</v>
      </c>
      <c r="U179">
        <f t="shared" ca="1" si="139"/>
        <v>1.7629453944481859</v>
      </c>
      <c r="V179">
        <f t="shared" ca="1" si="139"/>
        <v>1.7687720978761166</v>
      </c>
      <c r="W179">
        <f t="shared" ca="1" si="139"/>
        <v>1.7807620747759199</v>
      </c>
      <c r="X179">
        <f t="shared" ca="1" si="139"/>
        <v>1.8465771861731446</v>
      </c>
      <c r="Y179">
        <f t="shared" ca="1" si="139"/>
        <v>1.9038900346547147</v>
      </c>
      <c r="Z179">
        <f t="shared" ca="1" si="139"/>
        <v>2.1258549524956423</v>
      </c>
      <c r="AA179">
        <f t="shared" ca="1" si="139"/>
        <v>2.2365197007979449</v>
      </c>
      <c r="AB179">
        <f t="shared" ca="1" si="139"/>
        <v>2.2988229868225289</v>
      </c>
      <c r="AC179">
        <f t="shared" ca="1" si="139"/>
        <v>2.3697866908833807</v>
      </c>
      <c r="AD179">
        <f t="shared" ca="1" si="139"/>
        <v>2.4470595228695537</v>
      </c>
      <c r="AE179">
        <f t="shared" ca="1" si="140"/>
        <v>2.5398471851580848</v>
      </c>
      <c r="AF179">
        <f t="shared" ca="1" si="140"/>
        <v>2.6309459432767981</v>
      </c>
      <c r="AG179">
        <f t="shared" ca="1" si="140"/>
        <v>3.0481865289792269</v>
      </c>
      <c r="AH179">
        <f t="shared" ca="1" si="140"/>
        <v>3.398575350152639</v>
      </c>
      <c r="AI179">
        <f t="shared" ca="1" si="140"/>
        <v>3.3771352333294753</v>
      </c>
      <c r="AJ179">
        <f t="shared" ca="1" si="140"/>
        <v>3.4721481108868861</v>
      </c>
      <c r="AK179">
        <f t="shared" ca="1" si="140"/>
        <v>3.5417650134359984</v>
      </c>
      <c r="AL179">
        <f t="shared" ca="1" si="140"/>
        <v>3.6818727348726918</v>
      </c>
      <c r="AM179">
        <f t="shared" ca="1" si="140"/>
        <v>4.3749656959542227</v>
      </c>
      <c r="AN179">
        <f t="shared" ca="1" si="140"/>
        <v>5.1155784337374257</v>
      </c>
      <c r="AO179">
        <f t="shared" ca="1" si="140"/>
        <v>6.5413641698185643</v>
      </c>
      <c r="AP179">
        <f t="shared" ca="1" si="140"/>
        <v>7.9750698686832937</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272.55385150958887</v>
      </c>
      <c r="T182" s="2">
        <f t="shared" ca="1" si="143"/>
        <v>279.54210292291941</v>
      </c>
      <c r="U182" s="2">
        <f t="shared" ca="1" si="143"/>
        <v>287.91740582865322</v>
      </c>
      <c r="V182" s="2">
        <f t="shared" ca="1" si="143"/>
        <v>296.36752246837762</v>
      </c>
      <c r="W182" s="2">
        <f t="shared" ca="1" si="143"/>
        <v>304.77021775485269</v>
      </c>
      <c r="X182" s="2">
        <f t="shared" ca="1" si="143"/>
        <v>313.13885093284534</v>
      </c>
      <c r="Y182" s="2">
        <f t="shared" ca="1" si="143"/>
        <v>321.53075312551181</v>
      </c>
      <c r="Z182" s="2">
        <f t="shared" ca="1" si="143"/>
        <v>334.95239030994088</v>
      </c>
      <c r="AA182" s="2">
        <f t="shared" ca="1" si="143"/>
        <v>347.19121076297267</v>
      </c>
      <c r="AB182" s="2">
        <f ca="1">SUMIF($B$10:$B$25,$D182,AB$10:AB$25)*SUMIF($B$10:$B$25,$D182,AB$46:AB$62)</f>
        <v>358.80637743667234</v>
      </c>
      <c r="AC182" s="2">
        <f t="shared" ref="AC182:AP182" ca="1" si="144">SUMIF($B$10:$B$25,$D182,AC$10:AC$25)*SUMIF($B$10:$B$25,$D182,AC$47:AC$62)</f>
        <v>371.72452858738143</v>
      </c>
      <c r="AD182" s="2">
        <f t="shared" ca="1" si="144"/>
        <v>385.35548428514829</v>
      </c>
      <c r="AE182" s="2">
        <f t="shared" ca="1" si="144"/>
        <v>399.79280959837121</v>
      </c>
      <c r="AF182" s="2">
        <f t="shared" ca="1" si="144"/>
        <v>415.13607982534967</v>
      </c>
      <c r="AG182" s="2">
        <f t="shared" ca="1" si="144"/>
        <v>434.18838820369479</v>
      </c>
      <c r="AH182" s="2">
        <f t="shared" ca="1" si="144"/>
        <v>452.33398328383834</v>
      </c>
      <c r="AI182" s="2">
        <f t="shared" ca="1" si="144"/>
        <v>467.13491235001783</v>
      </c>
      <c r="AJ182" s="2">
        <f t="shared" ca="1" si="144"/>
        <v>482.24161471944683</v>
      </c>
      <c r="AK182" s="2">
        <f t="shared" ca="1" si="144"/>
        <v>497.90656893763531</v>
      </c>
      <c r="AL182" s="2">
        <f t="shared" ca="1" si="144"/>
        <v>514.09389601677958</v>
      </c>
      <c r="AM182" s="2">
        <f t="shared" ca="1" si="144"/>
        <v>611.63167219746003</v>
      </c>
      <c r="AN182" s="2">
        <f t="shared" ca="1" si="144"/>
        <v>733.87958114467153</v>
      </c>
      <c r="AO182" s="2">
        <f t="shared" ca="1" si="144"/>
        <v>949.54691081147757</v>
      </c>
      <c r="AP182" s="2">
        <f t="shared" ca="1" si="144"/>
        <v>1169.3325959393696</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161.55980863486877</v>
      </c>
      <c r="T201" s="2">
        <f t="shared" ca="1" si="148"/>
        <v>164.7106651189419</v>
      </c>
      <c r="U201" s="2">
        <f t="shared" ca="1" si="148"/>
        <v>168.49476684503733</v>
      </c>
      <c r="V201" s="2">
        <f t="shared" ca="1" si="148"/>
        <v>171.97862726477945</v>
      </c>
      <c r="W201" s="2">
        <f t="shared" ca="1" si="148"/>
        <v>175.24326745813156</v>
      </c>
      <c r="X201" s="2">
        <f t="shared" ca="1" si="148"/>
        <v>179.13814028272782</v>
      </c>
      <c r="Y201" s="2">
        <f t="shared" ca="1" si="148"/>
        <v>182.74363308248255</v>
      </c>
      <c r="Z201" s="2">
        <f t="shared" ca="1" si="148"/>
        <v>191.11758972382651</v>
      </c>
      <c r="AA201" s="2">
        <f t="shared" ca="1" si="148"/>
        <v>197.19344222386164</v>
      </c>
      <c r="AB201" s="2">
        <f ca="1">SUMIF($B$10:$B$25,$D201,AB$10:AB$25)*SUMIF($B$10:$B$25,$D201,AB$46:AB$62)</f>
        <v>202.32707693968663</v>
      </c>
      <c r="AC201" s="2">
        <f t="shared" ref="AC201:AP201" ca="1" si="149">SUMIF($B$10:$B$25,$D201,AC$10:AC$25)*SUMIF($B$10:$B$25,$D201,AC$47:AC$62)</f>
        <v>207.99351137836629</v>
      </c>
      <c r="AD201" s="2">
        <f t="shared" ca="1" si="149"/>
        <v>213.60524116257113</v>
      </c>
      <c r="AE201" s="2">
        <f t="shared" ca="1" si="149"/>
        <v>219.20477588357028</v>
      </c>
      <c r="AF201" s="2">
        <f t="shared" ca="1" si="149"/>
        <v>225.06548613674136</v>
      </c>
      <c r="AG201" s="2">
        <f t="shared" ca="1" si="149"/>
        <v>236.61502948842141</v>
      </c>
      <c r="AH201" s="2">
        <f t="shared" ca="1" si="149"/>
        <v>247.6429637393467</v>
      </c>
      <c r="AI201" s="2">
        <f t="shared" ca="1" si="149"/>
        <v>253.14781808596189</v>
      </c>
      <c r="AJ201" s="2">
        <f t="shared" ca="1" si="149"/>
        <v>257.57780130863193</v>
      </c>
      <c r="AK201" s="2">
        <f t="shared" ca="1" si="149"/>
        <v>261.28331571975514</v>
      </c>
      <c r="AL201" s="2">
        <f t="shared" ca="1" si="149"/>
        <v>265.85442765057161</v>
      </c>
      <c r="AM201" s="2">
        <f t="shared" ca="1" si="149"/>
        <v>294.84134136621412</v>
      </c>
      <c r="AN201" s="2">
        <f t="shared" ca="1" si="149"/>
        <v>330.26123029141678</v>
      </c>
      <c r="AO201" s="2">
        <f t="shared" ca="1" si="149"/>
        <v>393.59587039733378</v>
      </c>
      <c r="AP201" s="2">
        <f t="shared" ca="1" si="149"/>
        <v>458.00267303817964</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1.1011689169607621</v>
      </c>
      <c r="T202">
        <f t="shared" ca="1" si="150"/>
        <v>1.1226447112897038</v>
      </c>
      <c r="U202">
        <f t="shared" ca="1" si="150"/>
        <v>1.1484366160623276</v>
      </c>
      <c r="V202">
        <f t="shared" ca="1" si="150"/>
        <v>1.1721821183482342</v>
      </c>
      <c r="W202">
        <f t="shared" ca="1" si="150"/>
        <v>1.1944334464251618</v>
      </c>
      <c r="X202">
        <f t="shared" ca="1" si="150"/>
        <v>1.2209803514147168</v>
      </c>
      <c r="Y202">
        <f t="shared" ca="1" si="150"/>
        <v>1.2455548828836707</v>
      </c>
      <c r="Z202">
        <f t="shared" ca="1" si="150"/>
        <v>1.3026305927606565</v>
      </c>
      <c r="AA202">
        <f t="shared" ref="AA202:AP217" ca="1" si="153">AA$201/Z$201*Z202</f>
        <v>1.3440427482565687</v>
      </c>
      <c r="AB202">
        <f t="shared" ca="1" si="153"/>
        <v>1.3790328799475091</v>
      </c>
      <c r="AC202">
        <f t="shared" ca="1" si="153"/>
        <v>1.4176544995606644</v>
      </c>
      <c r="AD202">
        <f t="shared" ca="1" si="153"/>
        <v>1.4559032599483119</v>
      </c>
      <c r="AE202">
        <f t="shared" ca="1" si="153"/>
        <v>1.4940689005015406</v>
      </c>
      <c r="AF202">
        <f t="shared" ca="1" si="153"/>
        <v>1.5340146767229688</v>
      </c>
      <c r="AG202">
        <f t="shared" ca="1" si="153"/>
        <v>1.6127347386704551</v>
      </c>
      <c r="AH202">
        <f t="shared" ca="1" si="153"/>
        <v>1.6878995864009381</v>
      </c>
      <c r="AI202">
        <f t="shared" ca="1" si="153"/>
        <v>1.7254198988481311</v>
      </c>
      <c r="AJ202">
        <f t="shared" ca="1" si="153"/>
        <v>1.7556140409969794</v>
      </c>
      <c r="AK202">
        <f t="shared" ca="1" si="153"/>
        <v>1.7808703056915043</v>
      </c>
      <c r="AL202">
        <f t="shared" ca="1" si="153"/>
        <v>1.8120263612519538</v>
      </c>
      <c r="AM202">
        <f t="shared" ca="1" si="153"/>
        <v>2.0095970853819161</v>
      </c>
      <c r="AN202">
        <f t="shared" ca="1" si="153"/>
        <v>2.2510140631327675</v>
      </c>
      <c r="AO202">
        <f t="shared" ca="1" si="153"/>
        <v>2.6826940560767558</v>
      </c>
      <c r="AP202">
        <f t="shared" ca="1" si="153"/>
        <v>3.1216817579575742</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3.1461969056021784E-2</v>
      </c>
      <c r="T203">
        <f t="shared" ca="1" si="150"/>
        <v>3.2075563179705828E-2</v>
      </c>
      <c r="U203">
        <f t="shared" ca="1" si="150"/>
        <v>3.2812474744637936E-2</v>
      </c>
      <c r="V203">
        <f t="shared" ca="1" si="150"/>
        <v>3.3490917667092411E-2</v>
      </c>
      <c r="W203">
        <f t="shared" ca="1" si="150"/>
        <v>3.4126669897861776E-2</v>
      </c>
      <c r="X203">
        <f t="shared" ca="1" si="150"/>
        <v>3.4885152897563353E-2</v>
      </c>
      <c r="Y203">
        <f t="shared" ca="1" si="150"/>
        <v>3.5587282368104892E-2</v>
      </c>
      <c r="Z203">
        <f t="shared" ca="1" si="150"/>
        <v>3.7218016936018769E-2</v>
      </c>
      <c r="AA203">
        <f t="shared" ca="1" si="153"/>
        <v>3.8401221378759121E-2</v>
      </c>
      <c r="AB203">
        <f t="shared" ca="1" si="153"/>
        <v>3.94009394270717E-2</v>
      </c>
      <c r="AC203">
        <f t="shared" ca="1" si="153"/>
        <v>4.050441427316185E-2</v>
      </c>
      <c r="AD203">
        <f t="shared" ca="1" si="153"/>
        <v>4.1597235998523205E-2</v>
      </c>
      <c r="AE203">
        <f t="shared" ca="1" si="153"/>
        <v>4.26876828714726E-2</v>
      </c>
      <c r="AF203">
        <f t="shared" ca="1" si="153"/>
        <v>4.382899076351341E-2</v>
      </c>
      <c r="AG203">
        <f t="shared" ca="1" si="153"/>
        <v>4.6078135390584446E-2</v>
      </c>
      <c r="AH203">
        <f t="shared" ca="1" si="153"/>
        <v>4.8225702468598246E-2</v>
      </c>
      <c r="AI203">
        <f t="shared" ca="1" si="153"/>
        <v>4.9297711395660908E-2</v>
      </c>
      <c r="AJ203">
        <f t="shared" ca="1" si="153"/>
        <v>5.0160401171342288E-2</v>
      </c>
      <c r="AK203">
        <f t="shared" ca="1" si="153"/>
        <v>5.0882008734042999E-2</v>
      </c>
      <c r="AL203">
        <f t="shared" ca="1" si="153"/>
        <v>5.1772181750055844E-2</v>
      </c>
      <c r="AM203">
        <f t="shared" ca="1" si="153"/>
        <v>5.7417059582340481E-2</v>
      </c>
      <c r="AN203">
        <f t="shared" ca="1" si="153"/>
        <v>6.4314687518079103E-2</v>
      </c>
      <c r="AO203">
        <f t="shared" ca="1" si="153"/>
        <v>7.6648401602193064E-2</v>
      </c>
      <c r="AP203">
        <f t="shared" ca="1" si="153"/>
        <v>8.9190907370216441E-2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0.23596476792016333</v>
      </c>
      <c r="T204">
        <f t="shared" ca="1" si="150"/>
        <v>0.24056672384779368</v>
      </c>
      <c r="U204">
        <f t="shared" ca="1" si="150"/>
        <v>0.24609356058478452</v>
      </c>
      <c r="V204">
        <f t="shared" ca="1" si="150"/>
        <v>0.25118188250319307</v>
      </c>
      <c r="W204">
        <f t="shared" ca="1" si="150"/>
        <v>0.25595002423396329</v>
      </c>
      <c r="X204">
        <f t="shared" ca="1" si="150"/>
        <v>0.2616386467317251</v>
      </c>
      <c r="Y204">
        <f t="shared" ca="1" si="150"/>
        <v>0.26690461776078667</v>
      </c>
      <c r="Z204">
        <f t="shared" ca="1" si="150"/>
        <v>0.27913512702014076</v>
      </c>
      <c r="AA204">
        <f t="shared" ca="1" si="153"/>
        <v>0.2880091603406934</v>
      </c>
      <c r="AB204">
        <f t="shared" ca="1" si="153"/>
        <v>0.29550704570303776</v>
      </c>
      <c r="AC204">
        <f t="shared" ca="1" si="153"/>
        <v>0.30378310704871386</v>
      </c>
      <c r="AD204">
        <f t="shared" ca="1" si="153"/>
        <v>0.31197926998892406</v>
      </c>
      <c r="AE204">
        <f t="shared" ca="1" si="153"/>
        <v>0.32015762153604449</v>
      </c>
      <c r="AF204">
        <f t="shared" ca="1" si="153"/>
        <v>0.32871743072635057</v>
      </c>
      <c r="AG204">
        <f t="shared" ca="1" si="153"/>
        <v>0.34558601542938333</v>
      </c>
      <c r="AH204">
        <f t="shared" ca="1" si="153"/>
        <v>0.36169276851448684</v>
      </c>
      <c r="AI204">
        <f t="shared" ca="1" si="153"/>
        <v>0.36973283546745678</v>
      </c>
      <c r="AJ204">
        <f t="shared" ca="1" si="153"/>
        <v>0.37620300878506713</v>
      </c>
      <c r="AK204">
        <f t="shared" ca="1" si="153"/>
        <v>0.38161506550532248</v>
      </c>
      <c r="AL204">
        <f t="shared" ca="1" si="153"/>
        <v>0.38829136312541884</v>
      </c>
      <c r="AM204">
        <f t="shared" ca="1" si="153"/>
        <v>0.43062794686755362</v>
      </c>
      <c r="AN204">
        <f t="shared" ca="1" si="153"/>
        <v>0.48236015638559326</v>
      </c>
      <c r="AO204">
        <f t="shared" ca="1" si="153"/>
        <v>0.57486301201644796</v>
      </c>
      <c r="AP204">
        <f t="shared" ca="1" si="153"/>
        <v>0.66893180527662333</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7.2362528828850099</v>
      </c>
      <c r="T205">
        <f t="shared" ca="1" si="150"/>
        <v>7.3773795313323403</v>
      </c>
      <c r="U205">
        <f t="shared" ca="1" si="150"/>
        <v>7.5468691912667261</v>
      </c>
      <c r="V205">
        <f t="shared" ca="1" si="150"/>
        <v>7.7029110634312552</v>
      </c>
      <c r="W205">
        <f t="shared" ca="1" si="150"/>
        <v>7.8491340765082089</v>
      </c>
      <c r="X205">
        <f t="shared" ca="1" si="150"/>
        <v>8.0235851664395703</v>
      </c>
      <c r="Y205">
        <f t="shared" ca="1" si="150"/>
        <v>8.1850749446641249</v>
      </c>
      <c r="Z205">
        <f t="shared" ca="1" si="150"/>
        <v>8.5601438952843178</v>
      </c>
      <c r="AA205">
        <f t="shared" ca="1" si="153"/>
        <v>8.8322809171145984</v>
      </c>
      <c r="AB205">
        <f t="shared" ca="1" si="153"/>
        <v>9.0622160682264923</v>
      </c>
      <c r="AC205">
        <f t="shared" ca="1" si="153"/>
        <v>9.3160152828272267</v>
      </c>
      <c r="AD205">
        <f t="shared" ca="1" si="153"/>
        <v>9.5673642796603389</v>
      </c>
      <c r="AE205">
        <f t="shared" ca="1" si="153"/>
        <v>9.8181670604387001</v>
      </c>
      <c r="AF205">
        <f t="shared" ca="1" si="153"/>
        <v>10.080667875608086</v>
      </c>
      <c r="AG205">
        <f t="shared" ca="1" si="153"/>
        <v>10.597971139834424</v>
      </c>
      <c r="AH205">
        <f t="shared" ca="1" si="153"/>
        <v>11.091911567777599</v>
      </c>
      <c r="AI205">
        <f t="shared" ca="1" si="153"/>
        <v>11.338473621002011</v>
      </c>
      <c r="AJ205">
        <f t="shared" ca="1" si="153"/>
        <v>11.536892269408728</v>
      </c>
      <c r="AK205">
        <f t="shared" ca="1" si="153"/>
        <v>11.702862008829891</v>
      </c>
      <c r="AL205">
        <f t="shared" ca="1" si="153"/>
        <v>11.907601802512845</v>
      </c>
      <c r="AM205">
        <f t="shared" ca="1" si="153"/>
        <v>13.205923703938312</v>
      </c>
      <c r="AN205">
        <f t="shared" ca="1" si="153"/>
        <v>14.792378129158195</v>
      </c>
      <c r="AO205">
        <f t="shared" ca="1" si="153"/>
        <v>17.629132368504404</v>
      </c>
      <c r="AP205">
        <f t="shared" ca="1" si="153"/>
        <v>20.513908695149784</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0.84947316451258792</v>
      </c>
      <c r="T206">
        <f t="shared" ca="1" si="150"/>
        <v>0.8660402058520571</v>
      </c>
      <c r="U206">
        <f t="shared" ca="1" si="150"/>
        <v>0.88593681810522407</v>
      </c>
      <c r="V206">
        <f t="shared" ca="1" si="150"/>
        <v>0.90425477701149481</v>
      </c>
      <c r="W206">
        <f t="shared" ca="1" si="150"/>
        <v>0.92142008724226765</v>
      </c>
      <c r="X206">
        <f t="shared" ca="1" si="150"/>
        <v>0.94189912823421007</v>
      </c>
      <c r="Y206">
        <f t="shared" ca="1" si="150"/>
        <v>0.96085662393883164</v>
      </c>
      <c r="Z206">
        <f t="shared" ca="1" si="150"/>
        <v>1.0048864572725065</v>
      </c>
      <c r="AA206">
        <f t="shared" ca="1" si="153"/>
        <v>1.0368329772264959</v>
      </c>
      <c r="AB206">
        <f t="shared" ca="1" si="153"/>
        <v>1.0638253645309357</v>
      </c>
      <c r="AC206">
        <f t="shared" ca="1" si="153"/>
        <v>1.0936191853753696</v>
      </c>
      <c r="AD206">
        <f t="shared" ca="1" si="153"/>
        <v>1.1231253719601262</v>
      </c>
      <c r="AE206">
        <f t="shared" ca="1" si="153"/>
        <v>1.1525674375297599</v>
      </c>
      <c r="AF206">
        <f t="shared" ca="1" si="153"/>
        <v>1.1833827506148618</v>
      </c>
      <c r="AG206">
        <f t="shared" ca="1" si="153"/>
        <v>1.2441096555457798</v>
      </c>
      <c r="AH206">
        <f t="shared" ca="1" si="153"/>
        <v>1.3020939666521525</v>
      </c>
      <c r="AI206">
        <f t="shared" ca="1" si="153"/>
        <v>1.3310382076828444</v>
      </c>
      <c r="AJ206">
        <f t="shared" ca="1" si="153"/>
        <v>1.3543308316262417</v>
      </c>
      <c r="AK206">
        <f t="shared" ca="1" si="153"/>
        <v>1.373814235819161</v>
      </c>
      <c r="AL206">
        <f t="shared" ca="1" si="153"/>
        <v>1.3978489072515077</v>
      </c>
      <c r="AM206">
        <f t="shared" ca="1" si="153"/>
        <v>1.5502606087231929</v>
      </c>
      <c r="AN206">
        <f t="shared" ca="1" si="153"/>
        <v>1.7364965629881355</v>
      </c>
      <c r="AO206">
        <f t="shared" ca="1" si="153"/>
        <v>2.0695068432592123</v>
      </c>
      <c r="AP206">
        <f t="shared" ca="1" si="153"/>
        <v>2.4081544989958434</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3.5237405342744399</v>
      </c>
      <c r="T207">
        <f t="shared" ca="1" si="150"/>
        <v>3.5924630761270531</v>
      </c>
      <c r="U207">
        <f t="shared" ca="1" si="150"/>
        <v>3.6749971713994496</v>
      </c>
      <c r="V207">
        <f t="shared" ca="1" si="150"/>
        <v>3.7509827787143508</v>
      </c>
      <c r="W207">
        <f t="shared" ca="1" si="150"/>
        <v>3.8221870285605197</v>
      </c>
      <c r="X207">
        <f t="shared" ca="1" si="150"/>
        <v>3.9071371245270958</v>
      </c>
      <c r="Y207">
        <f t="shared" ca="1" si="150"/>
        <v>3.9857756252277485</v>
      </c>
      <c r="Z207">
        <f t="shared" ca="1" si="150"/>
        <v>4.1684178968341028</v>
      </c>
      <c r="AA207">
        <f t="shared" ca="1" si="153"/>
        <v>4.3009367944210224</v>
      </c>
      <c r="AB207">
        <f t="shared" ca="1" si="153"/>
        <v>4.4129052158320317</v>
      </c>
      <c r="AC207">
        <f t="shared" ca="1" si="153"/>
        <v>4.5364943985941286</v>
      </c>
      <c r="AD207">
        <f t="shared" ca="1" si="153"/>
        <v>4.6588904318346005</v>
      </c>
      <c r="AE207">
        <f t="shared" ca="1" si="153"/>
        <v>4.7810204816049326</v>
      </c>
      <c r="AF207">
        <f t="shared" ca="1" si="153"/>
        <v>4.9088469655135034</v>
      </c>
      <c r="AG207">
        <f t="shared" ca="1" si="153"/>
        <v>5.1607511637454593</v>
      </c>
      <c r="AH207">
        <f t="shared" ca="1" si="153"/>
        <v>5.4012786764830052</v>
      </c>
      <c r="AI207">
        <f t="shared" ca="1" si="153"/>
        <v>5.5213436763140233</v>
      </c>
      <c r="AJ207">
        <f t="shared" ca="1" si="153"/>
        <v>5.6179649311903379</v>
      </c>
      <c r="AK207">
        <f t="shared" ca="1" si="153"/>
        <v>5.6987849782128173</v>
      </c>
      <c r="AL207">
        <f t="shared" ca="1" si="153"/>
        <v>5.7984843560062558</v>
      </c>
      <c r="AM207">
        <f t="shared" ca="1" si="153"/>
        <v>6.4307106732221353</v>
      </c>
      <c r="AN207">
        <f t="shared" ca="1" si="153"/>
        <v>7.2032450020248602</v>
      </c>
      <c r="AO207">
        <f t="shared" ca="1" si="153"/>
        <v>8.5846209794456243</v>
      </c>
      <c r="AP207">
        <f t="shared" ca="1" si="153"/>
        <v>9.9893816254642438</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0.50339150489634854</v>
      </c>
      <c r="T208">
        <f t="shared" ca="1" si="150"/>
        <v>0.51320901087529325</v>
      </c>
      <c r="U208">
        <f t="shared" ca="1" si="150"/>
        <v>0.52499959591420697</v>
      </c>
      <c r="V208">
        <f t="shared" ca="1" si="150"/>
        <v>0.53585468267347858</v>
      </c>
      <c r="W208">
        <f t="shared" ca="1" si="150"/>
        <v>0.54602671836578842</v>
      </c>
      <c r="X208">
        <f t="shared" ca="1" si="150"/>
        <v>0.55816244636101364</v>
      </c>
      <c r="Y208">
        <f t="shared" ca="1" si="150"/>
        <v>0.56939651788967827</v>
      </c>
      <c r="Z208">
        <f t="shared" ca="1" si="150"/>
        <v>0.5954882709763003</v>
      </c>
      <c r="AA208">
        <f t="shared" ca="1" si="153"/>
        <v>0.61441954206014593</v>
      </c>
      <c r="AB208">
        <f t="shared" ca="1" si="153"/>
        <v>0.63041503083314721</v>
      </c>
      <c r="AC208">
        <f t="shared" ca="1" si="153"/>
        <v>0.6480706283705896</v>
      </c>
      <c r="AD208">
        <f t="shared" ca="1" si="153"/>
        <v>0.66555577597637128</v>
      </c>
      <c r="AE208">
        <f t="shared" ca="1" si="153"/>
        <v>0.6830029259435616</v>
      </c>
      <c r="AF208">
        <f t="shared" ca="1" si="153"/>
        <v>0.70126385221621457</v>
      </c>
      <c r="AG208">
        <f t="shared" ca="1" si="153"/>
        <v>0.73725016624935114</v>
      </c>
      <c r="AH208">
        <f t="shared" ca="1" si="153"/>
        <v>0.77161123949757193</v>
      </c>
      <c r="AI208">
        <f t="shared" ca="1" si="153"/>
        <v>0.78876338233057453</v>
      </c>
      <c r="AJ208">
        <f t="shared" ca="1" si="153"/>
        <v>0.80256641874147661</v>
      </c>
      <c r="AK208">
        <f t="shared" ca="1" si="153"/>
        <v>0.81411213974468799</v>
      </c>
      <c r="AL208">
        <f t="shared" ca="1" si="153"/>
        <v>0.82835490800089351</v>
      </c>
      <c r="AM208">
        <f t="shared" ca="1" si="153"/>
        <v>0.91867295331744769</v>
      </c>
      <c r="AN208">
        <f t="shared" ca="1" si="153"/>
        <v>1.0290350002892656</v>
      </c>
      <c r="AO208">
        <f t="shared" ca="1" si="153"/>
        <v>1.226374425635089</v>
      </c>
      <c r="AP208">
        <f t="shared" ca="1" si="153"/>
        <v>1.4270545179234631</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2.6428054007058304</v>
      </c>
      <c r="T209">
        <f t="shared" ca="1" si="150"/>
        <v>2.6943473070952901</v>
      </c>
      <c r="U209">
        <f t="shared" ca="1" si="150"/>
        <v>2.7562478785495874</v>
      </c>
      <c r="V209">
        <f t="shared" ca="1" si="150"/>
        <v>2.8132370840357632</v>
      </c>
      <c r="W209">
        <f t="shared" ca="1" si="150"/>
        <v>2.86664027142039</v>
      </c>
      <c r="X209">
        <f t="shared" ca="1" si="150"/>
        <v>2.9303528433953221</v>
      </c>
      <c r="Y209">
        <f t="shared" ca="1" si="150"/>
        <v>2.9893317189208113</v>
      </c>
      <c r="Z209">
        <f t="shared" ca="1" si="150"/>
        <v>3.1263134226255773</v>
      </c>
      <c r="AA209">
        <f t="shared" ca="1" si="153"/>
        <v>3.2257025958157666</v>
      </c>
      <c r="AB209">
        <f t="shared" ca="1" si="153"/>
        <v>3.3096789118740237</v>
      </c>
      <c r="AC209">
        <f t="shared" ca="1" si="153"/>
        <v>3.4023707989455962</v>
      </c>
      <c r="AD209">
        <f t="shared" ca="1" si="153"/>
        <v>3.4941678238759502</v>
      </c>
      <c r="AE209">
        <f t="shared" ca="1" si="153"/>
        <v>3.5857653612036993</v>
      </c>
      <c r="AF209">
        <f t="shared" ca="1" si="153"/>
        <v>3.6816352241351269</v>
      </c>
      <c r="AG209">
        <f t="shared" ca="1" si="153"/>
        <v>3.870563372809094</v>
      </c>
      <c r="AH209">
        <f t="shared" ca="1" si="153"/>
        <v>4.0509590073622537</v>
      </c>
      <c r="AI209">
        <f t="shared" ca="1" si="153"/>
        <v>4.1410077572355171</v>
      </c>
      <c r="AJ209">
        <f t="shared" ca="1" si="153"/>
        <v>4.213473698392753</v>
      </c>
      <c r="AK209">
        <f t="shared" ca="1" si="153"/>
        <v>4.2740887336596129</v>
      </c>
      <c r="AL209">
        <f t="shared" ca="1" si="153"/>
        <v>4.3488632670046918</v>
      </c>
      <c r="AM209">
        <f t="shared" ca="1" si="153"/>
        <v>4.823033004916601</v>
      </c>
      <c r="AN209">
        <f t="shared" ca="1" si="153"/>
        <v>5.4024337515186449</v>
      </c>
      <c r="AO209">
        <f t="shared" ca="1" si="153"/>
        <v>6.4384657345842173</v>
      </c>
      <c r="AP209">
        <f t="shared" ca="1" si="153"/>
        <v>7.4920362190981811</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42.657088719830647</v>
      </c>
      <c r="T212">
        <f t="shared" ca="1" si="150"/>
        <v>43.489018181249634</v>
      </c>
      <c r="U212">
        <f t="shared" ca="1" si="150"/>
        <v>44.488145157314143</v>
      </c>
      <c r="V212">
        <f t="shared" ca="1" si="150"/>
        <v>45.407998580440648</v>
      </c>
      <c r="W212">
        <f t="shared" ca="1" si="150"/>
        <v>46.269970673270244</v>
      </c>
      <c r="X212">
        <f t="shared" ca="1" si="150"/>
        <v>47.298344852684821</v>
      </c>
      <c r="Y212">
        <f t="shared" ca="1" si="150"/>
        <v>48.250313213735815</v>
      </c>
      <c r="Z212">
        <f t="shared" ca="1" si="150"/>
        <v>50.461312436897373</v>
      </c>
      <c r="AA212">
        <f t="shared" ca="1" si="153"/>
        <v>52.065536787820911</v>
      </c>
      <c r="AB212">
        <f t="shared" ca="1" si="153"/>
        <v>53.420984738511827</v>
      </c>
      <c r="AC212">
        <f t="shared" ca="1" si="153"/>
        <v>54.917109292126177</v>
      </c>
      <c r="AD212">
        <f t="shared" ca="1" si="153"/>
        <v>56.39879002261992</v>
      </c>
      <c r="AE212">
        <f t="shared" ca="1" si="153"/>
        <v>57.877250856423366</v>
      </c>
      <c r="AF212">
        <f t="shared" ca="1" si="153"/>
        <v>59.424670597404564</v>
      </c>
      <c r="AG212">
        <f t="shared" ca="1" si="153"/>
        <v>62.47412887288197</v>
      </c>
      <c r="AH212">
        <f t="shared" ca="1" si="153"/>
        <v>65.385865236728165</v>
      </c>
      <c r="AI212">
        <f t="shared" ca="1" si="153"/>
        <v>66.839327346131967</v>
      </c>
      <c r="AJ212">
        <f t="shared" ca="1" si="153"/>
        <v>68.008988222519108</v>
      </c>
      <c r="AK212">
        <f t="shared" ca="1" si="153"/>
        <v>68.987365569728837</v>
      </c>
      <c r="AL212">
        <f t="shared" ca="1" si="153"/>
        <v>70.194289054156826</v>
      </c>
      <c r="AM212">
        <f t="shared" ca="1" si="153"/>
        <v>77.847785059941103</v>
      </c>
      <c r="AN212">
        <f t="shared" ca="1" si="153"/>
        <v>87.199797525761923</v>
      </c>
      <c r="AO212">
        <f t="shared" ca="1" si="153"/>
        <v>103.92221992069385</v>
      </c>
      <c r="AP212">
        <f t="shared" ca="1" si="153"/>
        <v>120.92772839229912</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23.893903117911243</v>
      </c>
      <c r="T213">
        <f t="shared" ca="1" si="150"/>
        <v>24.359899334451928</v>
      </c>
      <c r="U213">
        <f t="shared" ca="1" si="150"/>
        <v>24.919549415716823</v>
      </c>
      <c r="V213">
        <f t="shared" ca="1" si="150"/>
        <v>25.434795280694146</v>
      </c>
      <c r="W213">
        <f t="shared" ca="1" si="150"/>
        <v>25.917619549637724</v>
      </c>
      <c r="X213">
        <f t="shared" ca="1" si="150"/>
        <v>26.493652132950665</v>
      </c>
      <c r="Y213">
        <f t="shared" ca="1" si="150"/>
        <v>27.02688683022842</v>
      </c>
      <c r="Z213">
        <f t="shared" ca="1" si="150"/>
        <v>28.265353936574559</v>
      </c>
      <c r="AA213">
        <f t="shared" ca="1" si="153"/>
        <v>29.163942714447284</v>
      </c>
      <c r="AB213">
        <f t="shared" ca="1" si="153"/>
        <v>29.923182104361953</v>
      </c>
      <c r="AC213">
        <f t="shared" ca="1" si="153"/>
        <v>30.761219959480993</v>
      </c>
      <c r="AD213">
        <f t="shared" ca="1" si="153"/>
        <v>31.591167264572984</v>
      </c>
      <c r="AE213">
        <f t="shared" ca="1" si="153"/>
        <v>32.419310979643328</v>
      </c>
      <c r="AF213">
        <f t="shared" ca="1" si="153"/>
        <v>33.286081274648467</v>
      </c>
      <c r="AG213">
        <f t="shared" ca="1" si="153"/>
        <v>34.994202076678178</v>
      </c>
      <c r="AH213">
        <f t="shared" ca="1" si="153"/>
        <v>36.625179451613207</v>
      </c>
      <c r="AI213">
        <f t="shared" ca="1" si="153"/>
        <v>37.439320403794603</v>
      </c>
      <c r="AJ213">
        <f t="shared" ca="1" si="153"/>
        <v>38.094493189841131</v>
      </c>
      <c r="AK213">
        <f t="shared" ca="1" si="153"/>
        <v>38.642520592754835</v>
      </c>
      <c r="AL213">
        <f t="shared" ca="1" si="153"/>
        <v>39.318565622387801</v>
      </c>
      <c r="AM213">
        <f t="shared" ca="1" si="153"/>
        <v>43.605587957095693</v>
      </c>
      <c r="AN213">
        <f t="shared" ca="1" si="153"/>
        <v>48.844015766444514</v>
      </c>
      <c r="AO213">
        <f t="shared" ca="1" si="153"/>
        <v>58.210898331394176</v>
      </c>
      <c r="AP213">
        <f t="shared" ca="1" si="153"/>
        <v>67.736348475450981</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23.893903117911243</v>
      </c>
      <c r="T214">
        <f t="shared" ca="1" si="150"/>
        <v>24.359899334451928</v>
      </c>
      <c r="U214">
        <f t="shared" ca="1" si="150"/>
        <v>24.919549415716823</v>
      </c>
      <c r="V214">
        <f t="shared" ca="1" si="150"/>
        <v>25.434795280694146</v>
      </c>
      <c r="W214">
        <f t="shared" ca="1" si="150"/>
        <v>25.917619549637724</v>
      </c>
      <c r="X214">
        <f t="shared" ca="1" si="150"/>
        <v>26.493652132950665</v>
      </c>
      <c r="Y214">
        <f t="shared" ca="1" si="150"/>
        <v>27.02688683022842</v>
      </c>
      <c r="Z214">
        <f t="shared" ca="1" si="150"/>
        <v>28.265353936574559</v>
      </c>
      <c r="AA214">
        <f t="shared" ca="1" si="153"/>
        <v>29.163942714447284</v>
      </c>
      <c r="AB214">
        <f t="shared" ca="1" si="153"/>
        <v>29.923182104361953</v>
      </c>
      <c r="AC214">
        <f t="shared" ca="1" si="153"/>
        <v>30.761219959480993</v>
      </c>
      <c r="AD214">
        <f t="shared" ca="1" si="153"/>
        <v>31.591167264572984</v>
      </c>
      <c r="AE214">
        <f t="shared" ca="1" si="153"/>
        <v>32.419310979643328</v>
      </c>
      <c r="AF214">
        <f t="shared" ca="1" si="153"/>
        <v>33.286081274648467</v>
      </c>
      <c r="AG214">
        <f t="shared" ca="1" si="153"/>
        <v>34.994202076678178</v>
      </c>
      <c r="AH214">
        <f t="shared" ca="1" si="153"/>
        <v>36.625179451613207</v>
      </c>
      <c r="AI214">
        <f t="shared" ca="1" si="153"/>
        <v>37.439320403794603</v>
      </c>
      <c r="AJ214">
        <f t="shared" ca="1" si="153"/>
        <v>38.094493189841131</v>
      </c>
      <c r="AK214">
        <f t="shared" ca="1" si="153"/>
        <v>38.642520592754835</v>
      </c>
      <c r="AL214">
        <f t="shared" ca="1" si="153"/>
        <v>39.318565622387801</v>
      </c>
      <c r="AM214">
        <f t="shared" ca="1" si="153"/>
        <v>43.605587957095693</v>
      </c>
      <c r="AN214">
        <f t="shared" ca="1" si="153"/>
        <v>48.844015766444514</v>
      </c>
      <c r="AO214">
        <f t="shared" ca="1" si="153"/>
        <v>58.210898331394176</v>
      </c>
      <c r="AP214">
        <f t="shared" ca="1" si="153"/>
        <v>67.736348475450981</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23.893903117911243</v>
      </c>
      <c r="T215">
        <f t="shared" ca="1" si="150"/>
        <v>24.359899334451928</v>
      </c>
      <c r="U215">
        <f t="shared" ca="1" si="150"/>
        <v>24.919549415716823</v>
      </c>
      <c r="V215">
        <f t="shared" ca="1" si="150"/>
        <v>25.434795280694146</v>
      </c>
      <c r="W215">
        <f t="shared" ca="1" si="150"/>
        <v>25.917619549637724</v>
      </c>
      <c r="X215">
        <f t="shared" ca="1" si="150"/>
        <v>26.493652132950665</v>
      </c>
      <c r="Y215">
        <f t="shared" ca="1" si="150"/>
        <v>27.02688683022842</v>
      </c>
      <c r="Z215">
        <f t="shared" ca="1" si="150"/>
        <v>28.265353936574559</v>
      </c>
      <c r="AA215">
        <f t="shared" ca="1" si="153"/>
        <v>29.163942714447284</v>
      </c>
      <c r="AB215">
        <f t="shared" ca="1" si="153"/>
        <v>29.923182104361953</v>
      </c>
      <c r="AC215">
        <f t="shared" ca="1" si="153"/>
        <v>30.761219959480993</v>
      </c>
      <c r="AD215">
        <f t="shared" ca="1" si="153"/>
        <v>31.591167264572984</v>
      </c>
      <c r="AE215">
        <f t="shared" ca="1" si="153"/>
        <v>32.419310979643328</v>
      </c>
      <c r="AF215">
        <f t="shared" ca="1" si="153"/>
        <v>33.286081274648467</v>
      </c>
      <c r="AG215">
        <f t="shared" ca="1" si="153"/>
        <v>34.994202076678178</v>
      </c>
      <c r="AH215">
        <f t="shared" ca="1" si="153"/>
        <v>36.625179451613207</v>
      </c>
      <c r="AI215">
        <f t="shared" ca="1" si="153"/>
        <v>37.439320403794603</v>
      </c>
      <c r="AJ215">
        <f t="shared" ca="1" si="153"/>
        <v>38.094493189841131</v>
      </c>
      <c r="AK215">
        <f t="shared" ca="1" si="153"/>
        <v>38.642520592754835</v>
      </c>
      <c r="AL215">
        <f t="shared" ca="1" si="153"/>
        <v>39.318565622387801</v>
      </c>
      <c r="AM215">
        <f t="shared" ca="1" si="153"/>
        <v>43.605587957095693</v>
      </c>
      <c r="AN215">
        <f t="shared" ca="1" si="153"/>
        <v>48.844015766444514</v>
      </c>
      <c r="AO215">
        <f t="shared" ca="1" si="153"/>
        <v>58.210898331394176</v>
      </c>
      <c r="AP215">
        <f t="shared" ca="1" si="153"/>
        <v>67.736348475450981</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23.893903117911243</v>
      </c>
      <c r="T216">
        <f t="shared" ca="1" si="150"/>
        <v>24.359899334451928</v>
      </c>
      <c r="U216">
        <f t="shared" ca="1" si="150"/>
        <v>24.919549415716823</v>
      </c>
      <c r="V216">
        <f t="shared" ca="1" si="150"/>
        <v>25.434795280694146</v>
      </c>
      <c r="W216">
        <f t="shared" ca="1" si="150"/>
        <v>25.917619549637724</v>
      </c>
      <c r="X216">
        <f t="shared" ca="1" si="150"/>
        <v>26.493652132950665</v>
      </c>
      <c r="Y216">
        <f t="shared" ca="1" si="150"/>
        <v>27.02688683022842</v>
      </c>
      <c r="Z216">
        <f t="shared" ca="1" si="150"/>
        <v>28.265353936574559</v>
      </c>
      <c r="AA216">
        <f t="shared" ca="1" si="153"/>
        <v>29.163942714447284</v>
      </c>
      <c r="AB216">
        <f t="shared" ca="1" si="153"/>
        <v>29.923182104361953</v>
      </c>
      <c r="AC216">
        <f t="shared" ca="1" si="153"/>
        <v>30.761219959480993</v>
      </c>
      <c r="AD216">
        <f t="shared" ca="1" si="153"/>
        <v>31.591167264572984</v>
      </c>
      <c r="AE216">
        <f t="shared" ca="1" si="153"/>
        <v>32.419310979643328</v>
      </c>
      <c r="AF216">
        <f t="shared" ca="1" si="153"/>
        <v>33.286081274648467</v>
      </c>
      <c r="AG216">
        <f t="shared" ca="1" si="153"/>
        <v>34.994202076678178</v>
      </c>
      <c r="AH216">
        <f t="shared" ca="1" si="153"/>
        <v>36.625179451613207</v>
      </c>
      <c r="AI216">
        <f t="shared" ca="1" si="153"/>
        <v>37.439320403794603</v>
      </c>
      <c r="AJ216">
        <f t="shared" ca="1" si="153"/>
        <v>38.094493189841131</v>
      </c>
      <c r="AK216">
        <f t="shared" ca="1" si="153"/>
        <v>38.642520592754835</v>
      </c>
      <c r="AL216">
        <f t="shared" ca="1" si="153"/>
        <v>39.318565622387801</v>
      </c>
      <c r="AM216">
        <f t="shared" ca="1" si="153"/>
        <v>43.605587957095693</v>
      </c>
      <c r="AN216">
        <f t="shared" ca="1" si="153"/>
        <v>48.844015766444514</v>
      </c>
      <c r="AO216">
        <f t="shared" ca="1" si="153"/>
        <v>58.210898331394176</v>
      </c>
      <c r="AP216">
        <f t="shared" ca="1" si="153"/>
        <v>67.736348475450981</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23.893903117911243</v>
      </c>
      <c r="T217">
        <f t="shared" ca="1" si="150"/>
        <v>24.359899334451928</v>
      </c>
      <c r="U217">
        <f t="shared" ca="1" si="150"/>
        <v>24.919549415716823</v>
      </c>
      <c r="V217">
        <f t="shared" ca="1" si="150"/>
        <v>25.434795280694146</v>
      </c>
      <c r="W217">
        <f t="shared" ca="1" si="150"/>
        <v>25.917619549637724</v>
      </c>
      <c r="X217">
        <f t="shared" ca="1" si="150"/>
        <v>26.493652132950665</v>
      </c>
      <c r="Y217">
        <f t="shared" ca="1" si="150"/>
        <v>27.02688683022842</v>
      </c>
      <c r="Z217">
        <f t="shared" ca="1" si="150"/>
        <v>28.265353936574559</v>
      </c>
      <c r="AA217">
        <f t="shared" ca="1" si="153"/>
        <v>29.163942714447284</v>
      </c>
      <c r="AB217">
        <f t="shared" ca="1" si="153"/>
        <v>29.923182104361953</v>
      </c>
      <c r="AC217">
        <f t="shared" ca="1" si="153"/>
        <v>30.761219959480993</v>
      </c>
      <c r="AD217">
        <f t="shared" ca="1" si="153"/>
        <v>31.591167264572984</v>
      </c>
      <c r="AE217">
        <f t="shared" ca="1" si="153"/>
        <v>32.419310979643328</v>
      </c>
      <c r="AF217">
        <f t="shared" ca="1" si="153"/>
        <v>33.286081274648467</v>
      </c>
      <c r="AG217">
        <f t="shared" ca="1" si="153"/>
        <v>34.994202076678178</v>
      </c>
      <c r="AH217">
        <f t="shared" ca="1" si="153"/>
        <v>36.625179451613207</v>
      </c>
      <c r="AI217">
        <f t="shared" ca="1" si="153"/>
        <v>37.439320403794603</v>
      </c>
      <c r="AJ217">
        <f t="shared" ca="1" si="153"/>
        <v>38.094493189841131</v>
      </c>
      <c r="AK217">
        <f t="shared" ca="1" si="153"/>
        <v>38.642520592754835</v>
      </c>
      <c r="AL217">
        <f t="shared" ca="1" si="153"/>
        <v>39.318565622387801</v>
      </c>
      <c r="AM217">
        <f t="shared" ca="1" si="153"/>
        <v>43.605587957095693</v>
      </c>
      <c r="AN217">
        <f t="shared" ca="1" si="153"/>
        <v>48.844015766444514</v>
      </c>
      <c r="AO217">
        <f t="shared" ca="1" si="153"/>
        <v>58.210898331394176</v>
      </c>
      <c r="AP217">
        <f t="shared" ref="AP217" ca="1" si="156">AP$201/AO$201*AO217</f>
        <v>67.736348475450981</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95.241628806659293</v>
      </c>
      <c r="T220" s="2">
        <f t="shared" ca="1" si="157"/>
        <v>97.008347730393538</v>
      </c>
      <c r="U220" s="2">
        <f t="shared" ca="1" si="157"/>
        <v>99.839102104703073</v>
      </c>
      <c r="V220" s="2">
        <f t="shared" ca="1" si="157"/>
        <v>103.29466706878051</v>
      </c>
      <c r="W220" s="2">
        <f t="shared" ca="1" si="157"/>
        <v>105.9575522952385</v>
      </c>
      <c r="X220" s="2">
        <f t="shared" ca="1" si="157"/>
        <v>108.08044395057284</v>
      </c>
      <c r="Y220" s="2">
        <f t="shared" ca="1" si="157"/>
        <v>110.21468814931021</v>
      </c>
      <c r="Z220" s="2">
        <f t="shared" ca="1" si="157"/>
        <v>114.17744144111509</v>
      </c>
      <c r="AA220" s="2">
        <f t="shared" ca="1" si="157"/>
        <v>117.57476751500319</v>
      </c>
      <c r="AB220" s="2">
        <f ca="1">SUMIF($B$10:$B$25,$D220,AB$10:AB$25)*SUMIF($B$10:$B$25,$D220,AB$46:AB$62)</f>
        <v>120.81212607161413</v>
      </c>
      <c r="AC220" s="2">
        <f t="shared" ref="AC220:AP220" ca="1" si="158">SUMIF($B$10:$B$25,$D220,AC$10:AC$25)*SUMIF($B$10:$B$25,$D220,AC$47:AC$62)</f>
        <v>126.80563577970507</v>
      </c>
      <c r="AD220" s="2">
        <f t="shared" ca="1" si="158"/>
        <v>130.89152768190382</v>
      </c>
      <c r="AE220" s="2">
        <f t="shared" ca="1" si="158"/>
        <v>135.13642708172105</v>
      </c>
      <c r="AF220" s="2">
        <f t="shared" ca="1" si="158"/>
        <v>139.57036713931961</v>
      </c>
      <c r="AG220" s="2">
        <f t="shared" ca="1" si="158"/>
        <v>145.49315728205309</v>
      </c>
      <c r="AH220" s="2">
        <f t="shared" ca="1" si="158"/>
        <v>150.92651008468877</v>
      </c>
      <c r="AI220" s="2">
        <f t="shared" ca="1" si="158"/>
        <v>154.35073186734706</v>
      </c>
      <c r="AJ220" s="2">
        <f t="shared" ca="1" si="158"/>
        <v>157.95776631184154</v>
      </c>
      <c r="AK220" s="2">
        <f t="shared" ca="1" si="158"/>
        <v>161.50201632283969</v>
      </c>
      <c r="AL220" s="2">
        <f t="shared" ca="1" si="158"/>
        <v>165.57391672275469</v>
      </c>
      <c r="AM220" s="2">
        <f t="shared" ca="1" si="158"/>
        <v>192.31298548452997</v>
      </c>
      <c r="AN220" s="2">
        <f t="shared" ca="1" si="158"/>
        <v>227.55983432693623</v>
      </c>
      <c r="AO220" s="2">
        <f t="shared" ca="1" si="158"/>
        <v>288.12778858434649</v>
      </c>
      <c r="AP220" s="2">
        <f t="shared" ca="1" si="158"/>
        <v>350.11370618852743</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352.26348476411158</v>
      </c>
      <c r="T239" s="2">
        <f t="shared" ca="1" si="164"/>
        <v>361.27252387352183</v>
      </c>
      <c r="U239" s="2">
        <f t="shared" ca="1" si="164"/>
        <v>372.0277648792806</v>
      </c>
      <c r="V239" s="2">
        <f t="shared" ca="1" si="164"/>
        <v>382.94378106516183</v>
      </c>
      <c r="W239" s="2">
        <f t="shared" ca="1" si="164"/>
        <v>393.86000550011369</v>
      </c>
      <c r="X239" s="2">
        <f t="shared" ca="1" si="164"/>
        <v>404.69852127576519</v>
      </c>
      <c r="Y239" s="2">
        <f t="shared" ca="1" si="164"/>
        <v>415.4843044279886</v>
      </c>
      <c r="Z239" s="2">
        <f t="shared" ca="1" si="164"/>
        <v>432.7947420924686</v>
      </c>
      <c r="AA239" s="2">
        <f t="shared" ca="1" si="164"/>
        <v>448.87935155935764</v>
      </c>
      <c r="AB239" s="2">
        <f ca="1">SUMIF($B$10:$B$25,$D239,AB$10:AB$25)*SUMIF($B$10:$B$25,$D239,AB$46:AB$62)</f>
        <v>464.36959361066454</v>
      </c>
      <c r="AC239" s="2">
        <f t="shared" ref="AC239:AP239" ca="1" si="165">SUMIF($B$10:$B$25,$D239,AC$10:AC$25)*SUMIF($B$10:$B$25,$D239,AC$47:AC$62)</f>
        <v>481.71251652047789</v>
      </c>
      <c r="AD239" s="2">
        <f t="shared" ca="1" si="165"/>
        <v>499.86936621735612</v>
      </c>
      <c r="AE239" s="2">
        <f t="shared" ca="1" si="165"/>
        <v>518.67645887902995</v>
      </c>
      <c r="AF239" s="2">
        <f t="shared" ca="1" si="165"/>
        <v>538.70023965790517</v>
      </c>
      <c r="AG239" s="2">
        <f t="shared" ca="1" si="165"/>
        <v>565.86763691307851</v>
      </c>
      <c r="AH239" s="2">
        <f t="shared" ca="1" si="165"/>
        <v>591.45390479583307</v>
      </c>
      <c r="AI239" s="2">
        <f t="shared" ca="1" si="165"/>
        <v>610.94166428975893</v>
      </c>
      <c r="AJ239" s="2">
        <f t="shared" ca="1" si="165"/>
        <v>630.25719673844355</v>
      </c>
      <c r="AK239" s="2">
        <f t="shared" ca="1" si="165"/>
        <v>649.8938397430876</v>
      </c>
      <c r="AL239" s="2">
        <f t="shared" ca="1" si="165"/>
        <v>670.5381260373639</v>
      </c>
      <c r="AM239" s="2">
        <f t="shared" ca="1" si="165"/>
        <v>798.4364129295974</v>
      </c>
      <c r="AN239" s="2">
        <f t="shared" ca="1" si="165"/>
        <v>961.23603599673561</v>
      </c>
      <c r="AO239" s="2">
        <f t="shared" ca="1" si="165"/>
        <v>1246.1170565936191</v>
      </c>
      <c r="AP239" s="2">
        <f t="shared" ca="1" si="165"/>
        <v>1536.8149665529927</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2.1166765274552906</v>
      </c>
      <c r="T242">
        <f t="shared" ca="1" si="166"/>
        <v>2.1708099316898646</v>
      </c>
      <c r="U242">
        <f t="shared" ca="1" si="166"/>
        <v>2.2354358925647442</v>
      </c>
      <c r="V242">
        <f t="shared" ca="1" si="166"/>
        <v>2.301027917379491</v>
      </c>
      <c r="W242">
        <f t="shared" ca="1" si="166"/>
        <v>2.3666211935187116</v>
      </c>
      <c r="X242">
        <f t="shared" ca="1" si="166"/>
        <v>2.431747534814455</v>
      </c>
      <c r="Y242">
        <f t="shared" ca="1" si="166"/>
        <v>2.4965570169662081</v>
      </c>
      <c r="Z242">
        <f t="shared" ca="1" si="166"/>
        <v>2.6005717635100307</v>
      </c>
      <c r="AA242">
        <f t="shared" ca="1" si="167"/>
        <v>2.6972207685428615</v>
      </c>
      <c r="AB242">
        <f t="shared" ca="1" si="167"/>
        <v>2.7902983459039046</v>
      </c>
      <c r="AC242">
        <f t="shared" ca="1" si="167"/>
        <v>2.8945082893933649</v>
      </c>
      <c r="AD242">
        <f t="shared" ca="1" si="167"/>
        <v>3.0036089462259952</v>
      </c>
      <c r="AE242">
        <f t="shared" ca="1" si="167"/>
        <v>3.1166167750484997</v>
      </c>
      <c r="AF242">
        <f t="shared" ca="1" si="167"/>
        <v>3.2369354245785167</v>
      </c>
      <c r="AG242">
        <f t="shared" ca="1" si="167"/>
        <v>3.4001785495949677</v>
      </c>
      <c r="AH242">
        <f t="shared" ca="1" si="167"/>
        <v>3.553921003737996</v>
      </c>
      <c r="AI242">
        <f t="shared" ca="1" si="167"/>
        <v>3.6710188151137872</v>
      </c>
      <c r="AJ242">
        <f t="shared" ca="1" si="167"/>
        <v>3.7870817507223689</v>
      </c>
      <c r="AK242">
        <f t="shared" ca="1" si="167"/>
        <v>3.9050741715200625</v>
      </c>
      <c r="AL242">
        <f t="shared" ca="1" si="167"/>
        <v>4.0291213070170127</v>
      </c>
      <c r="AM242">
        <f t="shared" ca="1" si="167"/>
        <v>4.7976349721441736</v>
      </c>
      <c r="AN242">
        <f t="shared" ca="1" si="167"/>
        <v>5.775863360066734</v>
      </c>
      <c r="AO242">
        <f t="shared" ca="1" si="167"/>
        <v>7.487652959317197</v>
      </c>
      <c r="AP242">
        <f t="shared" ca="1" si="167"/>
        <v>9.2343950123669298</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0.11987188831650944</v>
      </c>
      <c r="T243">
        <f t="shared" ca="1" si="166"/>
        <v>0.12293757799673688</v>
      </c>
      <c r="U243">
        <f t="shared" ca="1" si="166"/>
        <v>0.12659748344939198</v>
      </c>
      <c r="V243">
        <f t="shared" ca="1" si="166"/>
        <v>0.13031209915522193</v>
      </c>
      <c r="W243">
        <f t="shared" ca="1" si="166"/>
        <v>0.1340267857262151</v>
      </c>
      <c r="X243">
        <f t="shared" ca="1" si="166"/>
        <v>0.13771502878508801</v>
      </c>
      <c r="Y243">
        <f t="shared" ca="1" si="166"/>
        <v>0.14138532743751631</v>
      </c>
      <c r="Z243">
        <f t="shared" ca="1" si="166"/>
        <v>0.14727590349826233</v>
      </c>
      <c r="AA243">
        <f t="shared" ca="1" si="167"/>
        <v>0.15274934196981074</v>
      </c>
      <c r="AB243">
        <f t="shared" ca="1" si="167"/>
        <v>0.15802052290533511</v>
      </c>
      <c r="AC243">
        <f t="shared" ca="1" si="167"/>
        <v>0.16392215338377969</v>
      </c>
      <c r="AD243">
        <f t="shared" ca="1" si="167"/>
        <v>0.17010075534844626</v>
      </c>
      <c r="AE243">
        <f t="shared" ca="1" si="167"/>
        <v>0.17650062876310935</v>
      </c>
      <c r="AF243">
        <f t="shared" ca="1" si="167"/>
        <v>0.18331452948519789</v>
      </c>
      <c r="AG243">
        <f t="shared" ca="1" si="167"/>
        <v>0.19255933444079276</v>
      </c>
      <c r="AH243">
        <f t="shared" ca="1" si="167"/>
        <v>0.20126609622205338</v>
      </c>
      <c r="AI243">
        <f t="shared" ca="1" si="167"/>
        <v>0.20789759403727306</v>
      </c>
      <c r="AJ243">
        <f t="shared" ca="1" si="167"/>
        <v>0.21447048463935492</v>
      </c>
      <c r="AK243">
        <f t="shared" ca="1" si="167"/>
        <v>0.22115264608660257</v>
      </c>
      <c r="AL243">
        <f t="shared" ca="1" si="167"/>
        <v>0.22817769888961636</v>
      </c>
      <c r="AM243">
        <f t="shared" ca="1" si="167"/>
        <v>0.2717002603395639</v>
      </c>
      <c r="AN243">
        <f t="shared" ca="1" si="167"/>
        <v>0.3270994120493752</v>
      </c>
      <c r="AO243">
        <f t="shared" ca="1" si="167"/>
        <v>0.42404169349915533</v>
      </c>
      <c r="AP243">
        <f t="shared" ca="1" si="167"/>
        <v>0.52296340665891483</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0.53103356196572615</v>
      </c>
      <c r="T244">
        <f t="shared" ca="1" si="166"/>
        <v>0.54461459529752965</v>
      </c>
      <c r="U244">
        <f t="shared" ca="1" si="166"/>
        <v>0.56082800993774551</v>
      </c>
      <c r="V244">
        <f t="shared" ca="1" si="166"/>
        <v>0.57728379150007736</v>
      </c>
      <c r="W244">
        <f t="shared" ca="1" si="166"/>
        <v>0.59373988699573044</v>
      </c>
      <c r="X244">
        <f t="shared" ca="1" si="166"/>
        <v>0.61007883749075575</v>
      </c>
      <c r="Y244">
        <f t="shared" ca="1" si="166"/>
        <v>0.62633829410105568</v>
      </c>
      <c r="Z244">
        <f t="shared" ca="1" si="166"/>
        <v>0.65243359994381156</v>
      </c>
      <c r="AA244">
        <f t="shared" ca="1" si="167"/>
        <v>0.67668098244997565</v>
      </c>
      <c r="AB244">
        <f t="shared" ca="1" si="167"/>
        <v>0.70003236222107257</v>
      </c>
      <c r="AC244">
        <f t="shared" ca="1" si="167"/>
        <v>0.72617663923537146</v>
      </c>
      <c r="AD244">
        <f t="shared" ca="1" si="167"/>
        <v>0.75354790246768211</v>
      </c>
      <c r="AE244">
        <f t="shared" ca="1" si="167"/>
        <v>0.78189940024791871</v>
      </c>
      <c r="AF244">
        <f t="shared" ca="1" si="167"/>
        <v>0.81208504278804006</v>
      </c>
      <c r="AG244">
        <f t="shared" ca="1" si="167"/>
        <v>0.8530396133232554</v>
      </c>
      <c r="AH244">
        <f t="shared" ca="1" si="167"/>
        <v>0.89161064767354259</v>
      </c>
      <c r="AI244">
        <f t="shared" ca="1" si="167"/>
        <v>0.92098824366740684</v>
      </c>
      <c r="AJ244">
        <f t="shared" ca="1" si="167"/>
        <v>0.95010620917086552</v>
      </c>
      <c r="AK244">
        <f t="shared" ca="1" si="167"/>
        <v>0.97970824551814184</v>
      </c>
      <c r="AL244">
        <f t="shared" ca="1" si="167"/>
        <v>1.0108292937086201</v>
      </c>
      <c r="AM244">
        <f t="shared" ca="1" si="167"/>
        <v>1.2036346391254964</v>
      </c>
      <c r="AN244">
        <f t="shared" ca="1" si="167"/>
        <v>1.4490533880540473</v>
      </c>
      <c r="AO244">
        <f t="shared" ca="1" si="167"/>
        <v>1.8785085818141891</v>
      </c>
      <c r="AP244">
        <f t="shared" ca="1" si="167"/>
        <v>2.316732676159619</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2.2548636997140297</v>
      </c>
      <c r="T245">
        <f t="shared" ca="1" si="166"/>
        <v>2.312531201841638</v>
      </c>
      <c r="U245">
        <f t="shared" ca="1" si="166"/>
        <v>2.3813762668979863</v>
      </c>
      <c r="V245">
        <f t="shared" ca="1" si="166"/>
        <v>2.4512504653534886</v>
      </c>
      <c r="W245">
        <f t="shared" ca="1" si="166"/>
        <v>2.5211259968261506</v>
      </c>
      <c r="X245">
        <f t="shared" ca="1" si="166"/>
        <v>2.5905041096261754</v>
      </c>
      <c r="Y245">
        <f t="shared" ca="1" si="166"/>
        <v>2.6595446771412035</v>
      </c>
      <c r="Z245">
        <f t="shared" ca="1" si="166"/>
        <v>2.7703500237184571</v>
      </c>
      <c r="AA245">
        <f t="shared" ca="1" si="167"/>
        <v>2.8733087565409963</v>
      </c>
      <c r="AB245">
        <f t="shared" ca="1" si="167"/>
        <v>2.9724629011287189</v>
      </c>
      <c r="AC245">
        <f t="shared" ca="1" si="167"/>
        <v>3.0834761880791492</v>
      </c>
      <c r="AD245">
        <f t="shared" ca="1" si="167"/>
        <v>3.1996994784666559</v>
      </c>
      <c r="AE245">
        <f t="shared" ca="1" si="167"/>
        <v>3.3200850204661738</v>
      </c>
      <c r="AF245">
        <f t="shared" ca="1" si="167"/>
        <v>3.4482586699136943</v>
      </c>
      <c r="AG245">
        <f t="shared" ca="1" si="167"/>
        <v>3.6221591181177479</v>
      </c>
      <c r="AH245">
        <f t="shared" ca="1" si="167"/>
        <v>3.785938644396539</v>
      </c>
      <c r="AI245">
        <f t="shared" ca="1" si="167"/>
        <v>3.9106811833543769</v>
      </c>
      <c r="AJ245">
        <f t="shared" ca="1" si="167"/>
        <v>4.0343212847073531</v>
      </c>
      <c r="AK245">
        <f t="shared" ca="1" si="167"/>
        <v>4.1600168376400255</v>
      </c>
      <c r="AL245">
        <f t="shared" ca="1" si="167"/>
        <v>4.2921623871642378</v>
      </c>
      <c r="AM245">
        <f t="shared" ca="1" si="167"/>
        <v>5.1108484470095457</v>
      </c>
      <c r="AN245">
        <f t="shared" ca="1" si="167"/>
        <v>6.1529404498949258</v>
      </c>
      <c r="AO245">
        <f t="shared" ca="1" si="167"/>
        <v>7.9764841887855749</v>
      </c>
      <c r="AP245">
        <f t="shared" ca="1" si="167"/>
        <v>9.8372622515162735</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1.6760129892524223</v>
      </c>
      <c r="T246">
        <f t="shared" ca="1" si="166"/>
        <v>1.7188765479836534</v>
      </c>
      <c r="U246">
        <f t="shared" ca="1" si="166"/>
        <v>1.7700482544131824</v>
      </c>
      <c r="V246">
        <f t="shared" ca="1" si="166"/>
        <v>1.8219849032846311</v>
      </c>
      <c r="W246">
        <f t="shared" ca="1" si="166"/>
        <v>1.8739225429716553</v>
      </c>
      <c r="X246">
        <f t="shared" ca="1" si="166"/>
        <v>1.9254904573593004</v>
      </c>
      <c r="Y246">
        <f t="shared" ca="1" si="166"/>
        <v>1.9768074784081651</v>
      </c>
      <c r="Z246">
        <f t="shared" ca="1" si="166"/>
        <v>2.0591677559564916</v>
      </c>
      <c r="AA246">
        <f t="shared" ca="1" si="167"/>
        <v>2.1356957401488086</v>
      </c>
      <c r="AB246">
        <f t="shared" ca="1" si="167"/>
        <v>2.209395819798107</v>
      </c>
      <c r="AC246">
        <f t="shared" ca="1" si="167"/>
        <v>2.2919106569175853</v>
      </c>
      <c r="AD246">
        <f t="shared" ca="1" si="167"/>
        <v>2.3782980267474434</v>
      </c>
      <c r="AE246">
        <f t="shared" ca="1" si="167"/>
        <v>2.4677791479943614</v>
      </c>
      <c r="AF246">
        <f t="shared" ca="1" si="167"/>
        <v>2.5630490755652278</v>
      </c>
      <c r="AG246">
        <f t="shared" ca="1" si="167"/>
        <v>2.6923071810834354</v>
      </c>
      <c r="AH246">
        <f t="shared" ca="1" si="167"/>
        <v>2.8140425274157548</v>
      </c>
      <c r="AI246">
        <f t="shared" ca="1" si="167"/>
        <v>2.9067621519465754</v>
      </c>
      <c r="AJ246">
        <f t="shared" ca="1" si="167"/>
        <v>2.9986623479035881</v>
      </c>
      <c r="AK246">
        <f t="shared" ca="1" si="167"/>
        <v>3.0920903362264047</v>
      </c>
      <c r="AL246">
        <f t="shared" ca="1" si="167"/>
        <v>3.1903125292141969</v>
      </c>
      <c r="AM246">
        <f t="shared" ca="1" si="167"/>
        <v>3.7988320022957138</v>
      </c>
      <c r="AN246">
        <f t="shared" ca="1" si="167"/>
        <v>4.5734064180590588</v>
      </c>
      <c r="AO246">
        <f t="shared" ca="1" si="167"/>
        <v>5.9288244831235968</v>
      </c>
      <c r="AP246">
        <f t="shared" ca="1" si="167"/>
        <v>7.3119183719684679</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2.2811850658585517</v>
      </c>
      <c r="T247">
        <f t="shared" ca="1" si="166"/>
        <v>2.3395257294895955</v>
      </c>
      <c r="U247">
        <f t="shared" ca="1" si="166"/>
        <v>2.4091744334376521</v>
      </c>
      <c r="V247">
        <f t="shared" ca="1" si="166"/>
        <v>2.479864284015203</v>
      </c>
      <c r="W247">
        <f t="shared" ca="1" si="166"/>
        <v>2.5505554831704251</v>
      </c>
      <c r="X247">
        <f t="shared" ca="1" si="166"/>
        <v>2.6207434572093611</v>
      </c>
      <c r="Y247">
        <f t="shared" ca="1" si="166"/>
        <v>2.6905899457459657</v>
      </c>
      <c r="Z247">
        <f t="shared" ca="1" si="166"/>
        <v>2.8026887399486347</v>
      </c>
      <c r="AA247">
        <f t="shared" ca="1" si="167"/>
        <v>2.9068493256834991</v>
      </c>
      <c r="AB247">
        <f t="shared" ca="1" si="167"/>
        <v>3.0071609116477322</v>
      </c>
      <c r="AC247">
        <f t="shared" ca="1" si="167"/>
        <v>3.1194700735431096</v>
      </c>
      <c r="AD247">
        <f t="shared" ca="1" si="167"/>
        <v>3.2370500560363071</v>
      </c>
      <c r="AE247">
        <f t="shared" ca="1" si="167"/>
        <v>3.3588408767362083</v>
      </c>
      <c r="AF247">
        <f t="shared" ca="1" si="167"/>
        <v>3.488510716644206</v>
      </c>
      <c r="AG247">
        <f t="shared" ca="1" si="167"/>
        <v>3.6644411311697076</v>
      </c>
      <c r="AH247">
        <f t="shared" ca="1" si="167"/>
        <v>3.8301324807124533</v>
      </c>
      <c r="AI247">
        <f t="shared" ca="1" si="167"/>
        <v>3.9563311582573473</v>
      </c>
      <c r="AJ247">
        <f t="shared" ca="1" si="167"/>
        <v>4.0814145292759223</v>
      </c>
      <c r="AK247">
        <f t="shared" ca="1" si="167"/>
        <v>4.2085773454724009</v>
      </c>
      <c r="AL247">
        <f t="shared" ca="1" si="167"/>
        <v>4.3422654500494247</v>
      </c>
      <c r="AM247">
        <f t="shared" ca="1" si="167"/>
        <v>5.1705081565077124</v>
      </c>
      <c r="AN247">
        <f t="shared" ca="1" si="167"/>
        <v>6.2247646574812494</v>
      </c>
      <c r="AO247">
        <f t="shared" ca="1" si="167"/>
        <v>8.0695948991605047</v>
      </c>
      <c r="AP247">
        <f t="shared" ca="1" si="167"/>
        <v>9.9520941065923409</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0.97125841073285257</v>
      </c>
      <c r="T248">
        <f t="shared" ca="1" si="166"/>
        <v>0.9960980702096085</v>
      </c>
      <c r="U248">
        <f t="shared" ca="1" si="166"/>
        <v>1.0257523453136466</v>
      </c>
      <c r="V248">
        <f t="shared" ca="1" si="166"/>
        <v>1.0558499086172424</v>
      </c>
      <c r="W248">
        <f t="shared" ca="1" si="166"/>
        <v>1.0859480461037159</v>
      </c>
      <c r="X248">
        <f t="shared" ca="1" si="166"/>
        <v>1.1158319258195244</v>
      </c>
      <c r="Y248">
        <f t="shared" ca="1" si="166"/>
        <v>1.1455704115156864</v>
      </c>
      <c r="Z248">
        <f t="shared" ca="1" si="166"/>
        <v>1.193298628893515</v>
      </c>
      <c r="AA248">
        <f t="shared" ca="1" si="167"/>
        <v>1.2376470013583207</v>
      </c>
      <c r="AB248">
        <f t="shared" ca="1" si="167"/>
        <v>1.2803565881515537</v>
      </c>
      <c r="AC248">
        <f t="shared" ca="1" si="167"/>
        <v>1.3281743736200855</v>
      </c>
      <c r="AD248">
        <f t="shared" ca="1" si="167"/>
        <v>1.3782363123200738</v>
      </c>
      <c r="AE248">
        <f t="shared" ca="1" si="167"/>
        <v>1.4300910963642242</v>
      </c>
      <c r="AF248">
        <f t="shared" ca="1" si="167"/>
        <v>1.4853005243558217</v>
      </c>
      <c r="AG248">
        <f t="shared" ca="1" si="167"/>
        <v>1.5602062816172566</v>
      </c>
      <c r="AH248">
        <f t="shared" ca="1" si="167"/>
        <v>1.6307525600571873</v>
      </c>
      <c r="AI248">
        <f t="shared" ca="1" si="167"/>
        <v>1.684484073919571</v>
      </c>
      <c r="AJ248">
        <f t="shared" ca="1" si="167"/>
        <v>1.7377407245801719</v>
      </c>
      <c r="AK248">
        <f t="shared" ca="1" si="167"/>
        <v>1.7918827390145957</v>
      </c>
      <c r="AL248">
        <f t="shared" ca="1" si="167"/>
        <v>1.8488030204633517</v>
      </c>
      <c r="AM248">
        <f t="shared" ca="1" si="167"/>
        <v>2.201443280482323</v>
      </c>
      <c r="AN248">
        <f t="shared" ca="1" si="167"/>
        <v>2.6503132599352868</v>
      </c>
      <c r="AO248">
        <f t="shared" ca="1" si="167"/>
        <v>3.4357852128348778</v>
      </c>
      <c r="AP248">
        <f t="shared" ca="1" si="167"/>
        <v>4.2372954523068174</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6.4720729833893049</v>
      </c>
      <c r="T249">
        <f t="shared" ca="1" si="166"/>
        <v>6.6375944215972877</v>
      </c>
      <c r="U249">
        <f t="shared" ca="1" si="166"/>
        <v>6.8351985098831474</v>
      </c>
      <c r="V249">
        <f t="shared" ca="1" si="166"/>
        <v>7.0357564913332871</v>
      </c>
      <c r="W249">
        <f t="shared" ca="1" si="166"/>
        <v>7.2363182989057533</v>
      </c>
      <c r="X249">
        <f t="shared" ca="1" si="166"/>
        <v>7.4354523794040661</v>
      </c>
      <c r="Y249">
        <f t="shared" ca="1" si="166"/>
        <v>7.6336176129960336</v>
      </c>
      <c r="Z249">
        <f t="shared" ca="1" si="166"/>
        <v>7.9516591381173445</v>
      </c>
      <c r="AA249">
        <f t="shared" ca="1" si="167"/>
        <v>8.2471787445526523</v>
      </c>
      <c r="AB249">
        <f t="shared" ca="1" si="167"/>
        <v>8.5317781464848679</v>
      </c>
      <c r="AC249">
        <f t="shared" ca="1" si="167"/>
        <v>8.8504165171146525</v>
      </c>
      <c r="AD249">
        <f t="shared" ca="1" si="167"/>
        <v>9.1840090166759296</v>
      </c>
      <c r="AE249">
        <f t="shared" ca="1" si="167"/>
        <v>9.5295483120508884</v>
      </c>
      <c r="AF249">
        <f t="shared" ca="1" si="167"/>
        <v>9.8974415970760177</v>
      </c>
      <c r="AG249">
        <f t="shared" ca="1" si="167"/>
        <v>10.396583249302486</v>
      </c>
      <c r="AH249">
        <f t="shared" ca="1" si="167"/>
        <v>10.866675098932108</v>
      </c>
      <c r="AI249">
        <f t="shared" ca="1" si="167"/>
        <v>11.224720162308133</v>
      </c>
      <c r="AJ249">
        <f t="shared" ca="1" si="167"/>
        <v>11.579600929483371</v>
      </c>
      <c r="AK249">
        <f t="shared" ca="1" si="167"/>
        <v>11.940381402542965</v>
      </c>
      <c r="AL249">
        <f t="shared" ca="1" si="167"/>
        <v>12.319675122628686</v>
      </c>
      <c r="AM249">
        <f t="shared" ca="1" si="167"/>
        <v>14.669527102805688</v>
      </c>
      <c r="AN249">
        <f t="shared" ca="1" si="167"/>
        <v>17.660614989375453</v>
      </c>
      <c r="AO249">
        <f t="shared" ca="1" si="167"/>
        <v>22.894682205056682</v>
      </c>
      <c r="AP249">
        <f t="shared" ca="1" si="167"/>
        <v>28.235622071803483</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0.21704598522772631</v>
      </c>
      <c r="T250">
        <f t="shared" ca="1" si="166"/>
        <v>0.22259687498505229</v>
      </c>
      <c r="U250">
        <f t="shared" ca="1" si="166"/>
        <v>0.22922368128607931</v>
      </c>
      <c r="V250">
        <f t="shared" ca="1" si="166"/>
        <v>0.23594954868449261</v>
      </c>
      <c r="W250">
        <f t="shared" ca="1" si="166"/>
        <v>0.24267554439488448</v>
      </c>
      <c r="X250">
        <f t="shared" ca="1" si="166"/>
        <v>0.24935366017094293</v>
      </c>
      <c r="Y250">
        <f t="shared" ca="1" si="166"/>
        <v>0.25599928491486029</v>
      </c>
      <c r="Z250">
        <f t="shared" ca="1" si="166"/>
        <v>0.26666505403403579</v>
      </c>
      <c r="AA250">
        <f t="shared" ca="1" si="167"/>
        <v>0.27657553314907068</v>
      </c>
      <c r="AB250">
        <f t="shared" ca="1" si="167"/>
        <v>0.28611979473977528</v>
      </c>
      <c r="AC250">
        <f t="shared" ca="1" si="167"/>
        <v>0.29680557953580544</v>
      </c>
      <c r="AD250">
        <f t="shared" ca="1" si="167"/>
        <v>0.30799286263933129</v>
      </c>
      <c r="AE250">
        <f t="shared" ca="1" si="167"/>
        <v>0.31958079080269342</v>
      </c>
      <c r="AF250">
        <f t="shared" ca="1" si="167"/>
        <v>0.33191837733978591</v>
      </c>
      <c r="AG250">
        <f t="shared" ca="1" si="167"/>
        <v>0.34865747962644689</v>
      </c>
      <c r="AH250">
        <f t="shared" ca="1" si="167"/>
        <v>0.36442237426101781</v>
      </c>
      <c r="AI250">
        <f t="shared" ca="1" si="167"/>
        <v>0.37642969304988549</v>
      </c>
      <c r="AJ250">
        <f t="shared" ca="1" si="167"/>
        <v>0.38833089471241439</v>
      </c>
      <c r="AK250">
        <f t="shared" ca="1" si="167"/>
        <v>0.40042994758575468</v>
      </c>
      <c r="AL250">
        <f t="shared" ca="1" si="167"/>
        <v>0.41314985655124087</v>
      </c>
      <c r="AM250">
        <f t="shared" ca="1" si="167"/>
        <v>0.49195396452187595</v>
      </c>
      <c r="AN250">
        <f t="shared" ca="1" si="167"/>
        <v>0.59226241575681182</v>
      </c>
      <c r="AO250">
        <f t="shared" ca="1" si="167"/>
        <v>0.76779091775166342</v>
      </c>
      <c r="AP250">
        <f t="shared" ca="1" si="167"/>
        <v>0.94690347695723553</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66.491701389382158</v>
      </c>
      <c r="T252">
        <f t="shared" ca="1" si="166"/>
        <v>68.192207868699199</v>
      </c>
      <c r="U252">
        <f t="shared" ca="1" si="166"/>
        <v>70.222319714679003</v>
      </c>
      <c r="V252">
        <f t="shared" ca="1" si="166"/>
        <v>72.282778774406168</v>
      </c>
      <c r="W252">
        <f t="shared" ca="1" si="166"/>
        <v>74.343277142309219</v>
      </c>
      <c r="X252">
        <f t="shared" ca="1" si="166"/>
        <v>76.389107566491035</v>
      </c>
      <c r="Y252">
        <f t="shared" ca="1" si="166"/>
        <v>78.424984413302184</v>
      </c>
      <c r="Z252">
        <f t="shared" ca="1" si="166"/>
        <v>81.692426262623783</v>
      </c>
      <c r="AA252">
        <f t="shared" ca="1" si="167"/>
        <v>84.728486189054664</v>
      </c>
      <c r="AB252">
        <f t="shared" ca="1" si="167"/>
        <v>87.652355944145683</v>
      </c>
      <c r="AC252">
        <f t="shared" ca="1" si="167"/>
        <v>90.925929565069183</v>
      </c>
      <c r="AD252">
        <f t="shared" ca="1" si="167"/>
        <v>94.353136415717245</v>
      </c>
      <c r="AE252">
        <f t="shared" ca="1" si="167"/>
        <v>97.903080259882216</v>
      </c>
      <c r="AF252">
        <f t="shared" ca="1" si="167"/>
        <v>101.68268078568462</v>
      </c>
      <c r="AG252">
        <f t="shared" ca="1" si="167"/>
        <v>106.81067884380677</v>
      </c>
      <c r="AH252">
        <f t="shared" ca="1" si="167"/>
        <v>111.64022989667305</v>
      </c>
      <c r="AI252">
        <f t="shared" ca="1" si="167"/>
        <v>115.31865340936245</v>
      </c>
      <c r="AJ252">
        <f t="shared" ca="1" si="167"/>
        <v>118.96456810476407</v>
      </c>
      <c r="AK252">
        <f t="shared" ca="1" si="167"/>
        <v>122.67109421214364</v>
      </c>
      <c r="AL252">
        <f t="shared" ca="1" si="167"/>
        <v>126.56781862170067</v>
      </c>
      <c r="AM252">
        <f t="shared" ca="1" si="167"/>
        <v>150.70933503787597</v>
      </c>
      <c r="AN252">
        <f t="shared" ca="1" si="167"/>
        <v>181.43867370473444</v>
      </c>
      <c r="AO252">
        <f t="shared" ca="1" si="167"/>
        <v>235.21155841265357</v>
      </c>
      <c r="AP252">
        <f t="shared" ca="1" si="167"/>
        <v>290.08241349568772</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77.309502645606685</v>
      </c>
      <c r="T253">
        <f t="shared" ca="1" si="166"/>
        <v>79.286671336053601</v>
      </c>
      <c r="U253">
        <f t="shared" ca="1" si="166"/>
        <v>81.64707021062226</v>
      </c>
      <c r="V253">
        <f t="shared" ca="1" si="166"/>
        <v>84.042753608709873</v>
      </c>
      <c r="W253">
        <f t="shared" ca="1" si="166"/>
        <v>86.438482710177965</v>
      </c>
      <c r="X253">
        <f t="shared" ca="1" si="166"/>
        <v>88.81715748140293</v>
      </c>
      <c r="Y253">
        <f t="shared" ca="1" si="166"/>
        <v>91.184259287882043</v>
      </c>
      <c r="Z253">
        <f t="shared" ca="1" si="166"/>
        <v>94.983294340620688</v>
      </c>
      <c r="AA253">
        <f t="shared" ca="1" si="167"/>
        <v>98.513303018547376</v>
      </c>
      <c r="AB253">
        <f t="shared" ca="1" si="167"/>
        <v>101.91286885673954</v>
      </c>
      <c r="AC253">
        <f t="shared" ca="1" si="167"/>
        <v>105.7190332835651</v>
      </c>
      <c r="AD253">
        <f t="shared" ca="1" si="167"/>
        <v>109.70382614569402</v>
      </c>
      <c r="AE253">
        <f t="shared" ca="1" si="167"/>
        <v>113.8313245744837</v>
      </c>
      <c r="AF253">
        <f t="shared" ca="1" si="167"/>
        <v>118.22584345042146</v>
      </c>
      <c r="AG253">
        <f t="shared" ca="1" si="167"/>
        <v>124.1881360547188</v>
      </c>
      <c r="AH253">
        <f t="shared" ca="1" si="167"/>
        <v>129.80342611493495</v>
      </c>
      <c r="AI253">
        <f t="shared" ca="1" si="167"/>
        <v>134.08030708419429</v>
      </c>
      <c r="AJ253">
        <f t="shared" ca="1" si="167"/>
        <v>138.31939024645516</v>
      </c>
      <c r="AK253">
        <f t="shared" ca="1" si="167"/>
        <v>142.62894593411019</v>
      </c>
      <c r="AL253">
        <f t="shared" ca="1" si="167"/>
        <v>147.1596440476338</v>
      </c>
      <c r="AM253">
        <f t="shared" ca="1" si="167"/>
        <v>175.22884047735994</v>
      </c>
      <c r="AN253">
        <f t="shared" ca="1" si="167"/>
        <v>210.95765834969976</v>
      </c>
      <c r="AO253">
        <f t="shared" ca="1" si="167"/>
        <v>273.47906907799586</v>
      </c>
      <c r="AP253">
        <f t="shared" ca="1" si="167"/>
        <v>337.27708338006221</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77.309502645606685</v>
      </c>
      <c r="T254">
        <f t="shared" ca="1" si="166"/>
        <v>79.286671336053601</v>
      </c>
      <c r="U254">
        <f t="shared" ca="1" si="166"/>
        <v>81.64707021062226</v>
      </c>
      <c r="V254">
        <f t="shared" ca="1" si="166"/>
        <v>84.042753608709873</v>
      </c>
      <c r="W254">
        <f t="shared" ca="1" si="166"/>
        <v>86.438482710177965</v>
      </c>
      <c r="X254">
        <f t="shared" ca="1" si="166"/>
        <v>88.81715748140293</v>
      </c>
      <c r="Y254">
        <f t="shared" ca="1" si="166"/>
        <v>91.184259287882043</v>
      </c>
      <c r="Z254">
        <f t="shared" ca="1" si="166"/>
        <v>94.983294340620688</v>
      </c>
      <c r="AA254">
        <f t="shared" ca="1" si="167"/>
        <v>98.513303018547376</v>
      </c>
      <c r="AB254">
        <f t="shared" ca="1" si="167"/>
        <v>101.91286885673954</v>
      </c>
      <c r="AC254">
        <f t="shared" ca="1" si="167"/>
        <v>105.7190332835651</v>
      </c>
      <c r="AD254">
        <f t="shared" ca="1" si="167"/>
        <v>109.70382614569402</v>
      </c>
      <c r="AE254">
        <f t="shared" ca="1" si="167"/>
        <v>113.8313245744837</v>
      </c>
      <c r="AF254">
        <f t="shared" ca="1" si="167"/>
        <v>118.22584345042146</v>
      </c>
      <c r="AG254">
        <f t="shared" ca="1" si="167"/>
        <v>124.1881360547188</v>
      </c>
      <c r="AH254">
        <f t="shared" ca="1" si="167"/>
        <v>129.80342611493495</v>
      </c>
      <c r="AI254">
        <f t="shared" ca="1" si="167"/>
        <v>134.08030708419429</v>
      </c>
      <c r="AJ254">
        <f t="shared" ca="1" si="167"/>
        <v>138.31939024645516</v>
      </c>
      <c r="AK254">
        <f t="shared" ca="1" si="167"/>
        <v>142.62894593411019</v>
      </c>
      <c r="AL254">
        <f t="shared" ca="1" si="167"/>
        <v>147.1596440476338</v>
      </c>
      <c r="AM254">
        <f t="shared" ca="1" si="167"/>
        <v>175.22884047735994</v>
      </c>
      <c r="AN254">
        <f t="shared" ca="1" si="167"/>
        <v>210.95765834969976</v>
      </c>
      <c r="AO254">
        <f t="shared" ca="1" si="167"/>
        <v>273.47906907799586</v>
      </c>
      <c r="AP254">
        <f t="shared" ca="1" si="167"/>
        <v>337.27708338006221</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77.309502645606685</v>
      </c>
      <c r="T255">
        <f t="shared" ca="1" si="166"/>
        <v>79.286671336053601</v>
      </c>
      <c r="U255">
        <f t="shared" ca="1" si="166"/>
        <v>81.64707021062226</v>
      </c>
      <c r="V255">
        <f t="shared" ca="1" si="166"/>
        <v>84.042753608709873</v>
      </c>
      <c r="W255">
        <f t="shared" ca="1" si="166"/>
        <v>86.438482710177965</v>
      </c>
      <c r="X255">
        <f t="shared" ca="1" si="166"/>
        <v>88.81715748140293</v>
      </c>
      <c r="Y255">
        <f t="shared" ca="1" si="166"/>
        <v>91.184259287882043</v>
      </c>
      <c r="Z255">
        <f t="shared" ca="1" si="166"/>
        <v>94.983294340620688</v>
      </c>
      <c r="AA255">
        <f t="shared" ca="1" si="167"/>
        <v>98.513303018547376</v>
      </c>
      <c r="AB255">
        <f t="shared" ca="1" si="167"/>
        <v>101.91286885673954</v>
      </c>
      <c r="AC255">
        <f t="shared" ca="1" si="167"/>
        <v>105.7190332835651</v>
      </c>
      <c r="AD255">
        <f t="shared" ca="1" si="167"/>
        <v>109.70382614569402</v>
      </c>
      <c r="AE255">
        <f t="shared" ca="1" si="167"/>
        <v>113.8313245744837</v>
      </c>
      <c r="AF255">
        <f t="shared" ca="1" si="167"/>
        <v>118.22584345042146</v>
      </c>
      <c r="AG255">
        <f t="shared" ca="1" si="167"/>
        <v>124.1881360547188</v>
      </c>
      <c r="AH255">
        <f t="shared" ca="1" si="167"/>
        <v>129.80342611493495</v>
      </c>
      <c r="AI255">
        <f t="shared" ca="1" si="167"/>
        <v>134.08030708419429</v>
      </c>
      <c r="AJ255">
        <f t="shared" ca="1" si="167"/>
        <v>138.31939024645516</v>
      </c>
      <c r="AK255">
        <f t="shared" ca="1" si="167"/>
        <v>142.62894593411019</v>
      </c>
      <c r="AL255">
        <f t="shared" ca="1" si="167"/>
        <v>147.1596440476338</v>
      </c>
      <c r="AM255">
        <f t="shared" ca="1" si="167"/>
        <v>175.22884047735994</v>
      </c>
      <c r="AN255">
        <f t="shared" ca="1" si="167"/>
        <v>210.95765834969976</v>
      </c>
      <c r="AO255">
        <f t="shared" ca="1" si="167"/>
        <v>273.47906907799586</v>
      </c>
      <c r="AP255">
        <f t="shared" ref="L255:AP262" ca="1" si="172">AP$239/AO$239*AO255</f>
        <v>337.27708338006221</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77.309502645606685</v>
      </c>
      <c r="T256">
        <f t="shared" ca="1" si="172"/>
        <v>79.286671336053601</v>
      </c>
      <c r="U256">
        <f t="shared" ca="1" si="172"/>
        <v>81.64707021062226</v>
      </c>
      <c r="V256">
        <f t="shared" ca="1" si="172"/>
        <v>84.042753608709873</v>
      </c>
      <c r="W256">
        <f t="shared" ca="1" si="172"/>
        <v>86.438482710177965</v>
      </c>
      <c r="X256">
        <f t="shared" ca="1" si="172"/>
        <v>88.81715748140293</v>
      </c>
      <c r="Y256">
        <f t="shared" ca="1" si="172"/>
        <v>91.184259287882043</v>
      </c>
      <c r="Z256">
        <f t="shared" ca="1" si="172"/>
        <v>94.983294340620688</v>
      </c>
      <c r="AA256">
        <f t="shared" ca="1" si="172"/>
        <v>98.513303018547376</v>
      </c>
      <c r="AB256">
        <f t="shared" ca="1" si="172"/>
        <v>101.91286885673954</v>
      </c>
      <c r="AC256">
        <f t="shared" ca="1" si="172"/>
        <v>105.7190332835651</v>
      </c>
      <c r="AD256">
        <f t="shared" ca="1" si="172"/>
        <v>109.70382614569402</v>
      </c>
      <c r="AE256">
        <f t="shared" ca="1" si="172"/>
        <v>113.8313245744837</v>
      </c>
      <c r="AF256">
        <f t="shared" ca="1" si="172"/>
        <v>118.22584345042146</v>
      </c>
      <c r="AG256">
        <f t="shared" ca="1" si="172"/>
        <v>124.1881360547188</v>
      </c>
      <c r="AH256">
        <f t="shared" ca="1" si="172"/>
        <v>129.80342611493495</v>
      </c>
      <c r="AI256">
        <f t="shared" ca="1" si="172"/>
        <v>134.08030708419429</v>
      </c>
      <c r="AJ256">
        <f t="shared" ca="1" si="172"/>
        <v>138.31939024645516</v>
      </c>
      <c r="AK256">
        <f t="shared" ca="1" si="172"/>
        <v>142.62894593411019</v>
      </c>
      <c r="AL256">
        <f t="shared" ca="1" si="172"/>
        <v>147.1596440476338</v>
      </c>
      <c r="AM256">
        <f t="shared" ca="1" si="172"/>
        <v>175.22884047735994</v>
      </c>
      <c r="AN256">
        <f t="shared" ca="1" si="172"/>
        <v>210.95765834969976</v>
      </c>
      <c r="AO256">
        <f t="shared" ca="1" si="172"/>
        <v>273.47906907799586</v>
      </c>
      <c r="AP256">
        <f t="shared" ca="1" si="172"/>
        <v>337.27708338006221</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77.309502645606685</v>
      </c>
      <c r="T257">
        <f t="shared" ca="1" si="172"/>
        <v>79.286671336053601</v>
      </c>
      <c r="U257">
        <f t="shared" ca="1" si="172"/>
        <v>81.64707021062226</v>
      </c>
      <c r="V257">
        <f t="shared" ca="1" si="172"/>
        <v>84.042753608709873</v>
      </c>
      <c r="W257">
        <f t="shared" ca="1" si="172"/>
        <v>86.438482710177965</v>
      </c>
      <c r="X257">
        <f t="shared" ca="1" si="172"/>
        <v>88.81715748140293</v>
      </c>
      <c r="Y257">
        <f t="shared" ca="1" si="172"/>
        <v>91.184259287882043</v>
      </c>
      <c r="Z257">
        <f t="shared" ca="1" si="172"/>
        <v>94.983294340620688</v>
      </c>
      <c r="AA257">
        <f t="shared" ca="1" si="172"/>
        <v>98.513303018547376</v>
      </c>
      <c r="AB257">
        <f t="shared" ca="1" si="172"/>
        <v>101.91286885673954</v>
      </c>
      <c r="AC257">
        <f t="shared" ca="1" si="172"/>
        <v>105.7190332835651</v>
      </c>
      <c r="AD257">
        <f t="shared" ca="1" si="172"/>
        <v>109.70382614569402</v>
      </c>
      <c r="AE257">
        <f t="shared" ca="1" si="172"/>
        <v>113.8313245744837</v>
      </c>
      <c r="AF257">
        <f t="shared" ca="1" si="172"/>
        <v>118.22584345042146</v>
      </c>
      <c r="AG257">
        <f t="shared" ca="1" si="172"/>
        <v>124.1881360547188</v>
      </c>
      <c r="AH257">
        <f t="shared" ca="1" si="172"/>
        <v>129.80342611493495</v>
      </c>
      <c r="AI257">
        <f t="shared" ca="1" si="172"/>
        <v>134.08030708419429</v>
      </c>
      <c r="AJ257">
        <f t="shared" ca="1" si="172"/>
        <v>138.31939024645516</v>
      </c>
      <c r="AK257">
        <f t="shared" ca="1" si="172"/>
        <v>142.62894593411019</v>
      </c>
      <c r="AL257">
        <f t="shared" ca="1" si="172"/>
        <v>147.1596440476338</v>
      </c>
      <c r="AM257">
        <f t="shared" ca="1" si="172"/>
        <v>175.22884047735994</v>
      </c>
      <c r="AN257">
        <f t="shared" ca="1" si="172"/>
        <v>210.95765834969976</v>
      </c>
      <c r="AO257">
        <f t="shared" ca="1" si="172"/>
        <v>273.47906907799586</v>
      </c>
      <c r="AP257">
        <f t="shared" ca="1" si="172"/>
        <v>337.27708338006221</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77.309502645606685</v>
      </c>
      <c r="T258">
        <f t="shared" ca="1" si="172"/>
        <v>79.286671336053601</v>
      </c>
      <c r="U258">
        <f t="shared" ca="1" si="172"/>
        <v>81.64707021062226</v>
      </c>
      <c r="V258">
        <f t="shared" ca="1" si="172"/>
        <v>84.042753608709873</v>
      </c>
      <c r="W258">
        <f t="shared" ca="1" si="172"/>
        <v>86.438482710177965</v>
      </c>
      <c r="X258">
        <f t="shared" ca="1" si="172"/>
        <v>88.81715748140293</v>
      </c>
      <c r="Y258">
        <f t="shared" ca="1" si="172"/>
        <v>91.184259287882043</v>
      </c>
      <c r="Z258">
        <f t="shared" ca="1" si="172"/>
        <v>94.983294340620688</v>
      </c>
      <c r="AA258">
        <f t="shared" ca="1" si="172"/>
        <v>98.513303018547376</v>
      </c>
      <c r="AB258">
        <f t="shared" ca="1" si="172"/>
        <v>101.91286885673954</v>
      </c>
      <c r="AC258">
        <f t="shared" ca="1" si="172"/>
        <v>105.7190332835651</v>
      </c>
      <c r="AD258">
        <f t="shared" ca="1" si="172"/>
        <v>109.70382614569402</v>
      </c>
      <c r="AE258">
        <f t="shared" ca="1" si="172"/>
        <v>113.8313245744837</v>
      </c>
      <c r="AF258">
        <f t="shared" ca="1" si="172"/>
        <v>118.22584345042146</v>
      </c>
      <c r="AG258">
        <f t="shared" ca="1" si="172"/>
        <v>124.1881360547188</v>
      </c>
      <c r="AH258">
        <f t="shared" ca="1" si="172"/>
        <v>129.80342611493495</v>
      </c>
      <c r="AI258">
        <f t="shared" ca="1" si="172"/>
        <v>134.08030708419429</v>
      </c>
      <c r="AJ258">
        <f t="shared" ca="1" si="172"/>
        <v>138.31939024645516</v>
      </c>
      <c r="AK258">
        <f t="shared" ca="1" si="172"/>
        <v>142.62894593411019</v>
      </c>
      <c r="AL258">
        <f t="shared" ca="1" si="172"/>
        <v>147.1596440476338</v>
      </c>
      <c r="AM258">
        <f t="shared" ca="1" si="172"/>
        <v>175.22884047735994</v>
      </c>
      <c r="AN258">
        <f t="shared" ca="1" si="172"/>
        <v>210.95765834969976</v>
      </c>
      <c r="AO258">
        <f t="shared" ca="1" si="172"/>
        <v>273.47906907799586</v>
      </c>
      <c r="AP258">
        <f t="shared" ca="1" si="172"/>
        <v>337.27708338006221</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77.309502645606685</v>
      </c>
      <c r="T259">
        <f t="shared" ca="1" si="172"/>
        <v>79.286671336053601</v>
      </c>
      <c r="U259">
        <f t="shared" ca="1" si="172"/>
        <v>81.64707021062226</v>
      </c>
      <c r="V259">
        <f t="shared" ca="1" si="172"/>
        <v>84.042753608709873</v>
      </c>
      <c r="W259">
        <f t="shared" ca="1" si="172"/>
        <v>86.438482710177965</v>
      </c>
      <c r="X259">
        <f t="shared" ca="1" si="172"/>
        <v>88.81715748140293</v>
      </c>
      <c r="Y259">
        <f t="shared" ca="1" si="172"/>
        <v>91.184259287882043</v>
      </c>
      <c r="Z259">
        <f t="shared" ca="1" si="172"/>
        <v>94.983294340620688</v>
      </c>
      <c r="AA259">
        <f t="shared" ca="1" si="172"/>
        <v>98.513303018547376</v>
      </c>
      <c r="AB259">
        <f t="shared" ca="1" si="172"/>
        <v>101.91286885673954</v>
      </c>
      <c r="AC259">
        <f t="shared" ca="1" si="172"/>
        <v>105.7190332835651</v>
      </c>
      <c r="AD259">
        <f t="shared" ca="1" si="172"/>
        <v>109.70382614569402</v>
      </c>
      <c r="AE259">
        <f t="shared" ca="1" si="172"/>
        <v>113.8313245744837</v>
      </c>
      <c r="AF259">
        <f t="shared" ca="1" si="172"/>
        <v>118.22584345042146</v>
      </c>
      <c r="AG259">
        <f t="shared" ca="1" si="172"/>
        <v>124.1881360547188</v>
      </c>
      <c r="AH259">
        <f t="shared" ca="1" si="172"/>
        <v>129.80342611493495</v>
      </c>
      <c r="AI259">
        <f t="shared" ca="1" si="172"/>
        <v>134.08030708419429</v>
      </c>
      <c r="AJ259">
        <f t="shared" ca="1" si="172"/>
        <v>138.31939024645516</v>
      </c>
      <c r="AK259">
        <f t="shared" ca="1" si="172"/>
        <v>142.62894593411019</v>
      </c>
      <c r="AL259">
        <f t="shared" ca="1" si="172"/>
        <v>147.1596440476338</v>
      </c>
      <c r="AM259">
        <f t="shared" ca="1" si="172"/>
        <v>175.22884047735994</v>
      </c>
      <c r="AN259">
        <f t="shared" ca="1" si="172"/>
        <v>210.95765834969976</v>
      </c>
      <c r="AO259">
        <f t="shared" ca="1" si="172"/>
        <v>273.47906907799586</v>
      </c>
      <c r="AP259">
        <f t="shared" ca="1" si="172"/>
        <v>337.27708338006221</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77.309502645606685</v>
      </c>
      <c r="T260">
        <f t="shared" ca="1" si="172"/>
        <v>79.286671336053601</v>
      </c>
      <c r="U260">
        <f t="shared" ca="1" si="172"/>
        <v>81.64707021062226</v>
      </c>
      <c r="V260">
        <f t="shared" ca="1" si="172"/>
        <v>84.042753608709873</v>
      </c>
      <c r="W260">
        <f t="shared" ca="1" si="172"/>
        <v>86.438482710177965</v>
      </c>
      <c r="X260">
        <f t="shared" ca="1" si="172"/>
        <v>88.81715748140293</v>
      </c>
      <c r="Y260">
        <f t="shared" ca="1" si="172"/>
        <v>91.184259287882043</v>
      </c>
      <c r="Z260">
        <f t="shared" ca="1" si="172"/>
        <v>94.983294340620688</v>
      </c>
      <c r="AA260">
        <f t="shared" ca="1" si="172"/>
        <v>98.513303018547376</v>
      </c>
      <c r="AB260">
        <f t="shared" ca="1" si="172"/>
        <v>101.91286885673954</v>
      </c>
      <c r="AC260">
        <f t="shared" ca="1" si="172"/>
        <v>105.7190332835651</v>
      </c>
      <c r="AD260">
        <f t="shared" ca="1" si="172"/>
        <v>109.70382614569402</v>
      </c>
      <c r="AE260">
        <f t="shared" ca="1" si="172"/>
        <v>113.8313245744837</v>
      </c>
      <c r="AF260">
        <f t="shared" ca="1" si="172"/>
        <v>118.22584345042146</v>
      </c>
      <c r="AG260">
        <f t="shared" ca="1" si="172"/>
        <v>124.1881360547188</v>
      </c>
      <c r="AH260">
        <f t="shared" ca="1" si="172"/>
        <v>129.80342611493495</v>
      </c>
      <c r="AI260">
        <f t="shared" ca="1" si="172"/>
        <v>134.08030708419429</v>
      </c>
      <c r="AJ260">
        <f t="shared" ca="1" si="172"/>
        <v>138.31939024645516</v>
      </c>
      <c r="AK260">
        <f t="shared" ca="1" si="172"/>
        <v>142.62894593411019</v>
      </c>
      <c r="AL260">
        <f t="shared" ca="1" si="172"/>
        <v>147.1596440476338</v>
      </c>
      <c r="AM260">
        <f t="shared" ca="1" si="172"/>
        <v>175.22884047735994</v>
      </c>
      <c r="AN260">
        <f t="shared" ca="1" si="172"/>
        <v>210.95765834969976</v>
      </c>
      <c r="AO260">
        <f t="shared" ca="1" si="172"/>
        <v>273.47906907799586</v>
      </c>
      <c r="AP260">
        <f t="shared" ca="1" si="172"/>
        <v>337.27708338006221</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77.309502645606685</v>
      </c>
      <c r="T261">
        <f t="shared" ca="1" si="172"/>
        <v>79.286671336053601</v>
      </c>
      <c r="U261">
        <f t="shared" ca="1" si="172"/>
        <v>81.64707021062226</v>
      </c>
      <c r="V261">
        <f t="shared" ca="1" si="172"/>
        <v>84.042753608709873</v>
      </c>
      <c r="W261">
        <f t="shared" ca="1" si="172"/>
        <v>86.438482710177965</v>
      </c>
      <c r="X261">
        <f t="shared" ca="1" si="172"/>
        <v>88.81715748140293</v>
      </c>
      <c r="Y261">
        <f t="shared" ca="1" si="172"/>
        <v>91.184259287882043</v>
      </c>
      <c r="Z261">
        <f t="shared" ca="1" si="172"/>
        <v>94.983294340620688</v>
      </c>
      <c r="AA261">
        <f t="shared" ca="1" si="172"/>
        <v>98.513303018547376</v>
      </c>
      <c r="AB261">
        <f t="shared" ca="1" si="172"/>
        <v>101.91286885673954</v>
      </c>
      <c r="AC261">
        <f t="shared" ca="1" si="172"/>
        <v>105.7190332835651</v>
      </c>
      <c r="AD261">
        <f t="shared" ca="1" si="172"/>
        <v>109.70382614569402</v>
      </c>
      <c r="AE261">
        <f t="shared" ca="1" si="172"/>
        <v>113.8313245744837</v>
      </c>
      <c r="AF261">
        <f t="shared" ca="1" si="172"/>
        <v>118.22584345042146</v>
      </c>
      <c r="AG261">
        <f t="shared" ca="1" si="172"/>
        <v>124.1881360547188</v>
      </c>
      <c r="AH261">
        <f t="shared" ca="1" si="172"/>
        <v>129.80342611493495</v>
      </c>
      <c r="AI261">
        <f t="shared" ca="1" si="172"/>
        <v>134.08030708419429</v>
      </c>
      <c r="AJ261">
        <f t="shared" ca="1" si="172"/>
        <v>138.31939024645516</v>
      </c>
      <c r="AK261">
        <f t="shared" ca="1" si="172"/>
        <v>142.62894593411019</v>
      </c>
      <c r="AL261">
        <f t="shared" ca="1" si="172"/>
        <v>147.1596440476338</v>
      </c>
      <c r="AM261">
        <f t="shared" ca="1" si="172"/>
        <v>175.22884047735994</v>
      </c>
      <c r="AN261">
        <f t="shared" ca="1" si="172"/>
        <v>210.95765834969976</v>
      </c>
      <c r="AO261">
        <f t="shared" ca="1" si="172"/>
        <v>273.47906907799586</v>
      </c>
      <c r="AP261">
        <f t="shared" ca="1" si="172"/>
        <v>337.27708338006221</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4.0748753319986779</v>
      </c>
      <c r="T262">
        <f t="shared" ca="1" si="172"/>
        <v>4.1790891174738602</v>
      </c>
      <c r="U262">
        <f t="shared" ca="1" si="172"/>
        <v>4.3035024278497991</v>
      </c>
      <c r="V262">
        <f t="shared" ca="1" si="172"/>
        <v>4.429775535916427</v>
      </c>
      <c r="W262">
        <f t="shared" ca="1" si="172"/>
        <v>4.556051052944067</v>
      </c>
      <c r="X262">
        <f t="shared" ca="1" si="172"/>
        <v>4.6814276601710567</v>
      </c>
      <c r="Y262">
        <f t="shared" ca="1" si="172"/>
        <v>4.806194272676219</v>
      </c>
      <c r="Z262">
        <f t="shared" ca="1" si="172"/>
        <v>5.0064360759738982</v>
      </c>
      <c r="AA262">
        <f t="shared" ca="1" si="172"/>
        <v>5.1924978768027534</v>
      </c>
      <c r="AB262">
        <f t="shared" ca="1" si="172"/>
        <v>5.371684218707669</v>
      </c>
      <c r="AC262">
        <f t="shared" ca="1" si="172"/>
        <v>5.5723018013029142</v>
      </c>
      <c r="AD262">
        <f t="shared" ca="1" si="172"/>
        <v>5.7823346379057803</v>
      </c>
      <c r="AE262">
        <f t="shared" ca="1" si="172"/>
        <v>5.9998892845504272</v>
      </c>
      <c r="AF262">
        <f t="shared" ca="1" si="172"/>
        <v>6.231518204033315</v>
      </c>
      <c r="AG262">
        <f t="shared" ca="1" si="172"/>
        <v>6.5457822753827637</v>
      </c>
      <c r="AH262">
        <f t="shared" ca="1" si="172"/>
        <v>6.8417563298697441</v>
      </c>
      <c r="AI262">
        <f t="shared" ca="1" si="172"/>
        <v>7.067184720470312</v>
      </c>
      <c r="AJ262">
        <f t="shared" ca="1" si="172"/>
        <v>7.2906208417369562</v>
      </c>
      <c r="AK262">
        <f t="shared" ca="1" si="172"/>
        <v>7.5177714708646688</v>
      </c>
      <c r="AL262">
        <f t="shared" ca="1" si="172"/>
        <v>7.7565782067476015</v>
      </c>
      <c r="AM262">
        <f t="shared" ca="1" si="172"/>
        <v>9.2360661378087681</v>
      </c>
      <c r="AN262">
        <f t="shared" ca="1" si="172"/>
        <v>11.119281960019784</v>
      </c>
      <c r="AO262">
        <f t="shared" ca="1" si="172"/>
        <v>14.414697731433609</v>
      </c>
      <c r="AP262">
        <f t="shared" ca="1" si="172"/>
        <v>17.777401484705813</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0" width="8.6640625" style="34" bestFit="1" customWidth="1"/>
    <col min="11" max="12" width="13.109375" hidden="1" customWidth="1"/>
    <col min="13" max="13" width="13.33203125" customWidth="1"/>
    <col min="14" max="15" width="13.109375" customWidth="1"/>
    <col min="16" max="16" width="12.109375" customWidth="1"/>
    <col min="17" max="17" width="13.109375" customWidth="1"/>
    <col min="18" max="18" width="13.109375" bestFit="1" customWidth="1"/>
    <col min="19" max="20" width="13.109375" customWidth="1"/>
    <col min="21" max="22" width="13" customWidth="1"/>
    <col min="23" max="23" width="13" bestFit="1" customWidth="1"/>
    <col min="24" max="27" width="13" customWidth="1"/>
    <col min="28" max="28" width="8.44140625" bestFit="1" customWidth="1"/>
    <col min="29" max="32" width="8.44140625" hidden="1" customWidth="1"/>
    <col min="33" max="33" width="8.44140625" bestFit="1" customWidth="1"/>
    <col min="34" max="37" width="8.44140625" hidden="1" customWidth="1"/>
    <col min="38" max="40" width="8.44140625" bestFit="1" customWidth="1"/>
    <col min="41" max="42" width="8.44140625" hidden="1" customWidth="1"/>
    <col min="43" max="48" width="6.44140625" customWidth="1"/>
    <col min="54" max="54" width="10.44140625" bestFit="1" customWidth="1"/>
  </cols>
  <sheetData>
    <row r="1" spans="1:54">
      <c r="A1" t="str">
        <f>IF(RES,"TS DATA","")</f>
        <v>TS DATA</v>
      </c>
      <c r="B1" t="s">
        <v>17</v>
      </c>
      <c r="J1" s="33"/>
    </row>
    <row r="2" spans="1:54" ht="15" thickBot="1">
      <c r="A2" t="s">
        <v>16</v>
      </c>
      <c r="B2" s="311" t="s">
        <v>197</v>
      </c>
      <c r="C2" s="311"/>
      <c r="I2" s="109"/>
      <c r="J2"/>
      <c r="BB2" t="s">
        <v>295</v>
      </c>
    </row>
    <row r="3" spans="1:54" ht="1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5.6"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0.52171262870335378</v>
      </c>
      <c r="T17" s="170">
        <f t="shared" si="5"/>
        <v>0.51339081966678324</v>
      </c>
      <c r="U17" s="170">
        <f t="shared" si="5"/>
        <v>0.50549257653806901</v>
      </c>
      <c r="V17" s="170">
        <f t="shared" si="5"/>
        <v>0.49683521032729266</v>
      </c>
      <c r="W17" s="170">
        <f t="shared" si="5"/>
        <v>0.4878391159239821</v>
      </c>
      <c r="X17" s="170">
        <f t="shared" si="5"/>
        <v>0.47894979990423747</v>
      </c>
      <c r="Y17" s="170">
        <f t="shared" si="5"/>
        <v>0.47016168945335035</v>
      </c>
      <c r="Z17" s="170">
        <f t="shared" si="5"/>
        <v>0.46029906217071764</v>
      </c>
      <c r="AA17" s="170">
        <f t="shared" si="5"/>
        <v>0.44843801637803166</v>
      </c>
      <c r="AB17" s="170">
        <f t="shared" si="5"/>
        <v>0.43579819660139751</v>
      </c>
      <c r="AC17" s="170">
        <f t="shared" si="5"/>
        <v>0.42272838832128745</v>
      </c>
      <c r="AD17" s="170">
        <f t="shared" si="5"/>
        <v>0.40942375554987015</v>
      </c>
      <c r="AE17" s="170">
        <f t="shared" si="5"/>
        <v>0.39637595994185043</v>
      </c>
      <c r="AF17" s="170">
        <f t="shared" si="5"/>
        <v>0.38364337194773102</v>
      </c>
      <c r="AG17" s="170">
        <f t="shared" si="5"/>
        <v>0.37196086900255243</v>
      </c>
      <c r="AH17" s="170">
        <f t="shared" si="5"/>
        <v>0.36120948012139642</v>
      </c>
      <c r="AI17" s="170">
        <f t="shared" si="5"/>
        <v>0.35000885849122143</v>
      </c>
      <c r="AJ17" s="170">
        <f t="shared" si="5"/>
        <v>0.3386303235909246</v>
      </c>
      <c r="AK17" s="170">
        <f t="shared" si="5"/>
        <v>0.32796917439093048</v>
      </c>
      <c r="AL17" s="170">
        <f t="shared" si="5"/>
        <v>0.3176899510727268</v>
      </c>
      <c r="AM17" s="170">
        <f t="shared" si="5"/>
        <v>0.27031529470031401</v>
      </c>
      <c r="AN17" s="170">
        <f t="shared" si="5"/>
        <v>0.22827483905921503</v>
      </c>
      <c r="AO17" s="170">
        <f t="shared" si="5"/>
        <v>0.22827483905921503</v>
      </c>
      <c r="AP17" s="170">
        <f t="shared" si="5"/>
        <v>0.22827483905921503</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0.27828737129664621</v>
      </c>
      <c r="T18" s="170">
        <f t="shared" si="6"/>
        <v>0.28660918033321675</v>
      </c>
      <c r="U18" s="170">
        <f t="shared" si="6"/>
        <v>0.29450742346193104</v>
      </c>
      <c r="V18" s="170">
        <f t="shared" si="6"/>
        <v>0.30065464126893815</v>
      </c>
      <c r="W18" s="170">
        <f t="shared" si="6"/>
        <v>0.30347806478609896</v>
      </c>
      <c r="X18" s="170">
        <f t="shared" si="6"/>
        <v>0.30604605446620831</v>
      </c>
      <c r="Y18" s="170">
        <f t="shared" si="6"/>
        <v>0.30856969478380802</v>
      </c>
      <c r="Z18" s="170">
        <f t="shared" si="6"/>
        <v>0.31101432388217742</v>
      </c>
      <c r="AA18" s="170">
        <f t="shared" si="6"/>
        <v>0.31328324048362843</v>
      </c>
      <c r="AB18" s="170">
        <f t="shared" si="6"/>
        <v>0.31641724523493941</v>
      </c>
      <c r="AC18" s="170">
        <f t="shared" si="6"/>
        <v>0.31926393000733688</v>
      </c>
      <c r="AD18" s="170">
        <f t="shared" si="6"/>
        <v>0.32258240101717411</v>
      </c>
      <c r="AE18" s="170">
        <f t="shared" si="6"/>
        <v>0.32564560107919932</v>
      </c>
      <c r="AF18" s="170">
        <f t="shared" si="6"/>
        <v>0.3286168571315331</v>
      </c>
      <c r="AG18" s="170">
        <f t="shared" si="6"/>
        <v>0.33222877597315004</v>
      </c>
      <c r="AH18" s="170">
        <f t="shared" si="6"/>
        <v>0.3348875783616016</v>
      </c>
      <c r="AI18" s="170">
        <f t="shared" si="6"/>
        <v>0.33708748105937175</v>
      </c>
      <c r="AJ18" s="170">
        <f t="shared" si="6"/>
        <v>0.33990612700811862</v>
      </c>
      <c r="AK18" s="170">
        <f t="shared" si="6"/>
        <v>0.34221495929321971</v>
      </c>
      <c r="AL18" s="170">
        <f t="shared" si="6"/>
        <v>0.34480019459320288</v>
      </c>
      <c r="AM18" s="170">
        <f t="shared" si="6"/>
        <v>0.35493443992440843</v>
      </c>
      <c r="AN18" s="170">
        <f t="shared" si="6"/>
        <v>0.36456791194008942</v>
      </c>
      <c r="AO18" s="170">
        <f t="shared" si="6"/>
        <v>0.36456791194008942</v>
      </c>
      <c r="AP18" s="170">
        <f t="shared" si="6"/>
        <v>0.36456791194008942</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0.20000000000000004</v>
      </c>
      <c r="U19" s="170">
        <f t="shared" si="7"/>
        <v>0.20000000000000007</v>
      </c>
      <c r="V19" s="170">
        <f t="shared" si="7"/>
        <v>0.20251014840376924</v>
      </c>
      <c r="W19" s="170">
        <f t="shared" si="7"/>
        <v>0.20868281928991897</v>
      </c>
      <c r="X19" s="170">
        <f t="shared" si="7"/>
        <v>0.21500414562955408</v>
      </c>
      <c r="Y19" s="170">
        <f t="shared" si="7"/>
        <v>0.2212686157628416</v>
      </c>
      <c r="Z19" s="170">
        <f t="shared" si="7"/>
        <v>0.22868661394710499</v>
      </c>
      <c r="AA19" s="170">
        <f t="shared" si="7"/>
        <v>0.23827874313833999</v>
      </c>
      <c r="AB19" s="170">
        <f t="shared" si="7"/>
        <v>0.24778455816366304</v>
      </c>
      <c r="AC19" s="170">
        <f t="shared" si="7"/>
        <v>0.25800768167137578</v>
      </c>
      <c r="AD19" s="170">
        <f t="shared" si="7"/>
        <v>0.26799384343295568</v>
      </c>
      <c r="AE19" s="170">
        <f t="shared" si="7"/>
        <v>0.27797843897895019</v>
      </c>
      <c r="AF19" s="170">
        <f t="shared" si="7"/>
        <v>0.28773977092073594</v>
      </c>
      <c r="AG19" s="170">
        <f t="shared" si="7"/>
        <v>0.29581035502429764</v>
      </c>
      <c r="AH19" s="170">
        <f t="shared" si="7"/>
        <v>0.30390294151700192</v>
      </c>
      <c r="AI19" s="170">
        <f t="shared" si="7"/>
        <v>0.31290366044940682</v>
      </c>
      <c r="AJ19" s="170">
        <f t="shared" si="7"/>
        <v>0.32146354940095678</v>
      </c>
      <c r="AK19" s="170">
        <f t="shared" si="7"/>
        <v>0.32981586631584986</v>
      </c>
      <c r="AL19" s="170">
        <f t="shared" si="7"/>
        <v>0.33750985433407038</v>
      </c>
      <c r="AM19" s="170">
        <f t="shared" si="7"/>
        <v>0.37475026537527767</v>
      </c>
      <c r="AN19" s="170">
        <f t="shared" si="7"/>
        <v>0.40715724900069566</v>
      </c>
      <c r="AO19" s="170">
        <f t="shared" si="7"/>
        <v>0.40715724900069566</v>
      </c>
      <c r="AP19" s="170">
        <f t="shared" si="7"/>
        <v>0.40715724900069566</v>
      </c>
      <c r="AQ19" s="170"/>
      <c r="AR19" s="170"/>
      <c r="AS19" s="170"/>
      <c r="AT19" s="170"/>
      <c r="AU19" s="170"/>
      <c r="AV19" s="170"/>
    </row>
    <row r="20" spans="1:48">
      <c r="A20" t="s">
        <v>16</v>
      </c>
      <c r="K20" s="2"/>
      <c r="Q20" s="2"/>
    </row>
    <row r="21" spans="1:48" ht="1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28.743545076879471</v>
      </c>
      <c r="H22" s="6">
        <f t="shared" si="8"/>
        <v>22.6752174709409</v>
      </c>
      <c r="I22" s="18">
        <f t="shared" si="8"/>
        <v>17.238838523063443</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31.298365136223083</v>
      </c>
      <c r="T22" s="6" cm="1">
        <f t="array" ref="T22">INDEX(Drivers!$C$34:$AG$36,$B22,T$21)</f>
        <v>31.153753097294636</v>
      </c>
      <c r="U22" s="6" cm="1">
        <f t="array" ref="U22">INDEX(Drivers!$C$34:$AG$36,$B22,U$21)</f>
        <v>31.027660381969891</v>
      </c>
      <c r="V22" s="6" cm="1">
        <f t="array" ref="V22">INDEX(Drivers!$C$34:$AG$36,$B22,V$21)</f>
        <v>30.847401439112307</v>
      </c>
      <c r="W22" s="6" cm="1">
        <f t="array" ref="W22">INDEX(Drivers!$C$34:$AG$36,$B22,W$21)</f>
        <v>30.637604864534993</v>
      </c>
      <c r="X22" s="6" cm="1">
        <f t="array" ref="X22">INDEX(Drivers!$C$34:$AG$36,$B22,X$21)</f>
        <v>30.375506555266938</v>
      </c>
      <c r="Y22" s="6" cm="1">
        <f t="array" ref="Y22">INDEX(Drivers!$C$34:$AG$36,$B22,Y$21)</f>
        <v>30.111758142768284</v>
      </c>
      <c r="Z22" s="6" cm="1">
        <f t="array" ref="Z22">INDEX(Drivers!$C$34:$AG$36,$B22,Z$21)</f>
        <v>29.770375156714373</v>
      </c>
      <c r="AA22" s="6" cm="1">
        <f t="array" ref="AA22">INDEX(Drivers!$C$34:$AG$36,$B22,AA$21)</f>
        <v>29.288827253384579</v>
      </c>
      <c r="AB22" s="6" cm="1">
        <f t="array" ref="AB22">INDEX(Drivers!$C$34:$AG$36,$B22,AB$21)</f>
        <v>28.743545076879471</v>
      </c>
      <c r="AC22" s="6" cm="1">
        <f t="array" ref="AC22">INDEX(Drivers!$C$34:$AG$36,$B22,AC$21)</f>
        <v>28.119460020599877</v>
      </c>
      <c r="AD22" s="6" cm="1">
        <f t="array" ref="AD22">INDEX(Drivers!$C$34:$AG$36,$B22,AD$21)</f>
        <v>27.4668756473333</v>
      </c>
      <c r="AE22" s="6" cm="1">
        <f t="array" ref="AE22">INDEX(Drivers!$C$34:$AG$36,$B22,AE$21)</f>
        <v>26.81848196052086</v>
      </c>
      <c r="AF22" s="6" cm="1">
        <f t="array" ref="AF22">INDEX(Drivers!$C$34:$AG$36,$B22,AF$21)</f>
        <v>26.178529325313058</v>
      </c>
      <c r="AG22" s="6" cm="1">
        <f t="array" ref="AG22">INDEX(Drivers!$C$34:$AG$36,$B22,AG$21)</f>
        <v>25.597966116825795</v>
      </c>
      <c r="AH22" s="6" cm="1">
        <f t="array" ref="AH22">INDEX(Drivers!$C$34:$AG$36,$B22,AH$21)</f>
        <v>25.040056337424321</v>
      </c>
      <c r="AI22" s="6" cm="1">
        <f t="array" ref="AI22">INDEX(Drivers!$C$34:$AG$36,$B22,AI$21)</f>
        <v>24.441235361856869</v>
      </c>
      <c r="AJ22" s="6" cm="1">
        <f t="array" ref="AJ22">INDEX(Drivers!$C$34:$AG$36,$B22,AJ$21)</f>
        <v>23.819789432745662</v>
      </c>
      <c r="AK22" s="6" cm="1">
        <f t="array" ref="AK22">INDEX(Drivers!$C$34:$AG$36,$B22,AK$21)</f>
        <v>23.238765542693638</v>
      </c>
      <c r="AL22" s="6" cm="1">
        <f t="array" ref="AL22">INDEX(Drivers!$C$34:$AG$36,$B22,AL$21)</f>
        <v>22.6752174709409</v>
      </c>
      <c r="AM22" s="6" cm="1">
        <f t="array" ref="AM22">INDEX(Drivers!$C$34:$AG$36,$B22,AM$21)</f>
        <v>19.900489272693314</v>
      </c>
      <c r="AN22" s="6" cm="1">
        <f t="array" ref="AN22">INDEX(Drivers!$C$34:$AG$36,$B22,AN$21)</f>
        <v>17.238838523063443</v>
      </c>
      <c r="AO22" s="6">
        <f t="shared" ref="AO22:AP24" si="9">AN22</f>
        <v>17.238838523063443</v>
      </c>
      <c r="AP22" s="6">
        <f t="shared" si="9"/>
        <v>17.238838523063443</v>
      </c>
      <c r="AQ22" s="6"/>
      <c r="AR22" s="6"/>
      <c r="AS22" s="6"/>
      <c r="AT22" s="6"/>
      <c r="AU22" s="6"/>
      <c r="AV22" s="6"/>
    </row>
    <row r="23" spans="1:48">
      <c r="A23" t="s">
        <v>16</v>
      </c>
      <c r="B23">
        <v>2</v>
      </c>
      <c r="C23" t="s">
        <v>8</v>
      </c>
      <c r="D23" t="s">
        <v>47</v>
      </c>
      <c r="E23" s="6">
        <f t="shared" si="8"/>
        <v>15.697629864621025</v>
      </c>
      <c r="F23" s="6">
        <f t="shared" si="8"/>
        <v>19.311259441517389</v>
      </c>
      <c r="G23" s="6">
        <f t="shared" si="8"/>
        <v>20.869644304267737</v>
      </c>
      <c r="H23" s="6">
        <f t="shared" si="8"/>
        <v>24.6102193979494</v>
      </c>
      <c r="I23" s="18">
        <f t="shared" si="8"/>
        <v>27.531406398211683</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16.694899223140329</v>
      </c>
      <c r="T23" s="6" cm="1">
        <f t="array" ref="T23">INDEX(Drivers!$C$34:$AG$36,$B23,T$21)</f>
        <v>17.392113955824868</v>
      </c>
      <c r="U23" s="6" cm="1">
        <f t="array" ref="U23">INDEX(Drivers!$C$34:$AG$36,$B23,U$21)</f>
        <v>18.077172127289604</v>
      </c>
      <c r="V23" s="6" cm="1">
        <f t="array" ref="V23">INDEX(Drivers!$C$34:$AG$36,$B23,V$21)</f>
        <v>18.666982977405468</v>
      </c>
      <c r="W23" s="6" cm="1">
        <f t="array" ref="W23">INDEX(Drivers!$C$34:$AG$36,$B23,W$21)</f>
        <v>19.059236396736775</v>
      </c>
      <c r="X23" s="6" cm="1">
        <f t="array" ref="X23">INDEX(Drivers!$C$34:$AG$36,$B23,X$21)</f>
        <v>19.409766817964265</v>
      </c>
      <c r="Y23" s="6" cm="1">
        <f t="array" ref="Y23">INDEX(Drivers!$C$34:$AG$36,$B23,Y$21)</f>
        <v>19.762511978211212</v>
      </c>
      <c r="Z23" s="6" cm="1">
        <f t="array" ref="Z23">INDEX(Drivers!$C$34:$AG$36,$B23,Z$21)</f>
        <v>20.115211743903732</v>
      </c>
      <c r="AA23" s="6" cm="1">
        <f t="array" ref="AA23">INDEX(Drivers!$C$34:$AG$36,$B23,AA$21)</f>
        <v>20.461464855313359</v>
      </c>
      <c r="AB23" s="6" cm="1">
        <f t="array" ref="AB23">INDEX(Drivers!$C$34:$AG$36,$B23,AB$21)</f>
        <v>20.869644304267737</v>
      </c>
      <c r="AC23" s="6" cm="1">
        <f t="array" ref="AC23">INDEX(Drivers!$C$34:$AG$36,$B23,AC$21)</f>
        <v>21.237110077967344</v>
      </c>
      <c r="AD23" s="6" cm="1">
        <f t="array" ref="AD23">INDEX(Drivers!$C$34:$AG$36,$B23,AD$21)</f>
        <v>21.640978508580179</v>
      </c>
      <c r="AE23" s="6" cm="1">
        <f t="array" ref="AE23">INDEX(Drivers!$C$34:$AG$36,$B23,AE$21)</f>
        <v>22.03292217657873</v>
      </c>
      <c r="AF23" s="6" cm="1">
        <f t="array" ref="AF23">INDEX(Drivers!$C$34:$AG$36,$B23,AF$21)</f>
        <v>22.423705608504857</v>
      </c>
      <c r="AG23" s="6" cm="1">
        <f t="array" ref="AG23">INDEX(Drivers!$C$34:$AG$36,$B23,AG$21)</f>
        <v>22.863644160205588</v>
      </c>
      <c r="AH23" s="6" cm="1">
        <f t="array" ref="AH23">INDEX(Drivers!$C$34:$AG$36,$B23,AH$21)</f>
        <v>23.215348130009893</v>
      </c>
      <c r="AI23" s="6" cm="1">
        <f t="array" ref="AI23">INDEX(Drivers!$C$34:$AG$36,$B23,AI$21)</f>
        <v>23.538931264833149</v>
      </c>
      <c r="AJ23" s="6" cm="1">
        <f t="array" ref="AJ23">INDEX(Drivers!$C$34:$AG$36,$B23,AJ$21)</f>
        <v>23.909531451218438</v>
      </c>
      <c r="AK23" s="6" cm="1">
        <f t="array" ref="AK23">INDEX(Drivers!$C$34:$AG$36,$B23,AK$21)</f>
        <v>24.248172771073389</v>
      </c>
      <c r="AL23" s="6" cm="1">
        <f t="array" ref="AL23">INDEX(Drivers!$C$34:$AG$36,$B23,AL$21)</f>
        <v>24.6102193979494</v>
      </c>
      <c r="AM23" s="6" cm="1">
        <f t="array" ref="AM23">INDEX(Drivers!$C$34:$AG$36,$B23,AM$21)</f>
        <v>26.130112326999207</v>
      </c>
      <c r="AN23" s="6" cm="1">
        <f t="array" ref="AN23">INDEX(Drivers!$C$34:$AG$36,$B23,AN$21)</f>
        <v>27.531406398211683</v>
      </c>
      <c r="AO23" s="6">
        <f t="shared" si="9"/>
        <v>27.531406398211683</v>
      </c>
      <c r="AP23" s="6">
        <f t="shared" si="9"/>
        <v>27.531406398211683</v>
      </c>
      <c r="AQ23" s="6"/>
      <c r="AR23" s="6"/>
      <c r="AS23" s="6"/>
      <c r="AT23" s="6"/>
      <c r="AU23" s="6"/>
      <c r="AV23" s="6"/>
    </row>
    <row r="24" spans="1:48">
      <c r="A24" t="s">
        <v>16</v>
      </c>
      <c r="B24">
        <v>3</v>
      </c>
      <c r="C24" t="s">
        <v>406</v>
      </c>
      <c r="D24" t="s">
        <v>47</v>
      </c>
      <c r="E24" s="6">
        <f t="shared" si="8"/>
        <v>10.465086576414015</v>
      </c>
      <c r="F24" s="6">
        <f t="shared" si="8"/>
        <v>11.858701524628284</v>
      </c>
      <c r="G24" s="6">
        <f t="shared" si="8"/>
        <v>16.342900618852795</v>
      </c>
      <c r="H24" s="6">
        <f t="shared" si="8"/>
        <v>24.089869131109698</v>
      </c>
      <c r="I24" s="18">
        <f t="shared" si="8"/>
        <v>30.747664078724871</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11.998316089840852</v>
      </c>
      <c r="T24" s="6" cm="1">
        <f t="array" ref="T24">INDEX(Drivers!$C$34:$AG$36,$B24,T$21)</f>
        <v>12.136466763279879</v>
      </c>
      <c r="U24" s="6" cm="1">
        <f t="array" ref="U24">INDEX(Drivers!$C$34:$AG$36,$B24,U$21)</f>
        <v>12.276208127314877</v>
      </c>
      <c r="V24" s="6" cm="1">
        <f t="array" ref="V24">INDEX(Drivers!$C$34:$AG$36,$B24,V$21)</f>
        <v>12.573408070635923</v>
      </c>
      <c r="W24" s="6" cm="1">
        <f t="array" ref="W24">INDEX(Drivers!$C$34:$AG$36,$B24,W$21)</f>
        <v>13.105840738728251</v>
      </c>
      <c r="X24" s="6" cm="1">
        <f t="array" ref="X24">INDEX(Drivers!$C$34:$AG$36,$B24,X$21)</f>
        <v>13.63579196877394</v>
      </c>
      <c r="Y24" s="6" cm="1">
        <f t="array" ref="Y24">INDEX(Drivers!$C$34:$AG$36,$B24,Y$21)</f>
        <v>14.1712674424463</v>
      </c>
      <c r="Z24" s="6" cm="1">
        <f t="array" ref="Z24">INDEX(Drivers!$C$34:$AG$36,$B24,Z$21)</f>
        <v>14.79057171747835</v>
      </c>
      <c r="AA24" s="6" cm="1">
        <f t="array" ref="AA24">INDEX(Drivers!$C$34:$AG$36,$B24,AA$21)</f>
        <v>15.562696941485985</v>
      </c>
      <c r="AB24" s="6" cm="1">
        <f t="array" ref="AB24">INDEX(Drivers!$C$34:$AG$36,$B24,AB$21)</f>
        <v>16.342900618852795</v>
      </c>
      <c r="AC24" s="6" cm="1">
        <f t="array" ref="AC24">INDEX(Drivers!$C$34:$AG$36,$B24,AC$21)</f>
        <v>17.16240709212045</v>
      </c>
      <c r="AD24" s="6" cm="1">
        <f t="array" ref="AD24">INDEX(Drivers!$C$34:$AG$36,$B24,AD$21)</f>
        <v>17.978814057669641</v>
      </c>
      <c r="AE24" s="6" cm="1">
        <f t="array" ref="AE24">INDEX(Drivers!$C$34:$AG$36,$B24,AE$21)</f>
        <v>18.807799928795859</v>
      </c>
      <c r="AF24" s="6" cm="1">
        <f t="array" ref="AF24">INDEX(Drivers!$C$34:$AG$36,$B24,AF$21)</f>
        <v>19.634391160897252</v>
      </c>
      <c r="AG24" s="6" cm="1">
        <f t="array" ref="AG24">INDEX(Drivers!$C$34:$AG$36,$B24,AG$21)</f>
        <v>20.357365722968616</v>
      </c>
      <c r="AH24" s="6" cm="1">
        <f t="array" ref="AH24">INDEX(Drivers!$C$34:$AG$36,$B24,AH$21)</f>
        <v>21.067406021949338</v>
      </c>
      <c r="AI24" s="6" cm="1">
        <f t="array" ref="AI24">INDEX(Drivers!$C$34:$AG$36,$B24,AI$21)</f>
        <v>21.850167003194034</v>
      </c>
      <c r="AJ24" s="6" cm="1">
        <f t="array" ref="AJ24">INDEX(Drivers!$C$34:$AG$36,$B24,AJ$21)</f>
        <v>22.612251542729346</v>
      </c>
      <c r="AK24" s="6" cm="1">
        <f t="array" ref="AK24">INDEX(Drivers!$C$34:$AG$36,$B24,AK$21)</f>
        <v>23.369615768945796</v>
      </c>
      <c r="AL24" s="6" cm="1">
        <f t="array" ref="AL24">INDEX(Drivers!$C$34:$AG$36,$B24,AL$21)</f>
        <v>24.089869131109698</v>
      </c>
      <c r="AM24" s="6" cm="1">
        <f t="array" ref="AM24">INDEX(Drivers!$C$34:$AG$36,$B24,AM$21)</f>
        <v>27.588944400307447</v>
      </c>
      <c r="AN24" s="6" cm="1">
        <f t="array" ref="AN24">INDEX(Drivers!$C$34:$AG$36,$B24,AN$21)</f>
        <v>30.747664078724871</v>
      </c>
      <c r="AO24" s="6">
        <f t="shared" si="9"/>
        <v>30.747664078724871</v>
      </c>
      <c r="AP24" s="6">
        <f t="shared" si="9"/>
        <v>30.747664078724871</v>
      </c>
      <c r="AQ24" s="6"/>
      <c r="AR24" s="6"/>
      <c r="AS24" s="6"/>
      <c r="AT24" s="6"/>
      <c r="AU24" s="6"/>
      <c r="AV24" s="6"/>
    </row>
    <row r="25" spans="1:48">
      <c r="A25" t="s">
        <v>16</v>
      </c>
      <c r="E25" s="39">
        <f t="shared" ref="E25:AP25" si="10">SUM(E22:E24)</f>
        <v>52.325432882070082</v>
      </c>
      <c r="F25" s="39">
        <f t="shared" si="10"/>
        <v>58.168226593121446</v>
      </c>
      <c r="G25" s="39">
        <f t="shared" si="10"/>
        <v>65.956090000000003</v>
      </c>
      <c r="H25" s="39">
        <f t="shared" si="10"/>
        <v>71.375305999999995</v>
      </c>
      <c r="I25" s="39">
        <f t="shared" si="10"/>
        <v>75.517908999999989</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59.991580449204264</v>
      </c>
      <c r="T25" s="39">
        <f t="shared" si="10"/>
        <v>60.682333816399385</v>
      </c>
      <c r="U25" s="39">
        <f t="shared" si="10"/>
        <v>61.381040636574369</v>
      </c>
      <c r="V25" s="39">
        <f t="shared" si="10"/>
        <v>62.087792487153692</v>
      </c>
      <c r="W25" s="39">
        <f t="shared" si="10"/>
        <v>62.802682000000019</v>
      </c>
      <c r="X25" s="39">
        <f t="shared" si="10"/>
        <v>63.42106534200515</v>
      </c>
      <c r="Y25" s="39">
        <f t="shared" si="10"/>
        <v>64.045537563425796</v>
      </c>
      <c r="Z25" s="39">
        <f t="shared" si="10"/>
        <v>64.676158618096451</v>
      </c>
      <c r="AA25" s="39">
        <f t="shared" si="10"/>
        <v>65.312989050183916</v>
      </c>
      <c r="AB25" s="39">
        <f t="shared" si="10"/>
        <v>65.956090000000003</v>
      </c>
      <c r="AC25" s="39">
        <f t="shared" si="10"/>
        <v>66.518977190687664</v>
      </c>
      <c r="AD25" s="39">
        <f t="shared" si="10"/>
        <v>67.086668213583124</v>
      </c>
      <c r="AE25" s="39">
        <f t="shared" si="10"/>
        <v>67.659204065895452</v>
      </c>
      <c r="AF25" s="39">
        <f t="shared" si="10"/>
        <v>68.236626094715163</v>
      </c>
      <c r="AG25" s="39">
        <f t="shared" si="10"/>
        <v>68.818975999999992</v>
      </c>
      <c r="AH25" s="39">
        <f t="shared" si="10"/>
        <v>69.322810489383556</v>
      </c>
      <c r="AI25" s="39">
        <f t="shared" si="10"/>
        <v>69.830333629884052</v>
      </c>
      <c r="AJ25" s="39">
        <f t="shared" si="10"/>
        <v>70.341572426693446</v>
      </c>
      <c r="AK25" s="39">
        <f t="shared" si="10"/>
        <v>70.856554082712819</v>
      </c>
      <c r="AL25" s="39">
        <f t="shared" si="10"/>
        <v>71.375305999999995</v>
      </c>
      <c r="AM25" s="39">
        <f t="shared" si="10"/>
        <v>73.619545999999957</v>
      </c>
      <c r="AN25" s="39">
        <f t="shared" si="10"/>
        <v>75.517908999999989</v>
      </c>
      <c r="AO25" s="39">
        <f t="shared" si="10"/>
        <v>75.517908999999989</v>
      </c>
      <c r="AP25" s="39">
        <f t="shared" si="10"/>
        <v>75.517908999999989</v>
      </c>
      <c r="AQ25" s="39"/>
      <c r="AR25" s="39"/>
      <c r="AS25" s="39"/>
      <c r="AT25" s="39"/>
      <c r="AU25" s="39"/>
      <c r="AV25" s="39"/>
    </row>
    <row r="26" spans="1:48">
      <c r="A26" t="s">
        <v>16</v>
      </c>
      <c r="J26" s="36"/>
      <c r="K26" s="3"/>
      <c r="L26" s="3"/>
    </row>
    <row r="27" spans="1:48">
      <c r="A27" t="s">
        <v>16</v>
      </c>
      <c r="J27" s="36"/>
      <c r="K27" s="3"/>
      <c r="L27" s="3"/>
    </row>
    <row r="28" spans="1:48" ht="1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0.91880940824804336</v>
      </c>
      <c r="H31" s="68">
        <f>(H29*H22+H30*H23+H24)/H25</f>
        <v>0.95099099516306718</v>
      </c>
      <c r="I31" s="68">
        <f>(I29*I22+I30*I23+I24)/I25</f>
        <v>0.98858625804703937</v>
      </c>
      <c r="J31" s="276"/>
    </row>
    <row r="32" spans="1:48">
      <c r="A32" t="s">
        <v>16</v>
      </c>
    </row>
    <row r="33" spans="1:48" ht="1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28.743545076879471</v>
      </c>
      <c r="H34" s="6">
        <f t="shared" si="11"/>
        <v>22.6752174709409</v>
      </c>
      <c r="I34" s="6">
        <f t="shared" si="11"/>
        <v>17.238838523063443</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31.298365136223083</v>
      </c>
      <c r="T34" s="6">
        <f t="shared" si="11"/>
        <v>31.153753097294636</v>
      </c>
      <c r="U34" s="6">
        <f t="shared" si="11"/>
        <v>31.027660381969891</v>
      </c>
      <c r="V34" s="6">
        <f t="shared" si="11"/>
        <v>30.847401439112307</v>
      </c>
      <c r="W34" s="6">
        <f t="shared" si="11"/>
        <v>30.637604864534993</v>
      </c>
      <c r="X34" s="6">
        <f t="shared" si="11"/>
        <v>30.375506555266938</v>
      </c>
      <c r="Y34" s="6">
        <f t="shared" si="11"/>
        <v>30.111758142768284</v>
      </c>
      <c r="Z34" s="6">
        <f t="shared" si="11"/>
        <v>29.770375156714373</v>
      </c>
      <c r="AA34" s="6">
        <f t="shared" si="11"/>
        <v>29.288827253384579</v>
      </c>
      <c r="AB34" s="6">
        <f t="shared" si="11"/>
        <v>28.743545076879471</v>
      </c>
      <c r="AC34" s="6">
        <f t="shared" si="11"/>
        <v>28.119460020599877</v>
      </c>
      <c r="AD34" s="6">
        <f t="shared" si="11"/>
        <v>27.4668756473333</v>
      </c>
      <c r="AE34" s="6">
        <f t="shared" si="11"/>
        <v>26.81848196052086</v>
      </c>
      <c r="AF34" s="6">
        <f t="shared" si="11"/>
        <v>26.178529325313058</v>
      </c>
      <c r="AG34" s="6">
        <f t="shared" si="11"/>
        <v>25.597966116825795</v>
      </c>
      <c r="AH34" s="6">
        <f t="shared" si="11"/>
        <v>25.040056337424321</v>
      </c>
      <c r="AI34" s="6">
        <f t="shared" si="11"/>
        <v>24.441235361856869</v>
      </c>
      <c r="AJ34" s="6">
        <f t="shared" si="11"/>
        <v>23.819789432745662</v>
      </c>
      <c r="AK34" s="6">
        <f t="shared" si="11"/>
        <v>23.238765542693638</v>
      </c>
      <c r="AL34" s="6">
        <f t="shared" si="11"/>
        <v>22.6752174709409</v>
      </c>
      <c r="AM34" s="6">
        <f t="shared" si="11"/>
        <v>19.900489272693314</v>
      </c>
      <c r="AN34" s="6">
        <f t="shared" si="11"/>
        <v>17.238838523063443</v>
      </c>
      <c r="AO34" s="6">
        <f t="shared" si="11"/>
        <v>17.238838523063443</v>
      </c>
      <c r="AP34" s="6">
        <f t="shared" si="11"/>
        <v>17.238838523063443</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20.869644304267737</v>
      </c>
      <c r="H35" s="6">
        <f t="shared" si="12"/>
        <v>24.6102193979494</v>
      </c>
      <c r="I35" s="6">
        <f t="shared" si="12"/>
        <v>27.531406398211683</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16.694899223140329</v>
      </c>
      <c r="T35" s="6">
        <f t="shared" si="12"/>
        <v>17.392113955824868</v>
      </c>
      <c r="U35" s="6">
        <f t="shared" si="12"/>
        <v>18.077172127289604</v>
      </c>
      <c r="V35" s="6">
        <f t="shared" si="12"/>
        <v>18.666982977405468</v>
      </c>
      <c r="W35" s="6">
        <f t="shared" si="12"/>
        <v>19.059236396736775</v>
      </c>
      <c r="X35" s="6">
        <f t="shared" si="12"/>
        <v>19.409766817964265</v>
      </c>
      <c r="Y35" s="6">
        <f t="shared" si="12"/>
        <v>19.762511978211212</v>
      </c>
      <c r="Z35" s="6">
        <f t="shared" si="12"/>
        <v>20.115211743903732</v>
      </c>
      <c r="AA35" s="6">
        <f t="shared" si="12"/>
        <v>20.461464855313359</v>
      </c>
      <c r="AB35" s="6">
        <f t="shared" si="12"/>
        <v>20.869644304267737</v>
      </c>
      <c r="AC35" s="6">
        <f t="shared" si="12"/>
        <v>21.237110077967344</v>
      </c>
      <c r="AD35" s="6">
        <f t="shared" si="12"/>
        <v>21.640978508580179</v>
      </c>
      <c r="AE35" s="6">
        <f t="shared" si="12"/>
        <v>22.03292217657873</v>
      </c>
      <c r="AF35" s="6">
        <f t="shared" si="12"/>
        <v>22.423705608504857</v>
      </c>
      <c r="AG35" s="6">
        <f t="shared" si="12"/>
        <v>22.863644160205588</v>
      </c>
      <c r="AH35" s="6">
        <f t="shared" si="12"/>
        <v>23.215348130009893</v>
      </c>
      <c r="AI35" s="6">
        <f t="shared" si="12"/>
        <v>23.538931264833149</v>
      </c>
      <c r="AJ35" s="6">
        <f t="shared" si="12"/>
        <v>23.909531451218438</v>
      </c>
      <c r="AK35" s="6">
        <f t="shared" si="12"/>
        <v>24.248172771073389</v>
      </c>
      <c r="AL35" s="6">
        <f t="shared" si="12"/>
        <v>24.6102193979494</v>
      </c>
      <c r="AM35" s="6">
        <f t="shared" si="12"/>
        <v>26.130112326999207</v>
      </c>
      <c r="AN35" s="6">
        <f t="shared" si="12"/>
        <v>27.531406398211683</v>
      </c>
      <c r="AO35" s="6">
        <f t="shared" si="12"/>
        <v>27.531406398211683</v>
      </c>
      <c r="AP35" s="6">
        <f t="shared" si="12"/>
        <v>27.531406398211683</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16.342900618852795</v>
      </c>
      <c r="H36" s="6">
        <f t="shared" si="13"/>
        <v>24.089869131109698</v>
      </c>
      <c r="I36" s="6">
        <f t="shared" si="13"/>
        <v>30.747664078724871</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11.998316089840852</v>
      </c>
      <c r="T36" s="6">
        <f t="shared" si="13"/>
        <v>12.136466763279879</v>
      </c>
      <c r="U36" s="6">
        <f t="shared" si="13"/>
        <v>12.276208127314877</v>
      </c>
      <c r="V36" s="6">
        <f t="shared" si="13"/>
        <v>12.573408070635923</v>
      </c>
      <c r="W36" s="6">
        <f t="shared" si="13"/>
        <v>13.105840738728251</v>
      </c>
      <c r="X36" s="6">
        <f t="shared" si="13"/>
        <v>13.63579196877394</v>
      </c>
      <c r="Y36" s="6">
        <f t="shared" si="13"/>
        <v>14.1712674424463</v>
      </c>
      <c r="Z36" s="6">
        <f t="shared" si="13"/>
        <v>14.79057171747835</v>
      </c>
      <c r="AA36" s="6">
        <f t="shared" si="13"/>
        <v>15.562696941485985</v>
      </c>
      <c r="AB36" s="6">
        <f t="shared" si="13"/>
        <v>16.342900618852795</v>
      </c>
      <c r="AC36" s="6">
        <f t="shared" si="13"/>
        <v>17.16240709212045</v>
      </c>
      <c r="AD36" s="6">
        <f t="shared" si="13"/>
        <v>17.978814057669641</v>
      </c>
      <c r="AE36" s="6">
        <f t="shared" si="13"/>
        <v>18.807799928795859</v>
      </c>
      <c r="AF36" s="6">
        <f t="shared" si="13"/>
        <v>19.634391160897252</v>
      </c>
      <c r="AG36" s="6">
        <f t="shared" si="13"/>
        <v>20.357365722968616</v>
      </c>
      <c r="AH36" s="6">
        <f t="shared" si="13"/>
        <v>21.067406021949338</v>
      </c>
      <c r="AI36" s="6">
        <f t="shared" si="13"/>
        <v>21.850167003194034</v>
      </c>
      <c r="AJ36" s="6">
        <f t="shared" si="13"/>
        <v>22.612251542729346</v>
      </c>
      <c r="AK36" s="6">
        <f t="shared" si="13"/>
        <v>23.369615768945796</v>
      </c>
      <c r="AL36" s="6">
        <f t="shared" si="13"/>
        <v>24.089869131109698</v>
      </c>
      <c r="AM36" s="6">
        <f t="shared" si="13"/>
        <v>27.588944400307447</v>
      </c>
      <c r="AN36" s="6">
        <f t="shared" si="13"/>
        <v>30.747664078724871</v>
      </c>
      <c r="AO36" s="6">
        <f t="shared" si="13"/>
        <v>30.747664078724871</v>
      </c>
      <c r="AP36" s="6">
        <f t="shared" si="13"/>
        <v>30.747664078724871</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 thickTop="1">
      <c r="A41" t="s">
        <v>16</v>
      </c>
    </row>
    <row r="42" spans="1:48" ht="1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1.3953652492715556</v>
      </c>
      <c r="H45" s="6">
        <f t="shared" si="16"/>
        <v>2.0335573804052478</v>
      </c>
      <c r="I45" s="6">
        <f t="shared" si="16"/>
        <v>2.9500696260475037</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1.0198251518221504</v>
      </c>
      <c r="T45" s="43" cm="1">
        <f t="array" ref="T45">INDEX(Drivers!$C$37:$AG$37,1,T21)/Drivers!$C$37</f>
        <v>1.0404393363285764</v>
      </c>
      <c r="U45" s="43" cm="1">
        <f t="array" ref="U45">INDEX(Drivers!$C$37:$AG$37,1,U21)/Drivers!$C$37</f>
        <v>1.0542089739748579</v>
      </c>
      <c r="V45" s="43" cm="1">
        <f t="array" ref="V45">INDEX(Drivers!$C$37:$AG$37,1,V21)/Drivers!$C$37</f>
        <v>1.2449078357169467</v>
      </c>
      <c r="W45" s="43" cm="1">
        <f t="array" ref="W45">INDEX(Drivers!$C$37:$AG$37,1,W21)/Drivers!$C$37</f>
        <v>1.2632848481938712</v>
      </c>
      <c r="X45" s="43" cm="1">
        <f t="array" ref="X45">INDEX(Drivers!$C$37:$AG$37,1,X21)/Drivers!$C$37</f>
        <v>1.2816618606707955</v>
      </c>
      <c r="Y45" s="43" cm="1">
        <f t="array" ref="Y45">INDEX(Drivers!$C$37:$AG$37,1,Y21)/Drivers!$C$37</f>
        <v>1.3010699263107268</v>
      </c>
      <c r="Z45" s="43" cm="1">
        <f t="array" ref="Z45">INDEX(Drivers!$C$37:$AG$37,1,Z21)/Drivers!$C$37</f>
        <v>1.325427386063357</v>
      </c>
      <c r="AA45" s="43" cm="1">
        <f t="array" ref="AA45">INDEX(Drivers!$C$37:$AG$37,1,AA21)/Drivers!$C$37</f>
        <v>1.3602985429991676</v>
      </c>
      <c r="AB45" s="43" cm="1">
        <f t="array" ref="AB45">INDEX(Drivers!$C$37:$AG$37,1,AB21)/Drivers!$C$37</f>
        <v>1.3953652492715556</v>
      </c>
      <c r="AC45" s="43" cm="1">
        <f t="array" ref="AC45">INDEX(Drivers!$C$37:$AG$37,1,AC21)/Drivers!$C$37</f>
        <v>1.4363276395575864</v>
      </c>
      <c r="AD45" s="43" cm="1">
        <f t="array" ref="AD45">INDEX(Drivers!$C$37:$AG$37,1,AD21)/Drivers!$C$37</f>
        <v>1.4776275041921894</v>
      </c>
      <c r="AE45" s="43" cm="1">
        <f t="array" ref="AE45">INDEX(Drivers!$C$37:$AG$37,1,AE21)/Drivers!$C$37</f>
        <v>1.5216806643043257</v>
      </c>
      <c r="AF45" s="43" cm="1">
        <f t="array" ref="AF45">INDEX(Drivers!$C$37:$AG$37,1,AF21)/Drivers!$C$37</f>
        <v>1.567506326128747</v>
      </c>
      <c r="AG45" s="43" cm="1">
        <f t="array" ref="AG45">INDEX(Drivers!$C$37:$AG$37,1,AG21)/Drivers!$C$37</f>
        <v>1.6030122910655333</v>
      </c>
      <c r="AH45" s="43" cm="1">
        <f t="array" ref="AH45">INDEX(Drivers!$C$37:$AG$37,1,AH21)/Drivers!$C$37</f>
        <v>1.8078003505710378</v>
      </c>
      <c r="AI45" s="43" cm="1">
        <f t="array" ref="AI45">INDEX(Drivers!$C$37:$AG$37,1,AI21)/Drivers!$C$37</f>
        <v>1.8646806142877528</v>
      </c>
      <c r="AJ45" s="43" cm="1">
        <f t="array" ref="AJ45">INDEX(Drivers!$C$37:$AG$37,1,AJ21)/Drivers!$C$37</f>
        <v>1.9195363540342367</v>
      </c>
      <c r="AK45" s="43" cm="1">
        <f t="array" ref="AK45">INDEX(Drivers!$C$37:$AG$37,1,AK21)/Drivers!$C$37</f>
        <v>1.9784875684165193</v>
      </c>
      <c r="AL45" s="43" cm="1">
        <f t="array" ref="AL45">INDEX(Drivers!$C$37:$AG$37,1,AL21)/Drivers!$C$37</f>
        <v>2.0335573804052478</v>
      </c>
      <c r="AM45" s="43" cm="1">
        <f t="array" ref="AM45">INDEX(Drivers!$C$37:$AG$37,1,AM21)/Drivers!$C$37</f>
        <v>2.3591921038916399</v>
      </c>
      <c r="AN45" s="43" cm="1">
        <f t="array" ref="AN45">INDEX(Drivers!$C$37:$AG$37,1,AN21)/Drivers!$C$37</f>
        <v>2.9500696260475037</v>
      </c>
      <c r="AO45" s="30">
        <f>AN45</f>
        <v>2.9500696260475037</v>
      </c>
      <c r="AP45" s="30">
        <f>AO45</f>
        <v>2.9500696260475037</v>
      </c>
      <c r="AQ45" s="30"/>
      <c r="AR45" s="30"/>
      <c r="AS45" s="6"/>
      <c r="AT45" s="6"/>
      <c r="AU45" s="6"/>
      <c r="AV45" s="6"/>
    </row>
    <row r="46" spans="1:48">
      <c r="A46" t="s">
        <v>16</v>
      </c>
      <c r="H46" s="97">
        <f>I46^(1/40)-1</f>
        <v>2.7414774377185314E-2</v>
      </c>
      <c r="I46" s="3">
        <f>I45/E45</f>
        <v>2.9500696260475037</v>
      </c>
      <c r="L46" s="18"/>
    </row>
    <row r="47" spans="1:48" ht="1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3.3958412499093704E-2</v>
      </c>
      <c r="H50" s="50">
        <f t="shared" si="17"/>
        <v>3.8381286685736038E-2</v>
      </c>
      <c r="I50" s="50">
        <f t="shared" si="17"/>
        <v>3.7904950660563985E-2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0.39860463475072844</v>
      </c>
      <c r="H63" s="3">
        <f t="shared" si="19"/>
        <v>0.39796644261959474</v>
      </c>
      <c r="I63" s="3">
        <f t="shared" si="19"/>
        <v>0.39704993037395248</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0.39896117360448868</v>
      </c>
      <c r="T63" cm="1">
        <f t="array" ref="T63">IF(T$7=-1,U63,IF(T$7=99,S63,IF(T$7=0,INDEX($E63:$I63,0,T$5),(INDEX($E63:$I63,0,T$7+1)-INDEX($E63:$I63,0,T$7))/(INDEX($E$4:$I$4,0,T$7+1)-INDEX($E$4:$I$4,0,T$7))+S63)))</f>
        <v>0.3989215581762931</v>
      </c>
      <c r="U63" cm="1">
        <f t="array" ref="U63">IF(U$7=-1,V63,IF(U$7=99,T63,IF(U$7=0,INDEX($E63:$I63,0,U$5),(INDEX($E63:$I63,0,U$7+1)-INDEX($E63:$I63,0,U$7))/(INDEX($E$4:$I$4,0,U$7+1)-INDEX($E$4:$I$4,0,U$7))+T63)))</f>
        <v>0.39888194274809752</v>
      </c>
      <c r="V63" cm="1">
        <f t="array" ref="V63">IF(V$7=-1,W63,IF(V$7=99,U63,IF(V$7=0,INDEX($E63:$I63,0,V$5),(INDEX($E63:$I63,0,V$7+1)-INDEX($E63:$I63,0,V$7))/(INDEX($E$4:$I$4,0,V$7+1)-INDEX($E$4:$I$4,0,V$7))+U63)))</f>
        <v>0.39884232731990193</v>
      </c>
      <c r="W63" cm="1">
        <f t="array" ref="W63">IF(W$7=-1,X63,IF(W$7=99,V63,IF(W$7=0,INDEX($E63:$I63,0,W$5),(INDEX($E63:$I63,0,W$7+1)-INDEX($E63:$I63,0,W$7))/(INDEX($E$4:$I$4,0,W$7+1)-INDEX($E$4:$I$4,0,W$7))+V63)))</f>
        <v>0.39880271189170635</v>
      </c>
      <c r="X63" cm="1">
        <f t="array" ref="X63">IF(X$7=-1,Y63,IF(X$7=99,W63,IF(X$7=0,INDEX($E63:$I63,0,X$5),(INDEX($E63:$I63,0,X$7+1)-INDEX($E63:$I63,0,X$7))/(INDEX($E$4:$I$4,0,X$7+1)-INDEX($E$4:$I$4,0,X$7))+W63)))</f>
        <v>0.39876309646351077</v>
      </c>
      <c r="Y63" cm="1">
        <f t="array" ref="Y63">IF(Y$7=-1,Z63,IF(Y$7=99,X63,IF(Y$7=0,INDEX($E63:$I63,0,Y$5),(INDEX($E63:$I63,0,Y$7+1)-INDEX($E63:$I63,0,Y$7))/(INDEX($E$4:$I$4,0,Y$7+1)-INDEX($E$4:$I$4,0,Y$7))+X63)))</f>
        <v>0.39872348103531519</v>
      </c>
      <c r="Z63" cm="1">
        <f t="array" ref="Z63">IF(Z$7=-1,AA63,IF(Z$7=99,Y63,IF(Z$7=0,INDEX($E63:$I63,0,Z$5),(INDEX($E63:$I63,0,Z$7+1)-INDEX($E63:$I63,0,Z$7))/(INDEX($E$4:$I$4,0,Z$7+1)-INDEX($E$4:$I$4,0,Z$7))+Y63)))</f>
        <v>0.3986838656071196</v>
      </c>
      <c r="AA63" cm="1">
        <f t="array" ref="AA63">IF(AA$7=-1,AB63,IF(AA$7=99,Z63,IF(AA$7=0,INDEX($E63:$I63,0,AA$5),(INDEX($E63:$I63,0,AA$7+1)-INDEX($E63:$I63,0,AA$7))/(INDEX($E$4:$I$4,0,AA$7+1)-INDEX($E$4:$I$4,0,AA$7))+Z63)))</f>
        <v>0.39864425017892402</v>
      </c>
      <c r="AB63" cm="1">
        <f t="array" ref="AB63">IF(AB$7=-1,AC63,IF(AB$7=99,AA63,IF(AB$7=0,INDEX($E63:$I63,0,AB$5),(INDEX($E63:$I63,0,AB$7+1)-INDEX($E63:$I63,0,AB$7))/(INDEX($E$4:$I$4,0,AB$7+1)-INDEX($E$4:$I$4,0,AB$7))+AA63)))</f>
        <v>0.39860463475072844</v>
      </c>
      <c r="AC63" cm="1">
        <f t="array" ref="AC63">IF(AC$7=-1,AD63,IF(AC$7=99,AB63,IF(AC$7=0,INDEX($E63:$I63,0,AC$5),(INDEX($E63:$I63,0,AC$7+1)-INDEX($E63:$I63,0,AC$7))/(INDEX($E$4:$I$4,0,AC$7+1)-INDEX($E$4:$I$4,0,AC$7))+AB63)))</f>
        <v>0.39854081553761506</v>
      </c>
      <c r="AD63" cm="1">
        <f t="array" ref="AD63">IF(AD$7=-1,AE63,IF(AD$7=99,AC63,IF(AD$7=0,INDEX($E63:$I63,0,AD$5),(INDEX($E63:$I63,0,AD$7+1)-INDEX($E63:$I63,0,AD$7))/(INDEX($E$4:$I$4,0,AD$7+1)-INDEX($E$4:$I$4,0,AD$7))+AC63)))</f>
        <v>0.39847699632450168</v>
      </c>
      <c r="AE63" cm="1">
        <f t="array" ref="AE63">IF(AE$7=-1,AF63,IF(AE$7=99,AD63,IF(AE$7=0,INDEX($E63:$I63,0,AE$5),(INDEX($E63:$I63,0,AE$7+1)-INDEX($E63:$I63,0,AE$7))/(INDEX($E$4:$I$4,0,AE$7+1)-INDEX($E$4:$I$4,0,AE$7))+AD63)))</f>
        <v>0.39841317711138829</v>
      </c>
      <c r="AF63" cm="1">
        <f t="array" ref="AF63">IF(AF$7=-1,AG63,IF(AF$7=99,AE63,IF(AF$7=0,INDEX($E63:$I63,0,AF$5),(INDEX($E63:$I63,0,AF$7+1)-INDEX($E63:$I63,0,AF$7))/(INDEX($E$4:$I$4,0,AF$7+1)-INDEX($E$4:$I$4,0,AF$7))+AE63)))</f>
        <v>0.39834935789827491</v>
      </c>
      <c r="AG63" cm="1">
        <f t="array" ref="AG63">IF(AG$7=-1,AH63,IF(AG$7=99,AF63,IF(AG$7=0,INDEX($E63:$I63,0,AG$5),(INDEX($E63:$I63,0,AG$7+1)-INDEX($E63:$I63,0,AG$7))/(INDEX($E$4:$I$4,0,AG$7+1)-INDEX($E$4:$I$4,0,AG$7))+AF63)))</f>
        <v>0.39828553868516153</v>
      </c>
      <c r="AH63" cm="1">
        <f t="array" ref="AH63">IF(AH$7=-1,AI63,IF(AH$7=99,AG63,IF(AH$7=0,INDEX($E63:$I63,0,AH$5),(INDEX($E63:$I63,0,AH$7+1)-INDEX($E63:$I63,0,AH$7))/(INDEX($E$4:$I$4,0,AH$7+1)-INDEX($E$4:$I$4,0,AH$7))+AG63)))</f>
        <v>0.39822171947204815</v>
      </c>
      <c r="AI63" cm="1">
        <f t="array" ref="AI63">IF(AI$7=-1,AJ63,IF(AI$7=99,AH63,IF(AI$7=0,INDEX($E63:$I63,0,AI$5),(INDEX($E63:$I63,0,AI$7+1)-INDEX($E63:$I63,0,AI$7))/(INDEX($E$4:$I$4,0,AI$7+1)-INDEX($E$4:$I$4,0,AI$7))+AH63)))</f>
        <v>0.39815790025893477</v>
      </c>
      <c r="AJ63" cm="1">
        <f t="array" ref="AJ63">IF(AJ$7=-1,AK63,IF(AJ$7=99,AI63,IF(AJ$7=0,INDEX($E63:$I63,0,AJ$5),(INDEX($E63:$I63,0,AJ$7+1)-INDEX($E63:$I63,0,AJ$7))/(INDEX($E$4:$I$4,0,AJ$7+1)-INDEX($E$4:$I$4,0,AJ$7))+AI63)))</f>
        <v>0.39809408104582139</v>
      </c>
      <c r="AK63" cm="1">
        <f t="array" ref="AK63">IF(AK$7=-1,AL63,IF(AK$7=99,AJ63,IF(AK$7=0,INDEX($E63:$I63,0,AK$5),(INDEX($E63:$I63,0,AK$7+1)-INDEX($E63:$I63,0,AK$7))/(INDEX($E$4:$I$4,0,AK$7+1)-INDEX($E$4:$I$4,0,AK$7))+AJ63)))</f>
        <v>0.39803026183270801</v>
      </c>
      <c r="AL63" cm="1">
        <f t="array" ref="AL63">IF(AL$7=-1,AM63,IF(AL$7=99,AK63,IF(AL$7=0,INDEX($E63:$I63,0,AL$5),(INDEX($E63:$I63,0,AL$7+1)-INDEX($E63:$I63,0,AL$7))/(INDEX($E$4:$I$4,0,AL$7+1)-INDEX($E$4:$I$4,0,AL$7))+AK63)))</f>
        <v>0.39796644261959474</v>
      </c>
      <c r="AM63" cm="1">
        <f t="array" ref="AM63">IF(AM$7=-1,AN63,IF(AM$7=99,AL63,IF(AM$7=0,INDEX($E63:$I63,0,AM$5),(INDEX($E63:$I63,0,AM$7+1)-INDEX($E63:$I63,0,AM$7))/(INDEX($E$4:$I$4,0,AM$7+1)-INDEX($E$4:$I$4,0,AM$7))+AL63)))</f>
        <v>0.39787479139503051</v>
      </c>
      <c r="AN63" cm="1">
        <f t="array" ref="AN63">IF(AN$7=-1,AO63,IF(AN$7=99,AM63,IF(AN$7=0,INDEX($E63:$I63,0,AN$5),(INDEX($E63:$I63,0,AN$7+1)-INDEX($E63:$I63,0,AN$7))/(INDEX($E$4:$I$4,0,AN$7+1)-INDEX($E$4:$I$4,0,AN$7))+AM63)))</f>
        <v>0.39704993037395248</v>
      </c>
      <c r="AO63" cm="1">
        <f t="array" ref="AO63">IF(AO$7=-1,AP63,IF(AO$7=99,AN63,IF(AO$7=0,INDEX($E63:$I63,0,AO$5),(INDEX($E63:$I63,0,AO$7+1)-INDEX($E63:$I63,0,AO$7))/(INDEX($E$4:$I$4,0,AO$7+1)-INDEX($E$4:$I$4,0,AO$7))+AN63)))</f>
        <v>0.39704993037395248</v>
      </c>
      <c r="AP63" cm="1">
        <f t="array" ref="AP63">IF(AP$7=-1,AQ63,IF(AP$7=99,AO63,IF(AP$7=0,INDEX($E63:$I63,0,AP$5),(INDEX($E63:$I63,0,AP$7+1)-INDEX($E63:$I63,0,AP$7))/(INDEX($E$4:$I$4,0,AP$7+1)-INDEX($E$4:$I$4,0,AP$7))+AO63)))</f>
        <v>0.39704993037395248</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0.6972092695014569</v>
      </c>
      <c r="H65" s="3">
        <f t="shared" si="19"/>
        <v>0.6959328852391895</v>
      </c>
      <c r="I65" s="3">
        <f t="shared" si="19"/>
        <v>0.69409986074790497</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0.69792234720897739</v>
      </c>
      <c r="T65" cm="1">
        <f t="array" ref="T65">IF(T$7=-1,U65,IF(T$7=99,S65,IF(T$7=0,INDEX($E65:$I65,0,T$5),(INDEX($E65:$I65,0,T$7+1)-INDEX($E65:$I65,0,T$7))/(INDEX($E$4:$I$4,0,T$7+1)-INDEX($E$4:$I$4,0,T$7))+S65)))</f>
        <v>0.69784311635258622</v>
      </c>
      <c r="U65" cm="1">
        <f t="array" ref="U65">IF(U$7=-1,V65,IF(U$7=99,T65,IF(U$7=0,INDEX($E65:$I65,0,U$5),(INDEX($E65:$I65,0,U$7+1)-INDEX($E65:$I65,0,U$7))/(INDEX($E$4:$I$4,0,U$7+1)-INDEX($E$4:$I$4,0,U$7))+T65)))</f>
        <v>0.69776388549619506</v>
      </c>
      <c r="V65" cm="1">
        <f t="array" ref="V65">IF(V$7=-1,W65,IF(V$7=99,U65,IF(V$7=0,INDEX($E65:$I65,0,V$5),(INDEX($E65:$I65,0,V$7+1)-INDEX($E65:$I65,0,V$7))/(INDEX($E$4:$I$4,0,V$7+1)-INDEX($E$4:$I$4,0,V$7))+U65)))</f>
        <v>0.69768465463980389</v>
      </c>
      <c r="W65" cm="1">
        <f t="array" ref="W65">IF(W$7=-1,X65,IF(W$7=99,V65,IF(W$7=0,INDEX($E65:$I65,0,W$5),(INDEX($E65:$I65,0,W$7+1)-INDEX($E65:$I65,0,W$7))/(INDEX($E$4:$I$4,0,W$7+1)-INDEX($E$4:$I$4,0,W$7))+V65)))</f>
        <v>0.69760542378341273</v>
      </c>
      <c r="X65" cm="1">
        <f t="array" ref="X65">IF(X$7=-1,Y65,IF(X$7=99,W65,IF(X$7=0,INDEX($E65:$I65,0,X$5),(INDEX($E65:$I65,0,X$7+1)-INDEX($E65:$I65,0,X$7))/(INDEX($E$4:$I$4,0,X$7+1)-INDEX($E$4:$I$4,0,X$7))+W65)))</f>
        <v>0.69752619292702156</v>
      </c>
      <c r="Y65" cm="1">
        <f t="array" ref="Y65">IF(Y$7=-1,Z65,IF(Y$7=99,X65,IF(Y$7=0,INDEX($E65:$I65,0,Y$5),(INDEX($E65:$I65,0,Y$7+1)-INDEX($E65:$I65,0,Y$7))/(INDEX($E$4:$I$4,0,Y$7+1)-INDEX($E$4:$I$4,0,Y$7))+X65)))</f>
        <v>0.69744696207063039</v>
      </c>
      <c r="Z65" cm="1">
        <f t="array" ref="Z65">IF(Z$7=-1,AA65,IF(Z$7=99,Y65,IF(Z$7=0,INDEX($E65:$I65,0,Z$5),(INDEX($E65:$I65,0,Z$7+1)-INDEX($E65:$I65,0,Z$7))/(INDEX($E$4:$I$4,0,Z$7+1)-INDEX($E$4:$I$4,0,Z$7))+Y65)))</f>
        <v>0.69736773121423923</v>
      </c>
      <c r="AA65" cm="1">
        <f t="array" ref="AA65">IF(AA$7=-1,AB65,IF(AA$7=99,Z65,IF(AA$7=0,INDEX($E65:$I65,0,AA$5),(INDEX($E65:$I65,0,AA$7+1)-INDEX($E65:$I65,0,AA$7))/(INDEX($E$4:$I$4,0,AA$7+1)-INDEX($E$4:$I$4,0,AA$7))+Z65)))</f>
        <v>0.69728850035784806</v>
      </c>
      <c r="AB65" cm="1">
        <f t="array" ref="AB65">IF(AB$7=-1,AC65,IF(AB$7=99,AA65,IF(AB$7=0,INDEX($E65:$I65,0,AB$5),(INDEX($E65:$I65,0,AB$7+1)-INDEX($E65:$I65,0,AB$7))/(INDEX($E$4:$I$4,0,AB$7+1)-INDEX($E$4:$I$4,0,AB$7))+AA65)))</f>
        <v>0.6972092695014569</v>
      </c>
      <c r="AC65" cm="1">
        <f t="array" ref="AC65">IF(AC$7=-1,AD65,IF(AC$7=99,AB65,IF(AC$7=0,INDEX($E65:$I65,0,AC$5),(INDEX($E65:$I65,0,AC$7+1)-INDEX($E65:$I65,0,AC$7))/(INDEX($E$4:$I$4,0,AC$7+1)-INDEX($E$4:$I$4,0,AC$7))+AB65)))</f>
        <v>0.69708163107523013</v>
      </c>
      <c r="AD65" cm="1">
        <f t="array" ref="AD65">IF(AD$7=-1,AE65,IF(AD$7=99,AC65,IF(AD$7=0,INDEX($E65:$I65,0,AD$5),(INDEX($E65:$I65,0,AD$7+1)-INDEX($E65:$I65,0,AD$7))/(INDEX($E$4:$I$4,0,AD$7+1)-INDEX($E$4:$I$4,0,AD$7))+AC65)))</f>
        <v>0.69695399264900337</v>
      </c>
      <c r="AE65" cm="1">
        <f t="array" ref="AE65">IF(AE$7=-1,AF65,IF(AE$7=99,AD65,IF(AE$7=0,INDEX($E65:$I65,0,AE$5),(INDEX($E65:$I65,0,AE$7+1)-INDEX($E65:$I65,0,AE$7))/(INDEX($E$4:$I$4,0,AE$7+1)-INDEX($E$4:$I$4,0,AE$7))+AD65)))</f>
        <v>0.69682635422277661</v>
      </c>
      <c r="AF65" cm="1">
        <f t="array" ref="AF65">IF(AF$7=-1,AG65,IF(AF$7=99,AE65,IF(AF$7=0,INDEX($E65:$I65,0,AF$5),(INDEX($E65:$I65,0,AF$7+1)-INDEX($E65:$I65,0,AF$7))/(INDEX($E$4:$I$4,0,AF$7+1)-INDEX($E$4:$I$4,0,AF$7))+AE65)))</f>
        <v>0.69669871579654985</v>
      </c>
      <c r="AG65" cm="1">
        <f t="array" ref="AG65">IF(AG$7=-1,AH65,IF(AG$7=99,AF65,IF(AG$7=0,INDEX($E65:$I65,0,AG$5),(INDEX($E65:$I65,0,AG$7+1)-INDEX($E65:$I65,0,AG$7))/(INDEX($E$4:$I$4,0,AG$7+1)-INDEX($E$4:$I$4,0,AG$7))+AF65)))</f>
        <v>0.69657107737032309</v>
      </c>
      <c r="AH65" cm="1">
        <f t="array" ref="AH65">IF(AH$7=-1,AI65,IF(AH$7=99,AG65,IF(AH$7=0,INDEX($E65:$I65,0,AH$5),(INDEX($E65:$I65,0,AH$7+1)-INDEX($E65:$I65,0,AH$7))/(INDEX($E$4:$I$4,0,AH$7+1)-INDEX($E$4:$I$4,0,AH$7))+AG65)))</f>
        <v>0.69644343894409633</v>
      </c>
      <c r="AI65" cm="1">
        <f t="array" ref="AI65">IF(AI$7=-1,AJ65,IF(AI$7=99,AH65,IF(AI$7=0,INDEX($E65:$I65,0,AI$5),(INDEX($E65:$I65,0,AI$7+1)-INDEX($E65:$I65,0,AI$7))/(INDEX($E$4:$I$4,0,AI$7+1)-INDEX($E$4:$I$4,0,AI$7))+AH65)))</f>
        <v>0.69631580051786957</v>
      </c>
      <c r="AJ65" cm="1">
        <f t="array" ref="AJ65">IF(AJ$7=-1,AK65,IF(AJ$7=99,AI65,IF(AJ$7=0,INDEX($E65:$I65,0,AJ$5),(INDEX($E65:$I65,0,AJ$7+1)-INDEX($E65:$I65,0,AJ$7))/(INDEX($E$4:$I$4,0,AJ$7+1)-INDEX($E$4:$I$4,0,AJ$7))+AI65)))</f>
        <v>0.6961881620916428</v>
      </c>
      <c r="AK65" cm="1">
        <f t="array" ref="AK65">IF(AK$7=-1,AL65,IF(AK$7=99,AJ65,IF(AK$7=0,INDEX($E65:$I65,0,AK$5),(INDEX($E65:$I65,0,AK$7+1)-INDEX($E65:$I65,0,AK$7))/(INDEX($E$4:$I$4,0,AK$7+1)-INDEX($E$4:$I$4,0,AK$7))+AJ65)))</f>
        <v>0.69606052366541604</v>
      </c>
      <c r="AL65" cm="1">
        <f t="array" ref="AL65">IF(AL$7=-1,AM65,IF(AL$7=99,AK65,IF(AL$7=0,INDEX($E65:$I65,0,AL$5),(INDEX($E65:$I65,0,AL$7+1)-INDEX($E65:$I65,0,AL$7))/(INDEX($E$4:$I$4,0,AL$7+1)-INDEX($E$4:$I$4,0,AL$7))+AK65)))</f>
        <v>0.6959328852391895</v>
      </c>
      <c r="AM65" cm="1">
        <f t="array" ref="AM65">IF(AM$7=-1,AN65,IF(AM$7=99,AL65,IF(AM$7=0,INDEX($E65:$I65,0,AM$5),(INDEX($E65:$I65,0,AM$7+1)-INDEX($E65:$I65,0,AM$7))/(INDEX($E$4:$I$4,0,AM$7+1)-INDEX($E$4:$I$4,0,AM$7))+AL65)))</f>
        <v>0.69574958279006105</v>
      </c>
      <c r="AN65" cm="1">
        <f t="array" ref="AN65">IF(AN$7=-1,AO65,IF(AN$7=99,AM65,IF(AN$7=0,INDEX($E65:$I65,0,AN$5),(INDEX($E65:$I65,0,AN$7+1)-INDEX($E65:$I65,0,AN$7))/(INDEX($E$4:$I$4,0,AN$7+1)-INDEX($E$4:$I$4,0,AN$7))+AM65)))</f>
        <v>0.69409986074790497</v>
      </c>
      <c r="AO65" cm="1">
        <f t="array" ref="AO65">IF(AO$7=-1,AP65,IF(AO$7=99,AN65,IF(AO$7=0,INDEX($E65:$I65,0,AO$5),(INDEX($E65:$I65,0,AO$7+1)-INDEX($E65:$I65,0,AO$7))/(INDEX($E$4:$I$4,0,AO$7+1)-INDEX($E$4:$I$4,0,AO$7))+AN65)))</f>
        <v>0.69409986074790497</v>
      </c>
      <c r="AP65" cm="1">
        <f t="array" ref="AP65">IF(AP$7=-1,AQ65,IF(AP$7=99,AO65,IF(AP$7=0,INDEX($E65:$I65,0,AP$5),(INDEX($E65:$I65,0,AP$7+1)-INDEX($E65:$I65,0,AP$7))/(INDEX($E$4:$I$4,0,AP$7+1)-INDEX($E$4:$I$4,0,AP$7))+AO65)))</f>
        <v>0.69409986074790497</v>
      </c>
    </row>
    <row r="66" spans="1:42">
      <c r="A66" t="s">
        <v>16</v>
      </c>
      <c r="C66" t="str">
        <f t="shared" si="18"/>
        <v>Cooking</v>
      </c>
      <c r="E66" s="3">
        <f t="shared" si="19"/>
        <v>0.39899999999999997</v>
      </c>
      <c r="F66" s="3">
        <f t="shared" si="19"/>
        <v>0.39900078903268427</v>
      </c>
      <c r="G66" s="3">
        <f t="shared" si="19"/>
        <v>0.39860463475072844</v>
      </c>
      <c r="H66" s="3">
        <f t="shared" si="19"/>
        <v>0.39796644261959474</v>
      </c>
      <c r="I66" s="3">
        <f t="shared" si="19"/>
        <v>0.39704993037395248</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0.39896117360448868</v>
      </c>
      <c r="T66" cm="1">
        <f t="array" ref="T66">IF(T$7=-1,U66,IF(T$7=99,S66,IF(T$7=0,INDEX($E66:$I66,0,T$5),(INDEX($E66:$I66,0,T$7+1)-INDEX($E66:$I66,0,T$7))/(INDEX($E$4:$I$4,0,T$7+1)-INDEX($E$4:$I$4,0,T$7))+S66)))</f>
        <v>0.3989215581762931</v>
      </c>
      <c r="U66" cm="1">
        <f t="array" ref="U66">IF(U$7=-1,V66,IF(U$7=99,T66,IF(U$7=0,INDEX($E66:$I66,0,U$5),(INDEX($E66:$I66,0,U$7+1)-INDEX($E66:$I66,0,U$7))/(INDEX($E$4:$I$4,0,U$7+1)-INDEX($E$4:$I$4,0,U$7))+T66)))</f>
        <v>0.39888194274809752</v>
      </c>
      <c r="V66" cm="1">
        <f t="array" ref="V66">IF(V$7=-1,W66,IF(V$7=99,U66,IF(V$7=0,INDEX($E66:$I66,0,V$5),(INDEX($E66:$I66,0,V$7+1)-INDEX($E66:$I66,0,V$7))/(INDEX($E$4:$I$4,0,V$7+1)-INDEX($E$4:$I$4,0,V$7))+U66)))</f>
        <v>0.39884232731990193</v>
      </c>
      <c r="W66" cm="1">
        <f t="array" ref="W66">IF(W$7=-1,X66,IF(W$7=99,V66,IF(W$7=0,INDEX($E66:$I66,0,W$5),(INDEX($E66:$I66,0,W$7+1)-INDEX($E66:$I66,0,W$7))/(INDEX($E$4:$I$4,0,W$7+1)-INDEX($E$4:$I$4,0,W$7))+V66)))</f>
        <v>0.39880271189170635</v>
      </c>
      <c r="X66" cm="1">
        <f t="array" ref="X66">IF(X$7=-1,Y66,IF(X$7=99,W66,IF(X$7=0,INDEX($E66:$I66,0,X$5),(INDEX($E66:$I66,0,X$7+1)-INDEX($E66:$I66,0,X$7))/(INDEX($E$4:$I$4,0,X$7+1)-INDEX($E$4:$I$4,0,X$7))+W66)))</f>
        <v>0.39876309646351077</v>
      </c>
      <c r="Y66" cm="1">
        <f t="array" ref="Y66">IF(Y$7=-1,Z66,IF(Y$7=99,X66,IF(Y$7=0,INDEX($E66:$I66,0,Y$5),(INDEX($E66:$I66,0,Y$7+1)-INDEX($E66:$I66,0,Y$7))/(INDEX($E$4:$I$4,0,Y$7+1)-INDEX($E$4:$I$4,0,Y$7))+X66)))</f>
        <v>0.39872348103531519</v>
      </c>
      <c r="Z66" cm="1">
        <f t="array" ref="Z66">IF(Z$7=-1,AA66,IF(Z$7=99,Y66,IF(Z$7=0,INDEX($E66:$I66,0,Z$5),(INDEX($E66:$I66,0,Z$7+1)-INDEX($E66:$I66,0,Z$7))/(INDEX($E$4:$I$4,0,Z$7+1)-INDEX($E$4:$I$4,0,Z$7))+Y66)))</f>
        <v>0.3986838656071196</v>
      </c>
      <c r="AA66" cm="1">
        <f t="array" ref="AA66">IF(AA$7=-1,AB66,IF(AA$7=99,Z66,IF(AA$7=0,INDEX($E66:$I66,0,AA$5),(INDEX($E66:$I66,0,AA$7+1)-INDEX($E66:$I66,0,AA$7))/(INDEX($E$4:$I$4,0,AA$7+1)-INDEX($E$4:$I$4,0,AA$7))+Z66)))</f>
        <v>0.39864425017892402</v>
      </c>
      <c r="AB66" cm="1">
        <f t="array" ref="AB66">IF(AB$7=-1,AC66,IF(AB$7=99,AA66,IF(AB$7=0,INDEX($E66:$I66,0,AB$5),(INDEX($E66:$I66,0,AB$7+1)-INDEX($E66:$I66,0,AB$7))/(INDEX($E$4:$I$4,0,AB$7+1)-INDEX($E$4:$I$4,0,AB$7))+AA66)))</f>
        <v>0.39860463475072844</v>
      </c>
      <c r="AC66" cm="1">
        <f t="array" ref="AC66">IF(AC$7=-1,AD66,IF(AC$7=99,AB66,IF(AC$7=0,INDEX($E66:$I66,0,AC$5),(INDEX($E66:$I66,0,AC$7+1)-INDEX($E66:$I66,0,AC$7))/(INDEX($E$4:$I$4,0,AC$7+1)-INDEX($E$4:$I$4,0,AC$7))+AB66)))</f>
        <v>0.39854081553761506</v>
      </c>
      <c r="AD66" cm="1">
        <f t="array" ref="AD66">IF(AD$7=-1,AE66,IF(AD$7=99,AC66,IF(AD$7=0,INDEX($E66:$I66,0,AD$5),(INDEX($E66:$I66,0,AD$7+1)-INDEX($E66:$I66,0,AD$7))/(INDEX($E$4:$I$4,0,AD$7+1)-INDEX($E$4:$I$4,0,AD$7))+AC66)))</f>
        <v>0.39847699632450168</v>
      </c>
      <c r="AE66" cm="1">
        <f t="array" ref="AE66">IF(AE$7=-1,AF66,IF(AE$7=99,AD66,IF(AE$7=0,INDEX($E66:$I66,0,AE$5),(INDEX($E66:$I66,0,AE$7+1)-INDEX($E66:$I66,0,AE$7))/(INDEX($E$4:$I$4,0,AE$7+1)-INDEX($E$4:$I$4,0,AE$7))+AD66)))</f>
        <v>0.39841317711138829</v>
      </c>
      <c r="AF66" cm="1">
        <f t="array" ref="AF66">IF(AF$7=-1,AG66,IF(AF$7=99,AE66,IF(AF$7=0,INDEX($E66:$I66,0,AF$5),(INDEX($E66:$I66,0,AF$7+1)-INDEX($E66:$I66,0,AF$7))/(INDEX($E$4:$I$4,0,AF$7+1)-INDEX($E$4:$I$4,0,AF$7))+AE66)))</f>
        <v>0.39834935789827491</v>
      </c>
      <c r="AG66" cm="1">
        <f t="array" ref="AG66">IF(AG$7=-1,AH66,IF(AG$7=99,AF66,IF(AG$7=0,INDEX($E66:$I66,0,AG$5),(INDEX($E66:$I66,0,AG$7+1)-INDEX($E66:$I66,0,AG$7))/(INDEX($E$4:$I$4,0,AG$7+1)-INDEX($E$4:$I$4,0,AG$7))+AF66)))</f>
        <v>0.39828553868516153</v>
      </c>
      <c r="AH66" cm="1">
        <f t="array" ref="AH66">IF(AH$7=-1,AI66,IF(AH$7=99,AG66,IF(AH$7=0,INDEX($E66:$I66,0,AH$5),(INDEX($E66:$I66,0,AH$7+1)-INDEX($E66:$I66,0,AH$7))/(INDEX($E$4:$I$4,0,AH$7+1)-INDEX($E$4:$I$4,0,AH$7))+AG66)))</f>
        <v>0.39822171947204815</v>
      </c>
      <c r="AI66" cm="1">
        <f t="array" ref="AI66">IF(AI$7=-1,AJ66,IF(AI$7=99,AH66,IF(AI$7=0,INDEX($E66:$I66,0,AI$5),(INDEX($E66:$I66,0,AI$7+1)-INDEX($E66:$I66,0,AI$7))/(INDEX($E$4:$I$4,0,AI$7+1)-INDEX($E$4:$I$4,0,AI$7))+AH66)))</f>
        <v>0.39815790025893477</v>
      </c>
      <c r="AJ66" cm="1">
        <f t="array" ref="AJ66">IF(AJ$7=-1,AK66,IF(AJ$7=99,AI66,IF(AJ$7=0,INDEX($E66:$I66,0,AJ$5),(INDEX($E66:$I66,0,AJ$7+1)-INDEX($E66:$I66,0,AJ$7))/(INDEX($E$4:$I$4,0,AJ$7+1)-INDEX($E$4:$I$4,0,AJ$7))+AI66)))</f>
        <v>0.39809408104582139</v>
      </c>
      <c r="AK66" cm="1">
        <f t="array" ref="AK66">IF(AK$7=-1,AL66,IF(AK$7=99,AJ66,IF(AK$7=0,INDEX($E66:$I66,0,AK$5),(INDEX($E66:$I66,0,AK$7+1)-INDEX($E66:$I66,0,AK$7))/(INDEX($E$4:$I$4,0,AK$7+1)-INDEX($E$4:$I$4,0,AK$7))+AJ66)))</f>
        <v>0.39803026183270801</v>
      </c>
      <c r="AL66" cm="1">
        <f t="array" ref="AL66">IF(AL$7=-1,AM66,IF(AL$7=99,AK66,IF(AL$7=0,INDEX($E66:$I66,0,AL$5),(INDEX($E66:$I66,0,AL$7+1)-INDEX($E66:$I66,0,AL$7))/(INDEX($E$4:$I$4,0,AL$7+1)-INDEX($E$4:$I$4,0,AL$7))+AK66)))</f>
        <v>0.39796644261959474</v>
      </c>
      <c r="AM66" cm="1">
        <f t="array" ref="AM66">IF(AM$7=-1,AN66,IF(AM$7=99,AL66,IF(AM$7=0,INDEX($E66:$I66,0,AM$5),(INDEX($E66:$I66,0,AM$7+1)-INDEX($E66:$I66,0,AM$7))/(INDEX($E$4:$I$4,0,AM$7+1)-INDEX($E$4:$I$4,0,AM$7))+AL66)))</f>
        <v>0.39787479139503051</v>
      </c>
      <c r="AN66" cm="1">
        <f t="array" ref="AN66">IF(AN$7=-1,AO66,IF(AN$7=99,AM66,IF(AN$7=0,INDEX($E66:$I66,0,AN$5),(INDEX($E66:$I66,0,AN$7+1)-INDEX($E66:$I66,0,AN$7))/(INDEX($E$4:$I$4,0,AN$7+1)-INDEX($E$4:$I$4,0,AN$7))+AM66)))</f>
        <v>0.39704993037395248</v>
      </c>
      <c r="AO66" cm="1">
        <f t="array" ref="AO66">IF(AO$7=-1,AP66,IF(AO$7=99,AN66,IF(AO$7=0,INDEX($E66:$I66,0,AO$5),(INDEX($E66:$I66,0,AO$7+1)-INDEX($E66:$I66,0,AO$7))/(INDEX($E$4:$I$4,0,AO$7+1)-INDEX($E$4:$I$4,0,AO$7))+AN66)))</f>
        <v>0.39704993037395248</v>
      </c>
      <c r="AP66" cm="1">
        <f t="array" ref="AP66">IF(AP$7=-1,AQ66,IF(AP$7=99,AO66,IF(AP$7=0,INDEX($E66:$I66,0,AP$5),(INDEX($E66:$I66,0,AP$7+1)-INDEX($E66:$I66,0,AP$7))/(INDEX($E$4:$I$4,0,AP$7+1)-INDEX($E$4:$I$4,0,AP$7))+AO66)))</f>
        <v>0.39704993037395248</v>
      </c>
    </row>
    <row r="67" spans="1:42">
      <c r="A67" t="s">
        <v>16</v>
      </c>
      <c r="C67" t="str">
        <f t="shared" si="18"/>
        <v>Space Heating</v>
      </c>
      <c r="E67" s="3">
        <f t="shared" si="19"/>
        <v>0.29899999999999999</v>
      </c>
      <c r="F67" s="3">
        <f t="shared" si="19"/>
        <v>0.29900078903268429</v>
      </c>
      <c r="G67" s="3">
        <f t="shared" si="19"/>
        <v>0.29860463475072846</v>
      </c>
      <c r="H67" s="3">
        <f t="shared" si="19"/>
        <v>0.29796644261959476</v>
      </c>
      <c r="I67" s="3">
        <f t="shared" si="19"/>
        <v>0.2970499303739525</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0.29896117360448871</v>
      </c>
      <c r="T67" cm="1">
        <f t="array" ref="T67">IF(T$7=-1,U67,IF(T$7=99,S67,IF(T$7=0,INDEX($E67:$I67,0,T$5),(INDEX($E67:$I67,0,T$7+1)-INDEX($E67:$I67,0,T$7))/(INDEX($E$4:$I$4,0,T$7+1)-INDEX($E$4:$I$4,0,T$7))+S67)))</f>
        <v>0.29892155817629312</v>
      </c>
      <c r="U67" cm="1">
        <f t="array" ref="U67">IF(U$7=-1,V67,IF(U$7=99,T67,IF(U$7=0,INDEX($E67:$I67,0,U$5),(INDEX($E67:$I67,0,U$7+1)-INDEX($E67:$I67,0,U$7))/(INDEX($E$4:$I$4,0,U$7+1)-INDEX($E$4:$I$4,0,U$7))+T67)))</f>
        <v>0.29888194274809754</v>
      </c>
      <c r="V67" cm="1">
        <f t="array" ref="V67">IF(V$7=-1,W67,IF(V$7=99,U67,IF(V$7=0,INDEX($E67:$I67,0,V$5),(INDEX($E67:$I67,0,V$7+1)-INDEX($E67:$I67,0,V$7))/(INDEX($E$4:$I$4,0,V$7+1)-INDEX($E$4:$I$4,0,V$7))+U67)))</f>
        <v>0.29884232731990196</v>
      </c>
      <c r="W67" cm="1">
        <f t="array" ref="W67">IF(W$7=-1,X67,IF(W$7=99,V67,IF(W$7=0,INDEX($E67:$I67,0,W$5),(INDEX($E67:$I67,0,W$7+1)-INDEX($E67:$I67,0,W$7))/(INDEX($E$4:$I$4,0,W$7+1)-INDEX($E$4:$I$4,0,W$7))+V67)))</f>
        <v>0.29880271189170637</v>
      </c>
      <c r="X67" cm="1">
        <f t="array" ref="X67">IF(X$7=-1,Y67,IF(X$7=99,W67,IF(X$7=0,INDEX($E67:$I67,0,X$5),(INDEX($E67:$I67,0,X$7+1)-INDEX($E67:$I67,0,X$7))/(INDEX($E$4:$I$4,0,X$7+1)-INDEX($E$4:$I$4,0,X$7))+W67)))</f>
        <v>0.29876309646351079</v>
      </c>
      <c r="Y67" cm="1">
        <f t="array" ref="Y67">IF(Y$7=-1,Z67,IF(Y$7=99,X67,IF(Y$7=0,INDEX($E67:$I67,0,Y$5),(INDEX($E67:$I67,0,Y$7+1)-INDEX($E67:$I67,0,Y$7))/(INDEX($E$4:$I$4,0,Y$7+1)-INDEX($E$4:$I$4,0,Y$7))+X67)))</f>
        <v>0.29872348103531521</v>
      </c>
      <c r="Z67" cm="1">
        <f t="array" ref="Z67">IF(Z$7=-1,AA67,IF(Z$7=99,Y67,IF(Z$7=0,INDEX($E67:$I67,0,Z$5),(INDEX($E67:$I67,0,Z$7+1)-INDEX($E67:$I67,0,Z$7))/(INDEX($E$4:$I$4,0,Z$7+1)-INDEX($E$4:$I$4,0,Z$7))+Y67)))</f>
        <v>0.29868386560711963</v>
      </c>
      <c r="AA67" cm="1">
        <f t="array" ref="AA67">IF(AA$7=-1,AB67,IF(AA$7=99,Z67,IF(AA$7=0,INDEX($E67:$I67,0,AA$5),(INDEX($E67:$I67,0,AA$7+1)-INDEX($E67:$I67,0,AA$7))/(INDEX($E$4:$I$4,0,AA$7+1)-INDEX($E$4:$I$4,0,AA$7))+Z67)))</f>
        <v>0.29864425017892404</v>
      </c>
      <c r="AB67" cm="1">
        <f t="array" ref="AB67">IF(AB$7=-1,AC67,IF(AB$7=99,AA67,IF(AB$7=0,INDEX($E67:$I67,0,AB$5),(INDEX($E67:$I67,0,AB$7+1)-INDEX($E67:$I67,0,AB$7))/(INDEX($E$4:$I$4,0,AB$7+1)-INDEX($E$4:$I$4,0,AB$7))+AA67)))</f>
        <v>0.29860463475072846</v>
      </c>
      <c r="AC67" cm="1">
        <f t="array" ref="AC67">IF(AC$7=-1,AD67,IF(AC$7=99,AB67,IF(AC$7=0,INDEX($E67:$I67,0,AC$5),(INDEX($E67:$I67,0,AC$7+1)-INDEX($E67:$I67,0,AC$7))/(INDEX($E$4:$I$4,0,AC$7+1)-INDEX($E$4:$I$4,0,AC$7))+AB67)))</f>
        <v>0.29854081553761508</v>
      </c>
      <c r="AD67" cm="1">
        <f t="array" ref="AD67">IF(AD$7=-1,AE67,IF(AD$7=99,AC67,IF(AD$7=0,INDEX($E67:$I67,0,AD$5),(INDEX($E67:$I67,0,AD$7+1)-INDEX($E67:$I67,0,AD$7))/(INDEX($E$4:$I$4,0,AD$7+1)-INDEX($E$4:$I$4,0,AD$7))+AC67)))</f>
        <v>0.2984769963245017</v>
      </c>
      <c r="AE67" cm="1">
        <f t="array" ref="AE67">IF(AE$7=-1,AF67,IF(AE$7=99,AD67,IF(AE$7=0,INDEX($E67:$I67,0,AE$5),(INDEX($E67:$I67,0,AE$7+1)-INDEX($E67:$I67,0,AE$7))/(INDEX($E$4:$I$4,0,AE$7+1)-INDEX($E$4:$I$4,0,AE$7))+AD67)))</f>
        <v>0.29841317711138832</v>
      </c>
      <c r="AF67" cm="1">
        <f t="array" ref="AF67">IF(AF$7=-1,AG67,IF(AF$7=99,AE67,IF(AF$7=0,INDEX($E67:$I67,0,AF$5),(INDEX($E67:$I67,0,AF$7+1)-INDEX($E67:$I67,0,AF$7))/(INDEX($E$4:$I$4,0,AF$7+1)-INDEX($E$4:$I$4,0,AF$7))+AE67)))</f>
        <v>0.29834935789827494</v>
      </c>
      <c r="AG67" cm="1">
        <f t="array" ref="AG67">IF(AG$7=-1,AH67,IF(AG$7=99,AF67,IF(AG$7=0,INDEX($E67:$I67,0,AG$5),(INDEX($E67:$I67,0,AG$7+1)-INDEX($E67:$I67,0,AG$7))/(INDEX($E$4:$I$4,0,AG$7+1)-INDEX($E$4:$I$4,0,AG$7))+AF67)))</f>
        <v>0.29828553868516156</v>
      </c>
      <c r="AH67" cm="1">
        <f t="array" ref="AH67">IF(AH$7=-1,AI67,IF(AH$7=99,AG67,IF(AH$7=0,INDEX($E67:$I67,0,AH$5),(INDEX($E67:$I67,0,AH$7+1)-INDEX($E67:$I67,0,AH$7))/(INDEX($E$4:$I$4,0,AH$7+1)-INDEX($E$4:$I$4,0,AH$7))+AG67)))</f>
        <v>0.29822171947204817</v>
      </c>
      <c r="AI67" cm="1">
        <f t="array" ref="AI67">IF(AI$7=-1,AJ67,IF(AI$7=99,AH67,IF(AI$7=0,INDEX($E67:$I67,0,AI$5),(INDEX($E67:$I67,0,AI$7+1)-INDEX($E67:$I67,0,AI$7))/(INDEX($E$4:$I$4,0,AI$7+1)-INDEX($E$4:$I$4,0,AI$7))+AH67)))</f>
        <v>0.29815790025893479</v>
      </c>
      <c r="AJ67" cm="1">
        <f t="array" ref="AJ67">IF(AJ$7=-1,AK67,IF(AJ$7=99,AI67,IF(AJ$7=0,INDEX($E67:$I67,0,AJ$5),(INDEX($E67:$I67,0,AJ$7+1)-INDEX($E67:$I67,0,AJ$7))/(INDEX($E$4:$I$4,0,AJ$7+1)-INDEX($E$4:$I$4,0,AJ$7))+AI67)))</f>
        <v>0.29809408104582141</v>
      </c>
      <c r="AK67" cm="1">
        <f t="array" ref="AK67">IF(AK$7=-1,AL67,IF(AK$7=99,AJ67,IF(AK$7=0,INDEX($E67:$I67,0,AK$5),(INDEX($E67:$I67,0,AK$7+1)-INDEX($E67:$I67,0,AK$7))/(INDEX($E$4:$I$4,0,AK$7+1)-INDEX($E$4:$I$4,0,AK$7))+AJ67)))</f>
        <v>0.29803026183270803</v>
      </c>
      <c r="AL67" cm="1">
        <f t="array" ref="AL67">IF(AL$7=-1,AM67,IF(AL$7=99,AK67,IF(AL$7=0,INDEX($E67:$I67,0,AL$5),(INDEX($E67:$I67,0,AL$7+1)-INDEX($E67:$I67,0,AL$7))/(INDEX($E$4:$I$4,0,AL$7+1)-INDEX($E$4:$I$4,0,AL$7))+AK67)))</f>
        <v>0.29796644261959476</v>
      </c>
      <c r="AM67" cm="1">
        <f t="array" ref="AM67">IF(AM$7=-1,AN67,IF(AM$7=99,AL67,IF(AM$7=0,INDEX($E67:$I67,0,AM$5),(INDEX($E67:$I67,0,AM$7+1)-INDEX($E67:$I67,0,AM$7))/(INDEX($E$4:$I$4,0,AM$7+1)-INDEX($E$4:$I$4,0,AM$7))+AL67)))</f>
        <v>0.29787479139503054</v>
      </c>
      <c r="AN67" cm="1">
        <f t="array" ref="AN67">IF(AN$7=-1,AO67,IF(AN$7=99,AM67,IF(AN$7=0,INDEX($E67:$I67,0,AN$5),(INDEX($E67:$I67,0,AN$7+1)-INDEX($E67:$I67,0,AN$7))/(INDEX($E$4:$I$4,0,AN$7+1)-INDEX($E$4:$I$4,0,AN$7))+AM67)))</f>
        <v>0.2970499303739525</v>
      </c>
      <c r="AO67" cm="1">
        <f t="array" ref="AO67">IF(AO$7=-1,AP67,IF(AO$7=99,AN67,IF(AO$7=0,INDEX($E67:$I67,0,AO$5),(INDEX($E67:$I67,0,AO$7+1)-INDEX($E67:$I67,0,AO$7))/(INDEX($E$4:$I$4,0,AO$7+1)-INDEX($E$4:$I$4,0,AO$7))+AN67)))</f>
        <v>0.2970499303739525</v>
      </c>
      <c r="AP67" cm="1">
        <f t="array" ref="AP67">IF(AP$7=-1,AQ67,IF(AP$7=99,AO67,IF(AP$7=0,INDEX($E67:$I67,0,AP$5),(INDEX($E67:$I67,0,AP$7+1)-INDEX($E67:$I67,0,AP$7))/(INDEX($E$4:$I$4,0,AP$7+1)-INDEX($E$4:$I$4,0,AP$7))+AO67)))</f>
        <v>0.2970499303739525</v>
      </c>
    </row>
    <row r="68" spans="1:42">
      <c r="A68" t="s">
        <v>16</v>
      </c>
      <c r="C68" t="str">
        <f t="shared" si="18"/>
        <v>Water Heating Geyser</v>
      </c>
      <c r="E68" s="3">
        <f t="shared" si="19"/>
        <v>0.69799999999999995</v>
      </c>
      <c r="F68" s="3">
        <f t="shared" si="19"/>
        <v>0.69800157806536856</v>
      </c>
      <c r="G68" s="3">
        <f t="shared" si="19"/>
        <v>0.6972092695014569</v>
      </c>
      <c r="H68" s="3">
        <f t="shared" si="19"/>
        <v>0.6959328852391895</v>
      </c>
      <c r="I68" s="3">
        <f t="shared" si="19"/>
        <v>0.69409986074790497</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0.69792234720897739</v>
      </c>
      <c r="T68" cm="1">
        <f t="array" ref="T68">IF(T$7=-1,U68,IF(T$7=99,S68,IF(T$7=0,INDEX($E68:$I68,0,T$5),(INDEX($E68:$I68,0,T$7+1)-INDEX($E68:$I68,0,T$7))/(INDEX($E$4:$I$4,0,T$7+1)-INDEX($E$4:$I$4,0,T$7))+S68)))</f>
        <v>0.69784311635258622</v>
      </c>
      <c r="U68" cm="1">
        <f t="array" ref="U68">IF(U$7=-1,V68,IF(U$7=99,T68,IF(U$7=0,INDEX($E68:$I68,0,U$5),(INDEX($E68:$I68,0,U$7+1)-INDEX($E68:$I68,0,U$7))/(INDEX($E$4:$I$4,0,U$7+1)-INDEX($E$4:$I$4,0,U$7))+T68)))</f>
        <v>0.69776388549619506</v>
      </c>
      <c r="V68" cm="1">
        <f t="array" ref="V68">IF(V$7=-1,W68,IF(V$7=99,U68,IF(V$7=0,INDEX($E68:$I68,0,V$5),(INDEX($E68:$I68,0,V$7+1)-INDEX($E68:$I68,0,V$7))/(INDEX($E$4:$I$4,0,V$7+1)-INDEX($E$4:$I$4,0,V$7))+U68)))</f>
        <v>0.69768465463980389</v>
      </c>
      <c r="W68" cm="1">
        <f t="array" ref="W68">IF(W$7=-1,X68,IF(W$7=99,V68,IF(W$7=0,INDEX($E68:$I68,0,W$5),(INDEX($E68:$I68,0,W$7+1)-INDEX($E68:$I68,0,W$7))/(INDEX($E$4:$I$4,0,W$7+1)-INDEX($E$4:$I$4,0,W$7))+V68)))</f>
        <v>0.69760542378341273</v>
      </c>
      <c r="X68" cm="1">
        <f t="array" ref="X68">IF(X$7=-1,Y68,IF(X$7=99,W68,IF(X$7=0,INDEX($E68:$I68,0,X$5),(INDEX($E68:$I68,0,X$7+1)-INDEX($E68:$I68,0,X$7))/(INDEX($E$4:$I$4,0,X$7+1)-INDEX($E$4:$I$4,0,X$7))+W68)))</f>
        <v>0.69752619292702156</v>
      </c>
      <c r="Y68" cm="1">
        <f t="array" ref="Y68">IF(Y$7=-1,Z68,IF(Y$7=99,X68,IF(Y$7=0,INDEX($E68:$I68,0,Y$5),(INDEX($E68:$I68,0,Y$7+1)-INDEX($E68:$I68,0,Y$7))/(INDEX($E$4:$I$4,0,Y$7+1)-INDEX($E$4:$I$4,0,Y$7))+X68)))</f>
        <v>0.69744696207063039</v>
      </c>
      <c r="Z68" cm="1">
        <f t="array" ref="Z68">IF(Z$7=-1,AA68,IF(Z$7=99,Y68,IF(Z$7=0,INDEX($E68:$I68,0,Z$5),(INDEX($E68:$I68,0,Z$7+1)-INDEX($E68:$I68,0,Z$7))/(INDEX($E$4:$I$4,0,Z$7+1)-INDEX($E$4:$I$4,0,Z$7))+Y68)))</f>
        <v>0.69736773121423923</v>
      </c>
      <c r="AA68" cm="1">
        <f t="array" ref="AA68">IF(AA$7=-1,AB68,IF(AA$7=99,Z68,IF(AA$7=0,INDEX($E68:$I68,0,AA$5),(INDEX($E68:$I68,0,AA$7+1)-INDEX($E68:$I68,0,AA$7))/(INDEX($E$4:$I$4,0,AA$7+1)-INDEX($E$4:$I$4,0,AA$7))+Z68)))</f>
        <v>0.69728850035784806</v>
      </c>
      <c r="AB68" cm="1">
        <f t="array" ref="AB68">IF(AB$7=-1,AC68,IF(AB$7=99,AA68,IF(AB$7=0,INDEX($E68:$I68,0,AB$5),(INDEX($E68:$I68,0,AB$7+1)-INDEX($E68:$I68,0,AB$7))/(INDEX($E$4:$I$4,0,AB$7+1)-INDEX($E$4:$I$4,0,AB$7))+AA68)))</f>
        <v>0.6972092695014569</v>
      </c>
      <c r="AC68" cm="1">
        <f t="array" ref="AC68">IF(AC$7=-1,AD68,IF(AC$7=99,AB68,IF(AC$7=0,INDEX($E68:$I68,0,AC$5),(INDEX($E68:$I68,0,AC$7+1)-INDEX($E68:$I68,0,AC$7))/(INDEX($E$4:$I$4,0,AC$7+1)-INDEX($E$4:$I$4,0,AC$7))+AB68)))</f>
        <v>0.69708163107523013</v>
      </c>
      <c r="AD68" cm="1">
        <f t="array" ref="AD68">IF(AD$7=-1,AE68,IF(AD$7=99,AC68,IF(AD$7=0,INDEX($E68:$I68,0,AD$5),(INDEX($E68:$I68,0,AD$7+1)-INDEX($E68:$I68,0,AD$7))/(INDEX($E$4:$I$4,0,AD$7+1)-INDEX($E$4:$I$4,0,AD$7))+AC68)))</f>
        <v>0.69695399264900337</v>
      </c>
      <c r="AE68" cm="1">
        <f t="array" ref="AE68">IF(AE$7=-1,AF68,IF(AE$7=99,AD68,IF(AE$7=0,INDEX($E68:$I68,0,AE$5),(INDEX($E68:$I68,0,AE$7+1)-INDEX($E68:$I68,0,AE$7))/(INDEX($E$4:$I$4,0,AE$7+1)-INDEX($E$4:$I$4,0,AE$7))+AD68)))</f>
        <v>0.69682635422277661</v>
      </c>
      <c r="AF68" cm="1">
        <f t="array" ref="AF68">IF(AF$7=-1,AG68,IF(AF$7=99,AE68,IF(AF$7=0,INDEX($E68:$I68,0,AF$5),(INDEX($E68:$I68,0,AF$7+1)-INDEX($E68:$I68,0,AF$7))/(INDEX($E$4:$I$4,0,AF$7+1)-INDEX($E$4:$I$4,0,AF$7))+AE68)))</f>
        <v>0.69669871579654985</v>
      </c>
      <c r="AG68" cm="1">
        <f t="array" ref="AG68">IF(AG$7=-1,AH68,IF(AG$7=99,AF68,IF(AG$7=0,INDEX($E68:$I68,0,AG$5),(INDEX($E68:$I68,0,AG$7+1)-INDEX($E68:$I68,0,AG$7))/(INDEX($E$4:$I$4,0,AG$7+1)-INDEX($E$4:$I$4,0,AG$7))+AF68)))</f>
        <v>0.69657107737032309</v>
      </c>
      <c r="AH68" cm="1">
        <f t="array" ref="AH68">IF(AH$7=-1,AI68,IF(AH$7=99,AG68,IF(AH$7=0,INDEX($E68:$I68,0,AH$5),(INDEX($E68:$I68,0,AH$7+1)-INDEX($E68:$I68,0,AH$7))/(INDEX($E$4:$I$4,0,AH$7+1)-INDEX($E$4:$I$4,0,AH$7))+AG68)))</f>
        <v>0.69644343894409633</v>
      </c>
      <c r="AI68" cm="1">
        <f t="array" ref="AI68">IF(AI$7=-1,AJ68,IF(AI$7=99,AH68,IF(AI$7=0,INDEX($E68:$I68,0,AI$5),(INDEX($E68:$I68,0,AI$7+1)-INDEX($E68:$I68,0,AI$7))/(INDEX($E$4:$I$4,0,AI$7+1)-INDEX($E$4:$I$4,0,AI$7))+AH68)))</f>
        <v>0.69631580051786957</v>
      </c>
      <c r="AJ68" cm="1">
        <f t="array" ref="AJ68">IF(AJ$7=-1,AK68,IF(AJ$7=99,AI68,IF(AJ$7=0,INDEX($E68:$I68,0,AJ$5),(INDEX($E68:$I68,0,AJ$7+1)-INDEX($E68:$I68,0,AJ$7))/(INDEX($E$4:$I$4,0,AJ$7+1)-INDEX($E$4:$I$4,0,AJ$7))+AI68)))</f>
        <v>0.6961881620916428</v>
      </c>
      <c r="AK68" cm="1">
        <f t="array" ref="AK68">IF(AK$7=-1,AL68,IF(AK$7=99,AJ68,IF(AK$7=0,INDEX($E68:$I68,0,AK$5),(INDEX($E68:$I68,0,AK$7+1)-INDEX($E68:$I68,0,AK$7))/(INDEX($E$4:$I$4,0,AK$7+1)-INDEX($E$4:$I$4,0,AK$7))+AJ68)))</f>
        <v>0.69606052366541604</v>
      </c>
      <c r="AL68" cm="1">
        <f t="array" ref="AL68">IF(AL$7=-1,AM68,IF(AL$7=99,AK68,IF(AL$7=0,INDEX($E68:$I68,0,AL$5),(INDEX($E68:$I68,0,AL$7+1)-INDEX($E68:$I68,0,AL$7))/(INDEX($E$4:$I$4,0,AL$7+1)-INDEX($E$4:$I$4,0,AL$7))+AK68)))</f>
        <v>0.6959328852391895</v>
      </c>
      <c r="AM68" cm="1">
        <f t="array" ref="AM68">IF(AM$7=-1,AN68,IF(AM$7=99,AL68,IF(AM$7=0,INDEX($E68:$I68,0,AM$5),(INDEX($E68:$I68,0,AM$7+1)-INDEX($E68:$I68,0,AM$7))/(INDEX($E$4:$I$4,0,AM$7+1)-INDEX($E$4:$I$4,0,AM$7))+AL68)))</f>
        <v>0.69574958279006105</v>
      </c>
      <c r="AN68" cm="1">
        <f t="array" ref="AN68">IF(AN$7=-1,AO68,IF(AN$7=99,AM68,IF(AN$7=0,INDEX($E68:$I68,0,AN$5),(INDEX($E68:$I68,0,AN$7+1)-INDEX($E68:$I68,0,AN$7))/(INDEX($E$4:$I$4,0,AN$7+1)-INDEX($E$4:$I$4,0,AN$7))+AM68)))</f>
        <v>0.69409986074790497</v>
      </c>
      <c r="AO68" cm="1">
        <f t="array" ref="AO68">IF(AO$7=-1,AP68,IF(AO$7=99,AN68,IF(AO$7=0,INDEX($E68:$I68,0,AO$5),(INDEX($E68:$I68,0,AO$7+1)-INDEX($E68:$I68,0,AO$7))/(INDEX($E$4:$I$4,0,AO$7+1)-INDEX($E$4:$I$4,0,AO$7))+AN68)))</f>
        <v>0.69409986074790497</v>
      </c>
      <c r="AP68" cm="1">
        <f t="array" ref="AP68">IF(AP$7=-1,AQ68,IF(AP$7=99,AO68,IF(AP$7=0,INDEX($E68:$I68,0,AP$5),(INDEX($E68:$I68,0,AP$7+1)-INDEX($E68:$I68,0,AP$7))/(INDEX($E$4:$I$4,0,AP$7+1)-INDEX($E$4:$I$4,0,AP$7))+AO68)))</f>
        <v>0.69409986074790497</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25.550209050401506</v>
      </c>
      <c r="T74" s="3">
        <f t="shared" ca="1" si="21"/>
        <v>25.951949306501689</v>
      </c>
      <c r="U74" s="3">
        <f t="shared" ca="1" si="21"/>
        <v>26.354016446126039</v>
      </c>
      <c r="V74" s="3">
        <f t="shared" ca="1" si="21"/>
        <v>26.73175296219474</v>
      </c>
      <c r="W74" s="3">
        <f t="shared" ca="1" si="21"/>
        <v>27.059913355393736</v>
      </c>
      <c r="X74" s="3">
        <f t="shared" ca="1" si="21"/>
        <v>27.343050978303552</v>
      </c>
      <c r="Y74" s="3">
        <f t="shared" ca="1" si="21"/>
        <v>27.628699365091244</v>
      </c>
      <c r="Z74" s="3">
        <f t="shared" ca="1" si="21"/>
        <v>27.912885317710952</v>
      </c>
      <c r="AA74" s="3">
        <f t="shared" ca="1" si="21"/>
        <v>28.191171840740953</v>
      </c>
      <c r="AB74" s="3">
        <f t="shared" ca="1" si="21"/>
        <v>28.48463993617149</v>
      </c>
      <c r="AC74" s="3">
        <f t="shared" ca="1" si="21"/>
        <v>28.737544412316005</v>
      </c>
      <c r="AD74" s="3">
        <f t="shared" ca="1" si="21"/>
        <v>29.000145276073209</v>
      </c>
      <c r="AE74" s="3">
        <f t="shared" ca="1" si="21"/>
        <v>29.261461622130309</v>
      </c>
      <c r="AF74" s="3">
        <f t="shared" ca="1" si="21"/>
        <v>29.524473603590135</v>
      </c>
      <c r="AG74" s="3">
        <f t="shared" ca="1" si="21"/>
        <v>29.80445582594907</v>
      </c>
      <c r="AH74" s="3">
        <f t="shared" ca="1" si="21"/>
        <v>30.036735888865916</v>
      </c>
      <c r="AI74" s="3">
        <f t="shared" ca="1" si="21"/>
        <v>30.261148570085524</v>
      </c>
      <c r="AJ74" s="3">
        <f t="shared" ca="1" si="21"/>
        <v>30.497898406011885</v>
      </c>
      <c r="AK74" s="3">
        <f t="shared" ca="1" si="21"/>
        <v>30.729459409551687</v>
      </c>
      <c r="AL74" s="3">
        <f t="shared" ca="1" si="21"/>
        <v>30.969086898022891</v>
      </c>
      <c r="AM74" s="3">
        <f t="shared" ca="1" si="21"/>
        <v>31.978693985739326</v>
      </c>
      <c r="AN74" s="3">
        <f t="shared" ca="1" si="21"/>
        <v>32.848404866153402</v>
      </c>
      <c r="AO74" s="3">
        <f t="shared" ca="1" si="21"/>
        <v>32.848404866153402</v>
      </c>
      <c r="AP74" s="3">
        <f t="shared" ca="1" si="21"/>
        <v>32.848404866153402</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25.039204869393476</v>
      </c>
      <c r="T77" s="3">
        <f t="shared" ca="1" si="26"/>
        <v>24.91387133424162</v>
      </c>
      <c r="U77" s="3">
        <f t="shared" ca="1" si="26"/>
        <v>24.772775459358478</v>
      </c>
      <c r="V77" s="3">
        <f t="shared" ca="1" si="26"/>
        <v>24.593212725219164</v>
      </c>
      <c r="W77" s="3">
        <f t="shared" ca="1" si="26"/>
        <v>24.353922019854362</v>
      </c>
      <c r="X77" s="3">
        <f t="shared" ca="1" si="26"/>
        <v>24.061884860907124</v>
      </c>
      <c r="Y77" s="3">
        <f t="shared" ca="1" si="26"/>
        <v>23.760681453978467</v>
      </c>
      <c r="Z77" s="3">
        <f t="shared" ca="1" si="26"/>
        <v>23.446823666877197</v>
      </c>
      <c r="AA77" s="3">
        <f t="shared" ca="1" si="26"/>
        <v>23.116760909407581</v>
      </c>
      <c r="AB77" s="3">
        <f t="shared" ca="1" si="26"/>
        <v>22.787711948937194</v>
      </c>
      <c r="AC77" s="3">
        <f t="shared" ca="1" si="26"/>
        <v>22.990035529852808</v>
      </c>
      <c r="AD77" s="3">
        <f t="shared" ca="1" si="26"/>
        <v>23.200116220858568</v>
      </c>
      <c r="AE77" s="3">
        <f t="shared" ca="1" si="26"/>
        <v>23.409169297704249</v>
      </c>
      <c r="AF77" s="3">
        <f t="shared" ca="1" si="26"/>
        <v>23.619578882872112</v>
      </c>
      <c r="AG77" s="3">
        <f t="shared" ca="1" si="26"/>
        <v>23.84356466075926</v>
      </c>
      <c r="AH77" s="3">
        <f t="shared" ca="1" si="26"/>
        <v>24.029388711092736</v>
      </c>
      <c r="AI77" s="3">
        <f t="shared" ca="1" si="26"/>
        <v>24.208918856068422</v>
      </c>
      <c r="AJ77" s="3">
        <f t="shared" ca="1" si="26"/>
        <v>24.39831872480951</v>
      </c>
      <c r="AK77" s="3">
        <f t="shared" ca="1" si="26"/>
        <v>24.583567527641353</v>
      </c>
      <c r="AL77" s="3">
        <f t="shared" ca="1" si="26"/>
        <v>24.775269518418316</v>
      </c>
      <c r="AM77" s="3">
        <f t="shared" ca="1" si="26"/>
        <v>25.582955188591463</v>
      </c>
      <c r="AN77" s="3">
        <f t="shared" ca="1" si="26"/>
        <v>26.278723892922724</v>
      </c>
      <c r="AO77" s="3">
        <f t="shared" ca="1" si="26"/>
        <v>26.278723892922724</v>
      </c>
      <c r="AP77" s="3">
        <f t="shared" ca="1" si="26"/>
        <v>26.278723892922724</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11.755784892976511</v>
      </c>
      <c r="T81" s="18">
        <f t="shared" ca="1" si="29"/>
        <v>11.701468061564443</v>
      </c>
      <c r="U81" s="18">
        <f t="shared" ca="1" si="29"/>
        <v>11.654107158479652</v>
      </c>
      <c r="V81" s="18">
        <f t="shared" ca="1" si="29"/>
        <v>11.586401214477593</v>
      </c>
      <c r="W81" s="18">
        <f t="shared" ca="1" si="29"/>
        <v>11.507600823745369</v>
      </c>
      <c r="X81" s="18">
        <f t="shared" ca="1" si="29"/>
        <v>11.409155702693276</v>
      </c>
      <c r="Y81" s="18">
        <f t="shared" ca="1" si="29"/>
        <v>11.31009079659664</v>
      </c>
      <c r="Z81" s="18">
        <f t="shared" ca="1" si="29"/>
        <v>11.181866049626484</v>
      </c>
      <c r="AA81" s="18">
        <f t="shared" ca="1" si="29"/>
        <v>11.000994827038017</v>
      </c>
      <c r="AB81" s="18">
        <f t="shared" ca="1" si="29"/>
        <v>10.796184769226109</v>
      </c>
      <c r="AC81" s="18">
        <f t="shared" ca="1" si="29"/>
        <v>10.561776050284651</v>
      </c>
      <c r="AD81" s="18">
        <f t="shared" ca="1" si="29"/>
        <v>10.316662879572709</v>
      </c>
      <c r="AE81" s="18">
        <f t="shared" ca="1" si="29"/>
        <v>10.073123746619425</v>
      </c>
      <c r="AF81" s="18">
        <f t="shared" ca="1" si="29"/>
        <v>9.8327551047286228</v>
      </c>
      <c r="AG81" s="18">
        <f t="shared" ca="1" si="29"/>
        <v>9.6146933572204869</v>
      </c>
      <c r="AH81" s="18">
        <f t="shared" ca="1" si="29"/>
        <v>9.4051403237701532</v>
      </c>
      <c r="AI81" s="18">
        <f t="shared" ca="1" si="29"/>
        <v>9.1802208895590027</v>
      </c>
      <c r="AJ81" s="18">
        <f t="shared" ca="1" si="29"/>
        <v>8.9468034368118552</v>
      </c>
      <c r="AK81" s="18">
        <f t="shared" ca="1" si="29"/>
        <v>8.7285686555571989</v>
      </c>
      <c r="AL81" s="18">
        <f t="shared" ca="1" si="29"/>
        <v>8.5168978580716939</v>
      </c>
      <c r="AM81" s="18">
        <f t="shared" ca="1" si="29"/>
        <v>7.4746994015994961</v>
      </c>
      <c r="AN81" s="18">
        <f t="shared" ca="1" si="29"/>
        <v>6.4749732645730838</v>
      </c>
      <c r="AO81" s="18">
        <f t="shared" ca="1" si="29"/>
        <v>6.4749732645730838</v>
      </c>
      <c r="AP81" s="18">
        <f t="shared" ca="1" si="29"/>
        <v>6.4749732645730838</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9.826303288538428</v>
      </c>
      <c r="T82" s="18">
        <f t="shared" ca="1" si="31"/>
        <v>10.236670750421604</v>
      </c>
      <c r="U82" s="18">
        <f t="shared" ca="1" si="31"/>
        <v>10.639883089300152</v>
      </c>
      <c r="V82" s="18">
        <f t="shared" ca="1" si="31"/>
        <v>10.98703464850669</v>
      </c>
      <c r="W82" s="18">
        <f t="shared" ca="1" si="31"/>
        <v>11.21790762430598</v>
      </c>
      <c r="X82" s="18">
        <f t="shared" ca="1" si="31"/>
        <v>11.424223229138514</v>
      </c>
      <c r="Y82" s="18">
        <f t="shared" ca="1" si="31"/>
        <v>11.631842387650487</v>
      </c>
      <c r="Z82" s="18">
        <f t="shared" ca="1" si="31"/>
        <v>11.839434827782583</v>
      </c>
      <c r="AA82" s="18">
        <f t="shared" ca="1" si="31"/>
        <v>12.043232888605564</v>
      </c>
      <c r="AB82" s="18">
        <f t="shared" ca="1" si="31"/>
        <v>12.283479625525954</v>
      </c>
      <c r="AC82" s="18">
        <f t="shared" ca="1" si="31"/>
        <v>12.499763059901221</v>
      </c>
      <c r="AD82" s="18">
        <f t="shared" ca="1" si="31"/>
        <v>12.737472412609808</v>
      </c>
      <c r="AE82" s="18">
        <f t="shared" ca="1" si="31"/>
        <v>12.968163074607798</v>
      </c>
      <c r="AF82" s="18">
        <f t="shared" ca="1" si="31"/>
        <v>13.198170843502838</v>
      </c>
      <c r="AG82" s="18">
        <f t="shared" ca="1" si="31"/>
        <v>13.457110390220183</v>
      </c>
      <c r="AH82" s="18">
        <f t="shared" ca="1" si="31"/>
        <v>13.664116723645058</v>
      </c>
      <c r="AI82" s="18">
        <f t="shared" ca="1" si="31"/>
        <v>13.854571663164679</v>
      </c>
      <c r="AJ82" s="18">
        <f t="shared" ca="1" si="31"/>
        <v>14.072699953820255</v>
      </c>
      <c r="AK82" s="18">
        <f t="shared" ca="1" si="31"/>
        <v>14.272017857477524</v>
      </c>
      <c r="AL82" s="18">
        <f t="shared" ca="1" si="31"/>
        <v>14.485111684084453</v>
      </c>
      <c r="AM82" s="18">
        <f t="shared" ca="1" si="31"/>
        <v>15.379692039876449</v>
      </c>
      <c r="AN82" s="18">
        <f t="shared" ca="1" si="31"/>
        <v>16.204467341369671</v>
      </c>
      <c r="AO82" s="18">
        <f t="shared" ca="1" si="31"/>
        <v>16.204467341369671</v>
      </c>
      <c r="AP82" s="18">
        <f t="shared" ca="1" si="31"/>
        <v>16.204467341369671</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3.9681208688865661</v>
      </c>
      <c r="T83" s="18">
        <f t="shared" ca="1" si="33"/>
        <v>4.0138104945156412</v>
      </c>
      <c r="U83" s="18">
        <f t="shared" ca="1" si="33"/>
        <v>4.060026198346236</v>
      </c>
      <c r="V83" s="18">
        <f t="shared" ca="1" si="33"/>
        <v>4.1583170992104579</v>
      </c>
      <c r="W83" s="18">
        <f t="shared" ca="1" si="33"/>
        <v>4.3344049073423863</v>
      </c>
      <c r="X83" s="18">
        <f t="shared" ca="1" si="33"/>
        <v>4.5096720464717652</v>
      </c>
      <c r="Y83" s="18">
        <f t="shared" ca="1" si="33"/>
        <v>4.6867661808441161</v>
      </c>
      <c r="Z83" s="18">
        <f t="shared" ca="1" si="33"/>
        <v>4.8915844403018847</v>
      </c>
      <c r="AA83" s="18">
        <f t="shared" ca="1" si="33"/>
        <v>5.1469441250973746</v>
      </c>
      <c r="AB83" s="18">
        <f t="shared" ca="1" si="33"/>
        <v>5.4049755414194252</v>
      </c>
      <c r="AC83" s="18">
        <f t="shared" ca="1" si="33"/>
        <v>5.6760053021301333</v>
      </c>
      <c r="AD83" s="18">
        <f t="shared" ca="1" si="33"/>
        <v>5.9460099838906944</v>
      </c>
      <c r="AE83" s="18">
        <f t="shared" ca="1" si="33"/>
        <v>6.2201748009030853</v>
      </c>
      <c r="AF83" s="18">
        <f t="shared" ca="1" si="33"/>
        <v>6.4935476553586726</v>
      </c>
      <c r="AG83" s="18">
        <f t="shared" ca="1" si="33"/>
        <v>6.7326520785084014</v>
      </c>
      <c r="AH83" s="18">
        <f t="shared" ca="1" si="33"/>
        <v>6.9674788414507027</v>
      </c>
      <c r="AI83" s="18">
        <f t="shared" ca="1" si="33"/>
        <v>7.2263560173618435</v>
      </c>
      <c r="AJ83" s="18">
        <f t="shared" ca="1" si="33"/>
        <v>7.4783950153797729</v>
      </c>
      <c r="AK83" s="18">
        <f t="shared" ca="1" si="33"/>
        <v>7.7288728965169646</v>
      </c>
      <c r="AL83" s="18">
        <f t="shared" ca="1" si="33"/>
        <v>7.9670773558667447</v>
      </c>
      <c r="AM83" s="18">
        <f t="shared" ca="1" si="33"/>
        <v>9.1243025442633812</v>
      </c>
      <c r="AN83" s="18">
        <f t="shared" ca="1" si="33"/>
        <v>10.168964260210647</v>
      </c>
      <c r="AO83" s="18">
        <f t="shared" ca="1" si="33"/>
        <v>10.168964260210647</v>
      </c>
      <c r="AP83" s="18">
        <f t="shared" ca="1" si="33"/>
        <v>10.168964260210647</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10.114423861971394</v>
      </c>
      <c r="T84" s="18">
        <f t="shared" ca="1" si="35"/>
        <v>10.536823855821494</v>
      </c>
      <c r="U84" s="18">
        <f t="shared" ca="1" si="35"/>
        <v>10.951858928731511</v>
      </c>
      <c r="V84" s="18">
        <f t="shared" ca="1" si="35"/>
        <v>11.309189443682616</v>
      </c>
      <c r="W84" s="18">
        <f t="shared" ca="1" si="35"/>
        <v>11.546831929054754</v>
      </c>
      <c r="X84" s="18">
        <f t="shared" ca="1" si="35"/>
        <v>11.759196987952263</v>
      </c>
      <c r="Y84" s="18">
        <f t="shared" ca="1" si="35"/>
        <v>11.972903822495558</v>
      </c>
      <c r="Z84" s="18">
        <f t="shared" ca="1" si="35"/>
        <v>12.186583155239749</v>
      </c>
      <c r="AA84" s="18">
        <f t="shared" ca="1" si="35"/>
        <v>12.396356852314192</v>
      </c>
      <c r="AB84" s="18">
        <f t="shared" ca="1" si="35"/>
        <v>12.643647950229182</v>
      </c>
      <c r="AC84" s="18">
        <f t="shared" ca="1" si="35"/>
        <v>12.866273108985064</v>
      </c>
      <c r="AD84" s="18">
        <f t="shared" ca="1" si="35"/>
        <v>13.110952423133032</v>
      </c>
      <c r="AE84" s="18">
        <f t="shared" ca="1" si="35"/>
        <v>13.348407249015318</v>
      </c>
      <c r="AF84" s="18">
        <f t="shared" ca="1" si="35"/>
        <v>13.585159158440336</v>
      </c>
      <c r="AG84" s="18">
        <f t="shared" ca="1" si="35"/>
        <v>13.8516911647525</v>
      </c>
      <c r="AH84" s="18">
        <f t="shared" ca="1" si="35"/>
        <v>14.064767205343875</v>
      </c>
      <c r="AI84" s="18">
        <f t="shared" ca="1" si="35"/>
        <v>14.260806542655445</v>
      </c>
      <c r="AJ84" s="18">
        <f t="shared" ca="1" si="35"/>
        <v>14.485330651386262</v>
      </c>
      <c r="AK84" s="18">
        <f t="shared" ca="1" si="35"/>
        <v>14.690492826995138</v>
      </c>
      <c r="AL84" s="18">
        <f t="shared" ca="1" si="35"/>
        <v>14.909834854345945</v>
      </c>
      <c r="AM84" s="18">
        <f t="shared" ca="1" si="35"/>
        <v>15.830645522547828</v>
      </c>
      <c r="AN84" s="18">
        <f t="shared" ca="1" si="35"/>
        <v>16.679604357343628</v>
      </c>
      <c r="AO84" s="18">
        <f t="shared" ca="1" si="35"/>
        <v>16.679604357343628</v>
      </c>
      <c r="AP84" s="18">
        <f t="shared" ca="1" si="35"/>
        <v>16.679604357343628</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11.307691705708709</v>
      </c>
      <c r="T85" s="18">
        <f t="shared" ca="1" si="37"/>
        <v>11.43789041130101</v>
      </c>
      <c r="U85" s="18">
        <f t="shared" ca="1" si="37"/>
        <v>11.569588247164903</v>
      </c>
      <c r="V85" s="18">
        <f t="shared" ca="1" si="37"/>
        <v>11.849681329299486</v>
      </c>
      <c r="W85" s="18">
        <f t="shared" ca="1" si="37"/>
        <v>12.351467114884324</v>
      </c>
      <c r="X85" s="18">
        <f t="shared" ca="1" si="37"/>
        <v>12.850914294267415</v>
      </c>
      <c r="Y85" s="18">
        <f t="shared" ca="1" si="37"/>
        <v>13.355567741210878</v>
      </c>
      <c r="Z85" s="18">
        <f t="shared" ca="1" si="37"/>
        <v>13.939224794555166</v>
      </c>
      <c r="AA85" s="18">
        <f t="shared" ca="1" si="37"/>
        <v>14.666906406366698</v>
      </c>
      <c r="AB85" s="18">
        <f t="shared" ca="1" si="37"/>
        <v>15.402201474880027</v>
      </c>
      <c r="AC85" s="18">
        <f t="shared" ca="1" si="37"/>
        <v>16.174537066070986</v>
      </c>
      <c r="AD85" s="18">
        <f t="shared" ca="1" si="37"/>
        <v>16.943951557546168</v>
      </c>
      <c r="AE85" s="18">
        <f t="shared" ca="1" si="37"/>
        <v>17.725220911419971</v>
      </c>
      <c r="AF85" s="18">
        <f t="shared" ca="1" si="37"/>
        <v>18.504233461952673</v>
      </c>
      <c r="AG85" s="18">
        <f t="shared" ca="1" si="37"/>
        <v>19.185593529295353</v>
      </c>
      <c r="AH85" s="18">
        <f t="shared" ca="1" si="37"/>
        <v>19.854763831143078</v>
      </c>
      <c r="AI85" s="18">
        <f t="shared" ca="1" si="37"/>
        <v>20.592469004843871</v>
      </c>
      <c r="AJ85" s="18">
        <f t="shared" ca="1" si="37"/>
        <v>21.310687875077569</v>
      </c>
      <c r="AK85" s="18">
        <f t="shared" ca="1" si="37"/>
        <v>22.02445813374241</v>
      </c>
      <c r="AL85" s="18">
        <f t="shared" ca="1" si="37"/>
        <v>22.703253633741411</v>
      </c>
      <c r="AM85" s="18">
        <f t="shared" ca="1" si="37"/>
        <v>26.000921748407883</v>
      </c>
      <c r="AN85" s="18">
        <f t="shared" ca="1" si="37"/>
        <v>28.977825177260065</v>
      </c>
      <c r="AO85" s="18">
        <f t="shared" ca="1" si="37"/>
        <v>28.977825177260065</v>
      </c>
      <c r="AP85" s="18">
        <f t="shared" ca="1" si="37"/>
        <v>28.977825177260065</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11.52066919511698</v>
      </c>
      <c r="T89" s="3">
        <f t="shared" ca="1" si="39"/>
        <v>11.233409339101865</v>
      </c>
      <c r="U89" s="3">
        <f t="shared" ca="1" si="39"/>
        <v>10.954860728970871</v>
      </c>
      <c r="V89" s="3">
        <f t="shared" ca="1" si="39"/>
        <v>10.659489117319387</v>
      </c>
      <c r="W89" s="3">
        <f t="shared" ca="1" si="39"/>
        <v>10.356840741370831</v>
      </c>
      <c r="X89" s="3">
        <f t="shared" ca="1" si="39"/>
        <v>10.040057018370083</v>
      </c>
      <c r="Y89" s="3">
        <f t="shared" ca="1" si="39"/>
        <v>9.7266780850731092</v>
      </c>
      <c r="Z89" s="3">
        <f t="shared" ca="1" si="39"/>
        <v>9.3927674816862456</v>
      </c>
      <c r="AA89" s="3">
        <f t="shared" ca="1" si="39"/>
        <v>9.0208157581711745</v>
      </c>
      <c r="AB89" s="3">
        <f t="shared" ca="1" si="39"/>
        <v>8.6369478153808874</v>
      </c>
      <c r="AC89" s="3">
        <f t="shared" ca="1" si="39"/>
        <v>8.4494208402277202</v>
      </c>
      <c r="AD89" s="3">
        <f t="shared" ca="1" si="39"/>
        <v>8.2533303036581671</v>
      </c>
      <c r="AE89" s="3">
        <f t="shared" ca="1" si="39"/>
        <v>8.0584989972955405</v>
      </c>
      <c r="AF89" s="3">
        <f t="shared" ca="1" si="39"/>
        <v>7.8662040837828986</v>
      </c>
      <c r="AG89" s="3">
        <f t="shared" ca="1" si="39"/>
        <v>7.6917546857763899</v>
      </c>
      <c r="AH89" s="3">
        <f t="shared" ca="1" si="39"/>
        <v>7.5241122590161229</v>
      </c>
      <c r="AI89" s="3">
        <f t="shared" ca="1" si="39"/>
        <v>7.3441767116472025</v>
      </c>
      <c r="AJ89" s="3">
        <f t="shared" ca="1" si="39"/>
        <v>7.1574427494494834</v>
      </c>
      <c r="AK89" s="3">
        <f t="shared" ca="1" si="39"/>
        <v>6.9828549244457587</v>
      </c>
      <c r="AL89" s="3">
        <f t="shared" ca="1" si="39"/>
        <v>6.8135182864573549</v>
      </c>
      <c r="AM89" s="3">
        <f t="shared" ca="1" si="39"/>
        <v>5.9797595212795969</v>
      </c>
      <c r="AN89" s="3">
        <f ca="1">(($M$81*(1-AN$75))+((AN81-$M$81)*(1-AN$76)))</f>
        <v>5.1799786116584672</v>
      </c>
      <c r="AO89" s="3">
        <f t="shared" ca="1" si="39"/>
        <v>5.1799786116584672</v>
      </c>
      <c r="AP89" s="3">
        <f t="shared" ca="1" si="39"/>
        <v>5.1799786116584672</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9.6297772227676592</v>
      </c>
      <c r="T90" s="3">
        <f t="shared" ca="1" si="40"/>
        <v>9.8272039204047399</v>
      </c>
      <c r="U90" s="3">
        <f t="shared" ca="1" si="40"/>
        <v>10.001490103942144</v>
      </c>
      <c r="V90" s="3">
        <f t="shared" ca="1" si="40"/>
        <v>10.108071876626155</v>
      </c>
      <c r="W90" s="3">
        <f t="shared" ca="1" si="40"/>
        <v>10.096116861875382</v>
      </c>
      <c r="X90" s="3">
        <f t="shared" ca="1" si="40"/>
        <v>10.053316441641893</v>
      </c>
      <c r="Y90" s="3">
        <f t="shared" ca="1" si="40"/>
        <v>10.00338445337942</v>
      </c>
      <c r="Z90" s="3">
        <f t="shared" ca="1" si="40"/>
        <v>9.9451252553373681</v>
      </c>
      <c r="AA90" s="3">
        <f t="shared" ca="1" si="40"/>
        <v>9.8754509686565637</v>
      </c>
      <c r="AB90" s="3">
        <f t="shared" ca="1" si="40"/>
        <v>9.8267837004207639</v>
      </c>
      <c r="AC90" s="3">
        <f t="shared" ca="1" si="40"/>
        <v>9.9998104479209786</v>
      </c>
      <c r="AD90" s="3">
        <f t="shared" ca="1" si="40"/>
        <v>10.189977930087847</v>
      </c>
      <c r="AE90" s="3">
        <f t="shared" ca="1" si="40"/>
        <v>10.374530459686239</v>
      </c>
      <c r="AF90" s="3">
        <f t="shared" ca="1" si="40"/>
        <v>10.558536674802271</v>
      </c>
      <c r="AG90" s="3">
        <f t="shared" ca="1" si="40"/>
        <v>10.765688312176147</v>
      </c>
      <c r="AH90" s="3">
        <f t="shared" ca="1" si="40"/>
        <v>10.931293378916047</v>
      </c>
      <c r="AI90" s="3">
        <f t="shared" ca="1" si="40"/>
        <v>11.083657330531743</v>
      </c>
      <c r="AJ90" s="3">
        <f t="shared" ca="1" si="40"/>
        <v>11.258159963056205</v>
      </c>
      <c r="AK90" s="3">
        <f t="shared" ca="1" si="40"/>
        <v>11.417614285982019</v>
      </c>
      <c r="AL90" s="3">
        <f t="shared" ca="1" si="40"/>
        <v>11.588089347267562</v>
      </c>
      <c r="AM90" s="3">
        <f t="shared" ca="1" si="40"/>
        <v>12.303753631901159</v>
      </c>
      <c r="AN90" s="3">
        <f t="shared" ca="1" si="40"/>
        <v>12.963573873095738</v>
      </c>
      <c r="AO90" s="3">
        <f t="shared" ca="1" si="40"/>
        <v>12.963573873095738</v>
      </c>
      <c r="AP90" s="3">
        <f t="shared" ca="1" si="40"/>
        <v>12.963573873095738</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3.8887584515088349</v>
      </c>
      <c r="T91" s="3">
        <f t="shared" ca="1" si="41"/>
        <v>3.8532580747350158</v>
      </c>
      <c r="U91" s="3">
        <f t="shared" ca="1" si="41"/>
        <v>3.8164246264454613</v>
      </c>
      <c r="V91" s="3">
        <f t="shared" ca="1" si="41"/>
        <v>3.8256517312736218</v>
      </c>
      <c r="W91" s="3">
        <f t="shared" ca="1" si="41"/>
        <v>3.9009644166081481</v>
      </c>
      <c r="X91" s="3">
        <f t="shared" ca="1" si="41"/>
        <v>3.9685114008951539</v>
      </c>
      <c r="Y91" s="3">
        <f t="shared" ca="1" si="41"/>
        <v>4.0306189155259391</v>
      </c>
      <c r="Z91" s="3">
        <f t="shared" ca="1" si="41"/>
        <v>4.1089309298535825</v>
      </c>
      <c r="AA91" s="3">
        <f t="shared" ca="1" si="41"/>
        <v>4.2204941825798477</v>
      </c>
      <c r="AB91" s="3">
        <f t="shared" ca="1" si="41"/>
        <v>4.3239804331355396</v>
      </c>
      <c r="AC91" s="3">
        <f t="shared" ca="1" si="41"/>
        <v>4.5408042417041061</v>
      </c>
      <c r="AD91" s="3">
        <f t="shared" ca="1" si="41"/>
        <v>4.7568079871125555</v>
      </c>
      <c r="AE91" s="3">
        <f t="shared" ca="1" si="41"/>
        <v>4.9761398407224684</v>
      </c>
      <c r="AF91" s="3">
        <f t="shared" ca="1" si="41"/>
        <v>5.1948381242869379</v>
      </c>
      <c r="AG91" s="3">
        <f t="shared" ca="1" si="41"/>
        <v>5.3861216628067208</v>
      </c>
      <c r="AH91" s="3">
        <f t="shared" ca="1" si="41"/>
        <v>5.5739830731605622</v>
      </c>
      <c r="AI91" s="3">
        <f t="shared" ca="1" si="41"/>
        <v>5.7810848138894748</v>
      </c>
      <c r="AJ91" s="3">
        <f t="shared" ca="1" si="41"/>
        <v>5.9827160123038183</v>
      </c>
      <c r="AK91" s="3">
        <f t="shared" ca="1" si="41"/>
        <v>6.1830983172135721</v>
      </c>
      <c r="AL91" s="3">
        <f t="shared" ca="1" si="41"/>
        <v>6.3736618846933961</v>
      </c>
      <c r="AM91" s="3">
        <f t="shared" ca="1" si="41"/>
        <v>7.2994420354107046</v>
      </c>
      <c r="AN91" s="3">
        <f t="shared" ca="1" si="41"/>
        <v>8.1351714081685174</v>
      </c>
      <c r="AO91" s="3">
        <f t="shared" ca="1" si="41"/>
        <v>8.1351714081685174</v>
      </c>
      <c r="AP91" s="3">
        <f t="shared" ca="1" si="41"/>
        <v>8.1351714081685174</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10.094195014247452</v>
      </c>
      <c r="T92" s="3">
        <f t="shared" ca="1" si="42"/>
        <v>10.494676560398208</v>
      </c>
      <c r="U92" s="3">
        <f t="shared" ca="1" si="42"/>
        <v>10.886147775159122</v>
      </c>
      <c r="V92" s="3">
        <f t="shared" ca="1" si="42"/>
        <v>11.218715928133156</v>
      </c>
      <c r="W92" s="3">
        <f t="shared" ca="1" si="42"/>
        <v>11.431363609764205</v>
      </c>
      <c r="X92" s="3">
        <f t="shared" ca="1" si="42"/>
        <v>11.618086624096836</v>
      </c>
      <c r="Y92" s="3">
        <f t="shared" ca="1" si="42"/>
        <v>11.805283168980621</v>
      </c>
      <c r="Z92" s="3">
        <f t="shared" ca="1" si="42"/>
        <v>11.991597824755912</v>
      </c>
      <c r="AA92" s="3">
        <f t="shared" ca="1" si="42"/>
        <v>12.173222428972537</v>
      </c>
      <c r="AB92" s="3">
        <f t="shared" ca="1" si="42"/>
        <v>12.390774991224598</v>
      </c>
      <c r="AC92" s="3">
        <f t="shared" ca="1" si="42"/>
        <v>12.608947646805362</v>
      </c>
      <c r="AD92" s="3">
        <f t="shared" ca="1" si="42"/>
        <v>12.84873337467037</v>
      </c>
      <c r="AE92" s="3">
        <f t="shared" ca="1" si="42"/>
        <v>13.081439104035013</v>
      </c>
      <c r="AF92" s="3">
        <f t="shared" ca="1" si="42"/>
        <v>13.313455975271529</v>
      </c>
      <c r="AG92" s="3">
        <f t="shared" ca="1" si="42"/>
        <v>13.574657341457449</v>
      </c>
      <c r="AH92" s="3">
        <f t="shared" ca="1" si="42"/>
        <v>13.783471861236997</v>
      </c>
      <c r="AI92" s="3">
        <f t="shared" ca="1" si="42"/>
        <v>13.975590411802337</v>
      </c>
      <c r="AJ92" s="3">
        <f t="shared" ca="1" si="42"/>
        <v>14.195624038358536</v>
      </c>
      <c r="AK92" s="3">
        <f t="shared" ca="1" si="42"/>
        <v>14.396682970455235</v>
      </c>
      <c r="AL92" s="3">
        <f t="shared" ca="1" si="42"/>
        <v>14.611638157259026</v>
      </c>
      <c r="AM92" s="3">
        <f t="shared" ca="1" si="42"/>
        <v>15.514032612096871</v>
      </c>
      <c r="AN92" s="3">
        <f t="shared" ca="1" si="42"/>
        <v>16.346012270196756</v>
      </c>
      <c r="AO92" s="3">
        <f t="shared" ca="1" si="42"/>
        <v>16.346012270196756</v>
      </c>
      <c r="AP92" s="3">
        <f t="shared" ca="1" si="42"/>
        <v>16.346012270196756</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11.285076322297291</v>
      </c>
      <c r="T93" s="3">
        <f t="shared" ca="1" si="43"/>
        <v>11.392138849655806</v>
      </c>
      <c r="U93" s="3">
        <f t="shared" ca="1" si="43"/>
        <v>11.500170717681913</v>
      </c>
      <c r="V93" s="3">
        <f t="shared" ca="1" si="43"/>
        <v>11.754883878665089</v>
      </c>
      <c r="W93" s="3">
        <f t="shared" ca="1" si="43"/>
        <v>12.227952443735481</v>
      </c>
      <c r="X93" s="3">
        <f t="shared" ca="1" si="43"/>
        <v>12.696703322736205</v>
      </c>
      <c r="Y93" s="3">
        <f t="shared" ca="1" si="43"/>
        <v>13.168589792833927</v>
      </c>
      <c r="Z93" s="3">
        <f t="shared" ca="1" si="43"/>
        <v>13.716197197842284</v>
      </c>
      <c r="AA93" s="3">
        <f t="shared" ca="1" si="43"/>
        <v>14.402902091052097</v>
      </c>
      <c r="AB93" s="3">
        <f t="shared" ca="1" si="43"/>
        <v>15.094157445382427</v>
      </c>
      <c r="AC93" s="3">
        <f t="shared" ca="1" si="43"/>
        <v>15.851046324749566</v>
      </c>
      <c r="AD93" s="3">
        <f t="shared" ca="1" si="43"/>
        <v>16.605072526395244</v>
      </c>
      <c r="AE93" s="3">
        <f t="shared" ca="1" si="43"/>
        <v>17.370716493191573</v>
      </c>
      <c r="AF93" s="3">
        <f t="shared" ca="1" si="43"/>
        <v>18.134148792713621</v>
      </c>
      <c r="AG93" s="3">
        <f t="shared" ca="1" si="43"/>
        <v>18.801881658709448</v>
      </c>
      <c r="AH93" s="3">
        <f t="shared" ca="1" si="43"/>
        <v>19.457668554520218</v>
      </c>
      <c r="AI93" s="3">
        <f t="shared" ca="1" si="43"/>
        <v>20.180619624746992</v>
      </c>
      <c r="AJ93" s="3">
        <f t="shared" ca="1" si="43"/>
        <v>20.884474117576019</v>
      </c>
      <c r="AK93" s="3">
        <f t="shared" ca="1" si="43"/>
        <v>21.583968971067563</v>
      </c>
      <c r="AL93" s="3">
        <f t="shared" ca="1" si="43"/>
        <v>22.249188561066582</v>
      </c>
      <c r="AM93" s="3">
        <f t="shared" ca="1" si="43"/>
        <v>25.480903313439725</v>
      </c>
      <c r="AN93" s="3">
        <f t="shared" ca="1" si="43"/>
        <v>28.398268673714863</v>
      </c>
      <c r="AO93" s="3">
        <f t="shared" ca="1" si="43"/>
        <v>28.398268673714863</v>
      </c>
      <c r="AP93" s="3">
        <f t="shared" ca="1" si="43"/>
        <v>28.398268673714863</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2.2"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22.079839763495439</v>
      </c>
      <c r="T99" s="18">
        <f t="shared" ca="1" si="46"/>
        <v>21.97782131513511</v>
      </c>
      <c r="U99" s="18">
        <f t="shared" ca="1" si="46"/>
        <v>21.888867565071909</v>
      </c>
      <c r="V99" s="18">
        <f t="shared" ca="1" si="46"/>
        <v>21.761701543558978</v>
      </c>
      <c r="W99" s="18">
        <f t="shared" ca="1" si="46"/>
        <v>21.613697814628225</v>
      </c>
      <c r="X99" s="18">
        <f t="shared" ca="1" si="46"/>
        <v>21.428797145033055</v>
      </c>
      <c r="Y99" s="18">
        <f t="shared" ca="1" si="46"/>
        <v>21.242732388599286</v>
      </c>
      <c r="Z99" s="18">
        <f t="shared" ca="1" si="46"/>
        <v>21.001899310026431</v>
      </c>
      <c r="AA99" s="18">
        <f t="shared" ca="1" si="46"/>
        <v>20.662185063046049</v>
      </c>
      <c r="AB99" s="18">
        <f t="shared" ca="1" si="46"/>
        <v>20.277508642066199</v>
      </c>
      <c r="AC99" s="18">
        <f t="shared" ca="1" si="46"/>
        <v>19.837239702092155</v>
      </c>
      <c r="AD99" s="18">
        <f t="shared" ca="1" si="46"/>
        <v>19.376865547366389</v>
      </c>
      <c r="AE99" s="18">
        <f t="shared" ca="1" si="46"/>
        <v>18.919447767039209</v>
      </c>
      <c r="AF99" s="18">
        <f t="shared" ca="1" si="46"/>
        <v>18.467984836623668</v>
      </c>
      <c r="AG99" s="18">
        <f t="shared" ca="1" si="46"/>
        <v>18.058418951626567</v>
      </c>
      <c r="AH99" s="18">
        <f t="shared" ca="1" si="46"/>
        <v>17.66483422354073</v>
      </c>
      <c r="AI99" s="18">
        <f t="shared" ca="1" si="46"/>
        <v>17.242388158706273</v>
      </c>
      <c r="AJ99" s="18">
        <f t="shared" ca="1" si="46"/>
        <v>16.803981025402958</v>
      </c>
      <c r="AK99" s="18">
        <f t="shared" ca="1" si="46"/>
        <v>16.394090146589484</v>
      </c>
      <c r="AL99" s="18">
        <f t="shared" ca="1" si="46"/>
        <v>15.996527811650578</v>
      </c>
      <c r="AM99" s="18">
        <f t="shared" ca="1" si="46"/>
        <v>14.039059626398512</v>
      </c>
      <c r="AN99" s="18">
        <f t="shared" ca="1" si="46"/>
        <v>12.161363401613942</v>
      </c>
      <c r="AO99" s="18">
        <f t="shared" ca="1" si="46"/>
        <v>12.161363401613942</v>
      </c>
      <c r="AP99" s="18">
        <f t="shared" ca="1" si="46"/>
        <v>12.161363401613942</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4.7176011598055921E-2</v>
      </c>
      <c r="T100" s="18">
        <f t="shared" ca="1" si="47"/>
        <v>4.695803793725882E-2</v>
      </c>
      <c r="U100" s="18">
        <f t="shared" ca="1" si="47"/>
        <v>4.6767978444544105E-2</v>
      </c>
      <c r="V100" s="18">
        <f t="shared" ca="1" si="47"/>
        <v>4.6496274221595385E-2</v>
      </c>
      <c r="W100" s="18">
        <f t="shared" ca="1" si="47"/>
        <v>4.6180047939730039E-2</v>
      </c>
      <c r="X100" s="18">
        <f t="shared" ca="1" si="47"/>
        <v>4.578498727684735E-2</v>
      </c>
      <c r="Y100" s="18">
        <f t="shared" ca="1" si="47"/>
        <v>4.5387439414112343E-2</v>
      </c>
      <c r="Z100" s="18">
        <f t="shared" ca="1" si="47"/>
        <v>4.4872872993810119E-2</v>
      </c>
      <c r="AA100" s="18">
        <f t="shared" ca="1" si="47"/>
        <v>4.4147036057164066E-2</v>
      </c>
      <c r="AB100" s="18">
        <f t="shared" ca="1" si="47"/>
        <v>4.3325132479419486E-2</v>
      </c>
      <c r="AC100" s="18">
        <f t="shared" ca="1" si="47"/>
        <v>4.2384449356672439E-2</v>
      </c>
      <c r="AD100" s="18">
        <f t="shared" ca="1" si="47"/>
        <v>4.1400809226335294E-2</v>
      </c>
      <c r="AE100" s="18">
        <f t="shared" ca="1" si="47"/>
        <v>4.0423485715792941E-2</v>
      </c>
      <c r="AF100" s="18">
        <f t="shared" ca="1" si="47"/>
        <v>3.9458885398512188E-2</v>
      </c>
      <c r="AG100" s="18">
        <f t="shared" ca="1" si="47"/>
        <v>3.8583802737236009E-2</v>
      </c>
      <c r="AH100" s="18">
        <f t="shared" ca="1" si="47"/>
        <v>3.774286557936346E-2</v>
      </c>
      <c r="AI100" s="18">
        <f t="shared" ca="1" si="47"/>
        <v>3.6840262994034353E-2</v>
      </c>
      <c r="AJ100" s="18">
        <f t="shared" ca="1" si="47"/>
        <v>3.5903557826473233E-2</v>
      </c>
      <c r="AK100" s="18">
        <f t="shared" ca="1" si="47"/>
        <v>3.5027780780083083E-2</v>
      </c>
      <c r="AL100" s="18">
        <f t="shared" ca="1" si="47"/>
        <v>3.4178345026702465E-2</v>
      </c>
      <c r="AM100" s="18">
        <f t="shared" ca="1" si="47"/>
        <v>2.999599846986958E-2</v>
      </c>
      <c r="AN100" s="18">
        <f t="shared" ca="1" si="47"/>
        <v>2.5984093500137168E-2</v>
      </c>
      <c r="AO100" s="18">
        <f t="shared" ca="1" si="47"/>
        <v>2.5984093500137168E-2</v>
      </c>
      <c r="AP100" s="18">
        <f t="shared" ca="1" si="47"/>
        <v>2.5984093500137168E-2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15.373787225906225</v>
      </c>
      <c r="T101" s="18">
        <f t="shared" ca="1" si="48"/>
        <v>15.302753652519437</v>
      </c>
      <c r="U101" s="18">
        <f t="shared" ca="1" si="48"/>
        <v>15.240816788798211</v>
      </c>
      <c r="V101" s="18">
        <f t="shared" ca="1" si="48"/>
        <v>15.152273421724638</v>
      </c>
      <c r="W101" s="18">
        <f t="shared" ca="1" si="48"/>
        <v>15.049221141382278</v>
      </c>
      <c r="X101" s="18">
        <f t="shared" ca="1" si="48"/>
        <v>14.9204781983749</v>
      </c>
      <c r="Y101" s="18">
        <f t="shared" ca="1" si="48"/>
        <v>14.790924723064714</v>
      </c>
      <c r="Z101" s="18">
        <f t="shared" ca="1" si="48"/>
        <v>14.623237070137975</v>
      </c>
      <c r="AA101" s="18">
        <f t="shared" ca="1" si="48"/>
        <v>14.386700274281331</v>
      </c>
      <c r="AB101" s="18">
        <f t="shared" ca="1" si="48"/>
        <v>14.118857141798783</v>
      </c>
      <c r="AC101" s="18">
        <f t="shared" ca="1" si="48"/>
        <v>13.812305958554839</v>
      </c>
      <c r="AD101" s="18">
        <f t="shared" ca="1" si="48"/>
        <v>13.491755883243066</v>
      </c>
      <c r="AE101" s="18">
        <f t="shared" ca="1" si="48"/>
        <v>13.17326427717069</v>
      </c>
      <c r="AF101" s="18">
        <f t="shared" ca="1" si="48"/>
        <v>12.858918923810485</v>
      </c>
      <c r="AG101" s="18">
        <f t="shared" ca="1" si="48"/>
        <v>12.573745714295374</v>
      </c>
      <c r="AH101" s="18">
        <f t="shared" ca="1" si="48"/>
        <v>12.299699891057029</v>
      </c>
      <c r="AI101" s="18">
        <f t="shared" ca="1" si="48"/>
        <v>12.005558448693675</v>
      </c>
      <c r="AJ101" s="18">
        <f t="shared" ca="1" si="48"/>
        <v>11.70030360726734</v>
      </c>
      <c r="AK101" s="18">
        <f t="shared" ca="1" si="48"/>
        <v>11.414904110522059</v>
      </c>
      <c r="AL101" s="18">
        <f t="shared" ca="1" si="48"/>
        <v>11.13808875262756</v>
      </c>
      <c r="AM101" s="18">
        <f t="shared" ca="1" si="48"/>
        <v>9.7751395780008536</v>
      </c>
      <c r="AN101" s="18">
        <f t="shared" ca="1" si="48"/>
        <v>8.467734155500839</v>
      </c>
      <c r="AO101" s="18">
        <f t="shared" ca="1" si="48"/>
        <v>8.467734155500839</v>
      </c>
      <c r="AP101" s="18">
        <f t="shared" ca="1" si="48"/>
        <v>8.467734155500839</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11.755784892976511</v>
      </c>
      <c r="T102" s="18">
        <f t="shared" ca="1" si="50"/>
        <v>11.701468061564443</v>
      </c>
      <c r="U102" s="18">
        <f t="shared" ca="1" si="50"/>
        <v>11.654107158479652</v>
      </c>
      <c r="V102" s="18">
        <f t="shared" ca="1" si="50"/>
        <v>11.586401214477593</v>
      </c>
      <c r="W102" s="18">
        <f t="shared" ca="1" si="50"/>
        <v>11.507600823745369</v>
      </c>
      <c r="X102" s="18">
        <f t="shared" ca="1" si="50"/>
        <v>11.409155702693276</v>
      </c>
      <c r="Y102" s="18">
        <f t="shared" ca="1" si="50"/>
        <v>11.31009079659664</v>
      </c>
      <c r="Z102" s="18">
        <f t="shared" ca="1" si="50"/>
        <v>11.181866049626484</v>
      </c>
      <c r="AA102" s="18">
        <f t="shared" ca="1" si="50"/>
        <v>11.000994827038017</v>
      </c>
      <c r="AB102" s="18">
        <f t="shared" ca="1" si="50"/>
        <v>10.796184769226109</v>
      </c>
      <c r="AC102" s="18">
        <f t="shared" ca="1" si="50"/>
        <v>10.561776050284651</v>
      </c>
      <c r="AD102" s="18">
        <f t="shared" ca="1" si="50"/>
        <v>10.316662879572709</v>
      </c>
      <c r="AE102" s="18">
        <f t="shared" ca="1" si="50"/>
        <v>10.073123746619425</v>
      </c>
      <c r="AF102" s="18">
        <f t="shared" ca="1" si="50"/>
        <v>9.8327551047286228</v>
      </c>
      <c r="AG102" s="18">
        <f t="shared" ca="1" si="50"/>
        <v>9.6146933572204869</v>
      </c>
      <c r="AH102" s="18">
        <f t="shared" ca="1" si="50"/>
        <v>9.4051403237701532</v>
      </c>
      <c r="AI102" s="18">
        <f t="shared" ca="1" si="50"/>
        <v>9.1802208895590027</v>
      </c>
      <c r="AJ102" s="18">
        <f t="shared" ca="1" si="50"/>
        <v>8.9468034368118552</v>
      </c>
      <c r="AK102" s="18">
        <f t="shared" ca="1" si="50"/>
        <v>8.7285686555571989</v>
      </c>
      <c r="AL102" s="18">
        <f t="shared" ca="1" si="50"/>
        <v>8.5168978580716939</v>
      </c>
      <c r="AM102" s="18">
        <f t="shared" ca="1" si="50"/>
        <v>7.4746994015994961</v>
      </c>
      <c r="AN102" s="18">
        <f t="shared" ca="1" si="50"/>
        <v>6.4749732645730838</v>
      </c>
      <c r="AO102" s="18">
        <f t="shared" ref="AO102:AP102" ca="1" si="51">IF($E$78=1, AO89,AO81)</f>
        <v>6.4749732645730838</v>
      </c>
      <c r="AP102" s="18">
        <f t="shared" ca="1" si="51"/>
        <v>6.4749732645730838</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6.2254856930012608</v>
      </c>
      <c r="T104" s="18">
        <f t="shared" ca="1" si="53"/>
        <v>6.1967212455463727</v>
      </c>
      <c r="U104" s="18">
        <f t="shared" ca="1" si="53"/>
        <v>6.1716404340781281</v>
      </c>
      <c r="V104" s="18">
        <f t="shared" ca="1" si="53"/>
        <v>6.1357855430986419</v>
      </c>
      <c r="W104" s="18">
        <f t="shared" ca="1" si="53"/>
        <v>6.094055389853029</v>
      </c>
      <c r="X104" s="18">
        <f t="shared" ca="1" si="53"/>
        <v>6.0419220190713174</v>
      </c>
      <c r="Y104" s="18">
        <f t="shared" ca="1" si="53"/>
        <v>5.9894604300580996</v>
      </c>
      <c r="Z104" s="18">
        <f t="shared" ca="1" si="53"/>
        <v>5.9215567269009979</v>
      </c>
      <c r="AA104" s="18">
        <f t="shared" ca="1" si="53"/>
        <v>5.8257731430100677</v>
      </c>
      <c r="AB104" s="18">
        <f t="shared" ca="1" si="53"/>
        <v>5.7173123216953998</v>
      </c>
      <c r="AC104" s="18">
        <f t="shared" ca="1" si="53"/>
        <v>5.5931770011387378</v>
      </c>
      <c r="AD104" s="18">
        <f t="shared" ca="1" si="53"/>
        <v>5.4633729471070032</v>
      </c>
      <c r="AE104" s="18">
        <f t="shared" ca="1" si="53"/>
        <v>5.3344024528618741</v>
      </c>
      <c r="AF104" s="18">
        <f t="shared" ca="1" si="53"/>
        <v>5.2071109487419438</v>
      </c>
      <c r="AG104" s="18">
        <f t="shared" ca="1" si="53"/>
        <v>5.0916324586486263</v>
      </c>
      <c r="AH104" s="18">
        <f t="shared" ca="1" si="53"/>
        <v>4.9806599099377804</v>
      </c>
      <c r="AI104" s="18">
        <f t="shared" ca="1" si="53"/>
        <v>4.861549809463245</v>
      </c>
      <c r="AJ104" s="18">
        <f t="shared" ca="1" si="53"/>
        <v>4.737939431610692</v>
      </c>
      <c r="AK104" s="18">
        <f t="shared" ca="1" si="53"/>
        <v>4.6223693084088096</v>
      </c>
      <c r="AL104" s="18">
        <f t="shared" ca="1" si="53"/>
        <v>4.5102752599578659</v>
      </c>
      <c r="AM104" s="18">
        <f t="shared" ca="1" si="53"/>
        <v>3.9583604674447752</v>
      </c>
      <c r="AN104" s="18">
        <f t="shared" ca="1" si="53"/>
        <v>3.4289376496884088</v>
      </c>
      <c r="AO104" s="18">
        <f t="shared" ca="1" si="53"/>
        <v>3.4289376496884088</v>
      </c>
      <c r="AP104" s="18">
        <f t="shared" ca="1" si="53"/>
        <v>3.4289376496884088</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5.6507075728928786</v>
      </c>
      <c r="T105" s="18">
        <f t="shared" ca="1" si="54"/>
        <v>5.6245988499628519</v>
      </c>
      <c r="U105" s="18">
        <f t="shared" ca="1" si="54"/>
        <v>5.6018336653191483</v>
      </c>
      <c r="V105" s="18">
        <f t="shared" ca="1" si="54"/>
        <v>5.5692891356271437</v>
      </c>
      <c r="W105" s="18">
        <f t="shared" ca="1" si="54"/>
        <v>5.5314117868400343</v>
      </c>
      <c r="X105" s="18">
        <f t="shared" ca="1" si="54"/>
        <v>5.4840917145430526</v>
      </c>
      <c r="Y105" s="18">
        <f t="shared" ca="1" si="54"/>
        <v>5.4364737272980976</v>
      </c>
      <c r="Z105" s="18">
        <f t="shared" ca="1" si="54"/>
        <v>5.3748393442830231</v>
      </c>
      <c r="AA105" s="18">
        <f t="shared" ca="1" si="54"/>
        <v>5.2878991359937695</v>
      </c>
      <c r="AB105" s="18">
        <f t="shared" ca="1" si="54"/>
        <v>5.1894521369019584</v>
      </c>
      <c r="AC105" s="18">
        <f t="shared" ca="1" si="54"/>
        <v>5.0767778122751119</v>
      </c>
      <c r="AD105" s="18">
        <f t="shared" ca="1" si="54"/>
        <v>4.9589581292367413</v>
      </c>
      <c r="AE105" s="18">
        <f t="shared" ca="1" si="54"/>
        <v>4.8418950462181778</v>
      </c>
      <c r="AF105" s="18">
        <f t="shared" ca="1" si="54"/>
        <v>4.7263559378231426</v>
      </c>
      <c r="AG105" s="18">
        <f t="shared" ca="1" si="54"/>
        <v>4.6215391876681906</v>
      </c>
      <c r="AH105" s="18">
        <f t="shared" ca="1" si="54"/>
        <v>4.5208123605085744</v>
      </c>
      <c r="AI105" s="18">
        <f t="shared" ca="1" si="54"/>
        <v>4.4126992943238514</v>
      </c>
      <c r="AJ105" s="18">
        <f t="shared" ca="1" si="54"/>
        <v>4.3005014462097977</v>
      </c>
      <c r="AK105" s="18">
        <f t="shared" ca="1" si="54"/>
        <v>4.1956015231224777</v>
      </c>
      <c r="AL105" s="18">
        <f t="shared" ca="1" si="54"/>
        <v>4.0938567405153865</v>
      </c>
      <c r="AM105" s="18">
        <f t="shared" ca="1" si="54"/>
        <v>3.5928983813705888</v>
      </c>
      <c r="AN105" s="18">
        <f t="shared" ca="1" si="54"/>
        <v>3.112355388729648</v>
      </c>
      <c r="AO105" s="18">
        <f t="shared" ca="1" si="54"/>
        <v>3.112355388729648</v>
      </c>
      <c r="AP105" s="18">
        <f t="shared" ca="1" si="54"/>
        <v>3.112355388729648</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7.6845579907501147</v>
      </c>
      <c r="T106" s="18">
        <f t="shared" ca="1" si="55"/>
        <v>7.6490519956455936</v>
      </c>
      <c r="U106" s="18">
        <f t="shared" ca="1" si="55"/>
        <v>7.618092973380155</v>
      </c>
      <c r="V106" s="18">
        <f t="shared" ca="1" si="55"/>
        <v>7.5738347415616101</v>
      </c>
      <c r="W106" s="18">
        <f t="shared" ca="1" si="55"/>
        <v>7.5223242573371722</v>
      </c>
      <c r="X106" s="18">
        <f t="shared" ca="1" si="55"/>
        <v>7.4579723447666044</v>
      </c>
      <c r="Y106" s="18">
        <f t="shared" ca="1" si="55"/>
        <v>7.3932152891826224</v>
      </c>
      <c r="Z106" s="18">
        <f t="shared" ca="1" si="55"/>
        <v>7.3093969382250332</v>
      </c>
      <c r="AA106" s="18">
        <f t="shared" ca="1" si="55"/>
        <v>7.1911644755275113</v>
      </c>
      <c r="AB106" s="18">
        <f t="shared" ca="1" si="55"/>
        <v>7.0572836006499173</v>
      </c>
      <c r="AC106" s="18">
        <f t="shared" ca="1" si="55"/>
        <v>6.904054581010465</v>
      </c>
      <c r="AD106" s="18">
        <f t="shared" ca="1" si="55"/>
        <v>6.7438282420819684</v>
      </c>
      <c r="AE106" s="18">
        <f t="shared" ca="1" si="55"/>
        <v>6.584630825045644</v>
      </c>
      <c r="AF106" s="18">
        <f t="shared" ca="1" si="55"/>
        <v>6.4275059044568632</v>
      </c>
      <c r="AG106" s="18">
        <f t="shared" ca="1" si="55"/>
        <v>6.2849626238893759</v>
      </c>
      <c r="AH106" s="18">
        <f t="shared" ca="1" si="55"/>
        <v>6.1479813459613686</v>
      </c>
      <c r="AI106" s="18">
        <f t="shared" ca="1" si="55"/>
        <v>6.0009553114449554</v>
      </c>
      <c r="AJ106" s="18">
        <f t="shared" ca="1" si="55"/>
        <v>5.8483742657709845</v>
      </c>
      <c r="AK106" s="18">
        <f t="shared" ca="1" si="55"/>
        <v>5.7057178759665046</v>
      </c>
      <c r="AL106" s="18">
        <f t="shared" ca="1" si="55"/>
        <v>5.5673522514646905</v>
      </c>
      <c r="AM106" s="18">
        <f t="shared" ca="1" si="55"/>
        <v>4.8860847266211787</v>
      </c>
      <c r="AN106" s="18">
        <f t="shared" ca="1" si="55"/>
        <v>4.2325806395025092</v>
      </c>
      <c r="AO106" s="18">
        <f t="shared" ca="1" si="55"/>
        <v>4.2325806395025092</v>
      </c>
      <c r="AP106" s="18">
        <f t="shared" ca="1" si="55"/>
        <v>4.2325806395025092</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16.821716588926265</v>
      </c>
      <c r="T110" s="18">
        <f t="shared" ca="1" si="59"/>
        <v>17.52422748630185</v>
      </c>
      <c r="U110" s="18">
        <f t="shared" ca="1" si="59"/>
        <v>18.214489479098727</v>
      </c>
      <c r="V110" s="18">
        <f t="shared" ca="1" si="59"/>
        <v>18.808780635284364</v>
      </c>
      <c r="W110" s="18">
        <f t="shared" ca="1" si="59"/>
        <v>19.20401367999078</v>
      </c>
      <c r="X110" s="18">
        <f t="shared" ca="1" si="59"/>
        <v>19.557206791424044</v>
      </c>
      <c r="Y110" s="18">
        <f t="shared" ca="1" si="59"/>
        <v>19.912631465420571</v>
      </c>
      <c r="Z110" s="18">
        <f t="shared" ca="1" si="59"/>
        <v>20.268010400037717</v>
      </c>
      <c r="AA110" s="18">
        <f t="shared" ca="1" si="59"/>
        <v>20.616893710461863</v>
      </c>
      <c r="AB110" s="18">
        <f t="shared" ca="1" si="59"/>
        <v>21.028173761689576</v>
      </c>
      <c r="AC110" s="18">
        <f t="shared" ca="1" si="59"/>
        <v>21.398430869485555</v>
      </c>
      <c r="AD110" s="18">
        <f t="shared" ca="1" si="59"/>
        <v>21.805367155124639</v>
      </c>
      <c r="AE110" s="18">
        <f t="shared" ca="1" si="59"/>
        <v>22.200288095573157</v>
      </c>
      <c r="AF110" s="18">
        <f t="shared" ca="1" si="59"/>
        <v>22.594039986593724</v>
      </c>
      <c r="AG110" s="18">
        <f t="shared" ca="1" si="59"/>
        <v>23.03732038825046</v>
      </c>
      <c r="AH110" s="18">
        <f t="shared" ca="1" si="59"/>
        <v>23.391695962740179</v>
      </c>
      <c r="AI110" s="18">
        <f t="shared" ca="1" si="59"/>
        <v>23.717737091482572</v>
      </c>
      <c r="AJ110" s="18">
        <f t="shared" ca="1" si="59"/>
        <v>24.091152421509577</v>
      </c>
      <c r="AK110" s="18">
        <f t="shared" ca="1" si="59"/>
        <v>24.432366119883035</v>
      </c>
      <c r="AL110" s="18">
        <f t="shared" ca="1" si="59"/>
        <v>24.797162916071152</v>
      </c>
      <c r="AM110" s="18">
        <f t="shared" ca="1" si="59"/>
        <v>26.32860121685172</v>
      </c>
      <c r="AN110" s="18">
        <f t="shared" ca="1" si="59"/>
        <v>27.740539762189339</v>
      </c>
      <c r="AO110" s="18">
        <f t="shared" ca="1" si="59"/>
        <v>27.740539762189339</v>
      </c>
      <c r="AP110" s="18">
        <f t="shared" ca="1" si="59"/>
        <v>27.740539762189339</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6.7797166856862504E-2</v>
      </c>
      <c r="T111" s="18">
        <f t="shared" ca="1" si="60"/>
        <v>7.0628521687765455E-2</v>
      </c>
      <c r="U111" s="18">
        <f t="shared" ca="1" si="60"/>
        <v>7.3410509319836684E-2</v>
      </c>
      <c r="V111" s="18">
        <f t="shared" ca="1" si="60"/>
        <v>7.5805702251811241E-2</v>
      </c>
      <c r="W111" s="18">
        <f t="shared" ca="1" si="60"/>
        <v>7.7398624147603151E-2</v>
      </c>
      <c r="X111" s="18">
        <f t="shared" ca="1" si="60"/>
        <v>7.882211099461725E-2</v>
      </c>
      <c r="Y111" s="18">
        <f t="shared" ca="1" si="60"/>
        <v>8.0254591788155971E-2</v>
      </c>
      <c r="Z111" s="18">
        <f t="shared" ca="1" si="60"/>
        <v>8.1686888236635766E-2</v>
      </c>
      <c r="AA111" s="18">
        <f t="shared" ca="1" si="60"/>
        <v>8.3093005138282494E-2</v>
      </c>
      <c r="AB111" s="18">
        <f t="shared" ca="1" si="60"/>
        <v>8.4750601859198596E-2</v>
      </c>
      <c r="AC111" s="18">
        <f t="shared" ca="1" si="60"/>
        <v>8.6242862341919385E-2</v>
      </c>
      <c r="AD111" s="18">
        <f t="shared" ca="1" si="60"/>
        <v>8.7882952228806835E-2</v>
      </c>
      <c r="AE111" s="18">
        <f t="shared" ca="1" si="60"/>
        <v>8.9474616239629781E-2</v>
      </c>
      <c r="AF111" s="18">
        <f t="shared" ca="1" si="60"/>
        <v>9.106156858867244E-2</v>
      </c>
      <c r="AG111" s="18">
        <f t="shared" ca="1" si="60"/>
        <v>9.2848137468050818E-2</v>
      </c>
      <c r="AH111" s="18">
        <f t="shared" ca="1" si="60"/>
        <v>9.4276390038272581E-2</v>
      </c>
      <c r="AI111" s="18">
        <f t="shared" ca="1" si="60"/>
        <v>9.5590445276969166E-2</v>
      </c>
      <c r="AJ111" s="18">
        <f t="shared" ca="1" si="60"/>
        <v>9.7095434455862897E-2</v>
      </c>
      <c r="AK111" s="18">
        <f t="shared" ca="1" si="60"/>
        <v>9.8470640245366045E-2</v>
      </c>
      <c r="AL111" s="18">
        <f t="shared" ca="1" si="60"/>
        <v>9.9940893838646516E-2</v>
      </c>
      <c r="AM111" s="18">
        <f t="shared" ca="1" si="60"/>
        <v>0.10611310447245065</v>
      </c>
      <c r="AN111" s="18">
        <f t="shared" ca="1" si="60"/>
        <v>0.11180369096187626</v>
      </c>
      <c r="AO111" s="18">
        <f t="shared" ca="1" si="60"/>
        <v>0.11180369096187626</v>
      </c>
      <c r="AP111" s="18">
        <f t="shared" ca="1" si="60"/>
        <v>0.11180369096187626</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9.9149239171009675</v>
      </c>
      <c r="T112" s="18">
        <f t="shared" ca="1" si="61"/>
        <v>10.3289923661556</v>
      </c>
      <c r="U112" s="18">
        <f t="shared" ca="1" si="61"/>
        <v>10.735841162190653</v>
      </c>
      <c r="V112" s="18">
        <f t="shared" ca="1" si="61"/>
        <v>11.086123582360868</v>
      </c>
      <c r="W112" s="18">
        <f t="shared" ca="1" si="61"/>
        <v>11.319078735723037</v>
      </c>
      <c r="X112" s="18">
        <f t="shared" ca="1" si="61"/>
        <v>11.527255042189303</v>
      </c>
      <c r="Y112" s="18">
        <f t="shared" ca="1" si="61"/>
        <v>11.73674665871409</v>
      </c>
      <c r="Z112" s="18">
        <f t="shared" ca="1" si="61"/>
        <v>11.946211315893546</v>
      </c>
      <c r="AA112" s="18">
        <f t="shared" ca="1" si="61"/>
        <v>12.151847373338413</v>
      </c>
      <c r="AB112" s="18">
        <f t="shared" ca="1" si="61"/>
        <v>12.394260827101425</v>
      </c>
      <c r="AC112" s="18">
        <f t="shared" ca="1" si="61"/>
        <v>12.612494860123933</v>
      </c>
      <c r="AD112" s="18">
        <f t="shared" ca="1" si="61"/>
        <v>12.852348045730166</v>
      </c>
      <c r="AE112" s="18">
        <f t="shared" ca="1" si="61"/>
        <v>13.085119241054825</v>
      </c>
      <c r="AF112" s="18">
        <f t="shared" ca="1" si="61"/>
        <v>13.317201384458285</v>
      </c>
      <c r="AG112" s="18">
        <f t="shared" ca="1" si="61"/>
        <v>13.578476233141789</v>
      </c>
      <c r="AH112" s="18">
        <f t="shared" ca="1" si="61"/>
        <v>13.787349497684691</v>
      </c>
      <c r="AI112" s="18">
        <f t="shared" ca="1" si="61"/>
        <v>13.979522096018359</v>
      </c>
      <c r="AJ112" s="18">
        <f t="shared" ca="1" si="61"/>
        <v>14.199617623554127</v>
      </c>
      <c r="AK112" s="18">
        <f t="shared" ca="1" si="61"/>
        <v>14.400733118572786</v>
      </c>
      <c r="AL112" s="18">
        <f t="shared" ca="1" si="61"/>
        <v>14.615748777663629</v>
      </c>
      <c r="AM112" s="18">
        <f t="shared" ca="1" si="61"/>
        <v>15.518397098701769</v>
      </c>
      <c r="AN112" s="18">
        <f t="shared" ca="1" si="61"/>
        <v>16.35061081355299</v>
      </c>
      <c r="AO112" s="18">
        <f t="shared" ca="1" si="61"/>
        <v>16.35061081355299</v>
      </c>
      <c r="AP112" s="18">
        <f t="shared" ca="1" si="61"/>
        <v>16.35061081355299</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9.826303288538428</v>
      </c>
      <c r="T113" s="18">
        <f t="shared" ca="1" si="63"/>
        <v>10.236670750421604</v>
      </c>
      <c r="U113" s="18">
        <f t="shared" ca="1" si="63"/>
        <v>10.639883089300152</v>
      </c>
      <c r="V113" s="18">
        <f t="shared" ca="1" si="63"/>
        <v>10.98703464850669</v>
      </c>
      <c r="W113" s="18">
        <f t="shared" ca="1" si="63"/>
        <v>11.21790762430598</v>
      </c>
      <c r="X113" s="18">
        <f t="shared" ca="1" si="63"/>
        <v>11.424223229138514</v>
      </c>
      <c r="Y113" s="18">
        <f t="shared" ca="1" si="63"/>
        <v>11.631842387650487</v>
      </c>
      <c r="Z113" s="18">
        <f t="shared" ca="1" si="63"/>
        <v>11.839434827782583</v>
      </c>
      <c r="AA113" s="18">
        <f t="shared" ca="1" si="63"/>
        <v>12.043232888605564</v>
      </c>
      <c r="AB113" s="18">
        <f t="shared" ca="1" si="63"/>
        <v>12.283479625525954</v>
      </c>
      <c r="AC113" s="18">
        <f t="shared" ca="1" si="63"/>
        <v>12.499763059901221</v>
      </c>
      <c r="AD113" s="18">
        <f t="shared" ca="1" si="63"/>
        <v>12.737472412609808</v>
      </c>
      <c r="AE113" s="18">
        <f t="shared" ca="1" si="63"/>
        <v>12.968163074607798</v>
      </c>
      <c r="AF113" s="18">
        <f t="shared" ca="1" si="63"/>
        <v>13.198170843502838</v>
      </c>
      <c r="AG113" s="18">
        <f t="shared" ca="1" si="63"/>
        <v>13.457110390220183</v>
      </c>
      <c r="AH113" s="18">
        <f t="shared" ca="1" si="63"/>
        <v>13.664116723645058</v>
      </c>
      <c r="AI113" s="18">
        <f t="shared" ca="1" si="63"/>
        <v>13.854571663164679</v>
      </c>
      <c r="AJ113" s="18">
        <f t="shared" ca="1" si="63"/>
        <v>14.072699953820255</v>
      </c>
      <c r="AK113" s="18">
        <f t="shared" ca="1" si="63"/>
        <v>14.272017857477524</v>
      </c>
      <c r="AL113" s="18">
        <f t="shared" ca="1" si="63"/>
        <v>14.485111684084453</v>
      </c>
      <c r="AM113" s="18">
        <f t="shared" ca="1" si="63"/>
        <v>15.379692039876449</v>
      </c>
      <c r="AN113" s="18">
        <f t="shared" ca="1" si="63"/>
        <v>16.204467341369671</v>
      </c>
      <c r="AO113" s="18">
        <f t="shared" ref="AO113:AP113" ca="1" si="64">IF($E$78=1, AO90,AO82)</f>
        <v>16.204467341369671</v>
      </c>
      <c r="AP113" s="18">
        <f t="shared" ca="1" si="64"/>
        <v>16.204467341369671</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4.1558647843184797</v>
      </c>
      <c r="T114" s="18">
        <f t="shared" ca="1" si="65"/>
        <v>4.329422594757701</v>
      </c>
      <c r="U114" s="18">
        <f t="shared" ca="1" si="65"/>
        <v>4.4999542698488417</v>
      </c>
      <c r="V114" s="18">
        <f t="shared" ca="1" si="65"/>
        <v>4.6467760091503862</v>
      </c>
      <c r="W114" s="18">
        <f t="shared" ca="1" si="65"/>
        <v>4.7444197355448514</v>
      </c>
      <c r="X114" s="18">
        <f t="shared" ca="1" si="65"/>
        <v>4.8316773472225831</v>
      </c>
      <c r="Y114" s="18">
        <f t="shared" ca="1" si="65"/>
        <v>4.9194862743514838</v>
      </c>
      <c r="Z114" s="18">
        <f t="shared" ca="1" si="65"/>
        <v>5.0072839014043771</v>
      </c>
      <c r="AA114" s="18">
        <f t="shared" ca="1" si="65"/>
        <v>5.0934767614471284</v>
      </c>
      <c r="AB114" s="18">
        <f t="shared" ca="1" si="65"/>
        <v>5.195084957754224</v>
      </c>
      <c r="AC114" s="18">
        <f t="shared" ca="1" si="65"/>
        <v>5.2865582902942503</v>
      </c>
      <c r="AD114" s="18">
        <f t="shared" ca="1" si="65"/>
        <v>5.3870933438964572</v>
      </c>
      <c r="AE114" s="18">
        <f t="shared" ca="1" si="65"/>
        <v>5.4846599638263376</v>
      </c>
      <c r="AF114" s="18">
        <f t="shared" ca="1" si="65"/>
        <v>5.5819377659460336</v>
      </c>
      <c r="AG114" s="18">
        <f t="shared" ca="1" si="65"/>
        <v>5.6914517623972944</v>
      </c>
      <c r="AH114" s="18">
        <f t="shared" ca="1" si="65"/>
        <v>5.7790015057697373</v>
      </c>
      <c r="AI114" s="18">
        <f t="shared" ca="1" si="65"/>
        <v>5.8595511237600881</v>
      </c>
      <c r="AJ114" s="18">
        <f t="shared" ca="1" si="65"/>
        <v>5.9518047063109609</v>
      </c>
      <c r="AK114" s="18">
        <f t="shared" ca="1" si="65"/>
        <v>6.036102761476795</v>
      </c>
      <c r="AL114" s="18">
        <f t="shared" ca="1" si="65"/>
        <v>6.1262271046552081</v>
      </c>
      <c r="AM114" s="18">
        <f t="shared" ca="1" si="65"/>
        <v>6.5045743720060454</v>
      </c>
      <c r="AN114" s="18">
        <f t="shared" ca="1" si="65"/>
        <v>6.8533988006647277</v>
      </c>
      <c r="AO114" s="18">
        <f t="shared" ca="1" si="65"/>
        <v>6.8533988006647277</v>
      </c>
      <c r="AP114" s="18">
        <f t="shared" ca="1" si="65"/>
        <v>6.8533988006647277</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5.3694511017069946</v>
      </c>
      <c r="T115" s="18">
        <f t="shared" ca="1" si="66"/>
        <v>5.5936908748558114</v>
      </c>
      <c r="U115" s="18">
        <f t="shared" ca="1" si="66"/>
        <v>5.8140208273964173</v>
      </c>
      <c r="V115" s="18">
        <f t="shared" ca="1" si="66"/>
        <v>6.003717121852854</v>
      </c>
      <c r="W115" s="18">
        <f t="shared" ca="1" si="66"/>
        <v>6.1298745503240299</v>
      </c>
      <c r="X115" s="18">
        <f t="shared" ca="1" si="66"/>
        <v>6.242612934143259</v>
      </c>
      <c r="Y115" s="18">
        <f t="shared" ca="1" si="66"/>
        <v>6.356063627315728</v>
      </c>
      <c r="Z115" s="18">
        <f t="shared" ca="1" si="66"/>
        <v>6.4694997205893277</v>
      </c>
      <c r="AA115" s="18">
        <f t="shared" ca="1" si="66"/>
        <v>6.5808624263881708</v>
      </c>
      <c r="AB115" s="18">
        <f t="shared" ca="1" si="66"/>
        <v>6.7121420203880193</v>
      </c>
      <c r="AC115" s="18">
        <f t="shared" ca="1" si="66"/>
        <v>6.830327190424633</v>
      </c>
      <c r="AD115" s="18">
        <f t="shared" ca="1" si="66"/>
        <v>6.9602202649927616</v>
      </c>
      <c r="AE115" s="18">
        <f t="shared" ca="1" si="66"/>
        <v>7.0862780705424271</v>
      </c>
      <c r="AF115" s="18">
        <f t="shared" ca="1" si="66"/>
        <v>7.2119627183524724</v>
      </c>
      <c r="AG115" s="18">
        <f t="shared" ca="1" si="66"/>
        <v>7.353456746530771</v>
      </c>
      <c r="AH115" s="18">
        <f t="shared" ca="1" si="66"/>
        <v>7.4665725696872789</v>
      </c>
      <c r="AI115" s="18">
        <f t="shared" ca="1" si="66"/>
        <v>7.5706441065410202</v>
      </c>
      <c r="AJ115" s="18">
        <f t="shared" ca="1" si="66"/>
        <v>7.6898373734474248</v>
      </c>
      <c r="AK115" s="18">
        <f t="shared" ca="1" si="66"/>
        <v>7.7987519576971076</v>
      </c>
      <c r="AL115" s="18">
        <f t="shared" ca="1" si="66"/>
        <v>7.915194209522995</v>
      </c>
      <c r="AM115" s="18">
        <f t="shared" ca="1" si="66"/>
        <v>8.4040255976784515</v>
      </c>
      <c r="AN115" s="18">
        <f t="shared" ca="1" si="66"/>
        <v>8.854712953973376</v>
      </c>
      <c r="AO115" s="18">
        <f t="shared" ca="1" si="66"/>
        <v>8.854712953973376</v>
      </c>
      <c r="AP115" s="18">
        <f t="shared" ca="1" si="66"/>
        <v>8.854712953973376</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6.8139444862785501</v>
      </c>
      <c r="T116" s="18">
        <f t="shared" ca="1" si="67"/>
        <v>7.098509395597862</v>
      </c>
      <c r="U116" s="18">
        <f t="shared" ca="1" si="67"/>
        <v>7.3781126617117474</v>
      </c>
      <c r="V116" s="18">
        <f t="shared" ca="1" si="67"/>
        <v>7.6188411822243909</v>
      </c>
      <c r="W116" s="18">
        <f t="shared" ca="1" si="67"/>
        <v>7.778937567842088</v>
      </c>
      <c r="X116" s="18">
        <f t="shared" ca="1" si="67"/>
        <v>7.92200490829571</v>
      </c>
      <c r="Y116" s="18">
        <f t="shared" ca="1" si="67"/>
        <v>8.0659761840488802</v>
      </c>
      <c r="Z116" s="18">
        <f t="shared" ca="1" si="67"/>
        <v>8.2099289322284648</v>
      </c>
      <c r="AA116" s="18">
        <f t="shared" ca="1" si="67"/>
        <v>8.3512505088257161</v>
      </c>
      <c r="AB116" s="18">
        <f t="shared" ca="1" si="67"/>
        <v>8.5178470284237378</v>
      </c>
      <c r="AC116" s="18">
        <f t="shared" ca="1" si="67"/>
        <v>8.6678264532246931</v>
      </c>
      <c r="AD116" s="18">
        <f t="shared" ca="1" si="67"/>
        <v>8.8326634509911681</v>
      </c>
      <c r="AE116" s="18">
        <f t="shared" ca="1" si="67"/>
        <v>8.9926334130613039</v>
      </c>
      <c r="AF116" s="18">
        <f t="shared" ca="1" si="67"/>
        <v>9.1521298302431013</v>
      </c>
      <c r="AG116" s="18">
        <f t="shared" ca="1" si="67"/>
        <v>9.3316886780442019</v>
      </c>
      <c r="AH116" s="18">
        <f t="shared" ca="1" si="67"/>
        <v>9.4752349968221328</v>
      </c>
      <c r="AI116" s="18">
        <f t="shared" ca="1" si="67"/>
        <v>9.6073039292494418</v>
      </c>
      <c r="AJ116" s="18">
        <f t="shared" ca="1" si="67"/>
        <v>9.7585626498252243</v>
      </c>
      <c r="AK116" s="18">
        <f t="shared" ca="1" si="67"/>
        <v>9.8967775095503665</v>
      </c>
      <c r="AL116" s="18">
        <f t="shared" ca="1" si="67"/>
        <v>10.044545135099023</v>
      </c>
      <c r="AM116" s="18">
        <f t="shared" ca="1" si="67"/>
        <v>10.66488227551601</v>
      </c>
      <c r="AN116" s="18">
        <f t="shared" ca="1" si="67"/>
        <v>11.236813850697871</v>
      </c>
      <c r="AO116" s="18">
        <f t="shared" ca="1" si="67"/>
        <v>11.236813850697871</v>
      </c>
      <c r="AP116" s="18">
        <f t="shared" ca="1" si="67"/>
        <v>11.236813850697871</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10.114423861971394</v>
      </c>
      <c r="T117" s="18">
        <f t="shared" ca="1" si="68"/>
        <v>10.536823855821494</v>
      </c>
      <c r="U117" s="18">
        <f t="shared" ca="1" si="68"/>
        <v>10.951858928731511</v>
      </c>
      <c r="V117" s="18">
        <f t="shared" ca="1" si="68"/>
        <v>11.309189443682616</v>
      </c>
      <c r="W117" s="18">
        <f t="shared" ca="1" si="68"/>
        <v>11.546831929054754</v>
      </c>
      <c r="X117" s="18">
        <f t="shared" ca="1" si="68"/>
        <v>11.759196987952263</v>
      </c>
      <c r="Y117" s="18">
        <f t="shared" ca="1" si="68"/>
        <v>11.972903822495558</v>
      </c>
      <c r="Z117" s="18">
        <f t="shared" ca="1" si="68"/>
        <v>12.186583155239749</v>
      </c>
      <c r="AA117" s="18">
        <f t="shared" ca="1" si="68"/>
        <v>12.396356852314192</v>
      </c>
      <c r="AB117" s="18">
        <f t="shared" ca="1" si="68"/>
        <v>12.643647950229182</v>
      </c>
      <c r="AC117" s="18">
        <f t="shared" ca="1" si="68"/>
        <v>12.866273108985064</v>
      </c>
      <c r="AD117" s="18">
        <f t="shared" ca="1" si="68"/>
        <v>13.110952423133032</v>
      </c>
      <c r="AE117" s="18">
        <f t="shared" ca="1" si="68"/>
        <v>13.348407249015318</v>
      </c>
      <c r="AF117" s="18">
        <f t="shared" ca="1" si="68"/>
        <v>13.585159158440336</v>
      </c>
      <c r="AG117" s="18">
        <f t="shared" ca="1" si="68"/>
        <v>13.8516911647525</v>
      </c>
      <c r="AH117" s="18">
        <f t="shared" ca="1" si="68"/>
        <v>14.064767205343875</v>
      </c>
      <c r="AI117" s="18">
        <f t="shared" ca="1" si="68"/>
        <v>14.260806542655445</v>
      </c>
      <c r="AJ117" s="18">
        <f t="shared" ca="1" si="68"/>
        <v>14.485330651386262</v>
      </c>
      <c r="AK117" s="18">
        <f t="shared" ca="1" si="68"/>
        <v>14.690492826995138</v>
      </c>
      <c r="AL117" s="18">
        <f t="shared" ca="1" si="68"/>
        <v>14.909834854345945</v>
      </c>
      <c r="AM117" s="18">
        <f t="shared" ca="1" si="68"/>
        <v>15.830645522547828</v>
      </c>
      <c r="AN117" s="18">
        <f t="shared" ca="1" si="68"/>
        <v>16.679604357343628</v>
      </c>
      <c r="AO117" s="18">
        <f t="shared" ref="AO117:AP117" ca="1" si="69">IF($E$78=1, AO92,AO84)</f>
        <v>16.679604357343628</v>
      </c>
      <c r="AP117" s="18">
        <f t="shared" ca="1" si="69"/>
        <v>16.679604357343628</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17.623965455182855</v>
      </c>
      <c r="T121" s="18">
        <f t="shared" ca="1" si="73"/>
        <v>17.826890822215084</v>
      </c>
      <c r="U121" s="18">
        <f t="shared" ca="1" si="73"/>
        <v>18.032152706797223</v>
      </c>
      <c r="V121" s="18">
        <f t="shared" ca="1" si="73"/>
        <v>18.468700760303445</v>
      </c>
      <c r="W121" s="18">
        <f t="shared" ca="1" si="73"/>
        <v>19.250775084684285</v>
      </c>
      <c r="X121" s="18">
        <f t="shared" ca="1" si="73"/>
        <v>20.029204499388992</v>
      </c>
      <c r="Y121" s="18">
        <f t="shared" ca="1" si="73"/>
        <v>20.815748309323286</v>
      </c>
      <c r="Z121" s="18">
        <f t="shared" ca="1" si="73"/>
        <v>21.725425723027488</v>
      </c>
      <c r="AA121" s="18">
        <f t="shared" ca="1" si="73"/>
        <v>22.859577230046703</v>
      </c>
      <c r="AB121" s="18">
        <f t="shared" ca="1" si="73"/>
        <v>24.00559493411118</v>
      </c>
      <c r="AC121" s="18">
        <f t="shared" ca="1" si="73"/>
        <v>25.209343332388244</v>
      </c>
      <c r="AD121" s="18">
        <f t="shared" ca="1" si="73"/>
        <v>26.408538957046975</v>
      </c>
      <c r="AE121" s="18">
        <f t="shared" ca="1" si="73"/>
        <v>27.626211357587717</v>
      </c>
      <c r="AF121" s="18">
        <f t="shared" ca="1" si="73"/>
        <v>28.840366344923545</v>
      </c>
      <c r="AG121" s="18">
        <f t="shared" ca="1" si="73"/>
        <v>29.902321923649314</v>
      </c>
      <c r="AH121" s="18">
        <f t="shared" ca="1" si="73"/>
        <v>30.945278752534616</v>
      </c>
      <c r="AI121" s="18">
        <f t="shared" ca="1" si="73"/>
        <v>32.095052803311809</v>
      </c>
      <c r="AJ121" s="18">
        <f t="shared" ca="1" si="73"/>
        <v>33.214455851050438</v>
      </c>
      <c r="AK121" s="18">
        <f t="shared" ca="1" si="73"/>
        <v>34.326925372597024</v>
      </c>
      <c r="AL121" s="18">
        <f t="shared" ca="1" si="73"/>
        <v>35.384883862664132</v>
      </c>
      <c r="AM121" s="18">
        <f t="shared" ca="1" si="73"/>
        <v>40.52457023262405</v>
      </c>
      <c r="AN121" s="18">
        <f t="shared" ca="1" si="73"/>
        <v>45.164318517149646</v>
      </c>
      <c r="AO121" s="18">
        <f t="shared" ca="1" si="73"/>
        <v>45.164318517149646</v>
      </c>
      <c r="AP121" s="18">
        <f t="shared" ca="1" si="73"/>
        <v>45.164318517149646</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6.2602608300494769</v>
      </c>
      <c r="T122" s="18">
        <f t="shared" ca="1" si="74"/>
        <v>6.3323425491090033</v>
      </c>
      <c r="U122" s="18">
        <f t="shared" ca="1" si="74"/>
        <v>6.4052542294694419</v>
      </c>
      <c r="V122" s="18">
        <f t="shared" ca="1" si="74"/>
        <v>6.5603217531064475</v>
      </c>
      <c r="W122" s="18">
        <f t="shared" ca="1" si="74"/>
        <v>6.8381246840960204</v>
      </c>
      <c r="X122" s="18">
        <f t="shared" ca="1" si="74"/>
        <v>7.1146328959525702</v>
      </c>
      <c r="Y122" s="18">
        <f t="shared" ca="1" si="74"/>
        <v>7.3940234461083243</v>
      </c>
      <c r="Z122" s="18">
        <f t="shared" ca="1" si="74"/>
        <v>7.7171526473924992</v>
      </c>
      <c r="AA122" s="18">
        <f t="shared" ca="1" si="74"/>
        <v>8.1200179544534574</v>
      </c>
      <c r="AB122" s="18">
        <f t="shared" ca="1" si="74"/>
        <v>8.5270982884192872</v>
      </c>
      <c r="AC122" s="18">
        <f t="shared" ca="1" si="74"/>
        <v>8.954685312811268</v>
      </c>
      <c r="AD122" s="18">
        <f t="shared" ca="1" si="74"/>
        <v>9.3806551330375108</v>
      </c>
      <c r="AE122" s="18">
        <f t="shared" ca="1" si="74"/>
        <v>9.8131881434046964</v>
      </c>
      <c r="AF122" s="18">
        <f t="shared" ca="1" si="74"/>
        <v>10.244471723037021</v>
      </c>
      <c r="AG122" s="18">
        <f t="shared" ca="1" si="74"/>
        <v>10.62169210114406</v>
      </c>
      <c r="AH122" s="18">
        <f t="shared" ca="1" si="74"/>
        <v>10.992163877198477</v>
      </c>
      <c r="AI122" s="18">
        <f t="shared" ca="1" si="74"/>
        <v>11.400578514176278</v>
      </c>
      <c r="AJ122" s="18">
        <f t="shared" ca="1" si="74"/>
        <v>11.798204977449634</v>
      </c>
      <c r="AK122" s="18">
        <f t="shared" ca="1" si="74"/>
        <v>12.193368562402867</v>
      </c>
      <c r="AL122" s="18">
        <f t="shared" ca="1" si="74"/>
        <v>12.569169122840172</v>
      </c>
      <c r="AM122" s="18">
        <f t="shared" ca="1" si="74"/>
        <v>14.394852300807194</v>
      </c>
      <c r="AN122" s="18">
        <f t="shared" ca="1" si="74"/>
        <v>16.042950994643601</v>
      </c>
      <c r="AO122" s="18">
        <f t="shared" ca="1" si="74"/>
        <v>16.042950994643601</v>
      </c>
      <c r="AP122" s="18">
        <f t="shared" ca="1" si="74"/>
        <v>16.042950994643601</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3.9681208688865661</v>
      </c>
      <c r="T123" s="18">
        <f t="shared" ca="1" si="75"/>
        <v>4.0138104945156412</v>
      </c>
      <c r="U123" s="18">
        <f t="shared" ca="1" si="75"/>
        <v>4.060026198346236</v>
      </c>
      <c r="V123" s="18">
        <f t="shared" ca="1" si="75"/>
        <v>4.1583170992104579</v>
      </c>
      <c r="W123" s="18">
        <f t="shared" ca="1" si="75"/>
        <v>4.3344049073423863</v>
      </c>
      <c r="X123" s="18">
        <f t="shared" ca="1" si="75"/>
        <v>4.5096720464717652</v>
      </c>
      <c r="Y123" s="18">
        <f t="shared" ca="1" si="75"/>
        <v>4.6867661808441161</v>
      </c>
      <c r="Z123" s="18">
        <f t="shared" ca="1" si="75"/>
        <v>4.8915844403018847</v>
      </c>
      <c r="AA123" s="18">
        <f t="shared" ca="1" si="75"/>
        <v>5.1469441250973746</v>
      </c>
      <c r="AB123" s="18">
        <f t="shared" ca="1" si="75"/>
        <v>5.4049755414194252</v>
      </c>
      <c r="AC123" s="18">
        <f t="shared" ca="1" si="75"/>
        <v>5.6760053021301333</v>
      </c>
      <c r="AD123" s="18">
        <f t="shared" ca="1" si="75"/>
        <v>5.9460099838906944</v>
      </c>
      <c r="AE123" s="18">
        <f t="shared" ca="1" si="75"/>
        <v>6.2201748009030853</v>
      </c>
      <c r="AF123" s="18">
        <f t="shared" ca="1" si="75"/>
        <v>6.4935476553586726</v>
      </c>
      <c r="AG123" s="18">
        <f t="shared" ca="1" si="75"/>
        <v>6.7326520785084014</v>
      </c>
      <c r="AH123" s="18">
        <f t="shared" ca="1" si="75"/>
        <v>6.9674788414507027</v>
      </c>
      <c r="AI123" s="18">
        <f t="shared" ca="1" si="75"/>
        <v>7.2263560173618435</v>
      </c>
      <c r="AJ123" s="18">
        <f t="shared" ca="1" si="75"/>
        <v>7.4783950153797729</v>
      </c>
      <c r="AK123" s="18">
        <f t="shared" ca="1" si="75"/>
        <v>7.7288728965169646</v>
      </c>
      <c r="AL123" s="18">
        <f t="shared" ca="1" si="75"/>
        <v>7.9670773558667447</v>
      </c>
      <c r="AM123" s="18">
        <f t="shared" ca="1" si="75"/>
        <v>9.1243025442633812</v>
      </c>
      <c r="AN123" s="18">
        <f t="shared" ca="1" si="75"/>
        <v>10.168964260210647</v>
      </c>
      <c r="AO123" s="18">
        <f t="shared" ca="1" si="75"/>
        <v>10.168964260210647</v>
      </c>
      <c r="AP123" s="18">
        <f t="shared" ca="1" si="75"/>
        <v>10.168964260210647</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26.890091846308721</v>
      </c>
      <c r="T124" s="18">
        <f t="shared" ca="1" si="76"/>
        <v>27.199708985046239</v>
      </c>
      <c r="U124" s="18">
        <f t="shared" ca="1" si="76"/>
        <v>27.512891108728681</v>
      </c>
      <c r="V124" s="18">
        <f t="shared" ca="1" si="76"/>
        <v>28.178962390130188</v>
      </c>
      <c r="W124" s="18">
        <f t="shared" ca="1" si="76"/>
        <v>29.372226781547621</v>
      </c>
      <c r="X124" s="18">
        <f t="shared" ca="1" si="76"/>
        <v>30.559929884490451</v>
      </c>
      <c r="Y124" s="18">
        <f t="shared" ca="1" si="76"/>
        <v>31.76001367630581</v>
      </c>
      <c r="Z124" s="18">
        <f t="shared" ca="1" si="76"/>
        <v>33.147970845605919</v>
      </c>
      <c r="AA124" s="18">
        <f t="shared" ca="1" si="76"/>
        <v>34.878423522044152</v>
      </c>
      <c r="AB124" s="18">
        <f t="shared" ca="1" si="76"/>
        <v>36.626981268492024</v>
      </c>
      <c r="AC124" s="18">
        <f t="shared" ca="1" si="76"/>
        <v>38.463622691322222</v>
      </c>
      <c r="AD124" s="18">
        <f t="shared" ca="1" si="76"/>
        <v>40.293317635446265</v>
      </c>
      <c r="AE124" s="18">
        <f t="shared" ca="1" si="76"/>
        <v>42.151203862727002</v>
      </c>
      <c r="AF124" s="18">
        <f t="shared" ca="1" si="76"/>
        <v>44.003723331636472</v>
      </c>
      <c r="AG124" s="18">
        <f t="shared" ca="1" si="76"/>
        <v>45.624021732768334</v>
      </c>
      <c r="AH124" s="18">
        <f t="shared" ca="1" si="76"/>
        <v>47.215332439304767</v>
      </c>
      <c r="AI124" s="18">
        <f t="shared" ca="1" si="76"/>
        <v>48.969621501350616</v>
      </c>
      <c r="AJ124" s="18">
        <f t="shared" ca="1" si="76"/>
        <v>50.67757144276846</v>
      </c>
      <c r="AK124" s="18">
        <f t="shared" ca="1" si="76"/>
        <v>52.374942428128037</v>
      </c>
      <c r="AL124" s="18">
        <f t="shared" ca="1" si="76"/>
        <v>53.989142197177209</v>
      </c>
      <c r="AM124" s="18">
        <f t="shared" ca="1" si="76"/>
        <v>61.831113908986225</v>
      </c>
      <c r="AN124" s="18">
        <f t="shared" ca="1" si="76"/>
        <v>68.910295823630534</v>
      </c>
      <c r="AO124" s="18">
        <f t="shared" ca="1" si="76"/>
        <v>68.910295823630534</v>
      </c>
      <c r="AP124" s="18">
        <f t="shared" ca="1" si="76"/>
        <v>68.910295823630534</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4.8474523029060546</v>
      </c>
      <c r="T125" s="18">
        <f t="shared" ca="1" si="77"/>
        <v>4.9032667017846654</v>
      </c>
      <c r="U125" s="18">
        <f t="shared" ca="1" si="77"/>
        <v>4.9597237572439932</v>
      </c>
      <c r="V125" s="18">
        <f t="shared" ca="1" si="77"/>
        <v>5.0797958189306307</v>
      </c>
      <c r="W125" s="18">
        <f t="shared" ca="1" si="77"/>
        <v>5.2949045011624563</v>
      </c>
      <c r="X125" s="18">
        <f t="shared" ca="1" si="77"/>
        <v>5.5090106549991606</v>
      </c>
      <c r="Y125" s="18">
        <f t="shared" ca="1" si="77"/>
        <v>5.7253486643137013</v>
      </c>
      <c r="Z125" s="18">
        <f t="shared" ca="1" si="77"/>
        <v>5.9755544358340531</v>
      </c>
      <c r="AA125" s="18">
        <f t="shared" ca="1" si="77"/>
        <v>6.2875015596822728</v>
      </c>
      <c r="AB125" s="18">
        <f t="shared" ca="1" si="77"/>
        <v>6.6027124679687939</v>
      </c>
      <c r="AC125" s="18">
        <f t="shared" ca="1" si="77"/>
        <v>6.9338021401646524</v>
      </c>
      <c r="AD125" s="18">
        <f t="shared" ca="1" si="77"/>
        <v>7.2636395769872113</v>
      </c>
      <c r="AE125" s="18">
        <f t="shared" ca="1" si="77"/>
        <v>7.598559030682039</v>
      </c>
      <c r="AF125" s="18">
        <f t="shared" ca="1" si="77"/>
        <v>7.9325110237458425</v>
      </c>
      <c r="AG125" s="18">
        <f t="shared" ca="1" si="77"/>
        <v>8.2246007369700767</v>
      </c>
      <c r="AH125" s="18">
        <f t="shared" ca="1" si="77"/>
        <v>8.511464864959212</v>
      </c>
      <c r="AI125" s="18">
        <f t="shared" ca="1" si="77"/>
        <v>8.8277089522751293</v>
      </c>
      <c r="AJ125" s="18">
        <f t="shared" ca="1" si="77"/>
        <v>9.1355995286292124</v>
      </c>
      <c r="AK125" s="18">
        <f t="shared" ca="1" si="77"/>
        <v>9.4415830462346637</v>
      </c>
      <c r="AL125" s="18">
        <f t="shared" ca="1" si="77"/>
        <v>9.7325733646222137</v>
      </c>
      <c r="AM125" s="18">
        <f t="shared" ca="1" si="77"/>
        <v>11.146238444347517</v>
      </c>
      <c r="AN125" s="18">
        <f t="shared" ca="1" si="77"/>
        <v>12.422396103866413</v>
      </c>
      <c r="AO125" s="18">
        <f t="shared" ca="1" si="77"/>
        <v>12.422396103866413</v>
      </c>
      <c r="AP125" s="18">
        <f t="shared" ca="1" si="77"/>
        <v>12.422396103866413</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6.9840166034098772</v>
      </c>
      <c r="T126" s="18">
        <f t="shared" ca="1" si="78"/>
        <v>7.064431770825526</v>
      </c>
      <c r="U126" s="18">
        <f t="shared" ca="1" si="78"/>
        <v>7.1457728522986113</v>
      </c>
      <c r="V126" s="18">
        <f t="shared" ca="1" si="78"/>
        <v>7.318767906199894</v>
      </c>
      <c r="W126" s="18">
        <f t="shared" ca="1" si="78"/>
        <v>7.6286879455046739</v>
      </c>
      <c r="X126" s="18">
        <f t="shared" ca="1" si="78"/>
        <v>7.9371635817458657</v>
      </c>
      <c r="Y126" s="18">
        <f t="shared" ca="1" si="78"/>
        <v>8.2488547866486144</v>
      </c>
      <c r="Z126" s="18">
        <f t="shared" ca="1" si="78"/>
        <v>8.6093413171750761</v>
      </c>
      <c r="AA126" s="18">
        <f t="shared" ca="1" si="78"/>
        <v>9.0587823340646736</v>
      </c>
      <c r="AB126" s="18">
        <f t="shared" ca="1" si="78"/>
        <v>9.5129256818453634</v>
      </c>
      <c r="AC126" s="18">
        <f t="shared" ca="1" si="78"/>
        <v>9.9899465215237981</v>
      </c>
      <c r="AD126" s="18">
        <f t="shared" ca="1" si="78"/>
        <v>10.465163190249738</v>
      </c>
      <c r="AE126" s="18">
        <f t="shared" ca="1" si="78"/>
        <v>10.947701826887247</v>
      </c>
      <c r="AF126" s="18">
        <f t="shared" ca="1" si="78"/>
        <v>11.428846584701819</v>
      </c>
      <c r="AG126" s="18">
        <f t="shared" ca="1" si="78"/>
        <v>11.849677833648885</v>
      </c>
      <c r="AH126" s="18">
        <f t="shared" ca="1" si="78"/>
        <v>12.262980267093713</v>
      </c>
      <c r="AI126" s="18">
        <f t="shared" ca="1" si="78"/>
        <v>12.718612178153565</v>
      </c>
      <c r="AJ126" s="18">
        <f t="shared" ca="1" si="78"/>
        <v>13.162208682651656</v>
      </c>
      <c r="AK126" s="18">
        <f t="shared" ca="1" si="78"/>
        <v>13.603057572705735</v>
      </c>
      <c r="AL126" s="18">
        <f t="shared" ca="1" si="78"/>
        <v>14.022304857270417</v>
      </c>
      <c r="AM126" s="18">
        <f t="shared" ca="1" si="78"/>
        <v>16.059057314338091</v>
      </c>
      <c r="AN126" s="18">
        <f t="shared" ca="1" si="78"/>
        <v>17.897694545962931</v>
      </c>
      <c r="AO126" s="18">
        <f t="shared" ca="1" si="78"/>
        <v>17.897694545962931</v>
      </c>
      <c r="AP126" s="18">
        <f t="shared" ca="1" si="78"/>
        <v>17.897694545962931</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11.307691705708709</v>
      </c>
      <c r="T127" s="18">
        <f t="shared" ca="1" si="79"/>
        <v>11.43789041130101</v>
      </c>
      <c r="U127" s="18">
        <f t="shared" ca="1" si="79"/>
        <v>11.569588247164903</v>
      </c>
      <c r="V127" s="18">
        <f t="shared" ca="1" si="79"/>
        <v>11.849681329299486</v>
      </c>
      <c r="W127" s="18">
        <f t="shared" ca="1" si="79"/>
        <v>12.351467114884324</v>
      </c>
      <c r="X127" s="18">
        <f t="shared" ca="1" si="79"/>
        <v>12.850914294267415</v>
      </c>
      <c r="Y127" s="18">
        <f t="shared" ca="1" si="79"/>
        <v>13.355567741210878</v>
      </c>
      <c r="Z127" s="18">
        <f t="shared" ca="1" si="79"/>
        <v>13.939224794555166</v>
      </c>
      <c r="AA127" s="18">
        <f t="shared" ca="1" si="79"/>
        <v>14.666906406366698</v>
      </c>
      <c r="AB127" s="18">
        <f t="shared" ca="1" si="79"/>
        <v>15.402201474880027</v>
      </c>
      <c r="AC127" s="18">
        <f t="shared" ca="1" si="79"/>
        <v>16.174537066070986</v>
      </c>
      <c r="AD127" s="18">
        <f t="shared" ca="1" si="79"/>
        <v>16.943951557546168</v>
      </c>
      <c r="AE127" s="18">
        <f t="shared" ca="1" si="79"/>
        <v>17.725220911419971</v>
      </c>
      <c r="AF127" s="18">
        <f t="shared" ca="1" si="79"/>
        <v>18.504233461952673</v>
      </c>
      <c r="AG127" s="18">
        <f t="shared" ca="1" si="79"/>
        <v>19.185593529295353</v>
      </c>
      <c r="AH127" s="18">
        <f t="shared" ca="1" si="79"/>
        <v>19.854763831143078</v>
      </c>
      <c r="AI127" s="18">
        <f t="shared" ca="1" si="79"/>
        <v>20.592469004843871</v>
      </c>
      <c r="AJ127" s="18">
        <f t="shared" ca="1" si="79"/>
        <v>21.310687875077569</v>
      </c>
      <c r="AK127" s="18">
        <f t="shared" ca="1" si="79"/>
        <v>22.02445813374241</v>
      </c>
      <c r="AL127" s="18">
        <f t="shared" ca="1" si="79"/>
        <v>22.703253633741411</v>
      </c>
      <c r="AM127" s="18">
        <f t="shared" ca="1" si="79"/>
        <v>26.000921748407883</v>
      </c>
      <c r="AN127" s="18">
        <f t="shared" ca="1" si="79"/>
        <v>28.977825177260065</v>
      </c>
      <c r="AO127" s="18">
        <f t="shared" ca="1" si="79"/>
        <v>28.977825177260065</v>
      </c>
      <c r="AP127" s="18">
        <f t="shared" ca="1" si="79"/>
        <v>28.977825177260065</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2" customWidth="1"/>
    <col min="2" max="2" width="26.44140625" style="12" customWidth="1"/>
    <col min="3" max="3" width="11" style="12" customWidth="1"/>
    <col min="4" max="4" width="27.44140625" style="12" customWidth="1"/>
    <col min="5" max="5" width="10.109375" style="12" customWidth="1"/>
    <col min="6" max="6" width="28.88671875" style="12" customWidth="1"/>
    <col min="7" max="16384" width="9.10937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09375" defaultRowHeight="14.4"/>
  <cols>
    <col min="1" max="1" width="9.109375" style="75"/>
    <col min="2" max="2" width="32.44140625" style="75" customWidth="1"/>
    <col min="3" max="3" width="31.88671875" style="75" customWidth="1"/>
    <col min="4" max="4" width="12" style="75" customWidth="1"/>
    <col min="5" max="5" width="13.44140625" style="75" customWidth="1"/>
    <col min="6" max="10" width="9.109375" style="75"/>
    <col min="11" max="11" width="6.88671875" style="74" customWidth="1"/>
    <col min="12" max="12" width="6.88671875" style="75" customWidth="1"/>
    <col min="13" max="13" width="8.44140625" style="75" customWidth="1"/>
    <col min="14" max="16" width="16.109375" style="75" customWidth="1"/>
    <col min="17" max="21" width="11.88671875" style="75" customWidth="1"/>
    <col min="22" max="40" width="6.88671875" style="75" customWidth="1"/>
    <col min="41" max="41" width="9.44140625" style="75" customWidth="1"/>
    <col min="42" max="47" width="6.88671875" style="75" customWidth="1"/>
    <col min="48" max="48" width="9.88671875" style="75" customWidth="1"/>
    <col min="49" max="49" width="17.88671875" style="75" bestFit="1" customWidth="1"/>
    <col min="50" max="16384" width="9.109375" style="75"/>
  </cols>
  <sheetData>
    <row r="1" spans="1:48" customFormat="1">
      <c r="A1" t="str">
        <f>IF(COM,"TS DATA","")</f>
        <v>TS DATA</v>
      </c>
      <c r="B1" t="s">
        <v>17</v>
      </c>
      <c r="J1" s="34"/>
    </row>
    <row r="2" spans="1:48" customFormat="1" ht="1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2657.6290695093003</v>
      </c>
      <c r="T10" s="3" cm="1">
        <f t="array" ref="T10">INDEX(Drivers!$C$7:$AG$25,$E$10,T3)</f>
        <v>2727.9850607189774</v>
      </c>
      <c r="U10" s="3" cm="1">
        <f t="array" ref="U10">INDEX(Drivers!$C$7:$AG$25,$E$10,U3)</f>
        <v>2804.2119701359775</v>
      </c>
      <c r="V10" s="3" cm="1">
        <f t="array" ref="V10">INDEX(Drivers!$C$7:$AG$25,$E$10,V3)</f>
        <v>2881.3640908207881</v>
      </c>
      <c r="W10" s="3" cm="1">
        <f t="array" ref="W10">INDEX(Drivers!$C$7:$AG$25,$E$10,W3)</f>
        <v>2958.5245138420169</v>
      </c>
      <c r="X10" s="3" cm="1">
        <f t="array" ref="X10">INDEX(Drivers!$C$7:$AG$25,$E$10,X3)</f>
        <v>3035.0124602125188</v>
      </c>
      <c r="Y10" s="3" cm="1">
        <f t="array" ref="Y10">INDEX(Drivers!$C$7:$AG$25,$E$10,Y3)</f>
        <v>3111.391902662654</v>
      </c>
      <c r="Z10" s="3" cm="1">
        <f t="array" ref="Z10">INDEX(Drivers!$C$7:$AG$25,$E$10,Z3)</f>
        <v>3193.5902487164026</v>
      </c>
      <c r="AA10" s="3" cm="1">
        <f t="array" ref="AA10">INDEX(Drivers!$C$7:$AG$25,$E$10,AA3)</f>
        <v>3298.1296527392778</v>
      </c>
      <c r="AB10" s="3" cm="1">
        <f t="array" ref="AB10">INDEX(Drivers!$C$7:$AG$25,$E$10,AB3)</f>
        <v>3410.2307473968767</v>
      </c>
      <c r="AC10" s="3" cm="1">
        <f t="array" ref="AC10">INDEX(Drivers!$C$7:$AG$25,$E$10,AC3)</f>
        <v>3537.0705639406992</v>
      </c>
      <c r="AD10" s="3" cm="1">
        <f t="array" ref="AD10">INDEX(Drivers!$C$7:$AG$25,$E$10,AD3)</f>
        <v>3671.6464224669685</v>
      </c>
      <c r="AE10" s="3" cm="1">
        <f t="array" ref="AE10">INDEX(Drivers!$C$7:$AG$25,$E$10,AE3)</f>
        <v>3813.2762723594074</v>
      </c>
      <c r="AF10" s="3" cm="1">
        <f t="array" ref="AF10">INDEX(Drivers!$C$7:$AG$25,$E$10,AF3)</f>
        <v>3963.9374818168708</v>
      </c>
      <c r="AG10" s="3" cm="1">
        <f t="array" ref="AG10">INDEX(Drivers!$C$7:$AG$25,$E$10,AG3)</f>
        <v>4117.8140421415765</v>
      </c>
      <c r="AH10" s="3" cm="1">
        <f t="array" ref="AH10">INDEX(Drivers!$C$7:$AG$25,$E$10,AH3)</f>
        <v>4271.0619898818513</v>
      </c>
      <c r="AI10" s="3" cm="1">
        <f t="array" ref="AI10">INDEX(Drivers!$C$7:$AG$25,$E$10,AI3)</f>
        <v>4428.917002743482</v>
      </c>
      <c r="AJ10" s="3" cm="1">
        <f t="array" ref="AJ10">INDEX(Drivers!$C$7:$AG$25,$E$10,AJ3)</f>
        <v>4593.5936918355956</v>
      </c>
      <c r="AK10" s="3" cm="1">
        <f t="array" ref="AK10">INDEX(Drivers!$C$7:$AG$25,$E$10,AK3)</f>
        <v>4764.7966721926678</v>
      </c>
      <c r="AL10" s="3" cm="1">
        <f t="array" ref="AL10">INDEX(Drivers!$C$7:$AG$25,$E$10,AL3)</f>
        <v>4939.9889083449789</v>
      </c>
      <c r="AM10" s="3">
        <f>(AQ10-AL10)/5+AL10</f>
        <v>5144.0109834690302</v>
      </c>
      <c r="AN10" s="3">
        <f>(AQ10-AL10)/5+AM10</f>
        <v>5348.0330585930815</v>
      </c>
      <c r="AO10" s="3">
        <f>(AQ10-AL10)/5+AN10</f>
        <v>5552.0551337171328</v>
      </c>
      <c r="AP10" s="3">
        <f>(AQ10-AL10)/5+AO10</f>
        <v>5756.0772088411841</v>
      </c>
      <c r="AQ10" s="3" cm="1">
        <f t="array" ref="AQ10">INDEX(Drivers!$C$7:$AG$25,$E$10,AQ3)</f>
        <v>5960.0992839652336</v>
      </c>
      <c r="AR10" s="3">
        <f>(AV10-AQ10)/5+AQ10</f>
        <v>6220.7151636632061</v>
      </c>
      <c r="AS10" s="3">
        <f>(AV10-AQ10)/5+AR10</f>
        <v>6481.3310433611787</v>
      </c>
      <c r="AT10" s="3">
        <f>(AV10-AQ10)/5+AS10</f>
        <v>6741.9469230591512</v>
      </c>
      <c r="AU10" s="3">
        <f>(AV10-AQ10)/5+AT10</f>
        <v>7002.5628027571238</v>
      </c>
      <c r="AV10" s="3" cm="1">
        <f t="array" ref="AV10">INDEX(Drivers!$C$7:$AG$25,$E$10,AV3)</f>
        <v>7263.1786824550945</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1.0338635909052822</v>
      </c>
      <c r="T14" s="75">
        <f t="shared" si="5"/>
        <v>1.026473217055331</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8.600000000000001"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143.16986742563012</v>
      </c>
      <c r="T23" s="290">
        <f t="shared" si="7"/>
        <v>144.84959866786917</v>
      </c>
      <c r="U23" s="194">
        <f t="shared" si="7"/>
        <v>146.64336173225405</v>
      </c>
      <c r="V23" s="194">
        <f t="shared" si="7"/>
        <v>148.43141681694019</v>
      </c>
      <c r="W23" s="194">
        <f t="shared" si="7"/>
        <v>150.1930024112259</v>
      </c>
      <c r="X23" s="194">
        <f t="shared" si="7"/>
        <v>151.91387605969547</v>
      </c>
      <c r="Y23" s="194">
        <f t="shared" si="7"/>
        <v>153.60819399042236</v>
      </c>
      <c r="Z23" s="194">
        <f t="shared" si="7"/>
        <v>155.40666814745646</v>
      </c>
      <c r="AA23" s="194">
        <f t="shared" si="7"/>
        <v>157.66117693529657</v>
      </c>
      <c r="AB23" s="194">
        <f t="shared" si="7"/>
        <v>160.03609346478638</v>
      </c>
      <c r="AC23" s="194">
        <f t="shared" si="7"/>
        <v>162.67407188002986</v>
      </c>
      <c r="AD23" s="194">
        <f t="shared" si="7"/>
        <v>165.41705559594891</v>
      </c>
      <c r="AE23" s="194">
        <f t="shared" si="7"/>
        <v>168.24490114486048</v>
      </c>
      <c r="AF23" s="194">
        <f t="shared" si="7"/>
        <v>171.19085911423161</v>
      </c>
      <c r="AG23" s="194">
        <f t="shared" si="7"/>
        <v>174.13601103181432</v>
      </c>
      <c r="AH23" s="194">
        <f t="shared" si="7"/>
        <v>177.00810063899928</v>
      </c>
      <c r="AI23" s="194">
        <f t="shared" si="7"/>
        <v>179.90742698406507</v>
      </c>
      <c r="AJ23" s="194">
        <f t="shared" si="7"/>
        <v>182.87202036093666</v>
      </c>
      <c r="AK23" s="194">
        <f t="shared" si="7"/>
        <v>185.89258032442666</v>
      </c>
      <c r="AL23" s="194">
        <f t="shared" si="7"/>
        <v>188.92168300791087</v>
      </c>
      <c r="AM23" s="194">
        <f t="shared" si="7"/>
        <v>192.37959908806053</v>
      </c>
      <c r="AN23" s="194">
        <f t="shared" si="7"/>
        <v>195.76114855843073</v>
      </c>
      <c r="AO23" s="194">
        <f t="shared" si="7"/>
        <v>199.0708669132581</v>
      </c>
      <c r="AP23" s="86">
        <f t="shared" ref="AP23:AU23" si="8">(1+$B$20*(AP10/AO10-1))*AO23</f>
        <v>202.31286351106024</v>
      </c>
      <c r="AQ23" s="86">
        <f t="shared" si="8"/>
        <v>205.49087529763048</v>
      </c>
      <c r="AR23" s="86">
        <f t="shared" si="8"/>
        <v>209.47305980844345</v>
      </c>
      <c r="AS23" s="86">
        <f t="shared" si="8"/>
        <v>213.36234859490921</v>
      </c>
      <c r="AT23" s="86">
        <f t="shared" si="8"/>
        <v>217.16455693430004</v>
      </c>
      <c r="AU23" s="86">
        <f t="shared" si="8"/>
        <v>220.88492534472911</v>
      </c>
      <c r="AV23" s="86">
        <f t="shared" ref="AV23" si="9">(1+$B$20*(AT10/AS10-1))*AU23</f>
        <v>224.82118922034849</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1.0283297915857834</v>
      </c>
      <c r="T24" s="77">
        <f t="shared" si="10"/>
        <v>1.040394604589463</v>
      </c>
      <c r="U24" s="77">
        <f t="shared" si="10"/>
        <v>1.0532784608877259</v>
      </c>
      <c r="V24" s="77">
        <f t="shared" si="10"/>
        <v>1.0661213191346564</v>
      </c>
      <c r="W24" s="77">
        <f t="shared" si="10"/>
        <v>1.0787740580077529</v>
      </c>
      <c r="X24" s="77">
        <f t="shared" si="10"/>
        <v>1.0911343798554729</v>
      </c>
      <c r="Y24" s="77">
        <f t="shared" si="10"/>
        <v>1.1033039629941142</v>
      </c>
      <c r="Z24" s="77">
        <f t="shared" si="10"/>
        <v>1.1162216571173971</v>
      </c>
      <c r="AA24" s="77">
        <f t="shared" si="10"/>
        <v>1.1324148588966207</v>
      </c>
      <c r="AB24" s="77">
        <f t="shared" si="10"/>
        <v>1.1494728995564161</v>
      </c>
      <c r="AC24" s="77">
        <f t="shared" si="10"/>
        <v>1.1684204046615962</v>
      </c>
      <c r="AD24" s="77">
        <f t="shared" si="10"/>
        <v>1.1881221193005336</v>
      </c>
      <c r="AE24" s="77">
        <f t="shared" si="10"/>
        <v>1.2084333612974543</v>
      </c>
      <c r="AF24" s="77">
        <f t="shared" si="10"/>
        <v>1.2295929558346046</v>
      </c>
      <c r="AG24" s="77">
        <f t="shared" si="10"/>
        <v>1.2507467608359923</v>
      </c>
      <c r="AH24" s="77">
        <f t="shared" si="10"/>
        <v>1.2713757895574611</v>
      </c>
      <c r="AI24" s="77">
        <f t="shared" si="10"/>
        <v>1.2922004484732723</v>
      </c>
      <c r="AJ24" s="77">
        <f t="shared" si="10"/>
        <v>1.3134938934152294</v>
      </c>
      <c r="AK24" s="77">
        <f t="shared" si="10"/>
        <v>1.3351893231420295</v>
      </c>
      <c r="AL24" s="77">
        <f t="shared" si="10"/>
        <v>1.3569461116842647</v>
      </c>
      <c r="AM24" s="77">
        <f t="shared" si="10"/>
        <v>1.3817828890450352</v>
      </c>
      <c r="AN24" s="77">
        <f t="shared" si="10"/>
        <v>1.4060711567135733</v>
      </c>
      <c r="AO24" s="77">
        <f t="shared" si="10"/>
        <v>1.4298434912643141</v>
      </c>
      <c r="AP24" s="77">
        <f t="shared" si="10"/>
        <v>1.4531294085155226</v>
      </c>
      <c r="AQ24" s="77">
        <f t="shared" si="10"/>
        <v>1.4759557493992881</v>
      </c>
      <c r="AR24" s="77">
        <f t="shared" si="10"/>
        <v>1.5045581295068731</v>
      </c>
      <c r="AS24" s="77">
        <f t="shared" si="10"/>
        <v>1.5324932781461689</v>
      </c>
      <c r="AT24" s="77">
        <f t="shared" si="10"/>
        <v>1.5598029640424871</v>
      </c>
      <c r="AU24" s="77">
        <f t="shared" si="10"/>
        <v>1.5865248276644268</v>
      </c>
      <c r="AV24" s="77">
        <f t="shared" si="10"/>
        <v>1.6147973788906473</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9.5132585699686842</v>
      </c>
      <c r="T31" s="77">
        <f t="shared" si="14"/>
        <v>12.585246154454211</v>
      </c>
      <c r="U31" s="77">
        <f t="shared" si="14"/>
        <v>15.771265561085556</v>
      </c>
      <c r="V31" s="77">
        <f t="shared" si="14"/>
        <v>18.951576988018161</v>
      </c>
      <c r="W31" s="77">
        <f t="shared" si="14"/>
        <v>22.105418924550378</v>
      </c>
      <c r="X31" s="77">
        <f t="shared" si="14"/>
        <v>25.218548915266396</v>
      </c>
      <c r="Y31" s="77">
        <f t="shared" si="14"/>
        <v>28.305123188239776</v>
      </c>
      <c r="Z31" s="77">
        <f t="shared" si="14"/>
        <v>31.495853687520338</v>
      </c>
      <c r="AA31" s="77">
        <f t="shared" si="14"/>
        <v>35.14261881760693</v>
      </c>
      <c r="AB31" s="77">
        <f t="shared" si="14"/>
        <v>38.909791689343209</v>
      </c>
      <c r="AC31" s="77">
        <f t="shared" si="14"/>
        <v>42.940026446833159</v>
      </c>
      <c r="AD31" s="77">
        <f t="shared" si="14"/>
        <v>47.075266504998694</v>
      </c>
      <c r="AE31" s="77">
        <f t="shared" si="14"/>
        <v>51.295368396156732</v>
      </c>
      <c r="AF31" s="77">
        <f t="shared" si="14"/>
        <v>55.633582707774352</v>
      </c>
      <c r="AG31" s="77">
        <f t="shared" si="14"/>
        <v>59.970990967603527</v>
      </c>
      <c r="AH31" s="77">
        <f t="shared" si="14"/>
        <v>64.235336917034957</v>
      </c>
      <c r="AI31" s="77">
        <f t="shared" si="14"/>
        <v>68.526919604347228</v>
      </c>
      <c r="AJ31" s="77">
        <f t="shared" si="14"/>
        <v>72.883769323465287</v>
      </c>
      <c r="AK31" s="77">
        <f t="shared" si="14"/>
        <v>77.296585629201772</v>
      </c>
      <c r="AL31" s="77">
        <f t="shared" si="14"/>
        <v>81.717944654932452</v>
      </c>
      <c r="AM31" s="77">
        <f t="shared" si="14"/>
        <v>86.56811707732858</v>
      </c>
      <c r="AN31" s="77">
        <f t="shared" si="14"/>
        <v>91.341922889945266</v>
      </c>
      <c r="AO31" s="77">
        <f t="shared" si="14"/>
        <v>96.043897587019103</v>
      </c>
      <c r="AP31" s="77">
        <f t="shared" si="14"/>
        <v>100.67815052706771</v>
      </c>
      <c r="AQ31" s="77">
        <f t="shared" si="14"/>
        <v>105.24841865588444</v>
      </c>
      <c r="AR31" s="77">
        <f t="shared" si="14"/>
        <v>110.62285950894388</v>
      </c>
      <c r="AS31" s="77">
        <f t="shared" si="14"/>
        <v>115.90440463765611</v>
      </c>
      <c r="AT31" s="77">
        <f t="shared" si="14"/>
        <v>121.09886931929341</v>
      </c>
      <c r="AU31" s="77">
        <f t="shared" si="14"/>
        <v>126.21149407196896</v>
      </c>
      <c r="AV31" s="77">
        <f t="shared" si="14"/>
        <v>131.5400142898348</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28.633973485126024</v>
      </c>
      <c r="T34" s="77">
        <f t="shared" si="15"/>
        <v>28.969919733573835</v>
      </c>
      <c r="U34" s="77">
        <f t="shared" si="15"/>
        <v>29.328672346450812</v>
      </c>
      <c r="V34" s="77">
        <f t="shared" si="15"/>
        <v>29.686283363388039</v>
      </c>
      <c r="W34" s="77">
        <f t="shared" si="15"/>
        <v>30.038600482245183</v>
      </c>
      <c r="X34" s="77">
        <f t="shared" si="15"/>
        <v>30.382775211939094</v>
      </c>
      <c r="Y34" s="77">
        <f t="shared" si="15"/>
        <v>30.721638798084474</v>
      </c>
      <c r="Z34" s="77">
        <f t="shared" si="15"/>
        <v>31.081333629491294</v>
      </c>
      <c r="AA34" s="77">
        <f t="shared" si="15"/>
        <v>31.532235387059316</v>
      </c>
      <c r="AB34" s="77">
        <f t="shared" si="15"/>
        <v>32.007218692957274</v>
      </c>
      <c r="AC34" s="77">
        <f t="shared" si="15"/>
        <v>32.534814376005976</v>
      </c>
      <c r="AD34" s="77">
        <f t="shared" si="15"/>
        <v>33.083411119189783</v>
      </c>
      <c r="AE34" s="77">
        <f t="shared" si="15"/>
        <v>33.6489802289721</v>
      </c>
      <c r="AF34" s="77">
        <f t="shared" si="15"/>
        <v>34.238171822846326</v>
      </c>
      <c r="AG34" s="77">
        <f t="shared" si="15"/>
        <v>34.827202206362863</v>
      </c>
      <c r="AH34" s="77">
        <f t="shared" si="15"/>
        <v>35.401620127799859</v>
      </c>
      <c r="AI34" s="77">
        <f t="shared" si="15"/>
        <v>35.981485396813014</v>
      </c>
      <c r="AJ34" s="77">
        <f t="shared" si="15"/>
        <v>36.574404072187335</v>
      </c>
      <c r="AK34" s="77">
        <f t="shared" si="15"/>
        <v>37.178516064885336</v>
      </c>
      <c r="AL34" s="77">
        <f t="shared" si="15"/>
        <v>37.784336601582176</v>
      </c>
      <c r="AM34" s="77">
        <f t="shared" si="15"/>
        <v>38.475919817612109</v>
      </c>
      <c r="AN34" s="77">
        <f t="shared" si="15"/>
        <v>39.152229711686147</v>
      </c>
      <c r="AO34" s="77">
        <f t="shared" si="15"/>
        <v>39.814173382651624</v>
      </c>
      <c r="AP34" s="77">
        <f t="shared" si="15"/>
        <v>40.46257270221205</v>
      </c>
      <c r="AQ34" s="77">
        <f t="shared" si="15"/>
        <v>41.098175059526099</v>
      </c>
      <c r="AR34" s="77">
        <f t="shared" si="15"/>
        <v>41.894611961688696</v>
      </c>
      <c r="AS34" s="77">
        <f t="shared" si="15"/>
        <v>42.672469718981844</v>
      </c>
      <c r="AT34" s="77">
        <f t="shared" si="15"/>
        <v>43.432911386860013</v>
      </c>
      <c r="AU34" s="77">
        <f t="shared" si="15"/>
        <v>44.176985068945825</v>
      </c>
      <c r="AV34" s="77">
        <f t="shared" si="15"/>
        <v>44.964237844069693</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104.69767693693478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98.014846494151712</v>
      </c>
      <c r="AB35" s="77">
        <f t="shared" si="16"/>
        <v>96.901041420354531</v>
      </c>
      <c r="AC35" s="77">
        <f t="shared" si="16"/>
        <v>95.78723634655735</v>
      </c>
      <c r="AD35" s="77">
        <f t="shared" si="16"/>
        <v>94.673431272760169</v>
      </c>
      <c r="AE35" s="77">
        <f t="shared" si="16"/>
        <v>93.559626198962988</v>
      </c>
      <c r="AF35" s="77">
        <f t="shared" si="16"/>
        <v>92.445821125165807</v>
      </c>
      <c r="AG35" s="77">
        <f t="shared" si="16"/>
        <v>91.33201605136864</v>
      </c>
      <c r="AH35" s="77">
        <f t="shared" si="16"/>
        <v>90.218210977571459</v>
      </c>
      <c r="AI35" s="77">
        <f t="shared" si="16"/>
        <v>89.104405903774278</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81.307770387194026</v>
      </c>
      <c r="AQ35" s="77">
        <f t="shared" si="16"/>
        <v>80.193965313396831</v>
      </c>
      <c r="AR35" s="77">
        <f t="shared" si="16"/>
        <v>79.08016023959965</v>
      </c>
      <c r="AS35" s="77">
        <f t="shared" si="16"/>
        <v>77.966355165802469</v>
      </c>
      <c r="AT35" s="77">
        <f t="shared" si="16"/>
        <v>76.852550092005288</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7.6106068559749467</v>
      </c>
      <c r="T36" s="77">
        <f t="shared" si="17"/>
        <v>10.068196923563374</v>
      </c>
      <c r="U36" s="77">
        <f t="shared" si="17"/>
        <v>12.617012448868454</v>
      </c>
      <c r="V36" s="77">
        <f t="shared" si="17"/>
        <v>15.161261590414529</v>
      </c>
      <c r="W36" s="77">
        <f t="shared" si="17"/>
        <v>17.6843351396403</v>
      </c>
      <c r="X36" s="77">
        <f t="shared" si="17"/>
        <v>20.174839132213119</v>
      </c>
      <c r="Y36" s="77">
        <f t="shared" si="17"/>
        <v>22.644098550591817</v>
      </c>
      <c r="Z36" s="77">
        <f t="shared" si="17"/>
        <v>25.196682950016271</v>
      </c>
      <c r="AA36" s="77">
        <f t="shared" si="17"/>
        <v>28.114095054085539</v>
      </c>
      <c r="AB36" s="77">
        <f t="shared" si="17"/>
        <v>31.127833351474571</v>
      </c>
      <c r="AC36" s="77">
        <f t="shared" si="17"/>
        <v>34.352021157466531</v>
      </c>
      <c r="AD36" s="77">
        <f t="shared" si="17"/>
        <v>37.660213203998957</v>
      </c>
      <c r="AE36" s="77">
        <f t="shared" si="17"/>
        <v>41.03629471692539</v>
      </c>
      <c r="AF36" s="77">
        <f t="shared" si="17"/>
        <v>44.506866166219481</v>
      </c>
      <c r="AG36" s="77">
        <f t="shared" si="17"/>
        <v>47.976792774082817</v>
      </c>
      <c r="AH36" s="77">
        <f t="shared" si="17"/>
        <v>51.388269533627962</v>
      </c>
      <c r="AI36" s="77">
        <f t="shared" si="17"/>
        <v>54.821535683477777</v>
      </c>
      <c r="AJ36" s="77">
        <f t="shared" si="17"/>
        <v>58.307015458772227</v>
      </c>
      <c r="AK36" s="77">
        <f t="shared" si="17"/>
        <v>61.837268503361408</v>
      </c>
      <c r="AL36" s="77">
        <f t="shared" si="17"/>
        <v>65.374355723945968</v>
      </c>
      <c r="AM36" s="77">
        <f t="shared" si="17"/>
        <v>69.254493661862867</v>
      </c>
      <c r="AN36" s="77">
        <f t="shared" si="17"/>
        <v>73.073538311956213</v>
      </c>
      <c r="AO36" s="77">
        <f t="shared" si="17"/>
        <v>76.835118069615277</v>
      </c>
      <c r="AP36" s="77">
        <f t="shared" si="17"/>
        <v>80.54252042165416</v>
      </c>
      <c r="AQ36" s="77">
        <f t="shared" si="17"/>
        <v>84.198734924707551</v>
      </c>
      <c r="AR36" s="77">
        <f t="shared" si="17"/>
        <v>88.498287607155106</v>
      </c>
      <c r="AS36" s="77">
        <f t="shared" si="17"/>
        <v>92.723523710124894</v>
      </c>
      <c r="AT36" s="77">
        <f t="shared" si="17"/>
        <v>96.879095455434737</v>
      </c>
      <c r="AU36" s="77">
        <f t="shared" si="17"/>
        <v>100.96919525757518</v>
      </c>
      <c r="AV36" s="77">
        <f t="shared" si="17"/>
        <v>105.23201143186785</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6">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2.8073110506284671</v>
      </c>
      <c r="T41" s="88">
        <f t="shared" si="18"/>
        <v>2.457590067588427</v>
      </c>
      <c r="U41" s="88">
        <f t="shared" si="18"/>
        <v>2.5488155253050806</v>
      </c>
      <c r="V41" s="88">
        <f t="shared" si="18"/>
        <v>2.5442491415460751</v>
      </c>
      <c r="W41" s="88">
        <f t="shared" si="18"/>
        <v>2.5230735492257708</v>
      </c>
      <c r="X41" s="88">
        <f t="shared" si="18"/>
        <v>2.490503992572819</v>
      </c>
      <c r="Y41" s="88">
        <f t="shared" si="18"/>
        <v>2.469259418378698</v>
      </c>
      <c r="Z41" s="88">
        <f t="shared" si="18"/>
        <v>2.5525843994244539</v>
      </c>
      <c r="AA41" s="88">
        <f t="shared" si="18"/>
        <v>2.9174121040692675</v>
      </c>
      <c r="AB41" s="88">
        <f t="shared" si="18"/>
        <v>3.0137382973890325</v>
      </c>
      <c r="AC41" s="88">
        <f t="shared" si="18"/>
        <v>3.22418780599196</v>
      </c>
      <c r="AD41" s="88">
        <f t="shared" si="18"/>
        <v>3.3081920465324259</v>
      </c>
      <c r="AE41" s="88">
        <f t="shared" si="18"/>
        <v>3.376081512926433</v>
      </c>
      <c r="AF41" s="88">
        <f t="shared" si="18"/>
        <v>3.4705714492940913</v>
      </c>
      <c r="AG41" s="88">
        <f t="shared" si="18"/>
        <v>3.4699266078633357</v>
      </c>
      <c r="AH41" s="88">
        <f t="shared" si="18"/>
        <v>3.4114767595451454</v>
      </c>
      <c r="AI41" s="88">
        <f t="shared" si="18"/>
        <v>3.433266149849814</v>
      </c>
      <c r="AJ41" s="88">
        <f t="shared" si="18"/>
        <v>3.4854797752944506</v>
      </c>
      <c r="AK41" s="88">
        <f t="shared" si="18"/>
        <v>3.5302530445891804</v>
      </c>
      <c r="AL41" s="88">
        <f t="shared" si="18"/>
        <v>3.53708722058456</v>
      </c>
      <c r="AM41" s="88">
        <f t="shared" si="18"/>
        <v>3.8801379379168992</v>
      </c>
      <c r="AN41" s="88">
        <f t="shared" si="18"/>
        <v>3.8190446500933461</v>
      </c>
      <c r="AO41" s="88">
        <f t="shared" si="18"/>
        <v>3.7615797576590637</v>
      </c>
      <c r="AP41" s="88">
        <f t="shared" si="18"/>
        <v>3.7074023520388835</v>
      </c>
      <c r="AQ41" s="88">
        <f t="shared" si="18"/>
        <v>3.6562145030533912</v>
      </c>
      <c r="AR41" s="88">
        <f t="shared" si="18"/>
        <v>4.2995526824475547</v>
      </c>
      <c r="AS41" s="88">
        <f t="shared" si="18"/>
        <v>4.225236102969788</v>
      </c>
      <c r="AT41" s="88">
        <f t="shared" si="18"/>
        <v>4.1555717453098424</v>
      </c>
      <c r="AU41" s="88">
        <f t="shared" si="18"/>
        <v>4.0900998021404433</v>
      </c>
      <c r="AV41" s="88">
        <f t="shared" si="18"/>
        <v>4.2628161742926665</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2.8073110506284671</v>
      </c>
      <c r="T44" s="77" cm="1">
        <f t="array" ref="T44">SUM($J$41:$AV$41*(T$4=$J$4:$AV$4)*($B44=$J$11:$AV$11))</f>
        <v>2.457590067588427</v>
      </c>
      <c r="U44" s="77" cm="1">
        <f t="array" ref="U44">SUM($J$41:$AV$41*(U$4=$J$4:$AV$4)*($B44=$J$11:$AV$11))</f>
        <v>2.5488155253050806</v>
      </c>
      <c r="V44" s="77" cm="1">
        <f t="array" ref="V44">SUM($J$41:$AV$41*(V$4=$J$4:$AV$4)*($B44=$J$11:$AV$11))</f>
        <v>2.5442491415460751</v>
      </c>
      <c r="W44" s="77" cm="1">
        <f t="array" ref="W44">SUM($J$41:$AV$41*(W$4=$J$4:$AV$4)*($B44=$J$11:$AV$11))</f>
        <v>2.5230735492257708</v>
      </c>
      <c r="X44" s="77" cm="1">
        <f t="array" ref="X44">SUM($J$41:$AV$41*(X$4=$J$4:$AV$4)*($B44=$J$11:$AV$11))</f>
        <v>2.490503992572819</v>
      </c>
      <c r="Y44" s="77" cm="1">
        <f t="array" ref="Y44">SUM($J$41:$AV$41*(Y$4=$J$4:$AV$4)*($B44=$J$11:$AV$11))</f>
        <v>2.469259418378698</v>
      </c>
      <c r="Z44" s="77" cm="1">
        <f t="array" ref="Z44">SUM($J$41:$AV$41*(Z$4=$J$4:$AV$4)*($B44=$J$11:$AV$11))</f>
        <v>2.5525843994244539</v>
      </c>
      <c r="AA44" s="77" cm="1">
        <f t="array" ref="AA44">SUM($J$41:$AV$41*(AA$4=$J$4:$AV$4)*($B44=$J$11:$AV$11))</f>
        <v>2.9174121040692675</v>
      </c>
      <c r="AB44" s="77" cm="1">
        <f t="array" ref="AB44">SUM($J$41:$AV$41*(AB$4=$J$4:$AV$4)*($B44=$J$11:$AV$11))</f>
        <v>3.0137382973890325</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3.22418780599196</v>
      </c>
      <c r="AD45" s="77" cm="1">
        <f t="array" ref="AD45">SUM($J$41:$AV$41*(AD$4=$J$4:$AV$4)*($B45=$J$11:$AV$11))</f>
        <v>3.3081920465324259</v>
      </c>
      <c r="AE45" s="77" cm="1">
        <f t="array" ref="AE45">SUM($J$41:$AV$41*(AE$4=$J$4:$AV$4)*($B45=$J$11:$AV$11))</f>
        <v>3.376081512926433</v>
      </c>
      <c r="AF45" s="77" cm="1">
        <f t="array" ref="AF45">SUM($J$41:$AV$41*(AF$4=$J$4:$AV$4)*($B45=$J$11:$AV$11))</f>
        <v>3.4705714492940913</v>
      </c>
      <c r="AG45" s="77" cm="1">
        <f t="array" ref="AG45">SUM($J$41:$AV$41*(AG$4=$J$4:$AV$4)*($B45=$J$11:$AV$11))</f>
        <v>3.4699266078633357</v>
      </c>
      <c r="AH45" s="77" cm="1">
        <f t="array" ref="AH45">SUM($J$41:$AV$41*(AH$4=$J$4:$AV$4)*($B45=$J$11:$AV$11))</f>
        <v>3.4114767595451454</v>
      </c>
      <c r="AI45" s="77" cm="1">
        <f t="array" ref="AI45">SUM($J$41:$AV$41*(AI$4=$J$4:$AV$4)*($B45=$J$11:$AV$11))</f>
        <v>3.433266149849814</v>
      </c>
      <c r="AJ45" s="77" cm="1">
        <f t="array" ref="AJ45">SUM($J$41:$AV$41*(AJ$4=$J$4:$AV$4)*($B45=$J$11:$AV$11))</f>
        <v>3.4854797752944506</v>
      </c>
      <c r="AK45" s="77" cm="1">
        <f t="array" ref="AK45">SUM($J$41:$AV$41*(AK$4=$J$4:$AV$4)*($B45=$J$11:$AV$11))</f>
        <v>3.5302530445891804</v>
      </c>
      <c r="AL45" s="77" cm="1">
        <f t="array" ref="AL45">SUM($J$41:$AV$41*(AL$4=$J$4:$AV$4)*($B45=$J$11:$AV$11))</f>
        <v>3.53708722058456</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3.8801379379168992</v>
      </c>
      <c r="AN46" s="77" cm="1">
        <f t="array" ref="AN46">SUM($J$41:$AV$41*(AN$4=$J$4:$AV$4)*($B46=$J$11:$AV$11))</f>
        <v>3.8190446500933461</v>
      </c>
      <c r="AO46" s="77" cm="1">
        <f t="array" ref="AO46">SUM($J$41:$AV$41*(AO$4=$J$4:$AV$4)*($B46=$J$11:$AV$11))</f>
        <v>3.7615797576590637</v>
      </c>
      <c r="AP46" s="77" cm="1">
        <f t="array" ref="AP46">SUM($J$41:$AV$41*(AP$4=$J$4:$AV$4)*($B46=$J$11:$AV$11))</f>
        <v>3.7074023520388835</v>
      </c>
      <c r="AQ46" s="77" cm="1">
        <f t="array" ref="AQ46">SUM($J$41:$AV$41*(AQ$4=$J$4:$AV$4)*($B46=$J$11:$AV$11))</f>
        <v>3.6562145030533912</v>
      </c>
      <c r="AR46" s="77" cm="1">
        <f t="array" ref="AR46">SUM($J$41:$AV$41*(AR$4=$J$4:$AV$4)*($B46=$J$11:$AV$11))</f>
        <v>4.2995526824475547</v>
      </c>
      <c r="AS46" s="77" cm="1">
        <f t="array" ref="AS46">SUM($J$41:$AV$41*(AS$4=$J$4:$AV$4)*($B46=$J$11:$AV$11))</f>
        <v>4.225236102969788</v>
      </c>
      <c r="AT46" s="77" cm="1">
        <f t="array" ref="AT46">SUM($J$41:$AV$41*(AT$4=$J$4:$AV$4)*($B46=$J$11:$AV$11))</f>
        <v>4.1555717453098424</v>
      </c>
      <c r="AU46" s="77" cm="1">
        <f t="array" ref="AU46">SUM($J$41:$AV$41*(AU$4=$J$4:$AV$4)*($B46=$J$11:$AV$11))</f>
        <v>4.0900998021404433</v>
      </c>
      <c r="AV46" s="77" cm="1">
        <f t="array" ref="AV46">SUM($J$41:$AV$41*(AV$4=$J$4:$AV$4)*($B46=$J$11:$AV$11))</f>
        <v>4.2628161742926665</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1:48">
      <c r="A49" t="s">
        <v>16</v>
      </c>
      <c r="B49" s="238" t="str">
        <f>B43</f>
        <v>A</v>
      </c>
      <c r="C49" s="233"/>
      <c r="E49" s="77"/>
      <c r="F49" s="77"/>
      <c r="G49" s="77"/>
      <c r="H49" s="77"/>
      <c r="I49" s="151" t="str">
        <f>B43</f>
        <v>A</v>
      </c>
      <c r="J49" s="77">
        <f>J36</f>
        <v>0</v>
      </c>
      <c r="K49" s="77">
        <f t="shared" ref="K49:AV52" si="19">J49+K43</f>
        <v>0</v>
      </c>
      <c r="L49" s="77">
        <f t="shared" si="19"/>
        <v>0</v>
      </c>
      <c r="M49" s="77">
        <f t="shared" si="19"/>
        <v>0</v>
      </c>
      <c r="N49" s="77">
        <f t="shared" si="19"/>
        <v>0</v>
      </c>
      <c r="O49" s="77">
        <f t="shared" si="19"/>
        <v>0</v>
      </c>
      <c r="P49" s="77">
        <f t="shared" si="19"/>
        <v>0</v>
      </c>
      <c r="Q49" s="77">
        <f t="shared" si="19"/>
        <v>0</v>
      </c>
      <c r="R49" s="77">
        <f t="shared" si="19"/>
        <v>0</v>
      </c>
      <c r="S49" s="77">
        <f t="shared" si="19"/>
        <v>0</v>
      </c>
      <c r="T49" s="77">
        <f t="shared" si="19"/>
        <v>0</v>
      </c>
      <c r="U49" s="77">
        <f t="shared" si="19"/>
        <v>0</v>
      </c>
      <c r="V49" s="77">
        <f t="shared" si="19"/>
        <v>0</v>
      </c>
      <c r="W49" s="77">
        <f t="shared" si="19"/>
        <v>0</v>
      </c>
      <c r="X49" s="77">
        <f t="shared" si="19"/>
        <v>0</v>
      </c>
      <c r="Y49" s="77">
        <f t="shared" si="19"/>
        <v>0</v>
      </c>
      <c r="Z49" s="77">
        <f t="shared" si="19"/>
        <v>0</v>
      </c>
      <c r="AA49" s="77">
        <f t="shared" si="19"/>
        <v>0</v>
      </c>
      <c r="AB49" s="77">
        <f t="shared" si="19"/>
        <v>0</v>
      </c>
      <c r="AC49" s="77">
        <f t="shared" si="19"/>
        <v>0</v>
      </c>
      <c r="AD49" s="77">
        <f t="shared" si="19"/>
        <v>0</v>
      </c>
      <c r="AE49" s="77">
        <f t="shared" si="19"/>
        <v>0</v>
      </c>
      <c r="AF49" s="77">
        <f t="shared" si="19"/>
        <v>0</v>
      </c>
      <c r="AG49" s="77">
        <f t="shared" si="19"/>
        <v>0</v>
      </c>
      <c r="AH49" s="77">
        <f t="shared" si="19"/>
        <v>0</v>
      </c>
      <c r="AI49" s="77">
        <f t="shared" si="19"/>
        <v>0</v>
      </c>
      <c r="AJ49" s="77">
        <f t="shared" si="19"/>
        <v>0</v>
      </c>
      <c r="AK49" s="77">
        <f t="shared" si="19"/>
        <v>0</v>
      </c>
      <c r="AL49" s="77">
        <f t="shared" si="19"/>
        <v>0</v>
      </c>
      <c r="AM49" s="77">
        <f t="shared" si="19"/>
        <v>0</v>
      </c>
      <c r="AN49" s="77">
        <f t="shared" si="19"/>
        <v>0</v>
      </c>
      <c r="AO49" s="77">
        <f t="shared" si="19"/>
        <v>0</v>
      </c>
      <c r="AP49" s="77">
        <f t="shared" si="19"/>
        <v>0</v>
      </c>
      <c r="AQ49" s="77">
        <f t="shared" si="19"/>
        <v>0</v>
      </c>
      <c r="AR49" s="77">
        <f t="shared" si="19"/>
        <v>0</v>
      </c>
      <c r="AS49" s="77">
        <f t="shared" si="19"/>
        <v>0</v>
      </c>
      <c r="AT49" s="77">
        <f t="shared" si="19"/>
        <v>0</v>
      </c>
      <c r="AU49" s="77">
        <f t="shared" si="19"/>
        <v>0</v>
      </c>
      <c r="AV49" s="77">
        <f t="shared" si="19"/>
        <v>0</v>
      </c>
    </row>
    <row r="50" spans="1:48">
      <c r="A50" t="s">
        <v>16</v>
      </c>
      <c r="B50" s="238" t="str">
        <f>B44</f>
        <v>B</v>
      </c>
      <c r="C50" s="233"/>
      <c r="E50" s="77"/>
      <c r="F50" s="77"/>
      <c r="G50" s="77"/>
      <c r="H50" s="77"/>
      <c r="I50" s="151" t="str">
        <f>B44</f>
        <v>B</v>
      </c>
      <c r="J50" s="77">
        <v>0</v>
      </c>
      <c r="K50" s="77">
        <f t="shared" si="19"/>
        <v>0</v>
      </c>
      <c r="L50" s="77">
        <f t="shared" si="19"/>
        <v>0</v>
      </c>
      <c r="M50" s="77">
        <f t="shared" si="19"/>
        <v>0</v>
      </c>
      <c r="N50" s="77">
        <f t="shared" si="19"/>
        <v>0</v>
      </c>
      <c r="O50" s="77">
        <f t="shared" si="19"/>
        <v>0</v>
      </c>
      <c r="P50" s="77">
        <f t="shared" si="19"/>
        <v>1.9150455230721981</v>
      </c>
      <c r="Q50" s="77">
        <f t="shared" si="19"/>
        <v>3.6894907315492986</v>
      </c>
      <c r="R50" s="77">
        <f t="shared" si="19"/>
        <v>4.8032958053464796</v>
      </c>
      <c r="S50" s="77">
        <f t="shared" si="19"/>
        <v>7.6106068559749467</v>
      </c>
      <c r="T50" s="77">
        <f t="shared" si="19"/>
        <v>10.068196923563374</v>
      </c>
      <c r="U50" s="77">
        <f t="shared" si="19"/>
        <v>12.617012448868454</v>
      </c>
      <c r="V50" s="77">
        <f t="shared" si="19"/>
        <v>15.161261590414529</v>
      </c>
      <c r="W50" s="77">
        <f t="shared" si="19"/>
        <v>17.6843351396403</v>
      </c>
      <c r="X50" s="77">
        <f t="shared" si="19"/>
        <v>20.174839132213119</v>
      </c>
      <c r="Y50" s="77">
        <f t="shared" si="19"/>
        <v>22.644098550591817</v>
      </c>
      <c r="Z50" s="77">
        <f t="shared" si="19"/>
        <v>25.196682950016271</v>
      </c>
      <c r="AA50" s="77">
        <f t="shared" si="19"/>
        <v>28.114095054085539</v>
      </c>
      <c r="AB50" s="77">
        <f t="shared" si="19"/>
        <v>31.127833351474571</v>
      </c>
      <c r="AC50" s="77">
        <f t="shared" si="19"/>
        <v>31.127833351474571</v>
      </c>
      <c r="AD50" s="77">
        <f t="shared" si="19"/>
        <v>31.127833351474571</v>
      </c>
      <c r="AE50" s="77">
        <f t="shared" si="19"/>
        <v>31.127833351474571</v>
      </c>
      <c r="AF50" s="77">
        <f t="shared" si="19"/>
        <v>31.127833351474571</v>
      </c>
      <c r="AG50" s="77">
        <f t="shared" si="19"/>
        <v>31.127833351474571</v>
      </c>
      <c r="AH50" s="77">
        <f t="shared" si="19"/>
        <v>31.127833351474571</v>
      </c>
      <c r="AI50" s="77">
        <f t="shared" si="19"/>
        <v>31.127833351474571</v>
      </c>
      <c r="AJ50" s="77">
        <f t="shared" si="19"/>
        <v>31.127833351474571</v>
      </c>
      <c r="AK50" s="77">
        <f t="shared" si="19"/>
        <v>31.127833351474571</v>
      </c>
      <c r="AL50" s="77">
        <f t="shared" si="19"/>
        <v>31.127833351474571</v>
      </c>
      <c r="AM50" s="77">
        <f t="shared" si="19"/>
        <v>31.127833351474571</v>
      </c>
      <c r="AN50" s="77">
        <f t="shared" si="19"/>
        <v>31.127833351474571</v>
      </c>
      <c r="AO50" s="77">
        <f t="shared" si="19"/>
        <v>31.127833351474571</v>
      </c>
      <c r="AP50" s="77">
        <f t="shared" si="19"/>
        <v>31.127833351474571</v>
      </c>
      <c r="AQ50" s="77">
        <f t="shared" si="19"/>
        <v>31.127833351474571</v>
      </c>
      <c r="AR50" s="77">
        <f t="shared" si="19"/>
        <v>31.127833351474571</v>
      </c>
      <c r="AS50" s="77">
        <f t="shared" si="19"/>
        <v>31.127833351474571</v>
      </c>
      <c r="AT50" s="77">
        <f t="shared" si="19"/>
        <v>31.127833351474571</v>
      </c>
      <c r="AU50" s="77">
        <f t="shared" si="19"/>
        <v>31.127833351474571</v>
      </c>
      <c r="AV50" s="77">
        <f t="shared" si="19"/>
        <v>31.127833351474571</v>
      </c>
    </row>
    <row r="51" spans="1:48">
      <c r="A51" t="s">
        <v>16</v>
      </c>
      <c r="B51" s="238" t="str">
        <f>B45</f>
        <v>C</v>
      </c>
      <c r="C51" s="233"/>
      <c r="E51" s="77"/>
      <c r="F51" s="77"/>
      <c r="G51" s="77"/>
      <c r="H51" s="77"/>
      <c r="I51" s="151" t="str">
        <f>B45</f>
        <v>C</v>
      </c>
      <c r="J51" s="77">
        <v>0</v>
      </c>
      <c r="K51" s="77">
        <f t="shared" si="19"/>
        <v>0</v>
      </c>
      <c r="L51" s="77">
        <f t="shared" si="19"/>
        <v>0</v>
      </c>
      <c r="M51" s="77">
        <f t="shared" si="19"/>
        <v>0</v>
      </c>
      <c r="N51" s="77">
        <f t="shared" si="19"/>
        <v>0</v>
      </c>
      <c r="O51" s="77">
        <f t="shared" si="19"/>
        <v>0</v>
      </c>
      <c r="P51" s="77">
        <f t="shared" si="19"/>
        <v>0</v>
      </c>
      <c r="Q51" s="77">
        <f t="shared" si="19"/>
        <v>0</v>
      </c>
      <c r="R51" s="77">
        <f t="shared" si="19"/>
        <v>0</v>
      </c>
      <c r="S51" s="77">
        <f t="shared" si="19"/>
        <v>0</v>
      </c>
      <c r="T51" s="77">
        <f t="shared" si="19"/>
        <v>0</v>
      </c>
      <c r="U51" s="77">
        <f t="shared" si="19"/>
        <v>0</v>
      </c>
      <c r="V51" s="77">
        <f t="shared" si="19"/>
        <v>0</v>
      </c>
      <c r="W51" s="77">
        <f t="shared" si="19"/>
        <v>0</v>
      </c>
      <c r="X51" s="77">
        <f t="shared" si="19"/>
        <v>0</v>
      </c>
      <c r="Y51" s="77">
        <f t="shared" si="19"/>
        <v>0</v>
      </c>
      <c r="Z51" s="77">
        <f t="shared" si="19"/>
        <v>0</v>
      </c>
      <c r="AA51" s="77">
        <f t="shared" si="19"/>
        <v>0</v>
      </c>
      <c r="AB51" s="77">
        <f t="shared" si="19"/>
        <v>0</v>
      </c>
      <c r="AC51" s="77">
        <f t="shared" si="19"/>
        <v>3.22418780599196</v>
      </c>
      <c r="AD51" s="77">
        <f t="shared" si="19"/>
        <v>6.5323798525243859</v>
      </c>
      <c r="AE51" s="77">
        <f t="shared" si="19"/>
        <v>9.9084613654508189</v>
      </c>
      <c r="AF51" s="77">
        <f t="shared" si="19"/>
        <v>13.37903281474491</v>
      </c>
      <c r="AG51" s="77">
        <f t="shared" si="19"/>
        <v>16.848959422608246</v>
      </c>
      <c r="AH51" s="77">
        <f t="shared" si="19"/>
        <v>20.260436182153391</v>
      </c>
      <c r="AI51" s="77">
        <f t="shared" si="19"/>
        <v>23.693702332003205</v>
      </c>
      <c r="AJ51" s="77">
        <f t="shared" si="19"/>
        <v>27.179182107297656</v>
      </c>
      <c r="AK51" s="77">
        <f t="shared" si="19"/>
        <v>30.709435151886836</v>
      </c>
      <c r="AL51" s="77">
        <f t="shared" si="19"/>
        <v>34.246522372471397</v>
      </c>
      <c r="AM51" s="77">
        <f t="shared" si="19"/>
        <v>34.246522372471397</v>
      </c>
      <c r="AN51" s="77">
        <f t="shared" si="19"/>
        <v>34.246522372471397</v>
      </c>
      <c r="AO51" s="77">
        <f t="shared" si="19"/>
        <v>34.246522372471397</v>
      </c>
      <c r="AP51" s="77">
        <f t="shared" si="19"/>
        <v>34.246522372471397</v>
      </c>
      <c r="AQ51" s="77">
        <f t="shared" si="19"/>
        <v>34.246522372471397</v>
      </c>
      <c r="AR51" s="77">
        <f t="shared" si="19"/>
        <v>34.246522372471397</v>
      </c>
      <c r="AS51" s="77">
        <f t="shared" si="19"/>
        <v>34.246522372471397</v>
      </c>
      <c r="AT51" s="77">
        <f t="shared" si="19"/>
        <v>34.246522372471397</v>
      </c>
      <c r="AU51" s="77">
        <f t="shared" si="19"/>
        <v>34.246522372471397</v>
      </c>
      <c r="AV51" s="77">
        <f t="shared" si="19"/>
        <v>34.246522372471397</v>
      </c>
    </row>
    <row r="52" spans="1:48">
      <c r="A52" t="s">
        <v>16</v>
      </c>
      <c r="B52" s="238" t="str">
        <f>B46</f>
        <v>D</v>
      </c>
      <c r="C52" s="233"/>
      <c r="E52" s="77"/>
      <c r="F52" s="77"/>
      <c r="G52" s="77"/>
      <c r="H52" s="77"/>
      <c r="I52" s="151" t="str">
        <f>B46</f>
        <v>D</v>
      </c>
      <c r="J52" s="77">
        <v>0</v>
      </c>
      <c r="K52" s="77">
        <f t="shared" si="19"/>
        <v>0</v>
      </c>
      <c r="L52" s="77">
        <f t="shared" si="19"/>
        <v>0</v>
      </c>
      <c r="M52" s="77">
        <f t="shared" si="19"/>
        <v>0</v>
      </c>
      <c r="N52" s="77">
        <f t="shared" si="19"/>
        <v>0</v>
      </c>
      <c r="O52" s="77">
        <f t="shared" si="19"/>
        <v>0</v>
      </c>
      <c r="P52" s="77">
        <f t="shared" si="19"/>
        <v>0</v>
      </c>
      <c r="Q52" s="77">
        <f t="shared" si="19"/>
        <v>0</v>
      </c>
      <c r="R52" s="77">
        <f t="shared" si="19"/>
        <v>0</v>
      </c>
      <c r="S52" s="77">
        <f t="shared" si="19"/>
        <v>0</v>
      </c>
      <c r="T52" s="77">
        <f t="shared" si="19"/>
        <v>0</v>
      </c>
      <c r="U52" s="77">
        <f t="shared" si="19"/>
        <v>0</v>
      </c>
      <c r="V52" s="77">
        <f t="shared" si="19"/>
        <v>0</v>
      </c>
      <c r="W52" s="77">
        <f t="shared" si="19"/>
        <v>0</v>
      </c>
      <c r="X52" s="77">
        <f t="shared" si="19"/>
        <v>0</v>
      </c>
      <c r="Y52" s="77">
        <f t="shared" si="19"/>
        <v>0</v>
      </c>
      <c r="Z52" s="77">
        <f t="shared" si="19"/>
        <v>0</v>
      </c>
      <c r="AA52" s="77">
        <f t="shared" si="19"/>
        <v>0</v>
      </c>
      <c r="AB52" s="77">
        <f t="shared" si="19"/>
        <v>0</v>
      </c>
      <c r="AC52" s="77">
        <f t="shared" si="19"/>
        <v>0</v>
      </c>
      <c r="AD52" s="77">
        <f t="shared" si="19"/>
        <v>0</v>
      </c>
      <c r="AE52" s="77">
        <f t="shared" si="19"/>
        <v>0</v>
      </c>
      <c r="AF52" s="77">
        <f t="shared" si="19"/>
        <v>0</v>
      </c>
      <c r="AG52" s="77">
        <f t="shared" si="19"/>
        <v>0</v>
      </c>
      <c r="AH52" s="77">
        <f t="shared" si="19"/>
        <v>0</v>
      </c>
      <c r="AI52" s="77">
        <f t="shared" si="19"/>
        <v>0</v>
      </c>
      <c r="AJ52" s="77">
        <f t="shared" si="19"/>
        <v>0</v>
      </c>
      <c r="AK52" s="77">
        <f t="shared" si="19"/>
        <v>0</v>
      </c>
      <c r="AL52" s="77">
        <f t="shared" si="19"/>
        <v>0</v>
      </c>
      <c r="AM52" s="77">
        <f t="shared" si="19"/>
        <v>3.8801379379168992</v>
      </c>
      <c r="AN52" s="77">
        <f t="shared" si="19"/>
        <v>7.6991825880102454</v>
      </c>
      <c r="AO52" s="77">
        <f t="shared" si="19"/>
        <v>11.460762345669309</v>
      </c>
      <c r="AP52" s="77">
        <f t="shared" si="19"/>
        <v>15.168164697708193</v>
      </c>
      <c r="AQ52" s="77">
        <f t="shared" si="19"/>
        <v>18.824379200761584</v>
      </c>
      <c r="AR52" s="77">
        <f t="shared" si="19"/>
        <v>23.123931883209139</v>
      </c>
      <c r="AS52" s="77">
        <f t="shared" si="19"/>
        <v>27.349167986178927</v>
      </c>
      <c r="AT52" s="77">
        <f t="shared" si="19"/>
        <v>31.504739731488769</v>
      </c>
      <c r="AU52" s="77">
        <f t="shared" si="19"/>
        <v>35.594839533629212</v>
      </c>
      <c r="AV52" s="77">
        <f t="shared" si="19"/>
        <v>39.857655707921879</v>
      </c>
    </row>
    <row r="53" spans="1:48">
      <c r="A53" t="s">
        <v>16</v>
      </c>
      <c r="B53" s="233" t="s">
        <v>238</v>
      </c>
      <c r="C53" s="233"/>
      <c r="E53" s="77"/>
      <c r="F53" s="77"/>
      <c r="G53" s="77"/>
      <c r="H53" s="77"/>
      <c r="I53" s="151"/>
      <c r="J53" s="77">
        <f t="shared" ref="J53:AV53" si="20">SUM(J49:J52)</f>
        <v>0</v>
      </c>
      <c r="K53" s="77">
        <f t="shared" si="20"/>
        <v>0</v>
      </c>
      <c r="L53" s="77">
        <f t="shared" si="20"/>
        <v>0</v>
      </c>
      <c r="M53" s="77">
        <f t="shared" si="20"/>
        <v>0</v>
      </c>
      <c r="N53" s="77">
        <f t="shared" si="20"/>
        <v>0</v>
      </c>
      <c r="O53" s="77">
        <f t="shared" si="20"/>
        <v>0</v>
      </c>
      <c r="P53" s="77">
        <f t="shared" si="20"/>
        <v>1.9150455230721981</v>
      </c>
      <c r="Q53" s="77">
        <f t="shared" si="20"/>
        <v>3.6894907315492986</v>
      </c>
      <c r="R53" s="77">
        <f t="shared" si="20"/>
        <v>4.8032958053464796</v>
      </c>
      <c r="S53" s="77">
        <f t="shared" si="20"/>
        <v>7.6106068559749467</v>
      </c>
      <c r="T53" s="77">
        <f t="shared" si="20"/>
        <v>10.068196923563374</v>
      </c>
      <c r="U53" s="77">
        <f t="shared" si="20"/>
        <v>12.617012448868454</v>
      </c>
      <c r="V53" s="77">
        <f t="shared" si="20"/>
        <v>15.161261590414529</v>
      </c>
      <c r="W53" s="77">
        <f t="shared" si="20"/>
        <v>17.6843351396403</v>
      </c>
      <c r="X53" s="77">
        <f t="shared" si="20"/>
        <v>20.174839132213119</v>
      </c>
      <c r="Y53" s="77">
        <f t="shared" si="20"/>
        <v>22.644098550591817</v>
      </c>
      <c r="Z53" s="77">
        <f t="shared" si="20"/>
        <v>25.196682950016271</v>
      </c>
      <c r="AA53" s="77">
        <f t="shared" si="20"/>
        <v>28.114095054085539</v>
      </c>
      <c r="AB53" s="77">
        <f t="shared" si="20"/>
        <v>31.127833351474571</v>
      </c>
      <c r="AC53" s="77">
        <f t="shared" si="20"/>
        <v>34.352021157466531</v>
      </c>
      <c r="AD53" s="77">
        <f t="shared" si="20"/>
        <v>37.660213203998957</v>
      </c>
      <c r="AE53" s="77">
        <f t="shared" si="20"/>
        <v>41.03629471692539</v>
      </c>
      <c r="AF53" s="77">
        <f t="shared" si="20"/>
        <v>44.506866166219481</v>
      </c>
      <c r="AG53" s="77">
        <f t="shared" si="20"/>
        <v>47.976792774082817</v>
      </c>
      <c r="AH53" s="77">
        <f t="shared" si="20"/>
        <v>51.388269533627962</v>
      </c>
      <c r="AI53" s="77">
        <f t="shared" si="20"/>
        <v>54.821535683477777</v>
      </c>
      <c r="AJ53" s="77">
        <f t="shared" si="20"/>
        <v>58.307015458772227</v>
      </c>
      <c r="AK53" s="77">
        <f t="shared" si="20"/>
        <v>61.837268503361408</v>
      </c>
      <c r="AL53" s="77">
        <f t="shared" si="20"/>
        <v>65.374355723945968</v>
      </c>
      <c r="AM53" s="77">
        <f t="shared" si="20"/>
        <v>69.254493661862867</v>
      </c>
      <c r="AN53" s="77">
        <f t="shared" si="20"/>
        <v>73.073538311956213</v>
      </c>
      <c r="AO53" s="77">
        <f t="shared" si="20"/>
        <v>76.835118069615277</v>
      </c>
      <c r="AP53" s="77">
        <f t="shared" si="20"/>
        <v>80.54252042165416</v>
      </c>
      <c r="AQ53" s="77">
        <f t="shared" si="20"/>
        <v>84.198734924707551</v>
      </c>
      <c r="AR53" s="77">
        <f t="shared" si="20"/>
        <v>88.498287607155106</v>
      </c>
      <c r="AS53" s="77">
        <f t="shared" si="20"/>
        <v>92.723523710124894</v>
      </c>
      <c r="AT53" s="77">
        <f t="shared" si="20"/>
        <v>96.879095455434737</v>
      </c>
      <c r="AU53" s="77">
        <f t="shared" si="20"/>
        <v>100.96919525757518</v>
      </c>
      <c r="AV53" s="77">
        <f t="shared" si="20"/>
        <v>105.23201143186785</v>
      </c>
    </row>
    <row r="54" spans="1:48">
      <c r="A54" t="s">
        <v>16</v>
      </c>
      <c r="B54" s="233"/>
      <c r="I54" s="137"/>
      <c r="J54" s="77"/>
      <c r="K54" s="75"/>
      <c r="AV54" s="77"/>
    </row>
    <row r="55" spans="1:48" ht="1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1">F56*1000</f>
        <v>139664.39435388436</v>
      </c>
      <c r="E56" s="90">
        <f t="shared" si="21"/>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1"/>
        <v>7851.7549075018987</v>
      </c>
      <c r="E57" s="90">
        <f t="shared" si="21"/>
        <v>11470.981711368382</v>
      </c>
      <c r="F57" s="18">
        <f>'[13]TS BYDem'!$J11</f>
        <v>7.8517549075018991</v>
      </c>
      <c r="G57" s="75">
        <f>'[13]TS BYDem'!$O11</f>
        <v>11.470981711368381</v>
      </c>
      <c r="J57" s="74"/>
      <c r="K57" s="163" t="s">
        <v>516</v>
      </c>
      <c r="L57" s="79">
        <f>DriversGams!$B$164</f>
        <v>-1</v>
      </c>
      <c r="M57" s="79"/>
      <c r="N57" s="79"/>
      <c r="O57" s="79"/>
    </row>
    <row r="58" spans="1:48">
      <c r="A58" t="s">
        <v>16</v>
      </c>
      <c r="B58" s="77" t="s">
        <v>263</v>
      </c>
      <c r="C58" s="77" t="s">
        <v>107</v>
      </c>
      <c r="D58" s="90">
        <f t="shared" si="21"/>
        <v>9894.4997565297635</v>
      </c>
      <c r="E58" s="90">
        <f t="shared" si="21"/>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1"/>
        <v>121540.2719056889</v>
      </c>
      <c r="E59" s="90">
        <f t="shared" si="21"/>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1"/>
        <v>29566.39037374705</v>
      </c>
      <c r="E60" s="90">
        <f t="shared" si="21"/>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0.75686864852206137</v>
      </c>
      <c r="AC60" s="77" t="s">
        <v>633</v>
      </c>
      <c r="AD60" s="77"/>
      <c r="AE60" s="77"/>
      <c r="AF60" s="77"/>
      <c r="AG60" s="77">
        <f>(AB30*0.8+AB31*0.46)/(AB30+AB31)</f>
        <v>0.71733534049750092</v>
      </c>
    </row>
    <row r="61" spans="1:48">
      <c r="A61" t="s">
        <v>16</v>
      </c>
      <c r="B61" s="77" t="s">
        <v>265</v>
      </c>
      <c r="C61" s="77" t="s">
        <v>266</v>
      </c>
      <c r="D61" s="90">
        <f t="shared" si="21"/>
        <v>9683.1090230750324</v>
      </c>
      <c r="E61" s="90">
        <f t="shared" si="21"/>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1"/>
        <v>10300.552873773209</v>
      </c>
      <c r="E62" s="90">
        <f t="shared" si="21"/>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1"/>
        <v>3559.3512487513526</v>
      </c>
      <c r="E63" s="90">
        <f t="shared" si="21"/>
        <v>3065.4245097100388</v>
      </c>
      <c r="F63" s="18">
        <f>'[13]TS BYDem'!$J17</f>
        <v>3.5593512487513528</v>
      </c>
      <c r="G63" s="75">
        <f>'[13]TS BYDem'!$O17</f>
        <v>3.0654245097100388</v>
      </c>
      <c r="J63" s="74"/>
      <c r="K63" s="75"/>
    </row>
    <row r="64" spans="1:48">
      <c r="A64" t="s">
        <v>16</v>
      </c>
      <c r="B64" s="77" t="s">
        <v>0</v>
      </c>
      <c r="C64" s="77" t="s">
        <v>119</v>
      </c>
      <c r="D64" s="90">
        <f t="shared" si="21"/>
        <v>18760.184357078931</v>
      </c>
      <c r="E64" s="90">
        <f t="shared" si="21"/>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 thickBot="1">
      <c r="A67" t="s">
        <v>16</v>
      </c>
      <c r="B67" s="134" t="s">
        <v>12</v>
      </c>
      <c r="C67" s="135"/>
      <c r="D67" s="73"/>
      <c r="E67" s="85">
        <v>2012</v>
      </c>
      <c r="F67" s="197">
        <v>2017</v>
      </c>
      <c r="G67" s="85">
        <f>G22</f>
        <v>2020</v>
      </c>
      <c r="H67" s="85">
        <f>H22</f>
        <v>2030</v>
      </c>
      <c r="I67" s="158">
        <f>I22</f>
        <v>2050</v>
      </c>
      <c r="J67" s="85">
        <f t="shared" ref="J67:AV67" si="22">J4</f>
        <v>2012</v>
      </c>
      <c r="K67" s="85">
        <f t="shared" si="22"/>
        <v>2013</v>
      </c>
      <c r="L67" s="85">
        <f t="shared" si="22"/>
        <v>2014</v>
      </c>
      <c r="M67" s="85">
        <f t="shared" si="22"/>
        <v>2015</v>
      </c>
      <c r="N67" s="85">
        <f t="shared" si="22"/>
        <v>2016</v>
      </c>
      <c r="O67" s="85">
        <f t="shared" si="22"/>
        <v>2017</v>
      </c>
      <c r="P67" s="85">
        <f t="shared" si="22"/>
        <v>2018</v>
      </c>
      <c r="Q67" s="85">
        <f t="shared" si="22"/>
        <v>2019</v>
      </c>
      <c r="R67" s="85">
        <f t="shared" si="22"/>
        <v>2020</v>
      </c>
      <c r="S67" s="85">
        <f t="shared" si="22"/>
        <v>2021</v>
      </c>
      <c r="T67" s="85">
        <f t="shared" si="22"/>
        <v>2022</v>
      </c>
      <c r="U67" s="85">
        <f t="shared" si="22"/>
        <v>2023</v>
      </c>
      <c r="V67" s="85">
        <f t="shared" si="22"/>
        <v>2024</v>
      </c>
      <c r="W67" s="85">
        <f t="shared" si="22"/>
        <v>2025</v>
      </c>
      <c r="X67" s="85">
        <f t="shared" si="22"/>
        <v>2026</v>
      </c>
      <c r="Y67" s="85">
        <f t="shared" si="22"/>
        <v>2027</v>
      </c>
      <c r="Z67" s="85">
        <f t="shared" si="22"/>
        <v>2028</v>
      </c>
      <c r="AA67" s="85">
        <f t="shared" si="22"/>
        <v>2029</v>
      </c>
      <c r="AB67" s="85">
        <f t="shared" si="22"/>
        <v>2030</v>
      </c>
      <c r="AC67" s="85">
        <f t="shared" si="22"/>
        <v>2031</v>
      </c>
      <c r="AD67" s="85">
        <f t="shared" si="22"/>
        <v>2032</v>
      </c>
      <c r="AE67" s="85">
        <f t="shared" si="22"/>
        <v>2033</v>
      </c>
      <c r="AF67" s="85">
        <f t="shared" si="22"/>
        <v>2034</v>
      </c>
      <c r="AG67" s="85">
        <f t="shared" si="22"/>
        <v>2035</v>
      </c>
      <c r="AH67" s="85">
        <f t="shared" si="22"/>
        <v>2036</v>
      </c>
      <c r="AI67" s="85">
        <f t="shared" si="22"/>
        <v>2037</v>
      </c>
      <c r="AJ67" s="85">
        <f t="shared" si="22"/>
        <v>2038</v>
      </c>
      <c r="AK67" s="85">
        <f t="shared" si="22"/>
        <v>2039</v>
      </c>
      <c r="AL67" s="85">
        <f t="shared" si="22"/>
        <v>2040</v>
      </c>
      <c r="AM67" s="85">
        <f t="shared" si="22"/>
        <v>2041</v>
      </c>
      <c r="AN67" s="85">
        <f t="shared" si="22"/>
        <v>2042</v>
      </c>
      <c r="AO67" s="85">
        <f t="shared" si="22"/>
        <v>2043</v>
      </c>
      <c r="AP67" s="85">
        <f t="shared" si="22"/>
        <v>2044</v>
      </c>
      <c r="AQ67" s="85">
        <f t="shared" si="22"/>
        <v>2045</v>
      </c>
      <c r="AR67" s="85">
        <f t="shared" si="22"/>
        <v>2046</v>
      </c>
      <c r="AS67" s="85">
        <f t="shared" si="22"/>
        <v>2047</v>
      </c>
      <c r="AT67" s="85">
        <f t="shared" si="22"/>
        <v>2048</v>
      </c>
      <c r="AU67" s="85">
        <f t="shared" si="22"/>
        <v>2049</v>
      </c>
      <c r="AV67" s="85">
        <f t="shared" si="22"/>
        <v>2050</v>
      </c>
    </row>
    <row r="68" spans="1:48">
      <c r="A68" t="s">
        <v>16</v>
      </c>
      <c r="I68" s="137"/>
      <c r="K68" s="75"/>
    </row>
    <row r="69" spans="1:48" ht="15" thickBot="1">
      <c r="A69" t="s">
        <v>16</v>
      </c>
      <c r="B69" s="91" t="s">
        <v>74</v>
      </c>
      <c r="C69" s="73"/>
      <c r="D69" s="73"/>
      <c r="H69" s="177">
        <f>VLOOKUP($L$57,$K$59:$O$62,3)</f>
        <v>0</v>
      </c>
      <c r="I69" s="137"/>
      <c r="K69" s="75"/>
    </row>
    <row r="70" spans="1:48">
      <c r="A70" t="s">
        <v>16</v>
      </c>
      <c r="B70" s="233" t="s">
        <v>239</v>
      </c>
      <c r="C70" s="75" t="str">
        <f t="shared" ref="C70:C78" si="23">"Commercial"&amp;" - "&amp;B56</f>
        <v>Commercial - Cooling</v>
      </c>
      <c r="D70" s="75" t="s">
        <v>75</v>
      </c>
      <c r="E70" s="84">
        <f>$D56/J$23</f>
        <v>1051.567060091292</v>
      </c>
      <c r="F70" s="92">
        <f>E56/$O$23</f>
        <v>863.94535743263168</v>
      </c>
      <c r="G70" s="92">
        <f t="shared" ref="G70:I78" si="24">F70</f>
        <v>863.94535743263168</v>
      </c>
      <c r="H70" s="92">
        <f>IF($L$57=-1,G70,((F70-E70)*2/5+E70)*(1+$H$69))</f>
        <v>863.94535743263168</v>
      </c>
      <c r="I70" s="136">
        <f t="shared" si="24"/>
        <v>863.94535743263168</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863.94535743263168</v>
      </c>
      <c r="T70" s="5" cm="1">
        <f t="array" ref="T70">IF(T$8=-1,U70,IF(T$8=99,S70,IF(T$8=0,INDEX($E70:$I70,0,T$6),(INDEX($E70:$I70,0,T$8+1)-INDEX($E70:$I70,0,T$8))/(INDEX($D$5:$H$5,0,T$8+1)-INDEX($D$5:$H$5,0,T$8))+S70)))</f>
        <v>863.94535743263168</v>
      </c>
      <c r="U70" s="5" cm="1">
        <f t="array" ref="U70">IF(U$8=-1,V70,IF(U$8=99,T70,IF(U$8=0,INDEX($E70:$I70,0,U$6),(INDEX($E70:$I70,0,U$8+1)-INDEX($E70:$I70,0,U$8))/(INDEX($D$5:$H$5,0,U$8+1)-INDEX($D$5:$H$5,0,U$8))+T70)))</f>
        <v>863.94535743263168</v>
      </c>
      <c r="V70" s="5" cm="1">
        <f t="array" ref="V70">IF(V$8=-1,W70,IF(V$8=99,U70,IF(V$8=0,INDEX($E70:$I70,0,V$6),(INDEX($E70:$I70,0,V$8+1)-INDEX($E70:$I70,0,V$8))/(INDEX($D$5:$H$5,0,V$8+1)-INDEX($D$5:$H$5,0,V$8))+U70)))</f>
        <v>863.94535743263168</v>
      </c>
      <c r="W70" s="5" cm="1">
        <f t="array" ref="W70">IF(W$8=-1,X70,IF(W$8=99,V70,IF(W$8=0,INDEX($E70:$I70,0,W$6),(INDEX($E70:$I70,0,W$8+1)-INDEX($E70:$I70,0,W$8))/(INDEX($D$5:$H$5,0,W$8+1)-INDEX($D$5:$H$5,0,W$8))+V70)))</f>
        <v>863.94535743263168</v>
      </c>
      <c r="X70" s="5" cm="1">
        <f t="array" ref="X70">IF(X$8=-1,Y70,IF(X$8=99,W70,IF(X$8=0,INDEX($E70:$I70,0,X$6),(INDEX($E70:$I70,0,X$8+1)-INDEX($E70:$I70,0,X$8))/(INDEX($D$5:$H$5,0,X$8+1)-INDEX($D$5:$H$5,0,X$8))+W70)))</f>
        <v>863.94535743263168</v>
      </c>
      <c r="Y70" s="5" cm="1">
        <f t="array" ref="Y70">IF(Y$8=-1,Z70,IF(Y$8=99,X70,IF(Y$8=0,INDEX($E70:$I70,0,Y$6),(INDEX($E70:$I70,0,Y$8+1)-INDEX($E70:$I70,0,Y$8))/(INDEX($D$5:$H$5,0,Y$8+1)-INDEX($D$5:$H$5,0,Y$8))+X70)))</f>
        <v>863.94535743263168</v>
      </c>
      <c r="Z70" s="5" cm="1">
        <f t="array" ref="Z70">IF(Z$8=-1,AA70,IF(Z$8=99,Y70,IF(Z$8=0,INDEX($E70:$I70,0,Z$6),(INDEX($E70:$I70,0,Z$8+1)-INDEX($E70:$I70,0,Z$8))/(INDEX($D$5:$H$5,0,Z$8+1)-INDEX($D$5:$H$5,0,Z$8))+Y70)))</f>
        <v>863.94535743263168</v>
      </c>
      <c r="AA70" s="5" cm="1">
        <f t="array" ref="AA70">IF(AA$8=-1,AB70,IF(AA$8=99,Z70,IF(AA$8=0,INDEX($E70:$I70,0,AA$6),(INDEX($E70:$I70,0,AA$8+1)-INDEX($E70:$I70,0,AA$8))/(INDEX($D$5:$H$5,0,AA$8+1)-INDEX($D$5:$H$5,0,AA$8))+Z70)))</f>
        <v>863.94535743263168</v>
      </c>
      <c r="AB70" s="5" cm="1">
        <f t="array" ref="AB70">IF(AB$8=-1,AC70,IF(AB$8=99,AA70,IF(AB$8=0,INDEX($E70:$I70,0,AB$6),(INDEX($E70:$I70,0,AB$8+1)-INDEX($E70:$I70,0,AB$8))/(INDEX($D$5:$H$5,0,AB$8+1)-INDEX($D$5:$H$5,0,AB$8))+AA70)))</f>
        <v>863.94535743263168</v>
      </c>
      <c r="AC70" s="5" cm="1">
        <f t="array" ref="AC70">IF(AC$8=-1,AD70,IF(AC$8=99,AB70,IF(AC$8=0,INDEX($E70:$I70,0,AC$6),(INDEX($E70:$I70,0,AC$8+1)-INDEX($E70:$I70,0,AC$8))/(INDEX($D$5:$H$5,0,AC$8+1)-INDEX($D$5:$H$5,0,AC$8))+AB70)))</f>
        <v>863.94535743263168</v>
      </c>
      <c r="AD70" s="5" cm="1">
        <f t="array" ref="AD70">IF(AD$8=-1,AE70,IF(AD$8=99,AC70,IF(AD$8=0,INDEX($E70:$I70,0,AD$6),(INDEX($E70:$I70,0,AD$8+1)-INDEX($E70:$I70,0,AD$8))/(INDEX($D$5:$H$5,0,AD$8+1)-INDEX($D$5:$H$5,0,AD$8))+AC70)))</f>
        <v>863.94535743263168</v>
      </c>
      <c r="AE70" s="5" cm="1">
        <f t="array" ref="AE70">IF(AE$8=-1,AF70,IF(AE$8=99,AD70,IF(AE$8=0,INDEX($E70:$I70,0,AE$6),(INDEX($E70:$I70,0,AE$8+1)-INDEX($E70:$I70,0,AE$8))/(INDEX($D$5:$H$5,0,AE$8+1)-INDEX($D$5:$H$5,0,AE$8))+AD70)))</f>
        <v>863.94535743263168</v>
      </c>
      <c r="AF70" s="5" cm="1">
        <f t="array" ref="AF70">IF(AF$8=-1,AG70,IF(AF$8=99,AE70,IF(AF$8=0,INDEX($E70:$I70,0,AF$6),(INDEX($E70:$I70,0,AF$8+1)-INDEX($E70:$I70,0,AF$8))/(INDEX($D$5:$H$5,0,AF$8+1)-INDEX($D$5:$H$5,0,AF$8))+AE70)))</f>
        <v>863.94535743263168</v>
      </c>
      <c r="AG70" s="5" cm="1">
        <f t="array" ref="AG70">IF(AG$8=-1,AH70,IF(AG$8=99,AF70,IF(AG$8=0,INDEX($E70:$I70,0,AG$6),(INDEX($E70:$I70,0,AG$8+1)-INDEX($E70:$I70,0,AG$8))/(INDEX($D$5:$H$5,0,AG$8+1)-INDEX($D$5:$H$5,0,AG$8))+AF70)))</f>
        <v>863.94535743263168</v>
      </c>
      <c r="AH70" s="5" cm="1">
        <f t="array" ref="AH70">IF(AH$8=-1,AI70,IF(AH$8=99,AG70,IF(AH$8=0,INDEX($E70:$I70,0,AH$6),(INDEX($E70:$I70,0,AH$8+1)-INDEX($E70:$I70,0,AH$8))/(INDEX($D$5:$H$5,0,AH$8+1)-INDEX($D$5:$H$5,0,AH$8))+AG70)))</f>
        <v>863.94535743263168</v>
      </c>
      <c r="AI70" s="5" cm="1">
        <f t="array" ref="AI70">IF(AI$8=-1,AJ70,IF(AI$8=99,AH70,IF(AI$8=0,INDEX($E70:$I70,0,AI$6),(INDEX($E70:$I70,0,AI$8+1)-INDEX($E70:$I70,0,AI$8))/(INDEX($D$5:$H$5,0,AI$8+1)-INDEX($D$5:$H$5,0,AI$8))+AH70)))</f>
        <v>863.94535743263168</v>
      </c>
      <c r="AJ70" s="5" cm="1">
        <f t="array" ref="AJ70">IF(AJ$8=-1,AK70,IF(AJ$8=99,AI70,IF(AJ$8=0,INDEX($E70:$I70,0,AJ$6),(INDEX($E70:$I70,0,AJ$8+1)-INDEX($E70:$I70,0,AJ$8))/(INDEX($D$5:$H$5,0,AJ$8+1)-INDEX($D$5:$H$5,0,AJ$8))+AI70)))</f>
        <v>863.94535743263168</v>
      </c>
      <c r="AK70" s="5" cm="1">
        <f t="array" ref="AK70">IF(AK$8=-1,AL70,IF(AK$8=99,AJ70,IF(AK$8=0,INDEX($E70:$I70,0,AK$6),(INDEX($E70:$I70,0,AK$8+1)-INDEX($E70:$I70,0,AK$8))/(INDEX($D$5:$H$5,0,AK$8+1)-INDEX($D$5:$H$5,0,AK$8))+AJ70)))</f>
        <v>863.94535743263168</v>
      </c>
      <c r="AL70" s="5" cm="1">
        <f t="array" ref="AL70">IF(AL$8=-1,AM70,IF(AL$8=99,AK70,IF(AL$8=0,INDEX($E70:$I70,0,AL$6),(INDEX($E70:$I70,0,AL$8+1)-INDEX($E70:$I70,0,AL$8))/(INDEX($D$5:$H$5,0,AL$8+1)-INDEX($D$5:$H$5,0,AL$8))+AK70)))</f>
        <v>863.94535743263168</v>
      </c>
      <c r="AM70" s="5" cm="1">
        <f t="array" ref="AM70">IF(AM$8=-1,AN70,IF(AM$8=99,AL70,IF(AM$8=0,INDEX($E70:$I70,0,AM$6),(INDEX($E70:$I70,0,AM$8+1)-INDEX($E70:$I70,0,AM$8))/(INDEX($D$5:$H$5,0,AM$8+1)-INDEX($D$5:$H$5,0,AM$8))+AL70)))</f>
        <v>863.94535743263168</v>
      </c>
      <c r="AN70" s="5" cm="1">
        <f t="array" ref="AN70">IF(AN$8=-1,AO70,IF(AN$8=99,AM70,IF(AN$8=0,INDEX($E70:$I70,0,AN$6),(INDEX($E70:$I70,0,AN$8+1)-INDEX($E70:$I70,0,AN$8))/(INDEX($D$5:$H$5,0,AN$8+1)-INDEX($D$5:$H$5,0,AN$8))+AM70)))</f>
        <v>863.94535743263168</v>
      </c>
      <c r="AO70" s="5" cm="1">
        <f t="array" ref="AO70">IF(AO$8=-1,AP70,IF(AO$8=99,AN70,IF(AO$8=0,INDEX($E70:$I70,0,AO$6),(INDEX($E70:$I70,0,AO$8+1)-INDEX($E70:$I70,0,AO$8))/(INDEX($D$5:$H$5,0,AO$8+1)-INDEX($D$5:$H$5,0,AO$8))+AN70)))</f>
        <v>863.94535743263168</v>
      </c>
      <c r="AP70" s="5" cm="1">
        <f t="array" ref="AP70">IF(AP$8=-1,AQ70,IF(AP$8=99,AO70,IF(AP$8=0,INDEX($E70:$I70,0,AP$6),(INDEX($E70:$I70,0,AP$8+1)-INDEX($E70:$I70,0,AP$8))/(INDEX($D$5:$H$5,0,AP$8+1)-INDEX($D$5:$H$5,0,AP$8))+AO70)))</f>
        <v>863.94535743263168</v>
      </c>
      <c r="AQ70" s="5" cm="1">
        <f t="array" ref="AQ70">IF(AQ$8=-1,AR70,IF(AQ$8=99,AP70,IF(AQ$8=0,INDEX($E70:$I70,0,AQ$6),(INDEX($E70:$I70,0,AQ$8+1)-INDEX($E70:$I70,0,AQ$8))/(INDEX($D$5:$H$5,0,AQ$8+1)-INDEX($D$5:$H$5,0,AQ$8))+AP70)))</f>
        <v>863.94535743263168</v>
      </c>
      <c r="AR70" s="5" cm="1">
        <f t="array" ref="AR70">IF(AR$8=-1,AS70,IF(AR$8=99,AQ70,IF(AR$8=0,INDEX($E70:$I70,0,AR$6),(INDEX($E70:$I70,0,AR$8+1)-INDEX($E70:$I70,0,AR$8))/(INDEX($D$5:$H$5,0,AR$8+1)-INDEX($D$5:$H$5,0,AR$8))+AQ70)))</f>
        <v>863.94535743263168</v>
      </c>
      <c r="AS70" s="5" cm="1">
        <f t="array" ref="AS70">IF(AS$8=-1,AT70,IF(AS$8=99,AR70,IF(AS$8=0,INDEX($E70:$I70,0,AS$6),(INDEX($E70:$I70,0,AS$8+1)-INDEX($E70:$I70,0,AS$8))/(INDEX($D$5:$H$5,0,AS$8+1)-INDEX($D$5:$H$5,0,AS$8))+AR70)))</f>
        <v>863.94535743263168</v>
      </c>
      <c r="AT70" s="5" cm="1">
        <f t="array" ref="AT70">IF(AT$8=-1,AU70,IF(AT$8=99,AS70,IF(AT$8=0,INDEX($E70:$I70,0,AT$6),(INDEX($E70:$I70,0,AT$8+1)-INDEX($E70:$I70,0,AT$8))/(INDEX($D$5:$H$5,0,AT$8+1)-INDEX($D$5:$H$5,0,AT$8))+AS70)))</f>
        <v>863.94535743263168</v>
      </c>
      <c r="AU70" s="5" cm="1">
        <f t="array" ref="AU70">IF(AU$8=-1,AV70,IF(AU$8=99,AT70,IF(AU$8=0,INDEX($E70:$I70,0,AU$6),(INDEX($E70:$I70,0,AU$8+1)-INDEX($E70:$I70,0,AU$8))/(INDEX($D$5:$H$5,0,AU$8+1)-INDEX($D$5:$H$5,0,AU$8))+AT70)))</f>
        <v>863.94535743263168</v>
      </c>
      <c r="AV70" s="5" cm="1">
        <f t="array" ref="AV70">IF(AV$8=-1,AW70,IF(AV$8=99,AU70,IF(AV$8=0,INDEX($E70:$I70,0,AV$6),(INDEX($E70:$I70,0,AV$8+1)-INDEX($E70:$I70,0,AV$8))/(INDEX($D$5:$H$5,0,AV$8+1)-INDEX($D$5:$H$5,0,AV$8))+AU70)))</f>
        <v>863.94535743263168</v>
      </c>
    </row>
    <row r="71" spans="1:48">
      <c r="A71" t="s">
        <v>16</v>
      </c>
      <c r="B71" s="233" t="s">
        <v>240</v>
      </c>
      <c r="C71" s="75" t="str">
        <f t="shared" si="23"/>
        <v>Commercial - Space Heating</v>
      </c>
      <c r="D71" s="75" t="s">
        <v>75</v>
      </c>
      <c r="E71" s="84">
        <f t="shared" ref="E71:E75" si="25">$D57/J$23</f>
        <v>59.117764859369188</v>
      </c>
      <c r="F71" s="92">
        <f t="shared" ref="F71:F78" si="26">E57/$O$23</f>
        <v>82.391305130342559</v>
      </c>
      <c r="G71" s="92">
        <f t="shared" si="24"/>
        <v>82.391305130342559</v>
      </c>
      <c r="H71" s="92">
        <f t="shared" ref="H71:H78" si="27">IF($L$57=-1,G71,((F71-E71)*2/5+E71)*(1+$H$69))</f>
        <v>82.391305130342559</v>
      </c>
      <c r="I71" s="136">
        <f t="shared" si="24"/>
        <v>82.391305130342559</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82.391305130342559</v>
      </c>
      <c r="T71" s="5" cm="1">
        <f t="array" ref="T71">IF(T$8=-1,U71,IF(T$8=99,S71,IF(T$8=0,INDEX($E71:$I71,0,T$6),(INDEX($E71:$I71,0,T$8+1)-INDEX($E71:$I71,0,T$8))/(INDEX($D$5:$H$5,0,T$8+1)-INDEX($D$5:$H$5,0,T$8))+S71)))</f>
        <v>82.391305130342559</v>
      </c>
      <c r="U71" s="5" cm="1">
        <f t="array" ref="U71">IF(U$8=-1,V71,IF(U$8=99,T71,IF(U$8=0,INDEX($E71:$I71,0,U$6),(INDEX($E71:$I71,0,U$8+1)-INDEX($E71:$I71,0,U$8))/(INDEX($D$5:$H$5,0,U$8+1)-INDEX($D$5:$H$5,0,U$8))+T71)))</f>
        <v>82.391305130342559</v>
      </c>
      <c r="V71" s="5" cm="1">
        <f t="array" ref="V71">IF(V$8=-1,W71,IF(V$8=99,U71,IF(V$8=0,INDEX($E71:$I71,0,V$6),(INDEX($E71:$I71,0,V$8+1)-INDEX($E71:$I71,0,V$8))/(INDEX($D$5:$H$5,0,V$8+1)-INDEX($D$5:$H$5,0,V$8))+U71)))</f>
        <v>82.391305130342559</v>
      </c>
      <c r="W71" s="5" cm="1">
        <f t="array" ref="W71">IF(W$8=-1,X71,IF(W$8=99,V71,IF(W$8=0,INDEX($E71:$I71,0,W$6),(INDEX($E71:$I71,0,W$8+1)-INDEX($E71:$I71,0,W$8))/(INDEX($D$5:$H$5,0,W$8+1)-INDEX($D$5:$H$5,0,W$8))+V71)))</f>
        <v>82.391305130342559</v>
      </c>
      <c r="X71" s="5" cm="1">
        <f t="array" ref="X71">IF(X$8=-1,Y71,IF(X$8=99,W71,IF(X$8=0,INDEX($E71:$I71,0,X$6),(INDEX($E71:$I71,0,X$8+1)-INDEX($E71:$I71,0,X$8))/(INDEX($D$5:$H$5,0,X$8+1)-INDEX($D$5:$H$5,0,X$8))+W71)))</f>
        <v>82.391305130342559</v>
      </c>
      <c r="Y71" s="5" cm="1">
        <f t="array" ref="Y71">IF(Y$8=-1,Z71,IF(Y$8=99,X71,IF(Y$8=0,INDEX($E71:$I71,0,Y$6),(INDEX($E71:$I71,0,Y$8+1)-INDEX($E71:$I71,0,Y$8))/(INDEX($D$5:$H$5,0,Y$8+1)-INDEX($D$5:$H$5,0,Y$8))+X71)))</f>
        <v>82.391305130342559</v>
      </c>
      <c r="Z71" s="5" cm="1">
        <f t="array" ref="Z71">IF(Z$8=-1,AA71,IF(Z$8=99,Y71,IF(Z$8=0,INDEX($E71:$I71,0,Z$6),(INDEX($E71:$I71,0,Z$8+1)-INDEX($E71:$I71,0,Z$8))/(INDEX($D$5:$H$5,0,Z$8+1)-INDEX($D$5:$H$5,0,Z$8))+Y71)))</f>
        <v>82.391305130342559</v>
      </c>
      <c r="AA71" s="5" cm="1">
        <f t="array" ref="AA71">IF(AA$8=-1,AB71,IF(AA$8=99,Z71,IF(AA$8=0,INDEX($E71:$I71,0,AA$6),(INDEX($E71:$I71,0,AA$8+1)-INDEX($E71:$I71,0,AA$8))/(INDEX($D$5:$H$5,0,AA$8+1)-INDEX($D$5:$H$5,0,AA$8))+Z71)))</f>
        <v>82.391305130342559</v>
      </c>
      <c r="AB71" s="5" cm="1">
        <f t="array" ref="AB71">IF(AB$8=-1,AC71,IF(AB$8=99,AA71,IF(AB$8=0,INDEX($E71:$I71,0,AB$6),(INDEX($E71:$I71,0,AB$8+1)-INDEX($E71:$I71,0,AB$8))/(INDEX($D$5:$H$5,0,AB$8+1)-INDEX($D$5:$H$5,0,AB$8))+AA71)))</f>
        <v>82.391305130342559</v>
      </c>
      <c r="AC71" s="5" cm="1">
        <f t="array" ref="AC71">IF(AC$8=-1,AD71,IF(AC$8=99,AB71,IF(AC$8=0,INDEX($E71:$I71,0,AC$6),(INDEX($E71:$I71,0,AC$8+1)-INDEX($E71:$I71,0,AC$8))/(INDEX($D$5:$H$5,0,AC$8+1)-INDEX($D$5:$H$5,0,AC$8))+AB71)))</f>
        <v>82.391305130342559</v>
      </c>
      <c r="AD71" s="5" cm="1">
        <f t="array" ref="AD71">IF(AD$8=-1,AE71,IF(AD$8=99,AC71,IF(AD$8=0,INDEX($E71:$I71,0,AD$6),(INDEX($E71:$I71,0,AD$8+1)-INDEX($E71:$I71,0,AD$8))/(INDEX($D$5:$H$5,0,AD$8+1)-INDEX($D$5:$H$5,0,AD$8))+AC71)))</f>
        <v>82.391305130342559</v>
      </c>
      <c r="AE71" s="5" cm="1">
        <f t="array" ref="AE71">IF(AE$8=-1,AF71,IF(AE$8=99,AD71,IF(AE$8=0,INDEX($E71:$I71,0,AE$6),(INDEX($E71:$I71,0,AE$8+1)-INDEX($E71:$I71,0,AE$8))/(INDEX($D$5:$H$5,0,AE$8+1)-INDEX($D$5:$H$5,0,AE$8))+AD71)))</f>
        <v>82.391305130342559</v>
      </c>
      <c r="AF71" s="5" cm="1">
        <f t="array" ref="AF71">IF(AF$8=-1,AG71,IF(AF$8=99,AE71,IF(AF$8=0,INDEX($E71:$I71,0,AF$6),(INDEX($E71:$I71,0,AF$8+1)-INDEX($E71:$I71,0,AF$8))/(INDEX($D$5:$H$5,0,AF$8+1)-INDEX($D$5:$H$5,0,AF$8))+AE71)))</f>
        <v>82.391305130342559</v>
      </c>
      <c r="AG71" s="5" cm="1">
        <f t="array" ref="AG71">IF(AG$8=-1,AH71,IF(AG$8=99,AF71,IF(AG$8=0,INDEX($E71:$I71,0,AG$6),(INDEX($E71:$I71,0,AG$8+1)-INDEX($E71:$I71,0,AG$8))/(INDEX($D$5:$H$5,0,AG$8+1)-INDEX($D$5:$H$5,0,AG$8))+AF71)))</f>
        <v>82.391305130342559</v>
      </c>
      <c r="AH71" s="5" cm="1">
        <f t="array" ref="AH71">IF(AH$8=-1,AI71,IF(AH$8=99,AG71,IF(AH$8=0,INDEX($E71:$I71,0,AH$6),(INDEX($E71:$I71,0,AH$8+1)-INDEX($E71:$I71,0,AH$8))/(INDEX($D$5:$H$5,0,AH$8+1)-INDEX($D$5:$H$5,0,AH$8))+AG71)))</f>
        <v>82.391305130342559</v>
      </c>
      <c r="AI71" s="5" cm="1">
        <f t="array" ref="AI71">IF(AI$8=-1,AJ71,IF(AI$8=99,AH71,IF(AI$8=0,INDEX($E71:$I71,0,AI$6),(INDEX($E71:$I71,0,AI$8+1)-INDEX($E71:$I71,0,AI$8))/(INDEX($D$5:$H$5,0,AI$8+1)-INDEX($D$5:$H$5,0,AI$8))+AH71)))</f>
        <v>82.391305130342559</v>
      </c>
      <c r="AJ71" s="5" cm="1">
        <f t="array" ref="AJ71">IF(AJ$8=-1,AK71,IF(AJ$8=99,AI71,IF(AJ$8=0,INDEX($E71:$I71,0,AJ$6),(INDEX($E71:$I71,0,AJ$8+1)-INDEX($E71:$I71,0,AJ$8))/(INDEX($D$5:$H$5,0,AJ$8+1)-INDEX($D$5:$H$5,0,AJ$8))+AI71)))</f>
        <v>82.391305130342559</v>
      </c>
      <c r="AK71" s="5" cm="1">
        <f t="array" ref="AK71">IF(AK$8=-1,AL71,IF(AK$8=99,AJ71,IF(AK$8=0,INDEX($E71:$I71,0,AK$6),(INDEX($E71:$I71,0,AK$8+1)-INDEX($E71:$I71,0,AK$8))/(INDEX($D$5:$H$5,0,AK$8+1)-INDEX($D$5:$H$5,0,AK$8))+AJ71)))</f>
        <v>82.391305130342559</v>
      </c>
      <c r="AL71" s="5" cm="1">
        <f t="array" ref="AL71">IF(AL$8=-1,AM71,IF(AL$8=99,AK71,IF(AL$8=0,INDEX($E71:$I71,0,AL$6),(INDEX($E71:$I71,0,AL$8+1)-INDEX($E71:$I71,0,AL$8))/(INDEX($D$5:$H$5,0,AL$8+1)-INDEX($D$5:$H$5,0,AL$8))+AK71)))</f>
        <v>82.391305130342559</v>
      </c>
      <c r="AM71" s="5" cm="1">
        <f t="array" ref="AM71">IF(AM$8=-1,AN71,IF(AM$8=99,AL71,IF(AM$8=0,INDEX($E71:$I71,0,AM$6),(INDEX($E71:$I71,0,AM$8+1)-INDEX($E71:$I71,0,AM$8))/(INDEX($D$5:$H$5,0,AM$8+1)-INDEX($D$5:$H$5,0,AM$8))+AL71)))</f>
        <v>82.391305130342559</v>
      </c>
      <c r="AN71" s="5" cm="1">
        <f t="array" ref="AN71">IF(AN$8=-1,AO71,IF(AN$8=99,AM71,IF(AN$8=0,INDEX($E71:$I71,0,AN$6),(INDEX($E71:$I71,0,AN$8+1)-INDEX($E71:$I71,0,AN$8))/(INDEX($D$5:$H$5,0,AN$8+1)-INDEX($D$5:$H$5,0,AN$8))+AM71)))</f>
        <v>82.391305130342559</v>
      </c>
      <c r="AO71" s="5" cm="1">
        <f t="array" ref="AO71">IF(AO$8=-1,AP71,IF(AO$8=99,AN71,IF(AO$8=0,INDEX($E71:$I71,0,AO$6),(INDEX($E71:$I71,0,AO$8+1)-INDEX($E71:$I71,0,AO$8))/(INDEX($D$5:$H$5,0,AO$8+1)-INDEX($D$5:$H$5,0,AO$8))+AN71)))</f>
        <v>82.391305130342559</v>
      </c>
      <c r="AP71" s="5" cm="1">
        <f t="array" ref="AP71">IF(AP$8=-1,AQ71,IF(AP$8=99,AO71,IF(AP$8=0,INDEX($E71:$I71,0,AP$6),(INDEX($E71:$I71,0,AP$8+1)-INDEX($E71:$I71,0,AP$8))/(INDEX($D$5:$H$5,0,AP$8+1)-INDEX($D$5:$H$5,0,AP$8))+AO71)))</f>
        <v>82.391305130342559</v>
      </c>
      <c r="AQ71" s="5" cm="1">
        <f t="array" ref="AQ71">IF(AQ$8=-1,AR71,IF(AQ$8=99,AP71,IF(AQ$8=0,INDEX($E71:$I71,0,AQ$6),(INDEX($E71:$I71,0,AQ$8+1)-INDEX($E71:$I71,0,AQ$8))/(INDEX($D$5:$H$5,0,AQ$8+1)-INDEX($D$5:$H$5,0,AQ$8))+AP71)))</f>
        <v>82.391305130342559</v>
      </c>
      <c r="AR71" s="5" cm="1">
        <f t="array" ref="AR71">IF(AR$8=-1,AS71,IF(AR$8=99,AQ71,IF(AR$8=0,INDEX($E71:$I71,0,AR$6),(INDEX($E71:$I71,0,AR$8+1)-INDEX($E71:$I71,0,AR$8))/(INDEX($D$5:$H$5,0,AR$8+1)-INDEX($D$5:$H$5,0,AR$8))+AQ71)))</f>
        <v>82.391305130342559</v>
      </c>
      <c r="AS71" s="5" cm="1">
        <f t="array" ref="AS71">IF(AS$8=-1,AT71,IF(AS$8=99,AR71,IF(AS$8=0,INDEX($E71:$I71,0,AS$6),(INDEX($E71:$I71,0,AS$8+1)-INDEX($E71:$I71,0,AS$8))/(INDEX($D$5:$H$5,0,AS$8+1)-INDEX($D$5:$H$5,0,AS$8))+AR71)))</f>
        <v>82.391305130342559</v>
      </c>
      <c r="AT71" s="5" cm="1">
        <f t="array" ref="AT71">IF(AT$8=-1,AU71,IF(AT$8=99,AS71,IF(AT$8=0,INDEX($E71:$I71,0,AT$6),(INDEX($E71:$I71,0,AT$8+1)-INDEX($E71:$I71,0,AT$8))/(INDEX($D$5:$H$5,0,AT$8+1)-INDEX($D$5:$H$5,0,AT$8))+AS71)))</f>
        <v>82.391305130342559</v>
      </c>
      <c r="AU71" s="5" cm="1">
        <f t="array" ref="AU71">IF(AU$8=-1,AV71,IF(AU$8=99,AT71,IF(AU$8=0,INDEX($E71:$I71,0,AU$6),(INDEX($E71:$I71,0,AU$8+1)-INDEX($E71:$I71,0,AU$8))/(INDEX($D$5:$H$5,0,AU$8+1)-INDEX($D$5:$H$5,0,AU$8))+AT71)))</f>
        <v>82.391305130342559</v>
      </c>
      <c r="AV71" s="5" cm="1">
        <f t="array" ref="AV71">IF(AV$8=-1,AW71,IF(AV$8=99,AU71,IF(AV$8=0,INDEX($E71:$I71,0,AV$6),(INDEX($E71:$I71,0,AV$8+1)-INDEX($E71:$I71,0,AV$8))/(INDEX($D$5:$H$5,0,AV$8+1)-INDEX($D$5:$H$5,0,AV$8))+AU71)))</f>
        <v>82.391305130342559</v>
      </c>
    </row>
    <row r="72" spans="1:48">
      <c r="A72" t="s">
        <v>16</v>
      </c>
      <c r="B72" s="233" t="s">
        <v>241</v>
      </c>
      <c r="C72" s="75" t="str">
        <f t="shared" si="23"/>
        <v>Commercial - Cooking</v>
      </c>
      <c r="D72" s="75" t="s">
        <v>75</v>
      </c>
      <c r="E72" s="84">
        <f t="shared" si="25"/>
        <v>74.498085701673531</v>
      </c>
      <c r="F72" s="92">
        <f t="shared" si="26"/>
        <v>59.276589186426349</v>
      </c>
      <c r="G72" s="92">
        <f t="shared" si="24"/>
        <v>59.276589186426349</v>
      </c>
      <c r="H72" s="92">
        <f t="shared" si="27"/>
        <v>59.276589186426349</v>
      </c>
      <c r="I72" s="136">
        <f t="shared" si="24"/>
        <v>59.276589186426349</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59.276589186426349</v>
      </c>
      <c r="T72" s="5" cm="1">
        <f t="array" ref="T72">IF(T$8=-1,U72,IF(T$8=99,S72,IF(T$8=0,INDEX($E72:$I72,0,T$6),(INDEX($E72:$I72,0,T$8+1)-INDEX($E72:$I72,0,T$8))/(INDEX($D$5:$H$5,0,T$8+1)-INDEX($D$5:$H$5,0,T$8))+S72)))</f>
        <v>59.276589186426349</v>
      </c>
      <c r="U72" s="5" cm="1">
        <f t="array" ref="U72">IF(U$8=-1,V72,IF(U$8=99,T72,IF(U$8=0,INDEX($E72:$I72,0,U$6),(INDEX($E72:$I72,0,U$8+1)-INDEX($E72:$I72,0,U$8))/(INDEX($D$5:$H$5,0,U$8+1)-INDEX($D$5:$H$5,0,U$8))+T72)))</f>
        <v>59.276589186426349</v>
      </c>
      <c r="V72" s="5" cm="1">
        <f t="array" ref="V72">IF(V$8=-1,W72,IF(V$8=99,U72,IF(V$8=0,INDEX($E72:$I72,0,V$6),(INDEX($E72:$I72,0,V$8+1)-INDEX($E72:$I72,0,V$8))/(INDEX($D$5:$H$5,0,V$8+1)-INDEX($D$5:$H$5,0,V$8))+U72)))</f>
        <v>59.276589186426349</v>
      </c>
      <c r="W72" s="5" cm="1">
        <f t="array" ref="W72">IF(W$8=-1,X72,IF(W$8=99,V72,IF(W$8=0,INDEX($E72:$I72,0,W$6),(INDEX($E72:$I72,0,W$8+1)-INDEX($E72:$I72,0,W$8))/(INDEX($D$5:$H$5,0,W$8+1)-INDEX($D$5:$H$5,0,W$8))+V72)))</f>
        <v>59.276589186426349</v>
      </c>
      <c r="X72" s="5" cm="1">
        <f t="array" ref="X72">IF(X$8=-1,Y72,IF(X$8=99,W72,IF(X$8=0,INDEX($E72:$I72,0,X$6),(INDEX($E72:$I72,0,X$8+1)-INDEX($E72:$I72,0,X$8))/(INDEX($D$5:$H$5,0,X$8+1)-INDEX($D$5:$H$5,0,X$8))+W72)))</f>
        <v>59.276589186426349</v>
      </c>
      <c r="Y72" s="5" cm="1">
        <f t="array" ref="Y72">IF(Y$8=-1,Z72,IF(Y$8=99,X72,IF(Y$8=0,INDEX($E72:$I72,0,Y$6),(INDEX($E72:$I72,0,Y$8+1)-INDEX($E72:$I72,0,Y$8))/(INDEX($D$5:$H$5,0,Y$8+1)-INDEX($D$5:$H$5,0,Y$8))+X72)))</f>
        <v>59.276589186426349</v>
      </c>
      <c r="Z72" s="5" cm="1">
        <f t="array" ref="Z72">IF(Z$8=-1,AA72,IF(Z$8=99,Y72,IF(Z$8=0,INDEX($E72:$I72,0,Z$6),(INDEX($E72:$I72,0,Z$8+1)-INDEX($E72:$I72,0,Z$8))/(INDEX($D$5:$H$5,0,Z$8+1)-INDEX($D$5:$H$5,0,Z$8))+Y72)))</f>
        <v>59.276589186426349</v>
      </c>
      <c r="AA72" s="5" cm="1">
        <f t="array" ref="AA72">IF(AA$8=-1,AB72,IF(AA$8=99,Z72,IF(AA$8=0,INDEX($E72:$I72,0,AA$6),(INDEX($E72:$I72,0,AA$8+1)-INDEX($E72:$I72,0,AA$8))/(INDEX($D$5:$H$5,0,AA$8+1)-INDEX($D$5:$H$5,0,AA$8))+Z72)))</f>
        <v>59.276589186426349</v>
      </c>
      <c r="AB72" s="5" cm="1">
        <f t="array" ref="AB72">IF(AB$8=-1,AC72,IF(AB$8=99,AA72,IF(AB$8=0,INDEX($E72:$I72,0,AB$6),(INDEX($E72:$I72,0,AB$8+1)-INDEX($E72:$I72,0,AB$8))/(INDEX($D$5:$H$5,0,AB$8+1)-INDEX($D$5:$H$5,0,AB$8))+AA72)))</f>
        <v>59.276589186426349</v>
      </c>
      <c r="AC72" s="5" cm="1">
        <f t="array" ref="AC72">IF(AC$8=-1,AD72,IF(AC$8=99,AB72,IF(AC$8=0,INDEX($E72:$I72,0,AC$6),(INDEX($E72:$I72,0,AC$8+1)-INDEX($E72:$I72,0,AC$8))/(INDEX($D$5:$H$5,0,AC$8+1)-INDEX($D$5:$H$5,0,AC$8))+AB72)))</f>
        <v>59.276589186426349</v>
      </c>
      <c r="AD72" s="5" cm="1">
        <f t="array" ref="AD72">IF(AD$8=-1,AE72,IF(AD$8=99,AC72,IF(AD$8=0,INDEX($E72:$I72,0,AD$6),(INDEX($E72:$I72,0,AD$8+1)-INDEX($E72:$I72,0,AD$8))/(INDEX($D$5:$H$5,0,AD$8+1)-INDEX($D$5:$H$5,0,AD$8))+AC72)))</f>
        <v>59.276589186426349</v>
      </c>
      <c r="AE72" s="5" cm="1">
        <f t="array" ref="AE72">IF(AE$8=-1,AF72,IF(AE$8=99,AD72,IF(AE$8=0,INDEX($E72:$I72,0,AE$6),(INDEX($E72:$I72,0,AE$8+1)-INDEX($E72:$I72,0,AE$8))/(INDEX($D$5:$H$5,0,AE$8+1)-INDEX($D$5:$H$5,0,AE$8))+AD72)))</f>
        <v>59.276589186426349</v>
      </c>
      <c r="AF72" s="5" cm="1">
        <f t="array" ref="AF72">IF(AF$8=-1,AG72,IF(AF$8=99,AE72,IF(AF$8=0,INDEX($E72:$I72,0,AF$6),(INDEX($E72:$I72,0,AF$8+1)-INDEX($E72:$I72,0,AF$8))/(INDEX($D$5:$H$5,0,AF$8+1)-INDEX($D$5:$H$5,0,AF$8))+AE72)))</f>
        <v>59.276589186426349</v>
      </c>
      <c r="AG72" s="5" cm="1">
        <f t="array" ref="AG72">IF(AG$8=-1,AH72,IF(AG$8=99,AF72,IF(AG$8=0,INDEX($E72:$I72,0,AG$6),(INDEX($E72:$I72,0,AG$8+1)-INDEX($E72:$I72,0,AG$8))/(INDEX($D$5:$H$5,0,AG$8+1)-INDEX($D$5:$H$5,0,AG$8))+AF72)))</f>
        <v>59.276589186426349</v>
      </c>
      <c r="AH72" s="5" cm="1">
        <f t="array" ref="AH72">IF(AH$8=-1,AI72,IF(AH$8=99,AG72,IF(AH$8=0,INDEX($E72:$I72,0,AH$6),(INDEX($E72:$I72,0,AH$8+1)-INDEX($E72:$I72,0,AH$8))/(INDEX($D$5:$H$5,0,AH$8+1)-INDEX($D$5:$H$5,0,AH$8))+AG72)))</f>
        <v>59.276589186426349</v>
      </c>
      <c r="AI72" s="5" cm="1">
        <f t="array" ref="AI72">IF(AI$8=-1,AJ72,IF(AI$8=99,AH72,IF(AI$8=0,INDEX($E72:$I72,0,AI$6),(INDEX($E72:$I72,0,AI$8+1)-INDEX($E72:$I72,0,AI$8))/(INDEX($D$5:$H$5,0,AI$8+1)-INDEX($D$5:$H$5,0,AI$8))+AH72)))</f>
        <v>59.276589186426349</v>
      </c>
      <c r="AJ72" s="5" cm="1">
        <f t="array" ref="AJ72">IF(AJ$8=-1,AK72,IF(AJ$8=99,AI72,IF(AJ$8=0,INDEX($E72:$I72,0,AJ$6),(INDEX($E72:$I72,0,AJ$8+1)-INDEX($E72:$I72,0,AJ$8))/(INDEX($D$5:$H$5,0,AJ$8+1)-INDEX($D$5:$H$5,0,AJ$8))+AI72)))</f>
        <v>59.276589186426349</v>
      </c>
      <c r="AK72" s="5" cm="1">
        <f t="array" ref="AK72">IF(AK$8=-1,AL72,IF(AK$8=99,AJ72,IF(AK$8=0,INDEX($E72:$I72,0,AK$6),(INDEX($E72:$I72,0,AK$8+1)-INDEX($E72:$I72,0,AK$8))/(INDEX($D$5:$H$5,0,AK$8+1)-INDEX($D$5:$H$5,0,AK$8))+AJ72)))</f>
        <v>59.276589186426349</v>
      </c>
      <c r="AL72" s="5" cm="1">
        <f t="array" ref="AL72">IF(AL$8=-1,AM72,IF(AL$8=99,AK72,IF(AL$8=0,INDEX($E72:$I72,0,AL$6),(INDEX($E72:$I72,0,AL$8+1)-INDEX($E72:$I72,0,AL$8))/(INDEX($D$5:$H$5,0,AL$8+1)-INDEX($D$5:$H$5,0,AL$8))+AK72)))</f>
        <v>59.276589186426349</v>
      </c>
      <c r="AM72" s="5" cm="1">
        <f t="array" ref="AM72">IF(AM$8=-1,AN72,IF(AM$8=99,AL72,IF(AM$8=0,INDEX($E72:$I72,0,AM$6),(INDEX($E72:$I72,0,AM$8+1)-INDEX($E72:$I72,0,AM$8))/(INDEX($D$5:$H$5,0,AM$8+1)-INDEX($D$5:$H$5,0,AM$8))+AL72)))</f>
        <v>59.276589186426349</v>
      </c>
      <c r="AN72" s="5" cm="1">
        <f t="array" ref="AN72">IF(AN$8=-1,AO72,IF(AN$8=99,AM72,IF(AN$8=0,INDEX($E72:$I72,0,AN$6),(INDEX($E72:$I72,0,AN$8+1)-INDEX($E72:$I72,0,AN$8))/(INDEX($D$5:$H$5,0,AN$8+1)-INDEX($D$5:$H$5,0,AN$8))+AM72)))</f>
        <v>59.276589186426349</v>
      </c>
      <c r="AO72" s="5" cm="1">
        <f t="array" ref="AO72">IF(AO$8=-1,AP72,IF(AO$8=99,AN72,IF(AO$8=0,INDEX($E72:$I72,0,AO$6),(INDEX($E72:$I72,0,AO$8+1)-INDEX($E72:$I72,0,AO$8))/(INDEX($D$5:$H$5,0,AO$8+1)-INDEX($D$5:$H$5,0,AO$8))+AN72)))</f>
        <v>59.276589186426349</v>
      </c>
      <c r="AP72" s="5" cm="1">
        <f t="array" ref="AP72">IF(AP$8=-1,AQ72,IF(AP$8=99,AO72,IF(AP$8=0,INDEX($E72:$I72,0,AP$6),(INDEX($E72:$I72,0,AP$8+1)-INDEX($E72:$I72,0,AP$8))/(INDEX($D$5:$H$5,0,AP$8+1)-INDEX($D$5:$H$5,0,AP$8))+AO72)))</f>
        <v>59.276589186426349</v>
      </c>
      <c r="AQ72" s="5" cm="1">
        <f t="array" ref="AQ72">IF(AQ$8=-1,AR72,IF(AQ$8=99,AP72,IF(AQ$8=0,INDEX($E72:$I72,0,AQ$6),(INDEX($E72:$I72,0,AQ$8+1)-INDEX($E72:$I72,0,AQ$8))/(INDEX($D$5:$H$5,0,AQ$8+1)-INDEX($D$5:$H$5,0,AQ$8))+AP72)))</f>
        <v>59.276589186426349</v>
      </c>
      <c r="AR72" s="5" cm="1">
        <f t="array" ref="AR72">IF(AR$8=-1,AS72,IF(AR$8=99,AQ72,IF(AR$8=0,INDEX($E72:$I72,0,AR$6),(INDEX($E72:$I72,0,AR$8+1)-INDEX($E72:$I72,0,AR$8))/(INDEX($D$5:$H$5,0,AR$8+1)-INDEX($D$5:$H$5,0,AR$8))+AQ72)))</f>
        <v>59.276589186426349</v>
      </c>
      <c r="AS72" s="5" cm="1">
        <f t="array" ref="AS72">IF(AS$8=-1,AT72,IF(AS$8=99,AR72,IF(AS$8=0,INDEX($E72:$I72,0,AS$6),(INDEX($E72:$I72,0,AS$8+1)-INDEX($E72:$I72,0,AS$8))/(INDEX($D$5:$H$5,0,AS$8+1)-INDEX($D$5:$H$5,0,AS$8))+AR72)))</f>
        <v>59.276589186426349</v>
      </c>
      <c r="AT72" s="5" cm="1">
        <f t="array" ref="AT72">IF(AT$8=-1,AU72,IF(AT$8=99,AS72,IF(AT$8=0,INDEX($E72:$I72,0,AT$6),(INDEX($E72:$I72,0,AT$8+1)-INDEX($E72:$I72,0,AT$8))/(INDEX($D$5:$H$5,0,AT$8+1)-INDEX($D$5:$H$5,0,AT$8))+AS72)))</f>
        <v>59.276589186426349</v>
      </c>
      <c r="AU72" s="5" cm="1">
        <f t="array" ref="AU72">IF(AU$8=-1,AV72,IF(AU$8=99,AT72,IF(AU$8=0,INDEX($E72:$I72,0,AU$6),(INDEX($E72:$I72,0,AU$8+1)-INDEX($E72:$I72,0,AU$8))/(INDEX($D$5:$H$5,0,AU$8+1)-INDEX($D$5:$H$5,0,AU$8))+AT72)))</f>
        <v>59.276589186426349</v>
      </c>
      <c r="AV72" s="5" cm="1">
        <f t="array" ref="AV72">IF(AV$8=-1,AW72,IF(AV$8=99,AU72,IF(AV$8=0,INDEX($E72:$I72,0,AV$6),(INDEX($E72:$I72,0,AV$8+1)-INDEX($E72:$I72,0,AV$8))/(INDEX($D$5:$H$5,0,AV$8+1)-INDEX($D$5:$H$5,0,AV$8))+AU72)))</f>
        <v>59.276589186426349</v>
      </c>
    </row>
    <row r="73" spans="1:48">
      <c r="A73" t="s">
        <v>16</v>
      </c>
      <c r="B73" s="233" t="s">
        <v>242</v>
      </c>
      <c r="C73" s="75" t="str">
        <f t="shared" si="23"/>
        <v>Commercial - Lighting</v>
      </c>
      <c r="D73" s="75" t="s">
        <v>75</v>
      </c>
      <c r="E73" s="84">
        <f t="shared" si="25"/>
        <v>915.10615144128838</v>
      </c>
      <c r="F73" s="92">
        <f t="shared" si="26"/>
        <v>751.83194786180138</v>
      </c>
      <c r="G73" s="92">
        <f t="shared" si="24"/>
        <v>751.83194786180138</v>
      </c>
      <c r="H73" s="92">
        <f t="shared" si="27"/>
        <v>751.83194786180138</v>
      </c>
      <c r="I73" s="136">
        <f t="shared" si="24"/>
        <v>751.83194786180138</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751.83194786180138</v>
      </c>
      <c r="T73" s="5" cm="1">
        <f t="array" ref="T73">IF(T$8=-1,U73,IF(T$8=99,S73,IF(T$8=0,INDEX($E73:$I73,0,T$6),(INDEX($E73:$I73,0,T$8+1)-INDEX($E73:$I73,0,T$8))/(INDEX($D$5:$H$5,0,T$8+1)-INDEX($D$5:$H$5,0,T$8))+S73)))</f>
        <v>751.83194786180138</v>
      </c>
      <c r="U73" s="5" cm="1">
        <f t="array" ref="U73">IF(U$8=-1,V73,IF(U$8=99,T73,IF(U$8=0,INDEX($E73:$I73,0,U$6),(INDEX($E73:$I73,0,U$8+1)-INDEX($E73:$I73,0,U$8))/(INDEX($D$5:$H$5,0,U$8+1)-INDEX($D$5:$H$5,0,U$8))+T73)))</f>
        <v>751.83194786180138</v>
      </c>
      <c r="V73" s="5" cm="1">
        <f t="array" ref="V73">IF(V$8=-1,W73,IF(V$8=99,U73,IF(V$8=0,INDEX($E73:$I73,0,V$6),(INDEX($E73:$I73,0,V$8+1)-INDEX($E73:$I73,0,V$8))/(INDEX($D$5:$H$5,0,V$8+1)-INDEX($D$5:$H$5,0,V$8))+U73)))</f>
        <v>751.83194786180138</v>
      </c>
      <c r="W73" s="5" cm="1">
        <f t="array" ref="W73">IF(W$8=-1,X73,IF(W$8=99,V73,IF(W$8=0,INDEX($E73:$I73,0,W$6),(INDEX($E73:$I73,0,W$8+1)-INDEX($E73:$I73,0,W$8))/(INDEX($D$5:$H$5,0,W$8+1)-INDEX($D$5:$H$5,0,W$8))+V73)))</f>
        <v>751.83194786180138</v>
      </c>
      <c r="X73" s="5" cm="1">
        <f t="array" ref="X73">IF(X$8=-1,Y73,IF(X$8=99,W73,IF(X$8=0,INDEX($E73:$I73,0,X$6),(INDEX($E73:$I73,0,X$8+1)-INDEX($E73:$I73,0,X$8))/(INDEX($D$5:$H$5,0,X$8+1)-INDEX($D$5:$H$5,0,X$8))+W73)))</f>
        <v>751.83194786180138</v>
      </c>
      <c r="Y73" s="5" cm="1">
        <f t="array" ref="Y73">IF(Y$8=-1,Z73,IF(Y$8=99,X73,IF(Y$8=0,INDEX($E73:$I73,0,Y$6),(INDEX($E73:$I73,0,Y$8+1)-INDEX($E73:$I73,0,Y$8))/(INDEX($D$5:$H$5,0,Y$8+1)-INDEX($D$5:$H$5,0,Y$8))+X73)))</f>
        <v>751.83194786180138</v>
      </c>
      <c r="Z73" s="5" cm="1">
        <f t="array" ref="Z73">IF(Z$8=-1,AA73,IF(Z$8=99,Y73,IF(Z$8=0,INDEX($E73:$I73,0,Z$6),(INDEX($E73:$I73,0,Z$8+1)-INDEX($E73:$I73,0,Z$8))/(INDEX($D$5:$H$5,0,Z$8+1)-INDEX($D$5:$H$5,0,Z$8))+Y73)))</f>
        <v>751.83194786180138</v>
      </c>
      <c r="AA73" s="5" cm="1">
        <f t="array" ref="AA73">IF(AA$8=-1,AB73,IF(AA$8=99,Z73,IF(AA$8=0,INDEX($E73:$I73,0,AA$6),(INDEX($E73:$I73,0,AA$8+1)-INDEX($E73:$I73,0,AA$8))/(INDEX($D$5:$H$5,0,AA$8+1)-INDEX($D$5:$H$5,0,AA$8))+Z73)))</f>
        <v>751.83194786180138</v>
      </c>
      <c r="AB73" s="5" cm="1">
        <f t="array" ref="AB73">IF(AB$8=-1,AC73,IF(AB$8=99,AA73,IF(AB$8=0,INDEX($E73:$I73,0,AB$6),(INDEX($E73:$I73,0,AB$8+1)-INDEX($E73:$I73,0,AB$8))/(INDEX($D$5:$H$5,0,AB$8+1)-INDEX($D$5:$H$5,0,AB$8))+AA73)))</f>
        <v>751.83194786180138</v>
      </c>
      <c r="AC73" s="5" cm="1">
        <f t="array" ref="AC73">IF(AC$8=-1,AD73,IF(AC$8=99,AB73,IF(AC$8=0,INDEX($E73:$I73,0,AC$6),(INDEX($E73:$I73,0,AC$8+1)-INDEX($E73:$I73,0,AC$8))/(INDEX($D$5:$H$5,0,AC$8+1)-INDEX($D$5:$H$5,0,AC$8))+AB73)))</f>
        <v>751.83194786180138</v>
      </c>
      <c r="AD73" s="5" cm="1">
        <f t="array" ref="AD73">IF(AD$8=-1,AE73,IF(AD$8=99,AC73,IF(AD$8=0,INDEX($E73:$I73,0,AD$6),(INDEX($E73:$I73,0,AD$8+1)-INDEX($E73:$I73,0,AD$8))/(INDEX($D$5:$H$5,0,AD$8+1)-INDEX($D$5:$H$5,0,AD$8))+AC73)))</f>
        <v>751.83194786180138</v>
      </c>
      <c r="AE73" s="5" cm="1">
        <f t="array" ref="AE73">IF(AE$8=-1,AF73,IF(AE$8=99,AD73,IF(AE$8=0,INDEX($E73:$I73,0,AE$6),(INDEX($E73:$I73,0,AE$8+1)-INDEX($E73:$I73,0,AE$8))/(INDEX($D$5:$H$5,0,AE$8+1)-INDEX($D$5:$H$5,0,AE$8))+AD73)))</f>
        <v>751.83194786180138</v>
      </c>
      <c r="AF73" s="5" cm="1">
        <f t="array" ref="AF73">IF(AF$8=-1,AG73,IF(AF$8=99,AE73,IF(AF$8=0,INDEX($E73:$I73,0,AF$6),(INDEX($E73:$I73,0,AF$8+1)-INDEX($E73:$I73,0,AF$8))/(INDEX($D$5:$H$5,0,AF$8+1)-INDEX($D$5:$H$5,0,AF$8))+AE73)))</f>
        <v>751.83194786180138</v>
      </c>
      <c r="AG73" s="5" cm="1">
        <f t="array" ref="AG73">IF(AG$8=-1,AH73,IF(AG$8=99,AF73,IF(AG$8=0,INDEX($E73:$I73,0,AG$6),(INDEX($E73:$I73,0,AG$8+1)-INDEX($E73:$I73,0,AG$8))/(INDEX($D$5:$H$5,0,AG$8+1)-INDEX($D$5:$H$5,0,AG$8))+AF73)))</f>
        <v>751.83194786180138</v>
      </c>
      <c r="AH73" s="5" cm="1">
        <f t="array" ref="AH73">IF(AH$8=-1,AI73,IF(AH$8=99,AG73,IF(AH$8=0,INDEX($E73:$I73,0,AH$6),(INDEX($E73:$I73,0,AH$8+1)-INDEX($E73:$I73,0,AH$8))/(INDEX($D$5:$H$5,0,AH$8+1)-INDEX($D$5:$H$5,0,AH$8))+AG73)))</f>
        <v>751.83194786180138</v>
      </c>
      <c r="AI73" s="5" cm="1">
        <f t="array" ref="AI73">IF(AI$8=-1,AJ73,IF(AI$8=99,AH73,IF(AI$8=0,INDEX($E73:$I73,0,AI$6),(INDEX($E73:$I73,0,AI$8+1)-INDEX($E73:$I73,0,AI$8))/(INDEX($D$5:$H$5,0,AI$8+1)-INDEX($D$5:$H$5,0,AI$8))+AH73)))</f>
        <v>751.83194786180138</v>
      </c>
      <c r="AJ73" s="5" cm="1">
        <f t="array" ref="AJ73">IF(AJ$8=-1,AK73,IF(AJ$8=99,AI73,IF(AJ$8=0,INDEX($E73:$I73,0,AJ$6),(INDEX($E73:$I73,0,AJ$8+1)-INDEX($E73:$I73,0,AJ$8))/(INDEX($D$5:$H$5,0,AJ$8+1)-INDEX($D$5:$H$5,0,AJ$8))+AI73)))</f>
        <v>751.83194786180138</v>
      </c>
      <c r="AK73" s="5" cm="1">
        <f t="array" ref="AK73">IF(AK$8=-1,AL73,IF(AK$8=99,AJ73,IF(AK$8=0,INDEX($E73:$I73,0,AK$6),(INDEX($E73:$I73,0,AK$8+1)-INDEX($E73:$I73,0,AK$8))/(INDEX($D$5:$H$5,0,AK$8+1)-INDEX($D$5:$H$5,0,AK$8))+AJ73)))</f>
        <v>751.83194786180138</v>
      </c>
      <c r="AL73" s="5" cm="1">
        <f t="array" ref="AL73">IF(AL$8=-1,AM73,IF(AL$8=99,AK73,IF(AL$8=0,INDEX($E73:$I73,0,AL$6),(INDEX($E73:$I73,0,AL$8+1)-INDEX($E73:$I73,0,AL$8))/(INDEX($D$5:$H$5,0,AL$8+1)-INDEX($D$5:$H$5,0,AL$8))+AK73)))</f>
        <v>751.83194786180138</v>
      </c>
      <c r="AM73" s="5" cm="1">
        <f t="array" ref="AM73">IF(AM$8=-1,AN73,IF(AM$8=99,AL73,IF(AM$8=0,INDEX($E73:$I73,0,AM$6),(INDEX($E73:$I73,0,AM$8+1)-INDEX($E73:$I73,0,AM$8))/(INDEX($D$5:$H$5,0,AM$8+1)-INDEX($D$5:$H$5,0,AM$8))+AL73)))</f>
        <v>751.83194786180138</v>
      </c>
      <c r="AN73" s="5" cm="1">
        <f t="array" ref="AN73">IF(AN$8=-1,AO73,IF(AN$8=99,AM73,IF(AN$8=0,INDEX($E73:$I73,0,AN$6),(INDEX($E73:$I73,0,AN$8+1)-INDEX($E73:$I73,0,AN$8))/(INDEX($D$5:$H$5,0,AN$8+1)-INDEX($D$5:$H$5,0,AN$8))+AM73)))</f>
        <v>751.83194786180138</v>
      </c>
      <c r="AO73" s="5" cm="1">
        <f t="array" ref="AO73">IF(AO$8=-1,AP73,IF(AO$8=99,AN73,IF(AO$8=0,INDEX($E73:$I73,0,AO$6),(INDEX($E73:$I73,0,AO$8+1)-INDEX($E73:$I73,0,AO$8))/(INDEX($D$5:$H$5,0,AO$8+1)-INDEX($D$5:$H$5,0,AO$8))+AN73)))</f>
        <v>751.83194786180138</v>
      </c>
      <c r="AP73" s="5" cm="1">
        <f t="array" ref="AP73">IF(AP$8=-1,AQ73,IF(AP$8=99,AO73,IF(AP$8=0,INDEX($E73:$I73,0,AP$6),(INDEX($E73:$I73,0,AP$8+1)-INDEX($E73:$I73,0,AP$8))/(INDEX($D$5:$H$5,0,AP$8+1)-INDEX($D$5:$H$5,0,AP$8))+AO73)))</f>
        <v>751.83194786180138</v>
      </c>
      <c r="AQ73" s="5" cm="1">
        <f t="array" ref="AQ73">IF(AQ$8=-1,AR73,IF(AQ$8=99,AP73,IF(AQ$8=0,INDEX($E73:$I73,0,AQ$6),(INDEX($E73:$I73,0,AQ$8+1)-INDEX($E73:$I73,0,AQ$8))/(INDEX($D$5:$H$5,0,AQ$8+1)-INDEX($D$5:$H$5,0,AQ$8))+AP73)))</f>
        <v>751.83194786180138</v>
      </c>
      <c r="AR73" s="5" cm="1">
        <f t="array" ref="AR73">IF(AR$8=-1,AS73,IF(AR$8=99,AQ73,IF(AR$8=0,INDEX($E73:$I73,0,AR$6),(INDEX($E73:$I73,0,AR$8+1)-INDEX($E73:$I73,0,AR$8))/(INDEX($D$5:$H$5,0,AR$8+1)-INDEX($D$5:$H$5,0,AR$8))+AQ73)))</f>
        <v>751.83194786180138</v>
      </c>
      <c r="AS73" s="5" cm="1">
        <f t="array" ref="AS73">IF(AS$8=-1,AT73,IF(AS$8=99,AR73,IF(AS$8=0,INDEX($E73:$I73,0,AS$6),(INDEX($E73:$I73,0,AS$8+1)-INDEX($E73:$I73,0,AS$8))/(INDEX($D$5:$H$5,0,AS$8+1)-INDEX($D$5:$H$5,0,AS$8))+AR73)))</f>
        <v>751.83194786180138</v>
      </c>
      <c r="AT73" s="5" cm="1">
        <f t="array" ref="AT73">IF(AT$8=-1,AU73,IF(AT$8=99,AS73,IF(AT$8=0,INDEX($E73:$I73,0,AT$6),(INDEX($E73:$I73,0,AT$8+1)-INDEX($E73:$I73,0,AT$8))/(INDEX($D$5:$H$5,0,AT$8+1)-INDEX($D$5:$H$5,0,AT$8))+AS73)))</f>
        <v>751.83194786180138</v>
      </c>
      <c r="AU73" s="5" cm="1">
        <f t="array" ref="AU73">IF(AU$8=-1,AV73,IF(AU$8=99,AT73,IF(AU$8=0,INDEX($E73:$I73,0,AU$6),(INDEX($E73:$I73,0,AU$8+1)-INDEX($E73:$I73,0,AU$8))/(INDEX($D$5:$H$5,0,AU$8+1)-INDEX($D$5:$H$5,0,AU$8))+AT73)))</f>
        <v>751.83194786180138</v>
      </c>
      <c r="AV73" s="5" cm="1">
        <f t="array" ref="AV73">IF(AV$8=-1,AW73,IF(AV$8=99,AU73,IF(AV$8=0,INDEX($E73:$I73,0,AV$6),(INDEX($E73:$I73,0,AV$8+1)-INDEX($E73:$I73,0,AV$8))/(INDEX($D$5:$H$5,0,AV$8+1)-INDEX($D$5:$H$5,0,AV$8))+AU73)))</f>
        <v>751.83194786180138</v>
      </c>
    </row>
    <row r="74" spans="1:48">
      <c r="A74" t="s">
        <v>16</v>
      </c>
      <c r="B74" s="233" t="s">
        <v>243</v>
      </c>
      <c r="C74" s="75" t="str">
        <f t="shared" si="23"/>
        <v>Commercial - Refrigeration</v>
      </c>
      <c r="D74" s="75" t="s">
        <v>75</v>
      </c>
      <c r="E74" s="84">
        <f t="shared" si="25"/>
        <v>222.61251585750318</v>
      </c>
      <c r="F74" s="92">
        <f t="shared" si="26"/>
        <v>182.89375626200317</v>
      </c>
      <c r="G74" s="92">
        <f t="shared" si="24"/>
        <v>182.89375626200317</v>
      </c>
      <c r="H74" s="92">
        <f t="shared" si="27"/>
        <v>182.89375626200317</v>
      </c>
      <c r="I74" s="136">
        <f t="shared" si="24"/>
        <v>182.89375626200317</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182.89375626200317</v>
      </c>
      <c r="T74" s="5" cm="1">
        <f t="array" ref="T74">IF(T$8=-1,U74,IF(T$8=99,S74,IF(T$8=0,INDEX($E74:$I74,0,T$6),(INDEX($E74:$I74,0,T$8+1)-INDEX($E74:$I74,0,T$8))/(INDEX($D$5:$H$5,0,T$8+1)-INDEX($D$5:$H$5,0,T$8))+S74)))</f>
        <v>182.89375626200317</v>
      </c>
      <c r="U74" s="5" cm="1">
        <f t="array" ref="U74">IF(U$8=-1,V74,IF(U$8=99,T74,IF(U$8=0,INDEX($E74:$I74,0,U$6),(INDEX($E74:$I74,0,U$8+1)-INDEX($E74:$I74,0,U$8))/(INDEX($D$5:$H$5,0,U$8+1)-INDEX($D$5:$H$5,0,U$8))+T74)))</f>
        <v>182.89375626200317</v>
      </c>
      <c r="V74" s="5" cm="1">
        <f t="array" ref="V74">IF(V$8=-1,W74,IF(V$8=99,U74,IF(V$8=0,INDEX($E74:$I74,0,V$6),(INDEX($E74:$I74,0,V$8+1)-INDEX($E74:$I74,0,V$8))/(INDEX($D$5:$H$5,0,V$8+1)-INDEX($D$5:$H$5,0,V$8))+U74)))</f>
        <v>182.89375626200317</v>
      </c>
      <c r="W74" s="5" cm="1">
        <f t="array" ref="W74">IF(W$8=-1,X74,IF(W$8=99,V74,IF(W$8=0,INDEX($E74:$I74,0,W$6),(INDEX($E74:$I74,0,W$8+1)-INDEX($E74:$I74,0,W$8))/(INDEX($D$5:$H$5,0,W$8+1)-INDEX($D$5:$H$5,0,W$8))+V74)))</f>
        <v>182.89375626200317</v>
      </c>
      <c r="X74" s="5" cm="1">
        <f t="array" ref="X74">IF(X$8=-1,Y74,IF(X$8=99,W74,IF(X$8=0,INDEX($E74:$I74,0,X$6),(INDEX($E74:$I74,0,X$8+1)-INDEX($E74:$I74,0,X$8))/(INDEX($D$5:$H$5,0,X$8+1)-INDEX($D$5:$H$5,0,X$8))+W74)))</f>
        <v>182.89375626200317</v>
      </c>
      <c r="Y74" s="5" cm="1">
        <f t="array" ref="Y74">IF(Y$8=-1,Z74,IF(Y$8=99,X74,IF(Y$8=0,INDEX($E74:$I74,0,Y$6),(INDEX($E74:$I74,0,Y$8+1)-INDEX($E74:$I74,0,Y$8))/(INDEX($D$5:$H$5,0,Y$8+1)-INDEX($D$5:$H$5,0,Y$8))+X74)))</f>
        <v>182.89375626200317</v>
      </c>
      <c r="Z74" s="5" cm="1">
        <f t="array" ref="Z74">IF(Z$8=-1,AA74,IF(Z$8=99,Y74,IF(Z$8=0,INDEX($E74:$I74,0,Z$6),(INDEX($E74:$I74,0,Z$8+1)-INDEX($E74:$I74,0,Z$8))/(INDEX($D$5:$H$5,0,Z$8+1)-INDEX($D$5:$H$5,0,Z$8))+Y74)))</f>
        <v>182.89375626200317</v>
      </c>
      <c r="AA74" s="5" cm="1">
        <f t="array" ref="AA74">IF(AA$8=-1,AB74,IF(AA$8=99,Z74,IF(AA$8=0,INDEX($E74:$I74,0,AA$6),(INDEX($E74:$I74,0,AA$8+1)-INDEX($E74:$I74,0,AA$8))/(INDEX($D$5:$H$5,0,AA$8+1)-INDEX($D$5:$H$5,0,AA$8))+Z74)))</f>
        <v>182.89375626200317</v>
      </c>
      <c r="AB74" s="5" cm="1">
        <f t="array" ref="AB74">IF(AB$8=-1,AC74,IF(AB$8=99,AA74,IF(AB$8=0,INDEX($E74:$I74,0,AB$6),(INDEX($E74:$I74,0,AB$8+1)-INDEX($E74:$I74,0,AB$8))/(INDEX($D$5:$H$5,0,AB$8+1)-INDEX($D$5:$H$5,0,AB$8))+AA74)))</f>
        <v>182.89375626200317</v>
      </c>
      <c r="AC74" s="5" cm="1">
        <f t="array" ref="AC74">IF(AC$8=-1,AD74,IF(AC$8=99,AB74,IF(AC$8=0,INDEX($E74:$I74,0,AC$6),(INDEX($E74:$I74,0,AC$8+1)-INDEX($E74:$I74,0,AC$8))/(INDEX($D$5:$H$5,0,AC$8+1)-INDEX($D$5:$H$5,0,AC$8))+AB74)))</f>
        <v>182.89375626200317</v>
      </c>
      <c r="AD74" s="5" cm="1">
        <f t="array" ref="AD74">IF(AD$8=-1,AE74,IF(AD$8=99,AC74,IF(AD$8=0,INDEX($E74:$I74,0,AD$6),(INDEX($E74:$I74,0,AD$8+1)-INDEX($E74:$I74,0,AD$8))/(INDEX($D$5:$H$5,0,AD$8+1)-INDEX($D$5:$H$5,0,AD$8))+AC74)))</f>
        <v>182.89375626200317</v>
      </c>
      <c r="AE74" s="5" cm="1">
        <f t="array" ref="AE74">IF(AE$8=-1,AF74,IF(AE$8=99,AD74,IF(AE$8=0,INDEX($E74:$I74,0,AE$6),(INDEX($E74:$I74,0,AE$8+1)-INDEX($E74:$I74,0,AE$8))/(INDEX($D$5:$H$5,0,AE$8+1)-INDEX($D$5:$H$5,0,AE$8))+AD74)))</f>
        <v>182.89375626200317</v>
      </c>
      <c r="AF74" s="5" cm="1">
        <f t="array" ref="AF74">IF(AF$8=-1,AG74,IF(AF$8=99,AE74,IF(AF$8=0,INDEX($E74:$I74,0,AF$6),(INDEX($E74:$I74,0,AF$8+1)-INDEX($E74:$I74,0,AF$8))/(INDEX($D$5:$H$5,0,AF$8+1)-INDEX($D$5:$H$5,0,AF$8))+AE74)))</f>
        <v>182.89375626200317</v>
      </c>
      <c r="AG74" s="5" cm="1">
        <f t="array" ref="AG74">IF(AG$8=-1,AH74,IF(AG$8=99,AF74,IF(AG$8=0,INDEX($E74:$I74,0,AG$6),(INDEX($E74:$I74,0,AG$8+1)-INDEX($E74:$I74,0,AG$8))/(INDEX($D$5:$H$5,0,AG$8+1)-INDEX($D$5:$H$5,0,AG$8))+AF74)))</f>
        <v>182.89375626200317</v>
      </c>
      <c r="AH74" s="5" cm="1">
        <f t="array" ref="AH74">IF(AH$8=-1,AI74,IF(AH$8=99,AG74,IF(AH$8=0,INDEX($E74:$I74,0,AH$6),(INDEX($E74:$I74,0,AH$8+1)-INDEX($E74:$I74,0,AH$8))/(INDEX($D$5:$H$5,0,AH$8+1)-INDEX($D$5:$H$5,0,AH$8))+AG74)))</f>
        <v>182.89375626200317</v>
      </c>
      <c r="AI74" s="5" cm="1">
        <f t="array" ref="AI74">IF(AI$8=-1,AJ74,IF(AI$8=99,AH74,IF(AI$8=0,INDEX($E74:$I74,0,AI$6),(INDEX($E74:$I74,0,AI$8+1)-INDEX($E74:$I74,0,AI$8))/(INDEX($D$5:$H$5,0,AI$8+1)-INDEX($D$5:$H$5,0,AI$8))+AH74)))</f>
        <v>182.89375626200317</v>
      </c>
      <c r="AJ74" s="5" cm="1">
        <f t="array" ref="AJ74">IF(AJ$8=-1,AK74,IF(AJ$8=99,AI74,IF(AJ$8=0,INDEX($E74:$I74,0,AJ$6),(INDEX($E74:$I74,0,AJ$8+1)-INDEX($E74:$I74,0,AJ$8))/(INDEX($D$5:$H$5,0,AJ$8+1)-INDEX($D$5:$H$5,0,AJ$8))+AI74)))</f>
        <v>182.89375626200317</v>
      </c>
      <c r="AK74" s="5" cm="1">
        <f t="array" ref="AK74">IF(AK$8=-1,AL74,IF(AK$8=99,AJ74,IF(AK$8=0,INDEX($E74:$I74,0,AK$6),(INDEX($E74:$I74,0,AK$8+1)-INDEX($E74:$I74,0,AK$8))/(INDEX($D$5:$H$5,0,AK$8+1)-INDEX($D$5:$H$5,0,AK$8))+AJ74)))</f>
        <v>182.89375626200317</v>
      </c>
      <c r="AL74" s="5" cm="1">
        <f t="array" ref="AL74">IF(AL$8=-1,AM74,IF(AL$8=99,AK74,IF(AL$8=0,INDEX($E74:$I74,0,AL$6),(INDEX($E74:$I74,0,AL$8+1)-INDEX($E74:$I74,0,AL$8))/(INDEX($D$5:$H$5,0,AL$8+1)-INDEX($D$5:$H$5,0,AL$8))+AK74)))</f>
        <v>182.89375626200317</v>
      </c>
      <c r="AM74" s="5" cm="1">
        <f t="array" ref="AM74">IF(AM$8=-1,AN74,IF(AM$8=99,AL74,IF(AM$8=0,INDEX($E74:$I74,0,AM$6),(INDEX($E74:$I74,0,AM$8+1)-INDEX($E74:$I74,0,AM$8))/(INDEX($D$5:$H$5,0,AM$8+1)-INDEX($D$5:$H$5,0,AM$8))+AL74)))</f>
        <v>182.89375626200317</v>
      </c>
      <c r="AN74" s="5" cm="1">
        <f t="array" ref="AN74">IF(AN$8=-1,AO74,IF(AN$8=99,AM74,IF(AN$8=0,INDEX($E74:$I74,0,AN$6),(INDEX($E74:$I74,0,AN$8+1)-INDEX($E74:$I74,0,AN$8))/(INDEX($D$5:$H$5,0,AN$8+1)-INDEX($D$5:$H$5,0,AN$8))+AM74)))</f>
        <v>182.89375626200317</v>
      </c>
      <c r="AO74" s="5" cm="1">
        <f t="array" ref="AO74">IF(AO$8=-1,AP74,IF(AO$8=99,AN74,IF(AO$8=0,INDEX($E74:$I74,0,AO$6),(INDEX($E74:$I74,0,AO$8+1)-INDEX($E74:$I74,0,AO$8))/(INDEX($D$5:$H$5,0,AO$8+1)-INDEX($D$5:$H$5,0,AO$8))+AN74)))</f>
        <v>182.89375626200317</v>
      </c>
      <c r="AP74" s="5" cm="1">
        <f t="array" ref="AP74">IF(AP$8=-1,AQ74,IF(AP$8=99,AO74,IF(AP$8=0,INDEX($E74:$I74,0,AP$6),(INDEX($E74:$I74,0,AP$8+1)-INDEX($E74:$I74,0,AP$8))/(INDEX($D$5:$H$5,0,AP$8+1)-INDEX($D$5:$H$5,0,AP$8))+AO74)))</f>
        <v>182.89375626200317</v>
      </c>
      <c r="AQ74" s="5" cm="1">
        <f t="array" ref="AQ74">IF(AQ$8=-1,AR74,IF(AQ$8=99,AP74,IF(AQ$8=0,INDEX($E74:$I74,0,AQ$6),(INDEX($E74:$I74,0,AQ$8+1)-INDEX($E74:$I74,0,AQ$8))/(INDEX($D$5:$H$5,0,AQ$8+1)-INDEX($D$5:$H$5,0,AQ$8))+AP74)))</f>
        <v>182.89375626200317</v>
      </c>
      <c r="AR74" s="5" cm="1">
        <f t="array" ref="AR74">IF(AR$8=-1,AS74,IF(AR$8=99,AQ74,IF(AR$8=0,INDEX($E74:$I74,0,AR$6),(INDEX($E74:$I74,0,AR$8+1)-INDEX($E74:$I74,0,AR$8))/(INDEX($D$5:$H$5,0,AR$8+1)-INDEX($D$5:$H$5,0,AR$8))+AQ74)))</f>
        <v>182.89375626200317</v>
      </c>
      <c r="AS74" s="5" cm="1">
        <f t="array" ref="AS74">IF(AS$8=-1,AT74,IF(AS$8=99,AR74,IF(AS$8=0,INDEX($E74:$I74,0,AS$6),(INDEX($E74:$I74,0,AS$8+1)-INDEX($E74:$I74,0,AS$8))/(INDEX($D$5:$H$5,0,AS$8+1)-INDEX($D$5:$H$5,0,AS$8))+AR74)))</f>
        <v>182.89375626200317</v>
      </c>
      <c r="AT74" s="5" cm="1">
        <f t="array" ref="AT74">IF(AT$8=-1,AU74,IF(AT$8=99,AS74,IF(AT$8=0,INDEX($E74:$I74,0,AT$6),(INDEX($E74:$I74,0,AT$8+1)-INDEX($E74:$I74,0,AT$8))/(INDEX($D$5:$H$5,0,AT$8+1)-INDEX($D$5:$H$5,0,AT$8))+AS74)))</f>
        <v>182.89375626200317</v>
      </c>
      <c r="AU74" s="5" cm="1">
        <f t="array" ref="AU74">IF(AU$8=-1,AV74,IF(AU$8=99,AT74,IF(AU$8=0,INDEX($E74:$I74,0,AU$6),(INDEX($E74:$I74,0,AU$8+1)-INDEX($E74:$I74,0,AU$8))/(INDEX($D$5:$H$5,0,AU$8+1)-INDEX($D$5:$H$5,0,AU$8))+AT74)))</f>
        <v>182.89375626200317</v>
      </c>
      <c r="AV74" s="5" cm="1">
        <f t="array" ref="AV74">IF(AV$8=-1,AW74,IF(AV$8=99,AU74,IF(AV$8=0,INDEX($E74:$I74,0,AV$6),(INDEX($E74:$I74,0,AV$8+1)-INDEX($E74:$I74,0,AV$8))/(INDEX($D$5:$H$5,0,AV$8+1)-INDEX($D$5:$H$5,0,AV$8))+AU74)))</f>
        <v>182.89375626200317</v>
      </c>
    </row>
    <row r="75" spans="1:48">
      <c r="A75" t="s">
        <v>16</v>
      </c>
      <c r="B75" s="233" t="s">
        <v>244</v>
      </c>
      <c r="C75" s="75" t="str">
        <f t="shared" si="23"/>
        <v>Commercial - Water Heating</v>
      </c>
      <c r="D75" s="75" t="s">
        <v>75</v>
      </c>
      <c r="E75" s="84">
        <f t="shared" si="25"/>
        <v>72.906473658117989</v>
      </c>
      <c r="F75" s="92">
        <f t="shared" si="26"/>
        <v>69.309069222923057</v>
      </c>
      <c r="G75" s="92">
        <f t="shared" si="24"/>
        <v>69.309069222923057</v>
      </c>
      <c r="H75" s="92">
        <f t="shared" si="27"/>
        <v>69.309069222923057</v>
      </c>
      <c r="I75" s="136">
        <f t="shared" si="24"/>
        <v>69.309069222923057</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69.309069222923057</v>
      </c>
      <c r="T75" s="5" cm="1">
        <f t="array" ref="T75">IF(T$8=-1,U75,IF(T$8=99,S75,IF(T$8=0,INDEX($E75:$I75,0,T$6),(INDEX($E75:$I75,0,T$8+1)-INDEX($E75:$I75,0,T$8))/(INDEX($D$5:$H$5,0,T$8+1)-INDEX($D$5:$H$5,0,T$8))+S75)))</f>
        <v>69.309069222923057</v>
      </c>
      <c r="U75" s="5" cm="1">
        <f t="array" ref="U75">IF(U$8=-1,V75,IF(U$8=99,T75,IF(U$8=0,INDEX($E75:$I75,0,U$6),(INDEX($E75:$I75,0,U$8+1)-INDEX($E75:$I75,0,U$8))/(INDEX($D$5:$H$5,0,U$8+1)-INDEX($D$5:$H$5,0,U$8))+T75)))</f>
        <v>69.309069222923057</v>
      </c>
      <c r="V75" s="5" cm="1">
        <f t="array" ref="V75">IF(V$8=-1,W75,IF(V$8=99,U75,IF(V$8=0,INDEX($E75:$I75,0,V$6),(INDEX($E75:$I75,0,V$8+1)-INDEX($E75:$I75,0,V$8))/(INDEX($D$5:$H$5,0,V$8+1)-INDEX($D$5:$H$5,0,V$8))+U75)))</f>
        <v>69.309069222923057</v>
      </c>
      <c r="W75" s="5" cm="1">
        <f t="array" ref="W75">IF(W$8=-1,X75,IF(W$8=99,V75,IF(W$8=0,INDEX($E75:$I75,0,W$6),(INDEX($E75:$I75,0,W$8+1)-INDEX($E75:$I75,0,W$8))/(INDEX($D$5:$H$5,0,W$8+1)-INDEX($D$5:$H$5,0,W$8))+V75)))</f>
        <v>69.309069222923057</v>
      </c>
      <c r="X75" s="5" cm="1">
        <f t="array" ref="X75">IF(X$8=-1,Y75,IF(X$8=99,W75,IF(X$8=0,INDEX($E75:$I75,0,X$6),(INDEX($E75:$I75,0,X$8+1)-INDEX($E75:$I75,0,X$8))/(INDEX($D$5:$H$5,0,X$8+1)-INDEX($D$5:$H$5,0,X$8))+W75)))</f>
        <v>69.309069222923057</v>
      </c>
      <c r="Y75" s="5" cm="1">
        <f t="array" ref="Y75">IF(Y$8=-1,Z75,IF(Y$8=99,X75,IF(Y$8=0,INDEX($E75:$I75,0,Y$6),(INDEX($E75:$I75,0,Y$8+1)-INDEX($E75:$I75,0,Y$8))/(INDEX($D$5:$H$5,0,Y$8+1)-INDEX($D$5:$H$5,0,Y$8))+X75)))</f>
        <v>69.309069222923057</v>
      </c>
      <c r="Z75" s="5" cm="1">
        <f t="array" ref="Z75">IF(Z$8=-1,AA75,IF(Z$8=99,Y75,IF(Z$8=0,INDEX($E75:$I75,0,Z$6),(INDEX($E75:$I75,0,Z$8+1)-INDEX($E75:$I75,0,Z$8))/(INDEX($D$5:$H$5,0,Z$8+1)-INDEX($D$5:$H$5,0,Z$8))+Y75)))</f>
        <v>69.309069222923057</v>
      </c>
      <c r="AA75" s="5" cm="1">
        <f t="array" ref="AA75">IF(AA$8=-1,AB75,IF(AA$8=99,Z75,IF(AA$8=0,INDEX($E75:$I75,0,AA$6),(INDEX($E75:$I75,0,AA$8+1)-INDEX($E75:$I75,0,AA$8))/(INDEX($D$5:$H$5,0,AA$8+1)-INDEX($D$5:$H$5,0,AA$8))+Z75)))</f>
        <v>69.309069222923057</v>
      </c>
      <c r="AB75" s="5" cm="1">
        <f t="array" ref="AB75">IF(AB$8=-1,AC75,IF(AB$8=99,AA75,IF(AB$8=0,INDEX($E75:$I75,0,AB$6),(INDEX($E75:$I75,0,AB$8+1)-INDEX($E75:$I75,0,AB$8))/(INDEX($D$5:$H$5,0,AB$8+1)-INDEX($D$5:$H$5,0,AB$8))+AA75)))</f>
        <v>69.309069222923057</v>
      </c>
      <c r="AC75" s="5" cm="1">
        <f t="array" ref="AC75">IF(AC$8=-1,AD75,IF(AC$8=99,AB75,IF(AC$8=0,INDEX($E75:$I75,0,AC$6),(INDEX($E75:$I75,0,AC$8+1)-INDEX($E75:$I75,0,AC$8))/(INDEX($D$5:$H$5,0,AC$8+1)-INDEX($D$5:$H$5,0,AC$8))+AB75)))</f>
        <v>69.309069222923057</v>
      </c>
      <c r="AD75" s="5" cm="1">
        <f t="array" ref="AD75">IF(AD$8=-1,AE75,IF(AD$8=99,AC75,IF(AD$8=0,INDEX($E75:$I75,0,AD$6),(INDEX($E75:$I75,0,AD$8+1)-INDEX($E75:$I75,0,AD$8))/(INDEX($D$5:$H$5,0,AD$8+1)-INDEX($D$5:$H$5,0,AD$8))+AC75)))</f>
        <v>69.309069222923057</v>
      </c>
      <c r="AE75" s="5" cm="1">
        <f t="array" ref="AE75">IF(AE$8=-1,AF75,IF(AE$8=99,AD75,IF(AE$8=0,INDEX($E75:$I75,0,AE$6),(INDEX($E75:$I75,0,AE$8+1)-INDEX($E75:$I75,0,AE$8))/(INDEX($D$5:$H$5,0,AE$8+1)-INDEX($D$5:$H$5,0,AE$8))+AD75)))</f>
        <v>69.309069222923057</v>
      </c>
      <c r="AF75" s="5" cm="1">
        <f t="array" ref="AF75">IF(AF$8=-1,AG75,IF(AF$8=99,AE75,IF(AF$8=0,INDEX($E75:$I75,0,AF$6),(INDEX($E75:$I75,0,AF$8+1)-INDEX($E75:$I75,0,AF$8))/(INDEX($D$5:$H$5,0,AF$8+1)-INDEX($D$5:$H$5,0,AF$8))+AE75)))</f>
        <v>69.309069222923057</v>
      </c>
      <c r="AG75" s="5" cm="1">
        <f t="array" ref="AG75">IF(AG$8=-1,AH75,IF(AG$8=99,AF75,IF(AG$8=0,INDEX($E75:$I75,0,AG$6),(INDEX($E75:$I75,0,AG$8+1)-INDEX($E75:$I75,0,AG$8))/(INDEX($D$5:$H$5,0,AG$8+1)-INDEX($D$5:$H$5,0,AG$8))+AF75)))</f>
        <v>69.309069222923057</v>
      </c>
      <c r="AH75" s="5" cm="1">
        <f t="array" ref="AH75">IF(AH$8=-1,AI75,IF(AH$8=99,AG75,IF(AH$8=0,INDEX($E75:$I75,0,AH$6),(INDEX($E75:$I75,0,AH$8+1)-INDEX($E75:$I75,0,AH$8))/(INDEX($D$5:$H$5,0,AH$8+1)-INDEX($D$5:$H$5,0,AH$8))+AG75)))</f>
        <v>69.309069222923057</v>
      </c>
      <c r="AI75" s="5" cm="1">
        <f t="array" ref="AI75">IF(AI$8=-1,AJ75,IF(AI$8=99,AH75,IF(AI$8=0,INDEX($E75:$I75,0,AI$6),(INDEX($E75:$I75,0,AI$8+1)-INDEX($E75:$I75,0,AI$8))/(INDEX($D$5:$H$5,0,AI$8+1)-INDEX($D$5:$H$5,0,AI$8))+AH75)))</f>
        <v>69.309069222923057</v>
      </c>
      <c r="AJ75" s="5" cm="1">
        <f t="array" ref="AJ75">IF(AJ$8=-1,AK75,IF(AJ$8=99,AI75,IF(AJ$8=0,INDEX($E75:$I75,0,AJ$6),(INDEX($E75:$I75,0,AJ$8+1)-INDEX($E75:$I75,0,AJ$8))/(INDEX($D$5:$H$5,0,AJ$8+1)-INDEX($D$5:$H$5,0,AJ$8))+AI75)))</f>
        <v>69.309069222923057</v>
      </c>
      <c r="AK75" s="5" cm="1">
        <f t="array" ref="AK75">IF(AK$8=-1,AL75,IF(AK$8=99,AJ75,IF(AK$8=0,INDEX($E75:$I75,0,AK$6),(INDEX($E75:$I75,0,AK$8+1)-INDEX($E75:$I75,0,AK$8))/(INDEX($D$5:$H$5,0,AK$8+1)-INDEX($D$5:$H$5,0,AK$8))+AJ75)))</f>
        <v>69.309069222923057</v>
      </c>
      <c r="AL75" s="5" cm="1">
        <f t="array" ref="AL75">IF(AL$8=-1,AM75,IF(AL$8=99,AK75,IF(AL$8=0,INDEX($E75:$I75,0,AL$6),(INDEX($E75:$I75,0,AL$8+1)-INDEX($E75:$I75,0,AL$8))/(INDEX($D$5:$H$5,0,AL$8+1)-INDEX($D$5:$H$5,0,AL$8))+AK75)))</f>
        <v>69.309069222923057</v>
      </c>
      <c r="AM75" s="5" cm="1">
        <f t="array" ref="AM75">IF(AM$8=-1,AN75,IF(AM$8=99,AL75,IF(AM$8=0,INDEX($E75:$I75,0,AM$6),(INDEX($E75:$I75,0,AM$8+1)-INDEX($E75:$I75,0,AM$8))/(INDEX($D$5:$H$5,0,AM$8+1)-INDEX($D$5:$H$5,0,AM$8))+AL75)))</f>
        <v>69.309069222923057</v>
      </c>
      <c r="AN75" s="5" cm="1">
        <f t="array" ref="AN75">IF(AN$8=-1,AO75,IF(AN$8=99,AM75,IF(AN$8=0,INDEX($E75:$I75,0,AN$6),(INDEX($E75:$I75,0,AN$8+1)-INDEX($E75:$I75,0,AN$8))/(INDEX($D$5:$H$5,0,AN$8+1)-INDEX($D$5:$H$5,0,AN$8))+AM75)))</f>
        <v>69.309069222923057</v>
      </c>
      <c r="AO75" s="5" cm="1">
        <f t="array" ref="AO75">IF(AO$8=-1,AP75,IF(AO$8=99,AN75,IF(AO$8=0,INDEX($E75:$I75,0,AO$6),(INDEX($E75:$I75,0,AO$8+1)-INDEX($E75:$I75,0,AO$8))/(INDEX($D$5:$H$5,0,AO$8+1)-INDEX($D$5:$H$5,0,AO$8))+AN75)))</f>
        <v>69.309069222923057</v>
      </c>
      <c r="AP75" s="5" cm="1">
        <f t="array" ref="AP75">IF(AP$8=-1,AQ75,IF(AP$8=99,AO75,IF(AP$8=0,INDEX($E75:$I75,0,AP$6),(INDEX($E75:$I75,0,AP$8+1)-INDEX($E75:$I75,0,AP$8))/(INDEX($D$5:$H$5,0,AP$8+1)-INDEX($D$5:$H$5,0,AP$8))+AO75)))</f>
        <v>69.309069222923057</v>
      </c>
      <c r="AQ75" s="5" cm="1">
        <f t="array" ref="AQ75">IF(AQ$8=-1,AR75,IF(AQ$8=99,AP75,IF(AQ$8=0,INDEX($E75:$I75,0,AQ$6),(INDEX($E75:$I75,0,AQ$8+1)-INDEX($E75:$I75,0,AQ$8))/(INDEX($D$5:$H$5,0,AQ$8+1)-INDEX($D$5:$H$5,0,AQ$8))+AP75)))</f>
        <v>69.309069222923057</v>
      </c>
      <c r="AR75" s="5" cm="1">
        <f t="array" ref="AR75">IF(AR$8=-1,AS75,IF(AR$8=99,AQ75,IF(AR$8=0,INDEX($E75:$I75,0,AR$6),(INDEX($E75:$I75,0,AR$8+1)-INDEX($E75:$I75,0,AR$8))/(INDEX($D$5:$H$5,0,AR$8+1)-INDEX($D$5:$H$5,0,AR$8))+AQ75)))</f>
        <v>69.309069222923057</v>
      </c>
      <c r="AS75" s="5" cm="1">
        <f t="array" ref="AS75">IF(AS$8=-1,AT75,IF(AS$8=99,AR75,IF(AS$8=0,INDEX($E75:$I75,0,AS$6),(INDEX($E75:$I75,0,AS$8+1)-INDEX($E75:$I75,0,AS$8))/(INDEX($D$5:$H$5,0,AS$8+1)-INDEX($D$5:$H$5,0,AS$8))+AR75)))</f>
        <v>69.309069222923057</v>
      </c>
      <c r="AT75" s="5" cm="1">
        <f t="array" ref="AT75">IF(AT$8=-1,AU75,IF(AT$8=99,AS75,IF(AT$8=0,INDEX($E75:$I75,0,AT$6),(INDEX($E75:$I75,0,AT$8+1)-INDEX($E75:$I75,0,AT$8))/(INDEX($D$5:$H$5,0,AT$8+1)-INDEX($D$5:$H$5,0,AT$8))+AS75)))</f>
        <v>69.309069222923057</v>
      </c>
      <c r="AU75" s="5" cm="1">
        <f t="array" ref="AU75">IF(AU$8=-1,AV75,IF(AU$8=99,AT75,IF(AU$8=0,INDEX($E75:$I75,0,AU$6),(INDEX($E75:$I75,0,AU$8+1)-INDEX($E75:$I75,0,AU$8))/(INDEX($D$5:$H$5,0,AU$8+1)-INDEX($D$5:$H$5,0,AU$8))+AT75)))</f>
        <v>69.309069222923057</v>
      </c>
      <c r="AV75" s="5" cm="1">
        <f t="array" ref="AV75">IF(AV$8=-1,AW75,IF(AV$8=99,AU75,IF(AV$8=0,INDEX($E75:$I75,0,AV$6),(INDEX($E75:$I75,0,AV$8+1)-INDEX($E75:$I75,0,AV$8))/(INDEX($D$5:$H$5,0,AV$8+1)-INDEX($D$5:$H$5,0,AV$8))+AU75)))</f>
        <v>69.309069222923057</v>
      </c>
    </row>
    <row r="76" spans="1:48">
      <c r="A76" t="s">
        <v>16</v>
      </c>
      <c r="B76" s="233" t="s">
        <v>245</v>
      </c>
      <c r="C76" s="95" t="str">
        <f t="shared" si="23"/>
        <v>Commercial - Public lights</v>
      </c>
      <c r="D76" s="95" t="s">
        <v>75</v>
      </c>
      <c r="E76" s="153">
        <v>0</v>
      </c>
      <c r="F76" s="92">
        <v>0</v>
      </c>
      <c r="G76" s="154">
        <f t="shared" si="24"/>
        <v>0</v>
      </c>
      <c r="H76" s="92">
        <f t="shared" si="27"/>
        <v>0</v>
      </c>
      <c r="I76" s="155">
        <f t="shared" si="24"/>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3"/>
        <v>Commercial - Public Water</v>
      </c>
      <c r="D77" s="95" t="s">
        <v>75</v>
      </c>
      <c r="E77" s="153">
        <v>0</v>
      </c>
      <c r="F77" s="92">
        <v>0</v>
      </c>
      <c r="G77" s="154">
        <f t="shared" si="24"/>
        <v>0</v>
      </c>
      <c r="H77" s="92">
        <f t="shared" si="27"/>
        <v>0</v>
      </c>
      <c r="I77" s="155">
        <f t="shared" si="24"/>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3"/>
        <v>Commercial - Other</v>
      </c>
      <c r="D78" s="75" t="s">
        <v>75</v>
      </c>
      <c r="E78" s="84">
        <f>$D64/J$23</f>
        <v>141.24997285391134</v>
      </c>
      <c r="F78" s="92">
        <f t="shared" si="26"/>
        <v>122.09850463575508</v>
      </c>
      <c r="G78" s="92">
        <f t="shared" si="24"/>
        <v>122.09850463575508</v>
      </c>
      <c r="H78" s="92">
        <f t="shared" si="27"/>
        <v>122.09850463575508</v>
      </c>
      <c r="I78" s="136">
        <f t="shared" si="24"/>
        <v>122.09850463575508</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122.09850463575508</v>
      </c>
      <c r="T78" s="5" cm="1">
        <f t="array" ref="T78">IF(T$8=-1,U78,IF(T$8=99,S78,IF(T$8=0,INDEX($E78:$I78,0,T$6),(INDEX($E78:$I78,0,T$8+1)-INDEX($E78:$I78,0,T$8))/(INDEX($D$5:$H$5,0,T$8+1)-INDEX($D$5:$H$5,0,T$8))+S78)))</f>
        <v>122.09850463575508</v>
      </c>
      <c r="U78" s="5" cm="1">
        <f t="array" ref="U78">IF(U$8=-1,V78,IF(U$8=99,T78,IF(U$8=0,INDEX($E78:$I78,0,U$6),(INDEX($E78:$I78,0,U$8+1)-INDEX($E78:$I78,0,U$8))/(INDEX($D$5:$H$5,0,U$8+1)-INDEX($D$5:$H$5,0,U$8))+T78)))</f>
        <v>122.09850463575508</v>
      </c>
      <c r="V78" s="5" cm="1">
        <f t="array" ref="V78">IF(V$8=-1,W78,IF(V$8=99,U78,IF(V$8=0,INDEX($E78:$I78,0,V$6),(INDEX($E78:$I78,0,V$8+1)-INDEX($E78:$I78,0,V$8))/(INDEX($D$5:$H$5,0,V$8+1)-INDEX($D$5:$H$5,0,V$8))+U78)))</f>
        <v>122.09850463575508</v>
      </c>
      <c r="W78" s="5" cm="1">
        <f t="array" ref="W78">IF(W$8=-1,X78,IF(W$8=99,V78,IF(W$8=0,INDEX($E78:$I78,0,W$6),(INDEX($E78:$I78,0,W$8+1)-INDEX($E78:$I78,0,W$8))/(INDEX($D$5:$H$5,0,W$8+1)-INDEX($D$5:$H$5,0,W$8))+V78)))</f>
        <v>122.09850463575508</v>
      </c>
      <c r="X78" s="5" cm="1">
        <f t="array" ref="X78">IF(X$8=-1,Y78,IF(X$8=99,W78,IF(X$8=0,INDEX($E78:$I78,0,X$6),(INDEX($E78:$I78,0,X$8+1)-INDEX($E78:$I78,0,X$8))/(INDEX($D$5:$H$5,0,X$8+1)-INDEX($D$5:$H$5,0,X$8))+W78)))</f>
        <v>122.09850463575508</v>
      </c>
      <c r="Y78" s="5" cm="1">
        <f t="array" ref="Y78">IF(Y$8=-1,Z78,IF(Y$8=99,X78,IF(Y$8=0,INDEX($E78:$I78,0,Y$6),(INDEX($E78:$I78,0,Y$8+1)-INDEX($E78:$I78,0,Y$8))/(INDEX($D$5:$H$5,0,Y$8+1)-INDEX($D$5:$H$5,0,Y$8))+X78)))</f>
        <v>122.09850463575508</v>
      </c>
      <c r="Z78" s="5" cm="1">
        <f t="array" ref="Z78">IF(Z$8=-1,AA78,IF(Z$8=99,Y78,IF(Z$8=0,INDEX($E78:$I78,0,Z$6),(INDEX($E78:$I78,0,Z$8+1)-INDEX($E78:$I78,0,Z$8))/(INDEX($D$5:$H$5,0,Z$8+1)-INDEX($D$5:$H$5,0,Z$8))+Y78)))</f>
        <v>122.09850463575508</v>
      </c>
      <c r="AA78" s="5" cm="1">
        <f t="array" ref="AA78">IF(AA$8=-1,AB78,IF(AA$8=99,Z78,IF(AA$8=0,INDEX($E78:$I78,0,AA$6),(INDEX($E78:$I78,0,AA$8+1)-INDEX($E78:$I78,0,AA$8))/(INDEX($D$5:$H$5,0,AA$8+1)-INDEX($D$5:$H$5,0,AA$8))+Z78)))</f>
        <v>122.09850463575508</v>
      </c>
      <c r="AB78" s="5" cm="1">
        <f t="array" ref="AB78">IF(AB$8=-1,AC78,IF(AB$8=99,AA78,IF(AB$8=0,INDEX($E78:$I78,0,AB$6),(INDEX($E78:$I78,0,AB$8+1)-INDEX($E78:$I78,0,AB$8))/(INDEX($D$5:$H$5,0,AB$8+1)-INDEX($D$5:$H$5,0,AB$8))+AA78)))</f>
        <v>122.09850463575508</v>
      </c>
      <c r="AC78" s="5" cm="1">
        <f t="array" ref="AC78">IF(AC$8=-1,AD78,IF(AC$8=99,AB78,IF(AC$8=0,INDEX($E78:$I78,0,AC$6),(INDEX($E78:$I78,0,AC$8+1)-INDEX($E78:$I78,0,AC$8))/(INDEX($D$5:$H$5,0,AC$8+1)-INDEX($D$5:$H$5,0,AC$8))+AB78)))</f>
        <v>122.09850463575508</v>
      </c>
      <c r="AD78" s="5" cm="1">
        <f t="array" ref="AD78">IF(AD$8=-1,AE78,IF(AD$8=99,AC78,IF(AD$8=0,INDEX($E78:$I78,0,AD$6),(INDEX($E78:$I78,0,AD$8+1)-INDEX($E78:$I78,0,AD$8))/(INDEX($D$5:$H$5,0,AD$8+1)-INDEX($D$5:$H$5,0,AD$8))+AC78)))</f>
        <v>122.09850463575508</v>
      </c>
      <c r="AE78" s="5" cm="1">
        <f t="array" ref="AE78">IF(AE$8=-1,AF78,IF(AE$8=99,AD78,IF(AE$8=0,INDEX($E78:$I78,0,AE$6),(INDEX($E78:$I78,0,AE$8+1)-INDEX($E78:$I78,0,AE$8))/(INDEX($D$5:$H$5,0,AE$8+1)-INDEX($D$5:$H$5,0,AE$8))+AD78)))</f>
        <v>122.09850463575508</v>
      </c>
      <c r="AF78" s="5" cm="1">
        <f t="array" ref="AF78">IF(AF$8=-1,AG78,IF(AF$8=99,AE78,IF(AF$8=0,INDEX($E78:$I78,0,AF$6),(INDEX($E78:$I78,0,AF$8+1)-INDEX($E78:$I78,0,AF$8))/(INDEX($D$5:$H$5,0,AF$8+1)-INDEX($D$5:$H$5,0,AF$8))+AE78)))</f>
        <v>122.09850463575508</v>
      </c>
      <c r="AG78" s="5" cm="1">
        <f t="array" ref="AG78">IF(AG$8=-1,AH78,IF(AG$8=99,AF78,IF(AG$8=0,INDEX($E78:$I78,0,AG$6),(INDEX($E78:$I78,0,AG$8+1)-INDEX($E78:$I78,0,AG$8))/(INDEX($D$5:$H$5,0,AG$8+1)-INDEX($D$5:$H$5,0,AG$8))+AF78)))</f>
        <v>122.09850463575508</v>
      </c>
      <c r="AH78" s="5" cm="1">
        <f t="array" ref="AH78">IF(AH$8=-1,AI78,IF(AH$8=99,AG78,IF(AH$8=0,INDEX($E78:$I78,0,AH$6),(INDEX($E78:$I78,0,AH$8+1)-INDEX($E78:$I78,0,AH$8))/(INDEX($D$5:$H$5,0,AH$8+1)-INDEX($D$5:$H$5,0,AH$8))+AG78)))</f>
        <v>122.09850463575508</v>
      </c>
      <c r="AI78" s="5" cm="1">
        <f t="array" ref="AI78">IF(AI$8=-1,AJ78,IF(AI$8=99,AH78,IF(AI$8=0,INDEX($E78:$I78,0,AI$6),(INDEX($E78:$I78,0,AI$8+1)-INDEX($E78:$I78,0,AI$8))/(INDEX($D$5:$H$5,0,AI$8+1)-INDEX($D$5:$H$5,0,AI$8))+AH78)))</f>
        <v>122.09850463575508</v>
      </c>
      <c r="AJ78" s="5" cm="1">
        <f t="array" ref="AJ78">IF(AJ$8=-1,AK78,IF(AJ$8=99,AI78,IF(AJ$8=0,INDEX($E78:$I78,0,AJ$6),(INDEX($E78:$I78,0,AJ$8+1)-INDEX($E78:$I78,0,AJ$8))/(INDEX($D$5:$H$5,0,AJ$8+1)-INDEX($D$5:$H$5,0,AJ$8))+AI78)))</f>
        <v>122.09850463575508</v>
      </c>
      <c r="AK78" s="5" cm="1">
        <f t="array" ref="AK78">IF(AK$8=-1,AL78,IF(AK$8=99,AJ78,IF(AK$8=0,INDEX($E78:$I78,0,AK$6),(INDEX($E78:$I78,0,AK$8+1)-INDEX($E78:$I78,0,AK$8))/(INDEX($D$5:$H$5,0,AK$8+1)-INDEX($D$5:$H$5,0,AK$8))+AJ78)))</f>
        <v>122.09850463575508</v>
      </c>
      <c r="AL78" s="5" cm="1">
        <f t="array" ref="AL78">IF(AL$8=-1,AM78,IF(AL$8=99,AK78,IF(AL$8=0,INDEX($E78:$I78,0,AL$6),(INDEX($E78:$I78,0,AL$8+1)-INDEX($E78:$I78,0,AL$8))/(INDEX($D$5:$H$5,0,AL$8+1)-INDEX($D$5:$H$5,0,AL$8))+AK78)))</f>
        <v>122.09850463575508</v>
      </c>
      <c r="AM78" s="5" cm="1">
        <f t="array" ref="AM78">IF(AM$8=-1,AN78,IF(AM$8=99,AL78,IF(AM$8=0,INDEX($E78:$I78,0,AM$6),(INDEX($E78:$I78,0,AM$8+1)-INDEX($E78:$I78,0,AM$8))/(INDEX($D$5:$H$5,0,AM$8+1)-INDEX($D$5:$H$5,0,AM$8))+AL78)))</f>
        <v>122.09850463575508</v>
      </c>
      <c r="AN78" s="5" cm="1">
        <f t="array" ref="AN78">IF(AN$8=-1,AO78,IF(AN$8=99,AM78,IF(AN$8=0,INDEX($E78:$I78,0,AN$6),(INDEX($E78:$I78,0,AN$8+1)-INDEX($E78:$I78,0,AN$8))/(INDEX($D$5:$H$5,0,AN$8+1)-INDEX($D$5:$H$5,0,AN$8))+AM78)))</f>
        <v>122.09850463575508</v>
      </c>
      <c r="AO78" s="5" cm="1">
        <f t="array" ref="AO78">IF(AO$8=-1,AP78,IF(AO$8=99,AN78,IF(AO$8=0,INDEX($E78:$I78,0,AO$6),(INDEX($E78:$I78,0,AO$8+1)-INDEX($E78:$I78,0,AO$8))/(INDEX($D$5:$H$5,0,AO$8+1)-INDEX($D$5:$H$5,0,AO$8))+AN78)))</f>
        <v>122.09850463575508</v>
      </c>
      <c r="AP78" s="5" cm="1">
        <f t="array" ref="AP78">IF(AP$8=-1,AQ78,IF(AP$8=99,AO78,IF(AP$8=0,INDEX($E78:$I78,0,AP$6),(INDEX($E78:$I78,0,AP$8+1)-INDEX($E78:$I78,0,AP$8))/(INDEX($D$5:$H$5,0,AP$8+1)-INDEX($D$5:$H$5,0,AP$8))+AO78)))</f>
        <v>122.09850463575508</v>
      </c>
      <c r="AQ78" s="5" cm="1">
        <f t="array" ref="AQ78">IF(AQ$8=-1,AR78,IF(AQ$8=99,AP78,IF(AQ$8=0,INDEX($E78:$I78,0,AQ$6),(INDEX($E78:$I78,0,AQ$8+1)-INDEX($E78:$I78,0,AQ$8))/(INDEX($D$5:$H$5,0,AQ$8+1)-INDEX($D$5:$H$5,0,AQ$8))+AP78)))</f>
        <v>122.09850463575508</v>
      </c>
      <c r="AR78" s="5" cm="1">
        <f t="array" ref="AR78">IF(AR$8=-1,AS78,IF(AR$8=99,AQ78,IF(AR$8=0,INDEX($E78:$I78,0,AR$6),(INDEX($E78:$I78,0,AR$8+1)-INDEX($E78:$I78,0,AR$8))/(INDEX($D$5:$H$5,0,AR$8+1)-INDEX($D$5:$H$5,0,AR$8))+AQ78)))</f>
        <v>122.09850463575508</v>
      </c>
      <c r="AS78" s="5" cm="1">
        <f t="array" ref="AS78">IF(AS$8=-1,AT78,IF(AS$8=99,AR78,IF(AS$8=0,INDEX($E78:$I78,0,AS$6),(INDEX($E78:$I78,0,AS$8+1)-INDEX($E78:$I78,0,AS$8))/(INDEX($D$5:$H$5,0,AS$8+1)-INDEX($D$5:$H$5,0,AS$8))+AR78)))</f>
        <v>122.09850463575508</v>
      </c>
      <c r="AT78" s="5" cm="1">
        <f t="array" ref="AT78">IF(AT$8=-1,AU78,IF(AT$8=99,AS78,IF(AT$8=0,INDEX($E78:$I78,0,AT$6),(INDEX($E78:$I78,0,AT$8+1)-INDEX($E78:$I78,0,AT$8))/(INDEX($D$5:$H$5,0,AT$8+1)-INDEX($D$5:$H$5,0,AT$8))+AS78)))</f>
        <v>122.09850463575508</v>
      </c>
      <c r="AU78" s="5" cm="1">
        <f t="array" ref="AU78">IF(AU$8=-1,AV78,IF(AU$8=99,AT78,IF(AU$8=0,INDEX($E78:$I78,0,AU$6),(INDEX($E78:$I78,0,AU$8+1)-INDEX($E78:$I78,0,AU$8))/(INDEX($D$5:$H$5,0,AU$8+1)-INDEX($D$5:$H$5,0,AU$8))+AT78)))</f>
        <v>122.09850463575508</v>
      </c>
      <c r="AV78" s="5" cm="1">
        <f t="array" ref="AV78">IF(AV$8=-1,AW78,IF(AV$8=99,AU78,IF(AV$8=0,INDEX($E78:$I78,0,AV$6),(INDEX($E78:$I78,0,AV$8+1)-INDEX($E78:$I78,0,AV$8))/(INDEX($D$5:$H$5,0,AV$8+1)-INDEX($D$5:$H$5,0,AV$8))+AU78)))</f>
        <v>122.09850463575508</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 thickBot="1">
      <c r="A80" t="s">
        <v>16</v>
      </c>
      <c r="B80" s="91" t="s">
        <v>77</v>
      </c>
      <c r="C80" s="72"/>
      <c r="D80" s="73"/>
      <c r="H80" s="129"/>
      <c r="I80" s="137"/>
      <c r="K80" s="75"/>
    </row>
    <row r="81" spans="1:48">
      <c r="A81" t="s">
        <v>16</v>
      </c>
      <c r="B81" s="233" t="s">
        <v>248</v>
      </c>
      <c r="C81" s="75" t="str">
        <f t="shared" ref="C81:C89" si="28">C70</f>
        <v>Commercial - Cooling</v>
      </c>
      <c r="D81" s="75" t="s">
        <v>75</v>
      </c>
      <c r="E81" s="84">
        <f>E70</f>
        <v>1051.567060091292</v>
      </c>
      <c r="F81" s="92">
        <f>F70</f>
        <v>863.94535743263168</v>
      </c>
      <c r="G81" s="92">
        <f t="shared" ref="G81:G89" si="29">F81</f>
        <v>863.94535743263168</v>
      </c>
      <c r="H81" s="92">
        <f>IF($L$57=-1,G81,((F81-E81)*2/5+E81)*(1+$H$69))</f>
        <v>863.94535743263168</v>
      </c>
      <c r="I81" s="136">
        <f t="shared" ref="I81:I89" si="30">H81</f>
        <v>863.94535743263168</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863.94535743263168</v>
      </c>
      <c r="T81" s="5" cm="1">
        <f t="array" ref="T81">IF(T$8=-1,U81,IF(T$8=99,S81,IF(T$8=0,INDEX($E81:$I81,0,T$6),(INDEX($E81:$I81,0,T$8+1)-INDEX($E81:$I81,0,T$8))/(INDEX($D$5:$H$5,0,T$8+1)-INDEX($D$5:$H$5,0,T$8))+S81)))</f>
        <v>863.94535743263168</v>
      </c>
      <c r="U81" s="5" cm="1">
        <f t="array" ref="U81">IF(U$8=-1,V81,IF(U$8=99,T81,IF(U$8=0,INDEX($E81:$I81,0,U$6),(INDEX($E81:$I81,0,U$8+1)-INDEX($E81:$I81,0,U$8))/(INDEX($D$5:$H$5,0,U$8+1)-INDEX($D$5:$H$5,0,U$8))+T81)))</f>
        <v>863.94535743263168</v>
      </c>
      <c r="V81" s="5" cm="1">
        <f t="array" ref="V81">IF(V$8=-1,W81,IF(V$8=99,U81,IF(V$8=0,INDEX($E81:$I81,0,V$6),(INDEX($E81:$I81,0,V$8+1)-INDEX($E81:$I81,0,V$8))/(INDEX($D$5:$H$5,0,V$8+1)-INDEX($D$5:$H$5,0,V$8))+U81)))</f>
        <v>863.94535743263168</v>
      </c>
      <c r="W81" s="5" cm="1">
        <f t="array" ref="W81">IF(W$8=-1,X81,IF(W$8=99,V81,IF(W$8=0,INDEX($E81:$I81,0,W$6),(INDEX($E81:$I81,0,W$8+1)-INDEX($E81:$I81,0,W$8))/(INDEX($D$5:$H$5,0,W$8+1)-INDEX($D$5:$H$5,0,W$8))+V81)))</f>
        <v>863.94535743263168</v>
      </c>
      <c r="X81" s="5" cm="1">
        <f t="array" ref="X81">IF(X$8=-1,Y81,IF(X$8=99,W81,IF(X$8=0,INDEX($E81:$I81,0,X$6),(INDEX($E81:$I81,0,X$8+1)-INDEX($E81:$I81,0,X$8))/(INDEX($D$5:$H$5,0,X$8+1)-INDEX($D$5:$H$5,0,X$8))+W81)))</f>
        <v>863.94535743263168</v>
      </c>
      <c r="Y81" s="5" cm="1">
        <f t="array" ref="Y81">IF(Y$8=-1,Z81,IF(Y$8=99,X81,IF(Y$8=0,INDEX($E81:$I81,0,Y$6),(INDEX($E81:$I81,0,Y$8+1)-INDEX($E81:$I81,0,Y$8))/(INDEX($D$5:$H$5,0,Y$8+1)-INDEX($D$5:$H$5,0,Y$8))+X81)))</f>
        <v>863.94535743263168</v>
      </c>
      <c r="Z81" s="5" cm="1">
        <f t="array" ref="Z81">IF(Z$8=-1,AA81,IF(Z$8=99,Y81,IF(Z$8=0,INDEX($E81:$I81,0,Z$6),(INDEX($E81:$I81,0,Z$8+1)-INDEX($E81:$I81,0,Z$8))/(INDEX($D$5:$H$5,0,Z$8+1)-INDEX($D$5:$H$5,0,Z$8))+Y81)))</f>
        <v>863.94535743263168</v>
      </c>
      <c r="AA81" s="5" cm="1">
        <f t="array" ref="AA81">IF(AA$8=-1,AB81,IF(AA$8=99,Z81,IF(AA$8=0,INDEX($E81:$I81,0,AA$6),(INDEX($E81:$I81,0,AA$8+1)-INDEX($E81:$I81,0,AA$8))/(INDEX($D$5:$H$5,0,AA$8+1)-INDEX($D$5:$H$5,0,AA$8))+Z81)))</f>
        <v>863.94535743263168</v>
      </c>
      <c r="AB81" s="5" cm="1">
        <f t="array" ref="AB81">IF(AB$8=-1,AC81,IF(AB$8=99,AA81,IF(AB$8=0,INDEX($E81:$I81,0,AB$6),(INDEX($E81:$I81,0,AB$8+1)-INDEX($E81:$I81,0,AB$8))/(INDEX($D$5:$H$5,0,AB$8+1)-INDEX($D$5:$H$5,0,AB$8))+AA81)))</f>
        <v>863.94535743263168</v>
      </c>
      <c r="AC81" s="5" cm="1">
        <f t="array" ref="AC81">IF(AC$8=-1,AD81,IF(AC$8=99,AB81,IF(AC$8=0,INDEX($E81:$I81,0,AC$6),(INDEX($E81:$I81,0,AC$8+1)-INDEX($E81:$I81,0,AC$8))/(INDEX($D$5:$H$5,0,AC$8+1)-INDEX($D$5:$H$5,0,AC$8))+AB81)))</f>
        <v>863.94535743263168</v>
      </c>
      <c r="AD81" s="5" cm="1">
        <f t="array" ref="AD81">IF(AD$8=-1,AE81,IF(AD$8=99,AC81,IF(AD$8=0,INDEX($E81:$I81,0,AD$6),(INDEX($E81:$I81,0,AD$8+1)-INDEX($E81:$I81,0,AD$8))/(INDEX($D$5:$H$5,0,AD$8+1)-INDEX($D$5:$H$5,0,AD$8))+AC81)))</f>
        <v>863.94535743263168</v>
      </c>
      <c r="AE81" s="5" cm="1">
        <f t="array" ref="AE81">IF(AE$8=-1,AF81,IF(AE$8=99,AD81,IF(AE$8=0,INDEX($E81:$I81,0,AE$6),(INDEX($E81:$I81,0,AE$8+1)-INDEX($E81:$I81,0,AE$8))/(INDEX($D$5:$H$5,0,AE$8+1)-INDEX($D$5:$H$5,0,AE$8))+AD81)))</f>
        <v>863.94535743263168</v>
      </c>
      <c r="AF81" s="5" cm="1">
        <f t="array" ref="AF81">IF(AF$8=-1,AG81,IF(AF$8=99,AE81,IF(AF$8=0,INDEX($E81:$I81,0,AF$6),(INDEX($E81:$I81,0,AF$8+1)-INDEX($E81:$I81,0,AF$8))/(INDEX($D$5:$H$5,0,AF$8+1)-INDEX($D$5:$H$5,0,AF$8))+AE81)))</f>
        <v>863.94535743263168</v>
      </c>
      <c r="AG81" s="5" cm="1">
        <f t="array" ref="AG81">IF(AG$8=-1,AH81,IF(AG$8=99,AF81,IF(AG$8=0,INDEX($E81:$I81,0,AG$6),(INDEX($E81:$I81,0,AG$8+1)-INDEX($E81:$I81,0,AG$8))/(INDEX($D$5:$H$5,0,AG$8+1)-INDEX($D$5:$H$5,0,AG$8))+AF81)))</f>
        <v>863.94535743263168</v>
      </c>
      <c r="AH81" s="5" cm="1">
        <f t="array" ref="AH81">IF(AH$8=-1,AI81,IF(AH$8=99,AG81,IF(AH$8=0,INDEX($E81:$I81,0,AH$6),(INDEX($E81:$I81,0,AH$8+1)-INDEX($E81:$I81,0,AH$8))/(INDEX($D$5:$H$5,0,AH$8+1)-INDEX($D$5:$H$5,0,AH$8))+AG81)))</f>
        <v>863.94535743263168</v>
      </c>
      <c r="AI81" s="5" cm="1">
        <f t="array" ref="AI81">IF(AI$8=-1,AJ81,IF(AI$8=99,AH81,IF(AI$8=0,INDEX($E81:$I81,0,AI$6),(INDEX($E81:$I81,0,AI$8+1)-INDEX($E81:$I81,0,AI$8))/(INDEX($D$5:$H$5,0,AI$8+1)-INDEX($D$5:$H$5,0,AI$8))+AH81)))</f>
        <v>863.94535743263168</v>
      </c>
      <c r="AJ81" s="5" cm="1">
        <f t="array" ref="AJ81">IF(AJ$8=-1,AK81,IF(AJ$8=99,AI81,IF(AJ$8=0,INDEX($E81:$I81,0,AJ$6),(INDEX($E81:$I81,0,AJ$8+1)-INDEX($E81:$I81,0,AJ$8))/(INDEX($D$5:$H$5,0,AJ$8+1)-INDEX($D$5:$H$5,0,AJ$8))+AI81)))</f>
        <v>863.94535743263168</v>
      </c>
      <c r="AK81" s="5" cm="1">
        <f t="array" ref="AK81">IF(AK$8=-1,AL81,IF(AK$8=99,AJ81,IF(AK$8=0,INDEX($E81:$I81,0,AK$6),(INDEX($E81:$I81,0,AK$8+1)-INDEX($E81:$I81,0,AK$8))/(INDEX($D$5:$H$5,0,AK$8+1)-INDEX($D$5:$H$5,0,AK$8))+AJ81)))</f>
        <v>863.94535743263168</v>
      </c>
      <c r="AL81" s="5" cm="1">
        <f t="array" ref="AL81">IF(AL$8=-1,AM81,IF(AL$8=99,AK81,IF(AL$8=0,INDEX($E81:$I81,0,AL$6),(INDEX($E81:$I81,0,AL$8+1)-INDEX($E81:$I81,0,AL$8))/(INDEX($D$5:$H$5,0,AL$8+1)-INDEX($D$5:$H$5,0,AL$8))+AK81)))</f>
        <v>863.94535743263168</v>
      </c>
      <c r="AM81" s="5" cm="1">
        <f t="array" ref="AM81">IF(AM$8=-1,AN81,IF(AM$8=99,AL81,IF(AM$8=0,INDEX($E81:$I81,0,AM$6),(INDEX($E81:$I81,0,AM$8+1)-INDEX($E81:$I81,0,AM$8))/(INDEX($D$5:$H$5,0,AM$8+1)-INDEX($D$5:$H$5,0,AM$8))+AL81)))</f>
        <v>863.94535743263168</v>
      </c>
      <c r="AN81" s="5" cm="1">
        <f t="array" ref="AN81">IF(AN$8=-1,AO81,IF(AN$8=99,AM81,IF(AN$8=0,INDEX($E81:$I81,0,AN$6),(INDEX($E81:$I81,0,AN$8+1)-INDEX($E81:$I81,0,AN$8))/(INDEX($D$5:$H$5,0,AN$8+1)-INDEX($D$5:$H$5,0,AN$8))+AM81)))</f>
        <v>863.94535743263168</v>
      </c>
      <c r="AO81" s="5" cm="1">
        <f t="array" ref="AO81">IF(AO$8=-1,AP81,IF(AO$8=99,AN81,IF(AO$8=0,INDEX($E81:$I81,0,AO$6),(INDEX($E81:$I81,0,AO$8+1)-INDEX($E81:$I81,0,AO$8))/(INDEX($D$5:$H$5,0,AO$8+1)-INDEX($D$5:$H$5,0,AO$8))+AN81)))</f>
        <v>863.94535743263168</v>
      </c>
      <c r="AP81" s="5" cm="1">
        <f t="array" ref="AP81">IF(AP$8=-1,AQ81,IF(AP$8=99,AO81,IF(AP$8=0,INDEX($E81:$I81,0,AP$6),(INDEX($E81:$I81,0,AP$8+1)-INDEX($E81:$I81,0,AP$8))/(INDEX($D$5:$H$5,0,AP$8+1)-INDEX($D$5:$H$5,0,AP$8))+AO81)))</f>
        <v>863.94535743263168</v>
      </c>
      <c r="AQ81" s="5" cm="1">
        <f t="array" ref="AQ81">IF(AQ$8=-1,AR81,IF(AQ$8=99,AP81,IF(AQ$8=0,INDEX($E81:$I81,0,AQ$6),(INDEX($E81:$I81,0,AQ$8+1)-INDEX($E81:$I81,0,AQ$8))/(INDEX($D$5:$H$5,0,AQ$8+1)-INDEX($D$5:$H$5,0,AQ$8))+AP81)))</f>
        <v>863.94535743263168</v>
      </c>
      <c r="AR81" s="5" cm="1">
        <f t="array" ref="AR81">IF(AR$8=-1,AS81,IF(AR$8=99,AQ81,IF(AR$8=0,INDEX($E81:$I81,0,AR$6),(INDEX($E81:$I81,0,AR$8+1)-INDEX($E81:$I81,0,AR$8))/(INDEX($D$5:$H$5,0,AR$8+1)-INDEX($D$5:$H$5,0,AR$8))+AQ81)))</f>
        <v>863.94535743263168</v>
      </c>
      <c r="AS81" s="5" cm="1">
        <f t="array" ref="AS81">IF(AS$8=-1,AT81,IF(AS$8=99,AR81,IF(AS$8=0,INDEX($E81:$I81,0,AS$6),(INDEX($E81:$I81,0,AS$8+1)-INDEX($E81:$I81,0,AS$8))/(INDEX($D$5:$H$5,0,AS$8+1)-INDEX($D$5:$H$5,0,AS$8))+AR81)))</f>
        <v>863.94535743263168</v>
      </c>
      <c r="AT81" s="5" cm="1">
        <f t="array" ref="AT81">IF(AT$8=-1,AU81,IF(AT$8=99,AS81,IF(AT$8=0,INDEX($E81:$I81,0,AT$6),(INDEX($E81:$I81,0,AT$8+1)-INDEX($E81:$I81,0,AT$8))/(INDEX($D$5:$H$5,0,AT$8+1)-INDEX($D$5:$H$5,0,AT$8))+AS81)))</f>
        <v>863.94535743263168</v>
      </c>
      <c r="AU81" s="5" cm="1">
        <f t="array" ref="AU81">IF(AU$8=-1,AV81,IF(AU$8=99,AT81,IF(AU$8=0,INDEX($E81:$I81,0,AU$6),(INDEX($E81:$I81,0,AU$8+1)-INDEX($E81:$I81,0,AU$8))/(INDEX($D$5:$H$5,0,AU$8+1)-INDEX($D$5:$H$5,0,AU$8))+AT81)))</f>
        <v>863.94535743263168</v>
      </c>
      <c r="AV81" s="5" cm="1">
        <f t="array" ref="AV81">IF(AV$8=-1,AW81,IF(AV$8=99,AU81,IF(AV$8=0,INDEX($E81:$I81,0,AV$6),(INDEX($E81:$I81,0,AV$8+1)-INDEX($E81:$I81,0,AV$8))/(INDEX($D$5:$H$5,0,AV$8+1)-INDEX($D$5:$H$5,0,AV$8))+AU81)))</f>
        <v>863.94535743263168</v>
      </c>
    </row>
    <row r="82" spans="1:48">
      <c r="A82" t="s">
        <v>16</v>
      </c>
      <c r="B82" s="233" t="s">
        <v>249</v>
      </c>
      <c r="C82" s="75" t="str">
        <f t="shared" si="28"/>
        <v>Commercial - Space Heating</v>
      </c>
      <c r="D82" s="75" t="s">
        <v>75</v>
      </c>
      <c r="E82" s="84">
        <f t="shared" ref="E82:F89" si="31">E71</f>
        <v>59.117764859369188</v>
      </c>
      <c r="F82" s="92">
        <f t="shared" si="31"/>
        <v>82.391305130342559</v>
      </c>
      <c r="G82" s="92">
        <f t="shared" si="29"/>
        <v>82.391305130342559</v>
      </c>
      <c r="H82" s="92">
        <f t="shared" ref="H82:H89" si="32">IF($L$57=-1,G82,((F82-E82)*2/5+E82)*(1+$H$69))</f>
        <v>82.391305130342559</v>
      </c>
      <c r="I82" s="136">
        <f t="shared" si="30"/>
        <v>82.391305130342559</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82.391305130342559</v>
      </c>
      <c r="T82" s="5" cm="1">
        <f t="array" ref="T82">IF(T$8=-1,U82,IF(T$8=99,S82,IF(T$8=0,INDEX($E82:$I82,0,T$6),(INDEX($E82:$I82,0,T$8+1)-INDEX($E82:$I82,0,T$8))/(INDEX($D$5:$H$5,0,T$8+1)-INDEX($D$5:$H$5,0,T$8))+S82)))</f>
        <v>82.391305130342559</v>
      </c>
      <c r="U82" s="5" cm="1">
        <f t="array" ref="U82">IF(U$8=-1,V82,IF(U$8=99,T82,IF(U$8=0,INDEX($E82:$I82,0,U$6),(INDEX($E82:$I82,0,U$8+1)-INDEX($E82:$I82,0,U$8))/(INDEX($D$5:$H$5,0,U$8+1)-INDEX($D$5:$H$5,0,U$8))+T82)))</f>
        <v>82.391305130342559</v>
      </c>
      <c r="V82" s="5" cm="1">
        <f t="array" ref="V82">IF(V$8=-1,W82,IF(V$8=99,U82,IF(V$8=0,INDEX($E82:$I82,0,V$6),(INDEX($E82:$I82,0,V$8+1)-INDEX($E82:$I82,0,V$8))/(INDEX($D$5:$H$5,0,V$8+1)-INDEX($D$5:$H$5,0,V$8))+U82)))</f>
        <v>82.391305130342559</v>
      </c>
      <c r="W82" s="5" cm="1">
        <f t="array" ref="W82">IF(W$8=-1,X82,IF(W$8=99,V82,IF(W$8=0,INDEX($E82:$I82,0,W$6),(INDEX($E82:$I82,0,W$8+1)-INDEX($E82:$I82,0,W$8))/(INDEX($D$5:$H$5,0,W$8+1)-INDEX($D$5:$H$5,0,W$8))+V82)))</f>
        <v>82.391305130342559</v>
      </c>
      <c r="X82" s="5" cm="1">
        <f t="array" ref="X82">IF(X$8=-1,Y82,IF(X$8=99,W82,IF(X$8=0,INDEX($E82:$I82,0,X$6),(INDEX($E82:$I82,0,X$8+1)-INDEX($E82:$I82,0,X$8))/(INDEX($D$5:$H$5,0,X$8+1)-INDEX($D$5:$H$5,0,X$8))+W82)))</f>
        <v>82.391305130342559</v>
      </c>
      <c r="Y82" s="5" cm="1">
        <f t="array" ref="Y82">IF(Y$8=-1,Z82,IF(Y$8=99,X82,IF(Y$8=0,INDEX($E82:$I82,0,Y$6),(INDEX($E82:$I82,0,Y$8+1)-INDEX($E82:$I82,0,Y$8))/(INDEX($D$5:$H$5,0,Y$8+1)-INDEX($D$5:$H$5,0,Y$8))+X82)))</f>
        <v>82.391305130342559</v>
      </c>
      <c r="Z82" s="5" cm="1">
        <f t="array" ref="Z82">IF(Z$8=-1,AA82,IF(Z$8=99,Y82,IF(Z$8=0,INDEX($E82:$I82,0,Z$6),(INDEX($E82:$I82,0,Z$8+1)-INDEX($E82:$I82,0,Z$8))/(INDEX($D$5:$H$5,0,Z$8+1)-INDEX($D$5:$H$5,0,Z$8))+Y82)))</f>
        <v>82.391305130342559</v>
      </c>
      <c r="AA82" s="5" cm="1">
        <f t="array" ref="AA82">IF(AA$8=-1,AB82,IF(AA$8=99,Z82,IF(AA$8=0,INDEX($E82:$I82,0,AA$6),(INDEX($E82:$I82,0,AA$8+1)-INDEX($E82:$I82,0,AA$8))/(INDEX($D$5:$H$5,0,AA$8+1)-INDEX($D$5:$H$5,0,AA$8))+Z82)))</f>
        <v>82.391305130342559</v>
      </c>
      <c r="AB82" s="5" cm="1">
        <f t="array" ref="AB82">IF(AB$8=-1,AC82,IF(AB$8=99,AA82,IF(AB$8=0,INDEX($E82:$I82,0,AB$6),(INDEX($E82:$I82,0,AB$8+1)-INDEX($E82:$I82,0,AB$8))/(INDEX($D$5:$H$5,0,AB$8+1)-INDEX($D$5:$H$5,0,AB$8))+AA82)))</f>
        <v>82.391305130342559</v>
      </c>
      <c r="AC82" s="5" cm="1">
        <f t="array" ref="AC82">IF(AC$8=-1,AD82,IF(AC$8=99,AB82,IF(AC$8=0,INDEX($E82:$I82,0,AC$6),(INDEX($E82:$I82,0,AC$8+1)-INDEX($E82:$I82,0,AC$8))/(INDEX($D$5:$H$5,0,AC$8+1)-INDEX($D$5:$H$5,0,AC$8))+AB82)))</f>
        <v>82.391305130342559</v>
      </c>
      <c r="AD82" s="5" cm="1">
        <f t="array" ref="AD82">IF(AD$8=-1,AE82,IF(AD$8=99,AC82,IF(AD$8=0,INDEX($E82:$I82,0,AD$6),(INDEX($E82:$I82,0,AD$8+1)-INDEX($E82:$I82,0,AD$8))/(INDEX($D$5:$H$5,0,AD$8+1)-INDEX($D$5:$H$5,0,AD$8))+AC82)))</f>
        <v>82.391305130342559</v>
      </c>
      <c r="AE82" s="5" cm="1">
        <f t="array" ref="AE82">IF(AE$8=-1,AF82,IF(AE$8=99,AD82,IF(AE$8=0,INDEX($E82:$I82,0,AE$6),(INDEX($E82:$I82,0,AE$8+1)-INDEX($E82:$I82,0,AE$8))/(INDEX($D$5:$H$5,0,AE$8+1)-INDEX($D$5:$H$5,0,AE$8))+AD82)))</f>
        <v>82.391305130342559</v>
      </c>
      <c r="AF82" s="5" cm="1">
        <f t="array" ref="AF82">IF(AF$8=-1,AG82,IF(AF$8=99,AE82,IF(AF$8=0,INDEX($E82:$I82,0,AF$6),(INDEX($E82:$I82,0,AF$8+1)-INDEX($E82:$I82,0,AF$8))/(INDEX($D$5:$H$5,0,AF$8+1)-INDEX($D$5:$H$5,0,AF$8))+AE82)))</f>
        <v>82.391305130342559</v>
      </c>
      <c r="AG82" s="5" cm="1">
        <f t="array" ref="AG82">IF(AG$8=-1,AH82,IF(AG$8=99,AF82,IF(AG$8=0,INDEX($E82:$I82,0,AG$6),(INDEX($E82:$I82,0,AG$8+1)-INDEX($E82:$I82,0,AG$8))/(INDEX($D$5:$H$5,0,AG$8+1)-INDEX($D$5:$H$5,0,AG$8))+AF82)))</f>
        <v>82.391305130342559</v>
      </c>
      <c r="AH82" s="5" cm="1">
        <f t="array" ref="AH82">IF(AH$8=-1,AI82,IF(AH$8=99,AG82,IF(AH$8=0,INDEX($E82:$I82,0,AH$6),(INDEX($E82:$I82,0,AH$8+1)-INDEX($E82:$I82,0,AH$8))/(INDEX($D$5:$H$5,0,AH$8+1)-INDEX($D$5:$H$5,0,AH$8))+AG82)))</f>
        <v>82.391305130342559</v>
      </c>
      <c r="AI82" s="5" cm="1">
        <f t="array" ref="AI82">IF(AI$8=-1,AJ82,IF(AI$8=99,AH82,IF(AI$8=0,INDEX($E82:$I82,0,AI$6),(INDEX($E82:$I82,0,AI$8+1)-INDEX($E82:$I82,0,AI$8))/(INDEX($D$5:$H$5,0,AI$8+1)-INDEX($D$5:$H$5,0,AI$8))+AH82)))</f>
        <v>82.391305130342559</v>
      </c>
      <c r="AJ82" s="5" cm="1">
        <f t="array" ref="AJ82">IF(AJ$8=-1,AK82,IF(AJ$8=99,AI82,IF(AJ$8=0,INDEX($E82:$I82,0,AJ$6),(INDEX($E82:$I82,0,AJ$8+1)-INDEX($E82:$I82,0,AJ$8))/(INDEX($D$5:$H$5,0,AJ$8+1)-INDEX($D$5:$H$5,0,AJ$8))+AI82)))</f>
        <v>82.391305130342559</v>
      </c>
      <c r="AK82" s="5" cm="1">
        <f t="array" ref="AK82">IF(AK$8=-1,AL82,IF(AK$8=99,AJ82,IF(AK$8=0,INDEX($E82:$I82,0,AK$6),(INDEX($E82:$I82,0,AK$8+1)-INDEX($E82:$I82,0,AK$8))/(INDEX($D$5:$H$5,0,AK$8+1)-INDEX($D$5:$H$5,0,AK$8))+AJ82)))</f>
        <v>82.391305130342559</v>
      </c>
      <c r="AL82" s="5" cm="1">
        <f t="array" ref="AL82">IF(AL$8=-1,AM82,IF(AL$8=99,AK82,IF(AL$8=0,INDEX($E82:$I82,0,AL$6),(INDEX($E82:$I82,0,AL$8+1)-INDEX($E82:$I82,0,AL$8))/(INDEX($D$5:$H$5,0,AL$8+1)-INDEX($D$5:$H$5,0,AL$8))+AK82)))</f>
        <v>82.391305130342559</v>
      </c>
      <c r="AM82" s="5" cm="1">
        <f t="array" ref="AM82">IF(AM$8=-1,AN82,IF(AM$8=99,AL82,IF(AM$8=0,INDEX($E82:$I82,0,AM$6),(INDEX($E82:$I82,0,AM$8+1)-INDEX($E82:$I82,0,AM$8))/(INDEX($D$5:$H$5,0,AM$8+1)-INDEX($D$5:$H$5,0,AM$8))+AL82)))</f>
        <v>82.391305130342559</v>
      </c>
      <c r="AN82" s="5" cm="1">
        <f t="array" ref="AN82">IF(AN$8=-1,AO82,IF(AN$8=99,AM82,IF(AN$8=0,INDEX($E82:$I82,0,AN$6),(INDEX($E82:$I82,0,AN$8+1)-INDEX($E82:$I82,0,AN$8))/(INDEX($D$5:$H$5,0,AN$8+1)-INDEX($D$5:$H$5,0,AN$8))+AM82)))</f>
        <v>82.391305130342559</v>
      </c>
      <c r="AO82" s="5" cm="1">
        <f t="array" ref="AO82">IF(AO$8=-1,AP82,IF(AO$8=99,AN82,IF(AO$8=0,INDEX($E82:$I82,0,AO$6),(INDEX($E82:$I82,0,AO$8+1)-INDEX($E82:$I82,0,AO$8))/(INDEX($D$5:$H$5,0,AO$8+1)-INDEX($D$5:$H$5,0,AO$8))+AN82)))</f>
        <v>82.391305130342559</v>
      </c>
      <c r="AP82" s="5" cm="1">
        <f t="array" ref="AP82">IF(AP$8=-1,AQ82,IF(AP$8=99,AO82,IF(AP$8=0,INDEX($E82:$I82,0,AP$6),(INDEX($E82:$I82,0,AP$8+1)-INDEX($E82:$I82,0,AP$8))/(INDEX($D$5:$H$5,0,AP$8+1)-INDEX($D$5:$H$5,0,AP$8))+AO82)))</f>
        <v>82.391305130342559</v>
      </c>
      <c r="AQ82" s="5" cm="1">
        <f t="array" ref="AQ82">IF(AQ$8=-1,AR82,IF(AQ$8=99,AP82,IF(AQ$8=0,INDEX($E82:$I82,0,AQ$6),(INDEX($E82:$I82,0,AQ$8+1)-INDEX($E82:$I82,0,AQ$8))/(INDEX($D$5:$H$5,0,AQ$8+1)-INDEX($D$5:$H$5,0,AQ$8))+AP82)))</f>
        <v>82.391305130342559</v>
      </c>
      <c r="AR82" s="5" cm="1">
        <f t="array" ref="AR82">IF(AR$8=-1,AS82,IF(AR$8=99,AQ82,IF(AR$8=0,INDEX($E82:$I82,0,AR$6),(INDEX($E82:$I82,0,AR$8+1)-INDEX($E82:$I82,0,AR$8))/(INDEX($D$5:$H$5,0,AR$8+1)-INDEX($D$5:$H$5,0,AR$8))+AQ82)))</f>
        <v>82.391305130342559</v>
      </c>
      <c r="AS82" s="5" cm="1">
        <f t="array" ref="AS82">IF(AS$8=-1,AT82,IF(AS$8=99,AR82,IF(AS$8=0,INDEX($E82:$I82,0,AS$6),(INDEX($E82:$I82,0,AS$8+1)-INDEX($E82:$I82,0,AS$8))/(INDEX($D$5:$H$5,0,AS$8+1)-INDEX($D$5:$H$5,0,AS$8))+AR82)))</f>
        <v>82.391305130342559</v>
      </c>
      <c r="AT82" s="5" cm="1">
        <f t="array" ref="AT82">IF(AT$8=-1,AU82,IF(AT$8=99,AS82,IF(AT$8=0,INDEX($E82:$I82,0,AT$6),(INDEX($E82:$I82,0,AT$8+1)-INDEX($E82:$I82,0,AT$8))/(INDEX($D$5:$H$5,0,AT$8+1)-INDEX($D$5:$H$5,0,AT$8))+AS82)))</f>
        <v>82.391305130342559</v>
      </c>
      <c r="AU82" s="5" cm="1">
        <f t="array" ref="AU82">IF(AU$8=-1,AV82,IF(AU$8=99,AT82,IF(AU$8=0,INDEX($E82:$I82,0,AU$6),(INDEX($E82:$I82,0,AU$8+1)-INDEX($E82:$I82,0,AU$8))/(INDEX($D$5:$H$5,0,AU$8+1)-INDEX($D$5:$H$5,0,AU$8))+AT82)))</f>
        <v>82.391305130342559</v>
      </c>
      <c r="AV82" s="5" cm="1">
        <f t="array" ref="AV82">IF(AV$8=-1,AW82,IF(AV$8=99,AU82,IF(AV$8=0,INDEX($E82:$I82,0,AV$6),(INDEX($E82:$I82,0,AV$8+1)-INDEX($E82:$I82,0,AV$8))/(INDEX($D$5:$H$5,0,AV$8+1)-INDEX($D$5:$H$5,0,AV$8))+AU82)))</f>
        <v>82.391305130342559</v>
      </c>
    </row>
    <row r="83" spans="1:48">
      <c r="A83" t="s">
        <v>16</v>
      </c>
      <c r="B83" s="233" t="s">
        <v>250</v>
      </c>
      <c r="C83" s="75" t="str">
        <f t="shared" si="28"/>
        <v>Commercial - Cooking</v>
      </c>
      <c r="D83" s="75" t="s">
        <v>75</v>
      </c>
      <c r="E83" s="84">
        <f t="shared" si="31"/>
        <v>74.498085701673531</v>
      </c>
      <c r="F83" s="92">
        <f t="shared" si="31"/>
        <v>59.276589186426349</v>
      </c>
      <c r="G83" s="92">
        <f t="shared" si="29"/>
        <v>59.276589186426349</v>
      </c>
      <c r="H83" s="92">
        <f t="shared" si="32"/>
        <v>59.276589186426349</v>
      </c>
      <c r="I83" s="136">
        <f t="shared" si="30"/>
        <v>59.276589186426349</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59.276589186426349</v>
      </c>
      <c r="T83" s="5" cm="1">
        <f t="array" ref="T83">IF(T$8=-1,U83,IF(T$8=99,S83,IF(T$8=0,INDEX($E83:$I83,0,T$6),(INDEX($E83:$I83,0,T$8+1)-INDEX($E83:$I83,0,T$8))/(INDEX($D$5:$H$5,0,T$8+1)-INDEX($D$5:$H$5,0,T$8))+S83)))</f>
        <v>59.276589186426349</v>
      </c>
      <c r="U83" s="5" cm="1">
        <f t="array" ref="U83">IF(U$8=-1,V83,IF(U$8=99,T83,IF(U$8=0,INDEX($E83:$I83,0,U$6),(INDEX($E83:$I83,0,U$8+1)-INDEX($E83:$I83,0,U$8))/(INDEX($D$5:$H$5,0,U$8+1)-INDEX($D$5:$H$5,0,U$8))+T83)))</f>
        <v>59.276589186426349</v>
      </c>
      <c r="V83" s="5" cm="1">
        <f t="array" ref="V83">IF(V$8=-1,W83,IF(V$8=99,U83,IF(V$8=0,INDEX($E83:$I83,0,V$6),(INDEX($E83:$I83,0,V$8+1)-INDEX($E83:$I83,0,V$8))/(INDEX($D$5:$H$5,0,V$8+1)-INDEX($D$5:$H$5,0,V$8))+U83)))</f>
        <v>59.276589186426349</v>
      </c>
      <c r="W83" s="5" cm="1">
        <f t="array" ref="W83">IF(W$8=-1,X83,IF(W$8=99,V83,IF(W$8=0,INDEX($E83:$I83,0,W$6),(INDEX($E83:$I83,0,W$8+1)-INDEX($E83:$I83,0,W$8))/(INDEX($D$5:$H$5,0,W$8+1)-INDEX($D$5:$H$5,0,W$8))+V83)))</f>
        <v>59.276589186426349</v>
      </c>
      <c r="X83" s="5" cm="1">
        <f t="array" ref="X83">IF(X$8=-1,Y83,IF(X$8=99,W83,IF(X$8=0,INDEX($E83:$I83,0,X$6),(INDEX($E83:$I83,0,X$8+1)-INDEX($E83:$I83,0,X$8))/(INDEX($D$5:$H$5,0,X$8+1)-INDEX($D$5:$H$5,0,X$8))+W83)))</f>
        <v>59.276589186426349</v>
      </c>
      <c r="Y83" s="5" cm="1">
        <f t="array" ref="Y83">IF(Y$8=-1,Z83,IF(Y$8=99,X83,IF(Y$8=0,INDEX($E83:$I83,0,Y$6),(INDEX($E83:$I83,0,Y$8+1)-INDEX($E83:$I83,0,Y$8))/(INDEX($D$5:$H$5,0,Y$8+1)-INDEX($D$5:$H$5,0,Y$8))+X83)))</f>
        <v>59.276589186426349</v>
      </c>
      <c r="Z83" s="5" cm="1">
        <f t="array" ref="Z83">IF(Z$8=-1,AA83,IF(Z$8=99,Y83,IF(Z$8=0,INDEX($E83:$I83,0,Z$6),(INDEX($E83:$I83,0,Z$8+1)-INDEX($E83:$I83,0,Z$8))/(INDEX($D$5:$H$5,0,Z$8+1)-INDEX($D$5:$H$5,0,Z$8))+Y83)))</f>
        <v>59.276589186426349</v>
      </c>
      <c r="AA83" s="5" cm="1">
        <f t="array" ref="AA83">IF(AA$8=-1,AB83,IF(AA$8=99,Z83,IF(AA$8=0,INDEX($E83:$I83,0,AA$6),(INDEX($E83:$I83,0,AA$8+1)-INDEX($E83:$I83,0,AA$8))/(INDEX($D$5:$H$5,0,AA$8+1)-INDEX($D$5:$H$5,0,AA$8))+Z83)))</f>
        <v>59.276589186426349</v>
      </c>
      <c r="AB83" s="5" cm="1">
        <f t="array" ref="AB83">IF(AB$8=-1,AC83,IF(AB$8=99,AA83,IF(AB$8=0,INDEX($E83:$I83,0,AB$6),(INDEX($E83:$I83,0,AB$8+1)-INDEX($E83:$I83,0,AB$8))/(INDEX($D$5:$H$5,0,AB$8+1)-INDEX($D$5:$H$5,0,AB$8))+AA83)))</f>
        <v>59.276589186426349</v>
      </c>
      <c r="AC83" s="5" cm="1">
        <f t="array" ref="AC83">IF(AC$8=-1,AD83,IF(AC$8=99,AB83,IF(AC$8=0,INDEX($E83:$I83,0,AC$6),(INDEX($E83:$I83,0,AC$8+1)-INDEX($E83:$I83,0,AC$8))/(INDEX($D$5:$H$5,0,AC$8+1)-INDEX($D$5:$H$5,0,AC$8))+AB83)))</f>
        <v>59.276589186426349</v>
      </c>
      <c r="AD83" s="5" cm="1">
        <f t="array" ref="AD83">IF(AD$8=-1,AE83,IF(AD$8=99,AC83,IF(AD$8=0,INDEX($E83:$I83,0,AD$6),(INDEX($E83:$I83,0,AD$8+1)-INDEX($E83:$I83,0,AD$8))/(INDEX($D$5:$H$5,0,AD$8+1)-INDEX($D$5:$H$5,0,AD$8))+AC83)))</f>
        <v>59.276589186426349</v>
      </c>
      <c r="AE83" s="5" cm="1">
        <f t="array" ref="AE83">IF(AE$8=-1,AF83,IF(AE$8=99,AD83,IF(AE$8=0,INDEX($E83:$I83,0,AE$6),(INDEX($E83:$I83,0,AE$8+1)-INDEX($E83:$I83,0,AE$8))/(INDEX($D$5:$H$5,0,AE$8+1)-INDEX($D$5:$H$5,0,AE$8))+AD83)))</f>
        <v>59.276589186426349</v>
      </c>
      <c r="AF83" s="5" cm="1">
        <f t="array" ref="AF83">IF(AF$8=-1,AG83,IF(AF$8=99,AE83,IF(AF$8=0,INDEX($E83:$I83,0,AF$6),(INDEX($E83:$I83,0,AF$8+1)-INDEX($E83:$I83,0,AF$8))/(INDEX($D$5:$H$5,0,AF$8+1)-INDEX($D$5:$H$5,0,AF$8))+AE83)))</f>
        <v>59.276589186426349</v>
      </c>
      <c r="AG83" s="5" cm="1">
        <f t="array" ref="AG83">IF(AG$8=-1,AH83,IF(AG$8=99,AF83,IF(AG$8=0,INDEX($E83:$I83,0,AG$6),(INDEX($E83:$I83,0,AG$8+1)-INDEX($E83:$I83,0,AG$8))/(INDEX($D$5:$H$5,0,AG$8+1)-INDEX($D$5:$H$5,0,AG$8))+AF83)))</f>
        <v>59.276589186426349</v>
      </c>
      <c r="AH83" s="5" cm="1">
        <f t="array" ref="AH83">IF(AH$8=-1,AI83,IF(AH$8=99,AG83,IF(AH$8=0,INDEX($E83:$I83,0,AH$6),(INDEX($E83:$I83,0,AH$8+1)-INDEX($E83:$I83,0,AH$8))/(INDEX($D$5:$H$5,0,AH$8+1)-INDEX($D$5:$H$5,0,AH$8))+AG83)))</f>
        <v>59.276589186426349</v>
      </c>
      <c r="AI83" s="5" cm="1">
        <f t="array" ref="AI83">IF(AI$8=-1,AJ83,IF(AI$8=99,AH83,IF(AI$8=0,INDEX($E83:$I83,0,AI$6),(INDEX($E83:$I83,0,AI$8+1)-INDEX($E83:$I83,0,AI$8))/(INDEX($D$5:$H$5,0,AI$8+1)-INDEX($D$5:$H$5,0,AI$8))+AH83)))</f>
        <v>59.276589186426349</v>
      </c>
      <c r="AJ83" s="5" cm="1">
        <f t="array" ref="AJ83">IF(AJ$8=-1,AK83,IF(AJ$8=99,AI83,IF(AJ$8=0,INDEX($E83:$I83,0,AJ$6),(INDEX($E83:$I83,0,AJ$8+1)-INDEX($E83:$I83,0,AJ$8))/(INDEX($D$5:$H$5,0,AJ$8+1)-INDEX($D$5:$H$5,0,AJ$8))+AI83)))</f>
        <v>59.276589186426349</v>
      </c>
      <c r="AK83" s="5" cm="1">
        <f t="array" ref="AK83">IF(AK$8=-1,AL83,IF(AK$8=99,AJ83,IF(AK$8=0,INDEX($E83:$I83,0,AK$6),(INDEX($E83:$I83,0,AK$8+1)-INDEX($E83:$I83,0,AK$8))/(INDEX($D$5:$H$5,0,AK$8+1)-INDEX($D$5:$H$5,0,AK$8))+AJ83)))</f>
        <v>59.276589186426349</v>
      </c>
      <c r="AL83" s="5" cm="1">
        <f t="array" ref="AL83">IF(AL$8=-1,AM83,IF(AL$8=99,AK83,IF(AL$8=0,INDEX($E83:$I83,0,AL$6),(INDEX($E83:$I83,0,AL$8+1)-INDEX($E83:$I83,0,AL$8))/(INDEX($D$5:$H$5,0,AL$8+1)-INDEX($D$5:$H$5,0,AL$8))+AK83)))</f>
        <v>59.276589186426349</v>
      </c>
      <c r="AM83" s="5" cm="1">
        <f t="array" ref="AM83">IF(AM$8=-1,AN83,IF(AM$8=99,AL83,IF(AM$8=0,INDEX($E83:$I83,0,AM$6),(INDEX($E83:$I83,0,AM$8+1)-INDEX($E83:$I83,0,AM$8))/(INDEX($D$5:$H$5,0,AM$8+1)-INDEX($D$5:$H$5,0,AM$8))+AL83)))</f>
        <v>59.276589186426349</v>
      </c>
      <c r="AN83" s="5" cm="1">
        <f t="array" ref="AN83">IF(AN$8=-1,AO83,IF(AN$8=99,AM83,IF(AN$8=0,INDEX($E83:$I83,0,AN$6),(INDEX($E83:$I83,0,AN$8+1)-INDEX($E83:$I83,0,AN$8))/(INDEX($D$5:$H$5,0,AN$8+1)-INDEX($D$5:$H$5,0,AN$8))+AM83)))</f>
        <v>59.276589186426349</v>
      </c>
      <c r="AO83" s="5" cm="1">
        <f t="array" ref="AO83">IF(AO$8=-1,AP83,IF(AO$8=99,AN83,IF(AO$8=0,INDEX($E83:$I83,0,AO$6),(INDEX($E83:$I83,0,AO$8+1)-INDEX($E83:$I83,0,AO$8))/(INDEX($D$5:$H$5,0,AO$8+1)-INDEX($D$5:$H$5,0,AO$8))+AN83)))</f>
        <v>59.276589186426349</v>
      </c>
      <c r="AP83" s="5" cm="1">
        <f t="array" ref="AP83">IF(AP$8=-1,AQ83,IF(AP$8=99,AO83,IF(AP$8=0,INDEX($E83:$I83,0,AP$6),(INDEX($E83:$I83,0,AP$8+1)-INDEX($E83:$I83,0,AP$8))/(INDEX($D$5:$H$5,0,AP$8+1)-INDEX($D$5:$H$5,0,AP$8))+AO83)))</f>
        <v>59.276589186426349</v>
      </c>
      <c r="AQ83" s="5" cm="1">
        <f t="array" ref="AQ83">IF(AQ$8=-1,AR83,IF(AQ$8=99,AP83,IF(AQ$8=0,INDEX($E83:$I83,0,AQ$6),(INDEX($E83:$I83,0,AQ$8+1)-INDEX($E83:$I83,0,AQ$8))/(INDEX($D$5:$H$5,0,AQ$8+1)-INDEX($D$5:$H$5,0,AQ$8))+AP83)))</f>
        <v>59.276589186426349</v>
      </c>
      <c r="AR83" s="5" cm="1">
        <f t="array" ref="AR83">IF(AR$8=-1,AS83,IF(AR$8=99,AQ83,IF(AR$8=0,INDEX($E83:$I83,0,AR$6),(INDEX($E83:$I83,0,AR$8+1)-INDEX($E83:$I83,0,AR$8))/(INDEX($D$5:$H$5,0,AR$8+1)-INDEX($D$5:$H$5,0,AR$8))+AQ83)))</f>
        <v>59.276589186426349</v>
      </c>
      <c r="AS83" s="5" cm="1">
        <f t="array" ref="AS83">IF(AS$8=-1,AT83,IF(AS$8=99,AR83,IF(AS$8=0,INDEX($E83:$I83,0,AS$6),(INDEX($E83:$I83,0,AS$8+1)-INDEX($E83:$I83,0,AS$8))/(INDEX($D$5:$H$5,0,AS$8+1)-INDEX($D$5:$H$5,0,AS$8))+AR83)))</f>
        <v>59.276589186426349</v>
      </c>
      <c r="AT83" s="5" cm="1">
        <f t="array" ref="AT83">IF(AT$8=-1,AU83,IF(AT$8=99,AS83,IF(AT$8=0,INDEX($E83:$I83,0,AT$6),(INDEX($E83:$I83,0,AT$8+1)-INDEX($E83:$I83,0,AT$8))/(INDEX($D$5:$H$5,0,AT$8+1)-INDEX($D$5:$H$5,0,AT$8))+AS83)))</f>
        <v>59.276589186426349</v>
      </c>
      <c r="AU83" s="5" cm="1">
        <f t="array" ref="AU83">IF(AU$8=-1,AV83,IF(AU$8=99,AT83,IF(AU$8=0,INDEX($E83:$I83,0,AU$6),(INDEX($E83:$I83,0,AU$8+1)-INDEX($E83:$I83,0,AU$8))/(INDEX($D$5:$H$5,0,AU$8+1)-INDEX($D$5:$H$5,0,AU$8))+AT83)))</f>
        <v>59.276589186426349</v>
      </c>
      <c r="AV83" s="5" cm="1">
        <f t="array" ref="AV83">IF(AV$8=-1,AW83,IF(AV$8=99,AU83,IF(AV$8=0,INDEX($E83:$I83,0,AV$6),(INDEX($E83:$I83,0,AV$8+1)-INDEX($E83:$I83,0,AV$8))/(INDEX($D$5:$H$5,0,AV$8+1)-INDEX($D$5:$H$5,0,AV$8))+AU83)))</f>
        <v>59.276589186426349</v>
      </c>
    </row>
    <row r="84" spans="1:48">
      <c r="A84" t="s">
        <v>16</v>
      </c>
      <c r="B84" s="233" t="s">
        <v>251</v>
      </c>
      <c r="C84" s="75" t="str">
        <f t="shared" si="28"/>
        <v>Commercial - Lighting</v>
      </c>
      <c r="D84" s="75" t="s">
        <v>75</v>
      </c>
      <c r="E84" s="84">
        <f t="shared" si="31"/>
        <v>915.10615144128838</v>
      </c>
      <c r="F84" s="92">
        <f t="shared" si="31"/>
        <v>751.83194786180138</v>
      </c>
      <c r="G84" s="92">
        <f t="shared" si="29"/>
        <v>751.83194786180138</v>
      </c>
      <c r="H84" s="92">
        <f t="shared" si="32"/>
        <v>751.83194786180138</v>
      </c>
      <c r="I84" s="136">
        <f t="shared" si="30"/>
        <v>751.83194786180138</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751.83194786180138</v>
      </c>
      <c r="T84" s="5" cm="1">
        <f t="array" ref="T84">IF(T$8=-1,U84,IF(T$8=99,S84,IF(T$8=0,INDEX($E84:$I84,0,T$6),(INDEX($E84:$I84,0,T$8+1)-INDEX($E84:$I84,0,T$8))/(INDEX($D$5:$H$5,0,T$8+1)-INDEX($D$5:$H$5,0,T$8))+S84)))</f>
        <v>751.83194786180138</v>
      </c>
      <c r="U84" s="5" cm="1">
        <f t="array" ref="U84">IF(U$8=-1,V84,IF(U$8=99,T84,IF(U$8=0,INDEX($E84:$I84,0,U$6),(INDEX($E84:$I84,0,U$8+1)-INDEX($E84:$I84,0,U$8))/(INDEX($D$5:$H$5,0,U$8+1)-INDEX($D$5:$H$5,0,U$8))+T84)))</f>
        <v>751.83194786180138</v>
      </c>
      <c r="V84" s="5" cm="1">
        <f t="array" ref="V84">IF(V$8=-1,W84,IF(V$8=99,U84,IF(V$8=0,INDEX($E84:$I84,0,V$6),(INDEX($E84:$I84,0,V$8+1)-INDEX($E84:$I84,0,V$8))/(INDEX($D$5:$H$5,0,V$8+1)-INDEX($D$5:$H$5,0,V$8))+U84)))</f>
        <v>751.83194786180138</v>
      </c>
      <c r="W84" s="5" cm="1">
        <f t="array" ref="W84">IF(W$8=-1,X84,IF(W$8=99,V84,IF(W$8=0,INDEX($E84:$I84,0,W$6),(INDEX($E84:$I84,0,W$8+1)-INDEX($E84:$I84,0,W$8))/(INDEX($D$5:$H$5,0,W$8+1)-INDEX($D$5:$H$5,0,W$8))+V84)))</f>
        <v>751.83194786180138</v>
      </c>
      <c r="X84" s="5" cm="1">
        <f t="array" ref="X84">IF(X$8=-1,Y84,IF(X$8=99,W84,IF(X$8=0,INDEX($E84:$I84,0,X$6),(INDEX($E84:$I84,0,X$8+1)-INDEX($E84:$I84,0,X$8))/(INDEX($D$5:$H$5,0,X$8+1)-INDEX($D$5:$H$5,0,X$8))+W84)))</f>
        <v>751.83194786180138</v>
      </c>
      <c r="Y84" s="5" cm="1">
        <f t="array" ref="Y84">IF(Y$8=-1,Z84,IF(Y$8=99,X84,IF(Y$8=0,INDEX($E84:$I84,0,Y$6),(INDEX($E84:$I84,0,Y$8+1)-INDEX($E84:$I84,0,Y$8))/(INDEX($D$5:$H$5,0,Y$8+1)-INDEX($D$5:$H$5,0,Y$8))+X84)))</f>
        <v>751.83194786180138</v>
      </c>
      <c r="Z84" s="5" cm="1">
        <f t="array" ref="Z84">IF(Z$8=-1,AA84,IF(Z$8=99,Y84,IF(Z$8=0,INDEX($E84:$I84,0,Z$6),(INDEX($E84:$I84,0,Z$8+1)-INDEX($E84:$I84,0,Z$8))/(INDEX($D$5:$H$5,0,Z$8+1)-INDEX($D$5:$H$5,0,Z$8))+Y84)))</f>
        <v>751.83194786180138</v>
      </c>
      <c r="AA84" s="5" cm="1">
        <f t="array" ref="AA84">IF(AA$8=-1,AB84,IF(AA$8=99,Z84,IF(AA$8=0,INDEX($E84:$I84,0,AA$6),(INDEX($E84:$I84,0,AA$8+1)-INDEX($E84:$I84,0,AA$8))/(INDEX($D$5:$H$5,0,AA$8+1)-INDEX($D$5:$H$5,0,AA$8))+Z84)))</f>
        <v>751.83194786180138</v>
      </c>
      <c r="AB84" s="5" cm="1">
        <f t="array" ref="AB84">IF(AB$8=-1,AC84,IF(AB$8=99,AA84,IF(AB$8=0,INDEX($E84:$I84,0,AB$6),(INDEX($E84:$I84,0,AB$8+1)-INDEX($E84:$I84,0,AB$8))/(INDEX($D$5:$H$5,0,AB$8+1)-INDEX($D$5:$H$5,0,AB$8))+AA84)))</f>
        <v>751.83194786180138</v>
      </c>
      <c r="AC84" s="5" cm="1">
        <f t="array" ref="AC84">IF(AC$8=-1,AD84,IF(AC$8=99,AB84,IF(AC$8=0,INDEX($E84:$I84,0,AC$6),(INDEX($E84:$I84,0,AC$8+1)-INDEX($E84:$I84,0,AC$8))/(INDEX($D$5:$H$5,0,AC$8+1)-INDEX($D$5:$H$5,0,AC$8))+AB84)))</f>
        <v>751.83194786180138</v>
      </c>
      <c r="AD84" s="5" cm="1">
        <f t="array" ref="AD84">IF(AD$8=-1,AE84,IF(AD$8=99,AC84,IF(AD$8=0,INDEX($E84:$I84,0,AD$6),(INDEX($E84:$I84,0,AD$8+1)-INDEX($E84:$I84,0,AD$8))/(INDEX($D$5:$H$5,0,AD$8+1)-INDEX($D$5:$H$5,0,AD$8))+AC84)))</f>
        <v>751.83194786180138</v>
      </c>
      <c r="AE84" s="5" cm="1">
        <f t="array" ref="AE84">IF(AE$8=-1,AF84,IF(AE$8=99,AD84,IF(AE$8=0,INDEX($E84:$I84,0,AE$6),(INDEX($E84:$I84,0,AE$8+1)-INDEX($E84:$I84,0,AE$8))/(INDEX($D$5:$H$5,0,AE$8+1)-INDEX($D$5:$H$5,0,AE$8))+AD84)))</f>
        <v>751.83194786180138</v>
      </c>
      <c r="AF84" s="5" cm="1">
        <f t="array" ref="AF84">IF(AF$8=-1,AG84,IF(AF$8=99,AE84,IF(AF$8=0,INDEX($E84:$I84,0,AF$6),(INDEX($E84:$I84,0,AF$8+1)-INDEX($E84:$I84,0,AF$8))/(INDEX($D$5:$H$5,0,AF$8+1)-INDEX($D$5:$H$5,0,AF$8))+AE84)))</f>
        <v>751.83194786180138</v>
      </c>
      <c r="AG84" s="5" cm="1">
        <f t="array" ref="AG84">IF(AG$8=-1,AH84,IF(AG$8=99,AF84,IF(AG$8=0,INDEX($E84:$I84,0,AG$6),(INDEX($E84:$I84,0,AG$8+1)-INDEX($E84:$I84,0,AG$8))/(INDEX($D$5:$H$5,0,AG$8+1)-INDEX($D$5:$H$5,0,AG$8))+AF84)))</f>
        <v>751.83194786180138</v>
      </c>
      <c r="AH84" s="5" cm="1">
        <f t="array" ref="AH84">IF(AH$8=-1,AI84,IF(AH$8=99,AG84,IF(AH$8=0,INDEX($E84:$I84,0,AH$6),(INDEX($E84:$I84,0,AH$8+1)-INDEX($E84:$I84,0,AH$8))/(INDEX($D$5:$H$5,0,AH$8+1)-INDEX($D$5:$H$5,0,AH$8))+AG84)))</f>
        <v>751.83194786180138</v>
      </c>
      <c r="AI84" s="5" cm="1">
        <f t="array" ref="AI84">IF(AI$8=-1,AJ84,IF(AI$8=99,AH84,IF(AI$8=0,INDEX($E84:$I84,0,AI$6),(INDEX($E84:$I84,0,AI$8+1)-INDEX($E84:$I84,0,AI$8))/(INDEX($D$5:$H$5,0,AI$8+1)-INDEX($D$5:$H$5,0,AI$8))+AH84)))</f>
        <v>751.83194786180138</v>
      </c>
      <c r="AJ84" s="5" cm="1">
        <f t="array" ref="AJ84">IF(AJ$8=-1,AK84,IF(AJ$8=99,AI84,IF(AJ$8=0,INDEX($E84:$I84,0,AJ$6),(INDEX($E84:$I84,0,AJ$8+1)-INDEX($E84:$I84,0,AJ$8))/(INDEX($D$5:$H$5,0,AJ$8+1)-INDEX($D$5:$H$5,0,AJ$8))+AI84)))</f>
        <v>751.83194786180138</v>
      </c>
      <c r="AK84" s="5" cm="1">
        <f t="array" ref="AK84">IF(AK$8=-1,AL84,IF(AK$8=99,AJ84,IF(AK$8=0,INDEX($E84:$I84,0,AK$6),(INDEX($E84:$I84,0,AK$8+1)-INDEX($E84:$I84,0,AK$8))/(INDEX($D$5:$H$5,0,AK$8+1)-INDEX($D$5:$H$5,0,AK$8))+AJ84)))</f>
        <v>751.83194786180138</v>
      </c>
      <c r="AL84" s="5" cm="1">
        <f t="array" ref="AL84">IF(AL$8=-1,AM84,IF(AL$8=99,AK84,IF(AL$8=0,INDEX($E84:$I84,0,AL$6),(INDEX($E84:$I84,0,AL$8+1)-INDEX($E84:$I84,0,AL$8))/(INDEX($D$5:$H$5,0,AL$8+1)-INDEX($D$5:$H$5,0,AL$8))+AK84)))</f>
        <v>751.83194786180138</v>
      </c>
      <c r="AM84" s="5" cm="1">
        <f t="array" ref="AM84">IF(AM$8=-1,AN84,IF(AM$8=99,AL84,IF(AM$8=0,INDEX($E84:$I84,0,AM$6),(INDEX($E84:$I84,0,AM$8+1)-INDEX($E84:$I84,0,AM$8))/(INDEX($D$5:$H$5,0,AM$8+1)-INDEX($D$5:$H$5,0,AM$8))+AL84)))</f>
        <v>751.83194786180138</v>
      </c>
      <c r="AN84" s="5" cm="1">
        <f t="array" ref="AN84">IF(AN$8=-1,AO84,IF(AN$8=99,AM84,IF(AN$8=0,INDEX($E84:$I84,0,AN$6),(INDEX($E84:$I84,0,AN$8+1)-INDEX($E84:$I84,0,AN$8))/(INDEX($D$5:$H$5,0,AN$8+1)-INDEX($D$5:$H$5,0,AN$8))+AM84)))</f>
        <v>751.83194786180138</v>
      </c>
      <c r="AO84" s="5" cm="1">
        <f t="array" ref="AO84">IF(AO$8=-1,AP84,IF(AO$8=99,AN84,IF(AO$8=0,INDEX($E84:$I84,0,AO$6),(INDEX($E84:$I84,0,AO$8+1)-INDEX($E84:$I84,0,AO$8))/(INDEX($D$5:$H$5,0,AO$8+1)-INDEX($D$5:$H$5,0,AO$8))+AN84)))</f>
        <v>751.83194786180138</v>
      </c>
      <c r="AP84" s="5" cm="1">
        <f t="array" ref="AP84">IF(AP$8=-1,AQ84,IF(AP$8=99,AO84,IF(AP$8=0,INDEX($E84:$I84,0,AP$6),(INDEX($E84:$I84,0,AP$8+1)-INDEX($E84:$I84,0,AP$8))/(INDEX($D$5:$H$5,0,AP$8+1)-INDEX($D$5:$H$5,0,AP$8))+AO84)))</f>
        <v>751.83194786180138</v>
      </c>
      <c r="AQ84" s="5" cm="1">
        <f t="array" ref="AQ84">IF(AQ$8=-1,AR84,IF(AQ$8=99,AP84,IF(AQ$8=0,INDEX($E84:$I84,0,AQ$6),(INDEX($E84:$I84,0,AQ$8+1)-INDEX($E84:$I84,0,AQ$8))/(INDEX($D$5:$H$5,0,AQ$8+1)-INDEX($D$5:$H$5,0,AQ$8))+AP84)))</f>
        <v>751.83194786180138</v>
      </c>
      <c r="AR84" s="5" cm="1">
        <f t="array" ref="AR84">IF(AR$8=-1,AS84,IF(AR$8=99,AQ84,IF(AR$8=0,INDEX($E84:$I84,0,AR$6),(INDEX($E84:$I84,0,AR$8+1)-INDEX($E84:$I84,0,AR$8))/(INDEX($D$5:$H$5,0,AR$8+1)-INDEX($D$5:$H$5,0,AR$8))+AQ84)))</f>
        <v>751.83194786180138</v>
      </c>
      <c r="AS84" s="5" cm="1">
        <f t="array" ref="AS84">IF(AS$8=-1,AT84,IF(AS$8=99,AR84,IF(AS$8=0,INDEX($E84:$I84,0,AS$6),(INDEX($E84:$I84,0,AS$8+1)-INDEX($E84:$I84,0,AS$8))/(INDEX($D$5:$H$5,0,AS$8+1)-INDEX($D$5:$H$5,0,AS$8))+AR84)))</f>
        <v>751.83194786180138</v>
      </c>
      <c r="AT84" s="5" cm="1">
        <f t="array" ref="AT84">IF(AT$8=-1,AU84,IF(AT$8=99,AS84,IF(AT$8=0,INDEX($E84:$I84,0,AT$6),(INDEX($E84:$I84,0,AT$8+1)-INDEX($E84:$I84,0,AT$8))/(INDEX($D$5:$H$5,0,AT$8+1)-INDEX($D$5:$H$5,0,AT$8))+AS84)))</f>
        <v>751.83194786180138</v>
      </c>
      <c r="AU84" s="5" cm="1">
        <f t="array" ref="AU84">IF(AU$8=-1,AV84,IF(AU$8=99,AT84,IF(AU$8=0,INDEX($E84:$I84,0,AU$6),(INDEX($E84:$I84,0,AU$8+1)-INDEX($E84:$I84,0,AU$8))/(INDEX($D$5:$H$5,0,AU$8+1)-INDEX($D$5:$H$5,0,AU$8))+AT84)))</f>
        <v>751.83194786180138</v>
      </c>
      <c r="AV84" s="5" cm="1">
        <f t="array" ref="AV84">IF(AV$8=-1,AW84,IF(AV$8=99,AU84,IF(AV$8=0,INDEX($E84:$I84,0,AV$6),(INDEX($E84:$I84,0,AV$8+1)-INDEX($E84:$I84,0,AV$8))/(INDEX($D$5:$H$5,0,AV$8+1)-INDEX($D$5:$H$5,0,AV$8))+AU84)))</f>
        <v>751.83194786180138</v>
      </c>
    </row>
    <row r="85" spans="1:48">
      <c r="A85" t="s">
        <v>16</v>
      </c>
      <c r="B85" s="233" t="s">
        <v>252</v>
      </c>
      <c r="C85" s="75" t="str">
        <f t="shared" si="28"/>
        <v>Commercial - Refrigeration</v>
      </c>
      <c r="D85" s="75" t="s">
        <v>75</v>
      </c>
      <c r="E85" s="84">
        <f t="shared" si="31"/>
        <v>222.61251585750318</v>
      </c>
      <c r="F85" s="92">
        <f t="shared" si="31"/>
        <v>182.89375626200317</v>
      </c>
      <c r="G85" s="92">
        <f t="shared" si="29"/>
        <v>182.89375626200317</v>
      </c>
      <c r="H85" s="92">
        <f t="shared" si="32"/>
        <v>182.89375626200317</v>
      </c>
      <c r="I85" s="136">
        <f t="shared" si="30"/>
        <v>182.89375626200317</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182.89375626200317</v>
      </c>
      <c r="T85" s="5" cm="1">
        <f t="array" ref="T85">IF(T$8=-1,U85,IF(T$8=99,S85,IF(T$8=0,INDEX($E85:$I85,0,T$6),(INDEX($E85:$I85,0,T$8+1)-INDEX($E85:$I85,0,T$8))/(INDEX($D$5:$H$5,0,T$8+1)-INDEX($D$5:$H$5,0,T$8))+S85)))</f>
        <v>182.89375626200317</v>
      </c>
      <c r="U85" s="5" cm="1">
        <f t="array" ref="U85">IF(U$8=-1,V85,IF(U$8=99,T85,IF(U$8=0,INDEX($E85:$I85,0,U$6),(INDEX($E85:$I85,0,U$8+1)-INDEX($E85:$I85,0,U$8))/(INDEX($D$5:$H$5,0,U$8+1)-INDEX($D$5:$H$5,0,U$8))+T85)))</f>
        <v>182.89375626200317</v>
      </c>
      <c r="V85" s="5" cm="1">
        <f t="array" ref="V85">IF(V$8=-1,W85,IF(V$8=99,U85,IF(V$8=0,INDEX($E85:$I85,0,V$6),(INDEX($E85:$I85,0,V$8+1)-INDEX($E85:$I85,0,V$8))/(INDEX($D$5:$H$5,0,V$8+1)-INDEX($D$5:$H$5,0,V$8))+U85)))</f>
        <v>182.89375626200317</v>
      </c>
      <c r="W85" s="5" cm="1">
        <f t="array" ref="W85">IF(W$8=-1,X85,IF(W$8=99,V85,IF(W$8=0,INDEX($E85:$I85,0,W$6),(INDEX($E85:$I85,0,W$8+1)-INDEX($E85:$I85,0,W$8))/(INDEX($D$5:$H$5,0,W$8+1)-INDEX($D$5:$H$5,0,W$8))+V85)))</f>
        <v>182.89375626200317</v>
      </c>
      <c r="X85" s="5" cm="1">
        <f t="array" ref="X85">IF(X$8=-1,Y85,IF(X$8=99,W85,IF(X$8=0,INDEX($E85:$I85,0,X$6),(INDEX($E85:$I85,0,X$8+1)-INDEX($E85:$I85,0,X$8))/(INDEX($D$5:$H$5,0,X$8+1)-INDEX($D$5:$H$5,0,X$8))+W85)))</f>
        <v>182.89375626200317</v>
      </c>
      <c r="Y85" s="5" cm="1">
        <f t="array" ref="Y85">IF(Y$8=-1,Z85,IF(Y$8=99,X85,IF(Y$8=0,INDEX($E85:$I85,0,Y$6),(INDEX($E85:$I85,0,Y$8+1)-INDEX($E85:$I85,0,Y$8))/(INDEX($D$5:$H$5,0,Y$8+1)-INDEX($D$5:$H$5,0,Y$8))+X85)))</f>
        <v>182.89375626200317</v>
      </c>
      <c r="Z85" s="5" cm="1">
        <f t="array" ref="Z85">IF(Z$8=-1,AA85,IF(Z$8=99,Y85,IF(Z$8=0,INDEX($E85:$I85,0,Z$6),(INDEX($E85:$I85,0,Z$8+1)-INDEX($E85:$I85,0,Z$8))/(INDEX($D$5:$H$5,0,Z$8+1)-INDEX($D$5:$H$5,0,Z$8))+Y85)))</f>
        <v>182.89375626200317</v>
      </c>
      <c r="AA85" s="5" cm="1">
        <f t="array" ref="AA85">IF(AA$8=-1,AB85,IF(AA$8=99,Z85,IF(AA$8=0,INDEX($E85:$I85,0,AA$6),(INDEX($E85:$I85,0,AA$8+1)-INDEX($E85:$I85,0,AA$8))/(INDEX($D$5:$H$5,0,AA$8+1)-INDEX($D$5:$H$5,0,AA$8))+Z85)))</f>
        <v>182.89375626200317</v>
      </c>
      <c r="AB85" s="5" cm="1">
        <f t="array" ref="AB85">IF(AB$8=-1,AC85,IF(AB$8=99,AA85,IF(AB$8=0,INDEX($E85:$I85,0,AB$6),(INDEX($E85:$I85,0,AB$8+1)-INDEX($E85:$I85,0,AB$8))/(INDEX($D$5:$H$5,0,AB$8+1)-INDEX($D$5:$H$5,0,AB$8))+AA85)))</f>
        <v>182.89375626200317</v>
      </c>
      <c r="AC85" s="5" cm="1">
        <f t="array" ref="AC85">IF(AC$8=-1,AD85,IF(AC$8=99,AB85,IF(AC$8=0,INDEX($E85:$I85,0,AC$6),(INDEX($E85:$I85,0,AC$8+1)-INDEX($E85:$I85,0,AC$8))/(INDEX($D$5:$H$5,0,AC$8+1)-INDEX($D$5:$H$5,0,AC$8))+AB85)))</f>
        <v>182.89375626200317</v>
      </c>
      <c r="AD85" s="5" cm="1">
        <f t="array" ref="AD85">IF(AD$8=-1,AE85,IF(AD$8=99,AC85,IF(AD$8=0,INDEX($E85:$I85,0,AD$6),(INDEX($E85:$I85,0,AD$8+1)-INDEX($E85:$I85,0,AD$8))/(INDEX($D$5:$H$5,0,AD$8+1)-INDEX($D$5:$H$5,0,AD$8))+AC85)))</f>
        <v>182.89375626200317</v>
      </c>
      <c r="AE85" s="5" cm="1">
        <f t="array" ref="AE85">IF(AE$8=-1,AF85,IF(AE$8=99,AD85,IF(AE$8=0,INDEX($E85:$I85,0,AE$6),(INDEX($E85:$I85,0,AE$8+1)-INDEX($E85:$I85,0,AE$8))/(INDEX($D$5:$H$5,0,AE$8+1)-INDEX($D$5:$H$5,0,AE$8))+AD85)))</f>
        <v>182.89375626200317</v>
      </c>
      <c r="AF85" s="5" cm="1">
        <f t="array" ref="AF85">IF(AF$8=-1,AG85,IF(AF$8=99,AE85,IF(AF$8=0,INDEX($E85:$I85,0,AF$6),(INDEX($E85:$I85,0,AF$8+1)-INDEX($E85:$I85,0,AF$8))/(INDEX($D$5:$H$5,0,AF$8+1)-INDEX($D$5:$H$5,0,AF$8))+AE85)))</f>
        <v>182.89375626200317</v>
      </c>
      <c r="AG85" s="5" cm="1">
        <f t="array" ref="AG85">IF(AG$8=-1,AH85,IF(AG$8=99,AF85,IF(AG$8=0,INDEX($E85:$I85,0,AG$6),(INDEX($E85:$I85,0,AG$8+1)-INDEX($E85:$I85,0,AG$8))/(INDEX($D$5:$H$5,0,AG$8+1)-INDEX($D$5:$H$5,0,AG$8))+AF85)))</f>
        <v>182.89375626200317</v>
      </c>
      <c r="AH85" s="5" cm="1">
        <f t="array" ref="AH85">IF(AH$8=-1,AI85,IF(AH$8=99,AG85,IF(AH$8=0,INDEX($E85:$I85,0,AH$6),(INDEX($E85:$I85,0,AH$8+1)-INDEX($E85:$I85,0,AH$8))/(INDEX($D$5:$H$5,0,AH$8+1)-INDEX($D$5:$H$5,0,AH$8))+AG85)))</f>
        <v>182.89375626200317</v>
      </c>
      <c r="AI85" s="5" cm="1">
        <f t="array" ref="AI85">IF(AI$8=-1,AJ85,IF(AI$8=99,AH85,IF(AI$8=0,INDEX($E85:$I85,0,AI$6),(INDEX($E85:$I85,0,AI$8+1)-INDEX($E85:$I85,0,AI$8))/(INDEX($D$5:$H$5,0,AI$8+1)-INDEX($D$5:$H$5,0,AI$8))+AH85)))</f>
        <v>182.89375626200317</v>
      </c>
      <c r="AJ85" s="5" cm="1">
        <f t="array" ref="AJ85">IF(AJ$8=-1,AK85,IF(AJ$8=99,AI85,IF(AJ$8=0,INDEX($E85:$I85,0,AJ$6),(INDEX($E85:$I85,0,AJ$8+1)-INDEX($E85:$I85,0,AJ$8))/(INDEX($D$5:$H$5,0,AJ$8+1)-INDEX($D$5:$H$5,0,AJ$8))+AI85)))</f>
        <v>182.89375626200317</v>
      </c>
      <c r="AK85" s="5" cm="1">
        <f t="array" ref="AK85">IF(AK$8=-1,AL85,IF(AK$8=99,AJ85,IF(AK$8=0,INDEX($E85:$I85,0,AK$6),(INDEX($E85:$I85,0,AK$8+1)-INDEX($E85:$I85,0,AK$8))/(INDEX($D$5:$H$5,0,AK$8+1)-INDEX($D$5:$H$5,0,AK$8))+AJ85)))</f>
        <v>182.89375626200317</v>
      </c>
      <c r="AL85" s="5" cm="1">
        <f t="array" ref="AL85">IF(AL$8=-1,AM85,IF(AL$8=99,AK85,IF(AL$8=0,INDEX($E85:$I85,0,AL$6),(INDEX($E85:$I85,0,AL$8+1)-INDEX($E85:$I85,0,AL$8))/(INDEX($D$5:$H$5,0,AL$8+1)-INDEX($D$5:$H$5,0,AL$8))+AK85)))</f>
        <v>182.89375626200317</v>
      </c>
      <c r="AM85" s="5" cm="1">
        <f t="array" ref="AM85">IF(AM$8=-1,AN85,IF(AM$8=99,AL85,IF(AM$8=0,INDEX($E85:$I85,0,AM$6),(INDEX($E85:$I85,0,AM$8+1)-INDEX($E85:$I85,0,AM$8))/(INDEX($D$5:$H$5,0,AM$8+1)-INDEX($D$5:$H$5,0,AM$8))+AL85)))</f>
        <v>182.89375626200317</v>
      </c>
      <c r="AN85" s="5" cm="1">
        <f t="array" ref="AN85">IF(AN$8=-1,AO85,IF(AN$8=99,AM85,IF(AN$8=0,INDEX($E85:$I85,0,AN$6),(INDEX($E85:$I85,0,AN$8+1)-INDEX($E85:$I85,0,AN$8))/(INDEX($D$5:$H$5,0,AN$8+1)-INDEX($D$5:$H$5,0,AN$8))+AM85)))</f>
        <v>182.89375626200317</v>
      </c>
      <c r="AO85" s="5" cm="1">
        <f t="array" ref="AO85">IF(AO$8=-1,AP85,IF(AO$8=99,AN85,IF(AO$8=0,INDEX($E85:$I85,0,AO$6),(INDEX($E85:$I85,0,AO$8+1)-INDEX($E85:$I85,0,AO$8))/(INDEX($D$5:$H$5,0,AO$8+1)-INDEX($D$5:$H$5,0,AO$8))+AN85)))</f>
        <v>182.89375626200317</v>
      </c>
      <c r="AP85" s="5" cm="1">
        <f t="array" ref="AP85">IF(AP$8=-1,AQ85,IF(AP$8=99,AO85,IF(AP$8=0,INDEX($E85:$I85,0,AP$6),(INDEX($E85:$I85,0,AP$8+1)-INDEX($E85:$I85,0,AP$8))/(INDEX($D$5:$H$5,0,AP$8+1)-INDEX($D$5:$H$5,0,AP$8))+AO85)))</f>
        <v>182.89375626200317</v>
      </c>
      <c r="AQ85" s="5" cm="1">
        <f t="array" ref="AQ85">IF(AQ$8=-1,AR85,IF(AQ$8=99,AP85,IF(AQ$8=0,INDEX($E85:$I85,0,AQ$6),(INDEX($E85:$I85,0,AQ$8+1)-INDEX($E85:$I85,0,AQ$8))/(INDEX($D$5:$H$5,0,AQ$8+1)-INDEX($D$5:$H$5,0,AQ$8))+AP85)))</f>
        <v>182.89375626200317</v>
      </c>
      <c r="AR85" s="5" cm="1">
        <f t="array" ref="AR85">IF(AR$8=-1,AS85,IF(AR$8=99,AQ85,IF(AR$8=0,INDEX($E85:$I85,0,AR$6),(INDEX($E85:$I85,0,AR$8+1)-INDEX($E85:$I85,0,AR$8))/(INDEX($D$5:$H$5,0,AR$8+1)-INDEX($D$5:$H$5,0,AR$8))+AQ85)))</f>
        <v>182.89375626200317</v>
      </c>
      <c r="AS85" s="5" cm="1">
        <f t="array" ref="AS85">IF(AS$8=-1,AT85,IF(AS$8=99,AR85,IF(AS$8=0,INDEX($E85:$I85,0,AS$6),(INDEX($E85:$I85,0,AS$8+1)-INDEX($E85:$I85,0,AS$8))/(INDEX($D$5:$H$5,0,AS$8+1)-INDEX($D$5:$H$5,0,AS$8))+AR85)))</f>
        <v>182.89375626200317</v>
      </c>
      <c r="AT85" s="5" cm="1">
        <f t="array" ref="AT85">IF(AT$8=-1,AU85,IF(AT$8=99,AS85,IF(AT$8=0,INDEX($E85:$I85,0,AT$6),(INDEX($E85:$I85,0,AT$8+1)-INDEX($E85:$I85,0,AT$8))/(INDEX($D$5:$H$5,0,AT$8+1)-INDEX($D$5:$H$5,0,AT$8))+AS85)))</f>
        <v>182.89375626200317</v>
      </c>
      <c r="AU85" s="5" cm="1">
        <f t="array" ref="AU85">IF(AU$8=-1,AV85,IF(AU$8=99,AT85,IF(AU$8=0,INDEX($E85:$I85,0,AU$6),(INDEX($E85:$I85,0,AU$8+1)-INDEX($E85:$I85,0,AU$8))/(INDEX($D$5:$H$5,0,AU$8+1)-INDEX($D$5:$H$5,0,AU$8))+AT85)))</f>
        <v>182.89375626200317</v>
      </c>
      <c r="AV85" s="5" cm="1">
        <f t="array" ref="AV85">IF(AV$8=-1,AW85,IF(AV$8=99,AU85,IF(AV$8=0,INDEX($E85:$I85,0,AV$6),(INDEX($E85:$I85,0,AV$8+1)-INDEX($E85:$I85,0,AV$8))/(INDEX($D$5:$H$5,0,AV$8+1)-INDEX($D$5:$H$5,0,AV$8))+AU85)))</f>
        <v>182.89375626200317</v>
      </c>
    </row>
    <row r="86" spans="1:48">
      <c r="A86" t="s">
        <v>16</v>
      </c>
      <c r="B86" s="233" t="s">
        <v>253</v>
      </c>
      <c r="C86" s="75" t="str">
        <f t="shared" si="28"/>
        <v>Commercial - Water Heating</v>
      </c>
      <c r="D86" s="75" t="s">
        <v>75</v>
      </c>
      <c r="E86" s="84">
        <f t="shared" si="31"/>
        <v>72.906473658117989</v>
      </c>
      <c r="F86" s="92">
        <f t="shared" si="31"/>
        <v>69.309069222923057</v>
      </c>
      <c r="G86" s="92">
        <f t="shared" si="29"/>
        <v>69.309069222923057</v>
      </c>
      <c r="H86" s="92">
        <f t="shared" si="32"/>
        <v>69.309069222923057</v>
      </c>
      <c r="I86" s="136">
        <f t="shared" si="30"/>
        <v>69.309069222923057</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69.309069222923057</v>
      </c>
      <c r="T86" s="5" cm="1">
        <f t="array" ref="T86">IF(T$8=-1,U86,IF(T$8=99,S86,IF(T$8=0,INDEX($E86:$I86,0,T$6),(INDEX($E86:$I86,0,T$8+1)-INDEX($E86:$I86,0,T$8))/(INDEX($D$5:$H$5,0,T$8+1)-INDEX($D$5:$H$5,0,T$8))+S86)))</f>
        <v>69.309069222923057</v>
      </c>
      <c r="U86" s="5" cm="1">
        <f t="array" ref="U86">IF(U$8=-1,V86,IF(U$8=99,T86,IF(U$8=0,INDEX($E86:$I86,0,U$6),(INDEX($E86:$I86,0,U$8+1)-INDEX($E86:$I86,0,U$8))/(INDEX($D$5:$H$5,0,U$8+1)-INDEX($D$5:$H$5,0,U$8))+T86)))</f>
        <v>69.309069222923057</v>
      </c>
      <c r="V86" s="5" cm="1">
        <f t="array" ref="V86">IF(V$8=-1,W86,IF(V$8=99,U86,IF(V$8=0,INDEX($E86:$I86,0,V$6),(INDEX($E86:$I86,0,V$8+1)-INDEX($E86:$I86,0,V$8))/(INDEX($D$5:$H$5,0,V$8+1)-INDEX($D$5:$H$5,0,V$8))+U86)))</f>
        <v>69.309069222923057</v>
      </c>
      <c r="W86" s="5" cm="1">
        <f t="array" ref="W86">IF(W$8=-1,X86,IF(W$8=99,V86,IF(W$8=0,INDEX($E86:$I86,0,W$6),(INDEX($E86:$I86,0,W$8+1)-INDEX($E86:$I86,0,W$8))/(INDEX($D$5:$H$5,0,W$8+1)-INDEX($D$5:$H$5,0,W$8))+V86)))</f>
        <v>69.309069222923057</v>
      </c>
      <c r="X86" s="5" cm="1">
        <f t="array" ref="X86">IF(X$8=-1,Y86,IF(X$8=99,W86,IF(X$8=0,INDEX($E86:$I86,0,X$6),(INDEX($E86:$I86,0,X$8+1)-INDEX($E86:$I86,0,X$8))/(INDEX($D$5:$H$5,0,X$8+1)-INDEX($D$5:$H$5,0,X$8))+W86)))</f>
        <v>69.309069222923057</v>
      </c>
      <c r="Y86" s="5" cm="1">
        <f t="array" ref="Y86">IF(Y$8=-1,Z86,IF(Y$8=99,X86,IF(Y$8=0,INDEX($E86:$I86,0,Y$6),(INDEX($E86:$I86,0,Y$8+1)-INDEX($E86:$I86,0,Y$8))/(INDEX($D$5:$H$5,0,Y$8+1)-INDEX($D$5:$H$5,0,Y$8))+X86)))</f>
        <v>69.309069222923057</v>
      </c>
      <c r="Z86" s="5" cm="1">
        <f t="array" ref="Z86">IF(Z$8=-1,AA86,IF(Z$8=99,Y86,IF(Z$8=0,INDEX($E86:$I86,0,Z$6),(INDEX($E86:$I86,0,Z$8+1)-INDEX($E86:$I86,0,Z$8))/(INDEX($D$5:$H$5,0,Z$8+1)-INDEX($D$5:$H$5,0,Z$8))+Y86)))</f>
        <v>69.309069222923057</v>
      </c>
      <c r="AA86" s="5" cm="1">
        <f t="array" ref="AA86">IF(AA$8=-1,AB86,IF(AA$8=99,Z86,IF(AA$8=0,INDEX($E86:$I86,0,AA$6),(INDEX($E86:$I86,0,AA$8+1)-INDEX($E86:$I86,0,AA$8))/(INDEX($D$5:$H$5,0,AA$8+1)-INDEX($D$5:$H$5,0,AA$8))+Z86)))</f>
        <v>69.309069222923057</v>
      </c>
      <c r="AB86" s="5" cm="1">
        <f t="array" ref="AB86">IF(AB$8=-1,AC86,IF(AB$8=99,AA86,IF(AB$8=0,INDEX($E86:$I86,0,AB$6),(INDEX($E86:$I86,0,AB$8+1)-INDEX($E86:$I86,0,AB$8))/(INDEX($D$5:$H$5,0,AB$8+1)-INDEX($D$5:$H$5,0,AB$8))+AA86)))</f>
        <v>69.309069222923057</v>
      </c>
      <c r="AC86" s="5" cm="1">
        <f t="array" ref="AC86">IF(AC$8=-1,AD86,IF(AC$8=99,AB86,IF(AC$8=0,INDEX($E86:$I86,0,AC$6),(INDEX($E86:$I86,0,AC$8+1)-INDEX($E86:$I86,0,AC$8))/(INDEX($D$5:$H$5,0,AC$8+1)-INDEX($D$5:$H$5,0,AC$8))+AB86)))</f>
        <v>69.309069222923057</v>
      </c>
      <c r="AD86" s="5" cm="1">
        <f t="array" ref="AD86">IF(AD$8=-1,AE86,IF(AD$8=99,AC86,IF(AD$8=0,INDEX($E86:$I86,0,AD$6),(INDEX($E86:$I86,0,AD$8+1)-INDEX($E86:$I86,0,AD$8))/(INDEX($D$5:$H$5,0,AD$8+1)-INDEX($D$5:$H$5,0,AD$8))+AC86)))</f>
        <v>69.309069222923057</v>
      </c>
      <c r="AE86" s="5" cm="1">
        <f t="array" ref="AE86">IF(AE$8=-1,AF86,IF(AE$8=99,AD86,IF(AE$8=0,INDEX($E86:$I86,0,AE$6),(INDEX($E86:$I86,0,AE$8+1)-INDEX($E86:$I86,0,AE$8))/(INDEX($D$5:$H$5,0,AE$8+1)-INDEX($D$5:$H$5,0,AE$8))+AD86)))</f>
        <v>69.309069222923057</v>
      </c>
      <c r="AF86" s="5" cm="1">
        <f t="array" ref="AF86">IF(AF$8=-1,AG86,IF(AF$8=99,AE86,IF(AF$8=0,INDEX($E86:$I86,0,AF$6),(INDEX($E86:$I86,0,AF$8+1)-INDEX($E86:$I86,0,AF$8))/(INDEX($D$5:$H$5,0,AF$8+1)-INDEX($D$5:$H$5,0,AF$8))+AE86)))</f>
        <v>69.309069222923057</v>
      </c>
      <c r="AG86" s="5" cm="1">
        <f t="array" ref="AG86">IF(AG$8=-1,AH86,IF(AG$8=99,AF86,IF(AG$8=0,INDEX($E86:$I86,0,AG$6),(INDEX($E86:$I86,0,AG$8+1)-INDEX($E86:$I86,0,AG$8))/(INDEX($D$5:$H$5,0,AG$8+1)-INDEX($D$5:$H$5,0,AG$8))+AF86)))</f>
        <v>69.309069222923057</v>
      </c>
      <c r="AH86" s="5" cm="1">
        <f t="array" ref="AH86">IF(AH$8=-1,AI86,IF(AH$8=99,AG86,IF(AH$8=0,INDEX($E86:$I86,0,AH$6),(INDEX($E86:$I86,0,AH$8+1)-INDEX($E86:$I86,0,AH$8))/(INDEX($D$5:$H$5,0,AH$8+1)-INDEX($D$5:$H$5,0,AH$8))+AG86)))</f>
        <v>69.309069222923057</v>
      </c>
      <c r="AI86" s="5" cm="1">
        <f t="array" ref="AI86">IF(AI$8=-1,AJ86,IF(AI$8=99,AH86,IF(AI$8=0,INDEX($E86:$I86,0,AI$6),(INDEX($E86:$I86,0,AI$8+1)-INDEX($E86:$I86,0,AI$8))/(INDEX($D$5:$H$5,0,AI$8+1)-INDEX($D$5:$H$5,0,AI$8))+AH86)))</f>
        <v>69.309069222923057</v>
      </c>
      <c r="AJ86" s="5" cm="1">
        <f t="array" ref="AJ86">IF(AJ$8=-1,AK86,IF(AJ$8=99,AI86,IF(AJ$8=0,INDEX($E86:$I86,0,AJ$6),(INDEX($E86:$I86,0,AJ$8+1)-INDEX($E86:$I86,0,AJ$8))/(INDEX($D$5:$H$5,0,AJ$8+1)-INDEX($D$5:$H$5,0,AJ$8))+AI86)))</f>
        <v>69.309069222923057</v>
      </c>
      <c r="AK86" s="5" cm="1">
        <f t="array" ref="AK86">IF(AK$8=-1,AL86,IF(AK$8=99,AJ86,IF(AK$8=0,INDEX($E86:$I86,0,AK$6),(INDEX($E86:$I86,0,AK$8+1)-INDEX($E86:$I86,0,AK$8))/(INDEX($D$5:$H$5,0,AK$8+1)-INDEX($D$5:$H$5,0,AK$8))+AJ86)))</f>
        <v>69.309069222923057</v>
      </c>
      <c r="AL86" s="5" cm="1">
        <f t="array" ref="AL86">IF(AL$8=-1,AM86,IF(AL$8=99,AK86,IF(AL$8=0,INDEX($E86:$I86,0,AL$6),(INDEX($E86:$I86,0,AL$8+1)-INDEX($E86:$I86,0,AL$8))/(INDEX($D$5:$H$5,0,AL$8+1)-INDEX($D$5:$H$5,0,AL$8))+AK86)))</f>
        <v>69.309069222923057</v>
      </c>
      <c r="AM86" s="5" cm="1">
        <f t="array" ref="AM86">IF(AM$8=-1,AN86,IF(AM$8=99,AL86,IF(AM$8=0,INDEX($E86:$I86,0,AM$6),(INDEX($E86:$I86,0,AM$8+1)-INDEX($E86:$I86,0,AM$8))/(INDEX($D$5:$H$5,0,AM$8+1)-INDEX($D$5:$H$5,0,AM$8))+AL86)))</f>
        <v>69.309069222923057</v>
      </c>
      <c r="AN86" s="5" cm="1">
        <f t="array" ref="AN86">IF(AN$8=-1,AO86,IF(AN$8=99,AM86,IF(AN$8=0,INDEX($E86:$I86,0,AN$6),(INDEX($E86:$I86,0,AN$8+1)-INDEX($E86:$I86,0,AN$8))/(INDEX($D$5:$H$5,0,AN$8+1)-INDEX($D$5:$H$5,0,AN$8))+AM86)))</f>
        <v>69.309069222923057</v>
      </c>
      <c r="AO86" s="5" cm="1">
        <f t="array" ref="AO86">IF(AO$8=-1,AP86,IF(AO$8=99,AN86,IF(AO$8=0,INDEX($E86:$I86,0,AO$6),(INDEX($E86:$I86,0,AO$8+1)-INDEX($E86:$I86,0,AO$8))/(INDEX($D$5:$H$5,0,AO$8+1)-INDEX($D$5:$H$5,0,AO$8))+AN86)))</f>
        <v>69.309069222923057</v>
      </c>
      <c r="AP86" s="5" cm="1">
        <f t="array" ref="AP86">IF(AP$8=-1,AQ86,IF(AP$8=99,AO86,IF(AP$8=0,INDEX($E86:$I86,0,AP$6),(INDEX($E86:$I86,0,AP$8+1)-INDEX($E86:$I86,0,AP$8))/(INDEX($D$5:$H$5,0,AP$8+1)-INDEX($D$5:$H$5,0,AP$8))+AO86)))</f>
        <v>69.309069222923057</v>
      </c>
      <c r="AQ86" s="5" cm="1">
        <f t="array" ref="AQ86">IF(AQ$8=-1,AR86,IF(AQ$8=99,AP86,IF(AQ$8=0,INDEX($E86:$I86,0,AQ$6),(INDEX($E86:$I86,0,AQ$8+1)-INDEX($E86:$I86,0,AQ$8))/(INDEX($D$5:$H$5,0,AQ$8+1)-INDEX($D$5:$H$5,0,AQ$8))+AP86)))</f>
        <v>69.309069222923057</v>
      </c>
      <c r="AR86" s="5" cm="1">
        <f t="array" ref="AR86">IF(AR$8=-1,AS86,IF(AR$8=99,AQ86,IF(AR$8=0,INDEX($E86:$I86,0,AR$6),(INDEX($E86:$I86,0,AR$8+1)-INDEX($E86:$I86,0,AR$8))/(INDEX($D$5:$H$5,0,AR$8+1)-INDEX($D$5:$H$5,0,AR$8))+AQ86)))</f>
        <v>69.309069222923057</v>
      </c>
      <c r="AS86" s="5" cm="1">
        <f t="array" ref="AS86">IF(AS$8=-1,AT86,IF(AS$8=99,AR86,IF(AS$8=0,INDEX($E86:$I86,0,AS$6),(INDEX($E86:$I86,0,AS$8+1)-INDEX($E86:$I86,0,AS$8))/(INDEX($D$5:$H$5,0,AS$8+1)-INDEX($D$5:$H$5,0,AS$8))+AR86)))</f>
        <v>69.309069222923057</v>
      </c>
      <c r="AT86" s="5" cm="1">
        <f t="array" ref="AT86">IF(AT$8=-1,AU86,IF(AT$8=99,AS86,IF(AT$8=0,INDEX($E86:$I86,0,AT$6),(INDEX($E86:$I86,0,AT$8+1)-INDEX($E86:$I86,0,AT$8))/(INDEX($D$5:$H$5,0,AT$8+1)-INDEX($D$5:$H$5,0,AT$8))+AS86)))</f>
        <v>69.309069222923057</v>
      </c>
      <c r="AU86" s="5" cm="1">
        <f t="array" ref="AU86">IF(AU$8=-1,AV86,IF(AU$8=99,AT86,IF(AU$8=0,INDEX($E86:$I86,0,AU$6),(INDEX($E86:$I86,0,AU$8+1)-INDEX($E86:$I86,0,AU$8))/(INDEX($D$5:$H$5,0,AU$8+1)-INDEX($D$5:$H$5,0,AU$8))+AT86)))</f>
        <v>69.309069222923057</v>
      </c>
      <c r="AV86" s="5" cm="1">
        <f t="array" ref="AV86">IF(AV$8=-1,AW86,IF(AV$8=99,AU86,IF(AV$8=0,INDEX($E86:$I86,0,AV$6),(INDEX($E86:$I86,0,AV$8+1)-INDEX($E86:$I86,0,AV$8))/(INDEX($D$5:$H$5,0,AV$8+1)-INDEX($D$5:$H$5,0,AV$8))+AU86)))</f>
        <v>69.309069222923057</v>
      </c>
    </row>
    <row r="87" spans="1:48">
      <c r="A87" t="s">
        <v>16</v>
      </c>
      <c r="B87" s="233" t="s">
        <v>254</v>
      </c>
      <c r="C87" s="95" t="str">
        <f t="shared" si="28"/>
        <v>Commercial - Public lights</v>
      </c>
      <c r="D87" s="95" t="s">
        <v>75</v>
      </c>
      <c r="E87" s="153">
        <f t="shared" si="31"/>
        <v>0</v>
      </c>
      <c r="F87" s="92">
        <f t="shared" si="31"/>
        <v>0</v>
      </c>
      <c r="G87" s="154">
        <f t="shared" si="29"/>
        <v>0</v>
      </c>
      <c r="H87" s="92">
        <f t="shared" si="32"/>
        <v>0</v>
      </c>
      <c r="I87" s="155">
        <f t="shared" si="30"/>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8"/>
        <v>Commercial - Public Water</v>
      </c>
      <c r="D88" s="95" t="s">
        <v>75</v>
      </c>
      <c r="E88" s="153">
        <f t="shared" si="31"/>
        <v>0</v>
      </c>
      <c r="F88" s="92">
        <f t="shared" si="31"/>
        <v>0</v>
      </c>
      <c r="G88" s="154">
        <f t="shared" si="29"/>
        <v>0</v>
      </c>
      <c r="H88" s="92">
        <f t="shared" si="32"/>
        <v>0</v>
      </c>
      <c r="I88" s="155">
        <f t="shared" si="30"/>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8"/>
        <v>Commercial - Other</v>
      </c>
      <c r="D89" s="75" t="s">
        <v>75</v>
      </c>
      <c r="E89" s="84">
        <f t="shared" si="31"/>
        <v>141.24997285391134</v>
      </c>
      <c r="F89" s="92">
        <f t="shared" si="31"/>
        <v>122.09850463575508</v>
      </c>
      <c r="G89" s="92">
        <f t="shared" si="29"/>
        <v>122.09850463575508</v>
      </c>
      <c r="H89" s="92">
        <f t="shared" si="32"/>
        <v>122.09850463575508</v>
      </c>
      <c r="I89" s="136">
        <f t="shared" si="30"/>
        <v>122.09850463575508</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122.09850463575508</v>
      </c>
      <c r="T89" s="5" cm="1">
        <f t="array" ref="T89">IF(T$8=-1,U89,IF(T$8=99,S89,IF(T$8=0,INDEX($E89:$I89,0,T$6),(INDEX($E89:$I89,0,T$8+1)-INDEX($E89:$I89,0,T$8))/(INDEX($D$5:$H$5,0,T$8+1)-INDEX($D$5:$H$5,0,T$8))+S89)))</f>
        <v>122.09850463575508</v>
      </c>
      <c r="U89" s="5" cm="1">
        <f t="array" ref="U89">IF(U$8=-1,V89,IF(U$8=99,T89,IF(U$8=0,INDEX($E89:$I89,0,U$6),(INDEX($E89:$I89,0,U$8+1)-INDEX($E89:$I89,0,U$8))/(INDEX($D$5:$H$5,0,U$8+1)-INDEX($D$5:$H$5,0,U$8))+T89)))</f>
        <v>122.09850463575508</v>
      </c>
      <c r="V89" s="5" cm="1">
        <f t="array" ref="V89">IF(V$8=-1,W89,IF(V$8=99,U89,IF(V$8=0,INDEX($E89:$I89,0,V$6),(INDEX($E89:$I89,0,V$8+1)-INDEX($E89:$I89,0,V$8))/(INDEX($D$5:$H$5,0,V$8+1)-INDEX($D$5:$H$5,0,V$8))+U89)))</f>
        <v>122.09850463575508</v>
      </c>
      <c r="W89" s="5" cm="1">
        <f t="array" ref="W89">IF(W$8=-1,X89,IF(W$8=99,V89,IF(W$8=0,INDEX($E89:$I89,0,W$6),(INDEX($E89:$I89,0,W$8+1)-INDEX($E89:$I89,0,W$8))/(INDEX($D$5:$H$5,0,W$8+1)-INDEX($D$5:$H$5,0,W$8))+V89)))</f>
        <v>122.09850463575508</v>
      </c>
      <c r="X89" s="5" cm="1">
        <f t="array" ref="X89">IF(X$8=-1,Y89,IF(X$8=99,W89,IF(X$8=0,INDEX($E89:$I89,0,X$6),(INDEX($E89:$I89,0,X$8+1)-INDEX($E89:$I89,0,X$8))/(INDEX($D$5:$H$5,0,X$8+1)-INDEX($D$5:$H$5,0,X$8))+W89)))</f>
        <v>122.09850463575508</v>
      </c>
      <c r="Y89" s="5" cm="1">
        <f t="array" ref="Y89">IF(Y$8=-1,Z89,IF(Y$8=99,X89,IF(Y$8=0,INDEX($E89:$I89,0,Y$6),(INDEX($E89:$I89,0,Y$8+1)-INDEX($E89:$I89,0,Y$8))/(INDEX($D$5:$H$5,0,Y$8+1)-INDEX($D$5:$H$5,0,Y$8))+X89)))</f>
        <v>122.09850463575508</v>
      </c>
      <c r="Z89" s="5" cm="1">
        <f t="array" ref="Z89">IF(Z$8=-1,AA89,IF(Z$8=99,Y89,IF(Z$8=0,INDEX($E89:$I89,0,Z$6),(INDEX($E89:$I89,0,Z$8+1)-INDEX($E89:$I89,0,Z$8))/(INDEX($D$5:$H$5,0,Z$8+1)-INDEX($D$5:$H$5,0,Z$8))+Y89)))</f>
        <v>122.09850463575508</v>
      </c>
      <c r="AA89" s="5" cm="1">
        <f t="array" ref="AA89">IF(AA$8=-1,AB89,IF(AA$8=99,Z89,IF(AA$8=0,INDEX($E89:$I89,0,AA$6),(INDEX($E89:$I89,0,AA$8+1)-INDEX($E89:$I89,0,AA$8))/(INDEX($D$5:$H$5,0,AA$8+1)-INDEX($D$5:$H$5,0,AA$8))+Z89)))</f>
        <v>122.09850463575508</v>
      </c>
      <c r="AB89" s="5" cm="1">
        <f t="array" ref="AB89">IF(AB$8=-1,AC89,IF(AB$8=99,AA89,IF(AB$8=0,INDEX($E89:$I89,0,AB$6),(INDEX($E89:$I89,0,AB$8+1)-INDEX($E89:$I89,0,AB$8))/(INDEX($D$5:$H$5,0,AB$8+1)-INDEX($D$5:$H$5,0,AB$8))+AA89)))</f>
        <v>122.09850463575508</v>
      </c>
      <c r="AC89" s="5" cm="1">
        <f t="array" ref="AC89">IF(AC$8=-1,AD89,IF(AC$8=99,AB89,IF(AC$8=0,INDEX($E89:$I89,0,AC$6),(INDEX($E89:$I89,0,AC$8+1)-INDEX($E89:$I89,0,AC$8))/(INDEX($D$5:$H$5,0,AC$8+1)-INDEX($D$5:$H$5,0,AC$8))+AB89)))</f>
        <v>122.09850463575508</v>
      </c>
      <c r="AD89" s="5" cm="1">
        <f t="array" ref="AD89">IF(AD$8=-1,AE89,IF(AD$8=99,AC89,IF(AD$8=0,INDEX($E89:$I89,0,AD$6),(INDEX($E89:$I89,0,AD$8+1)-INDEX($E89:$I89,0,AD$8))/(INDEX($D$5:$H$5,0,AD$8+1)-INDEX($D$5:$H$5,0,AD$8))+AC89)))</f>
        <v>122.09850463575508</v>
      </c>
      <c r="AE89" s="5" cm="1">
        <f t="array" ref="AE89">IF(AE$8=-1,AF89,IF(AE$8=99,AD89,IF(AE$8=0,INDEX($E89:$I89,0,AE$6),(INDEX($E89:$I89,0,AE$8+1)-INDEX($E89:$I89,0,AE$8))/(INDEX($D$5:$H$5,0,AE$8+1)-INDEX($D$5:$H$5,0,AE$8))+AD89)))</f>
        <v>122.09850463575508</v>
      </c>
      <c r="AF89" s="5" cm="1">
        <f t="array" ref="AF89">IF(AF$8=-1,AG89,IF(AF$8=99,AE89,IF(AF$8=0,INDEX($E89:$I89,0,AF$6),(INDEX($E89:$I89,0,AF$8+1)-INDEX($E89:$I89,0,AF$8))/(INDEX($D$5:$H$5,0,AF$8+1)-INDEX($D$5:$H$5,0,AF$8))+AE89)))</f>
        <v>122.09850463575508</v>
      </c>
      <c r="AG89" s="5" cm="1">
        <f t="array" ref="AG89">IF(AG$8=-1,AH89,IF(AG$8=99,AF89,IF(AG$8=0,INDEX($E89:$I89,0,AG$6),(INDEX($E89:$I89,0,AG$8+1)-INDEX($E89:$I89,0,AG$8))/(INDEX($D$5:$H$5,0,AG$8+1)-INDEX($D$5:$H$5,0,AG$8))+AF89)))</f>
        <v>122.09850463575508</v>
      </c>
      <c r="AH89" s="5" cm="1">
        <f t="array" ref="AH89">IF(AH$8=-1,AI89,IF(AH$8=99,AG89,IF(AH$8=0,INDEX($E89:$I89,0,AH$6),(INDEX($E89:$I89,0,AH$8+1)-INDEX($E89:$I89,0,AH$8))/(INDEX($D$5:$H$5,0,AH$8+1)-INDEX($D$5:$H$5,0,AH$8))+AG89)))</f>
        <v>122.09850463575508</v>
      </c>
      <c r="AI89" s="5" cm="1">
        <f t="array" ref="AI89">IF(AI$8=-1,AJ89,IF(AI$8=99,AH89,IF(AI$8=0,INDEX($E89:$I89,0,AI$6),(INDEX($E89:$I89,0,AI$8+1)-INDEX($E89:$I89,0,AI$8))/(INDEX($D$5:$H$5,0,AI$8+1)-INDEX($D$5:$H$5,0,AI$8))+AH89)))</f>
        <v>122.09850463575508</v>
      </c>
      <c r="AJ89" s="5" cm="1">
        <f t="array" ref="AJ89">IF(AJ$8=-1,AK89,IF(AJ$8=99,AI89,IF(AJ$8=0,INDEX($E89:$I89,0,AJ$6),(INDEX($E89:$I89,0,AJ$8+1)-INDEX($E89:$I89,0,AJ$8))/(INDEX($D$5:$H$5,0,AJ$8+1)-INDEX($D$5:$H$5,0,AJ$8))+AI89)))</f>
        <v>122.09850463575508</v>
      </c>
      <c r="AK89" s="5" cm="1">
        <f t="array" ref="AK89">IF(AK$8=-1,AL89,IF(AK$8=99,AJ89,IF(AK$8=0,INDEX($E89:$I89,0,AK$6),(INDEX($E89:$I89,0,AK$8+1)-INDEX($E89:$I89,0,AK$8))/(INDEX($D$5:$H$5,0,AK$8+1)-INDEX($D$5:$H$5,0,AK$8))+AJ89)))</f>
        <v>122.09850463575508</v>
      </c>
      <c r="AL89" s="5" cm="1">
        <f t="array" ref="AL89">IF(AL$8=-1,AM89,IF(AL$8=99,AK89,IF(AL$8=0,INDEX($E89:$I89,0,AL$6),(INDEX($E89:$I89,0,AL$8+1)-INDEX($E89:$I89,0,AL$8))/(INDEX($D$5:$H$5,0,AL$8+1)-INDEX($D$5:$H$5,0,AL$8))+AK89)))</f>
        <v>122.09850463575508</v>
      </c>
      <c r="AM89" s="5" cm="1">
        <f t="array" ref="AM89">IF(AM$8=-1,AN89,IF(AM$8=99,AL89,IF(AM$8=0,INDEX($E89:$I89,0,AM$6),(INDEX($E89:$I89,0,AM$8+1)-INDEX($E89:$I89,0,AM$8))/(INDEX($D$5:$H$5,0,AM$8+1)-INDEX($D$5:$H$5,0,AM$8))+AL89)))</f>
        <v>122.09850463575508</v>
      </c>
      <c r="AN89" s="5" cm="1">
        <f t="array" ref="AN89">IF(AN$8=-1,AO89,IF(AN$8=99,AM89,IF(AN$8=0,INDEX($E89:$I89,0,AN$6),(INDEX($E89:$I89,0,AN$8+1)-INDEX($E89:$I89,0,AN$8))/(INDEX($D$5:$H$5,0,AN$8+1)-INDEX($D$5:$H$5,0,AN$8))+AM89)))</f>
        <v>122.09850463575508</v>
      </c>
      <c r="AO89" s="5" cm="1">
        <f t="array" ref="AO89">IF(AO$8=-1,AP89,IF(AO$8=99,AN89,IF(AO$8=0,INDEX($E89:$I89,0,AO$6),(INDEX($E89:$I89,0,AO$8+1)-INDEX($E89:$I89,0,AO$8))/(INDEX($D$5:$H$5,0,AO$8+1)-INDEX($D$5:$H$5,0,AO$8))+AN89)))</f>
        <v>122.09850463575508</v>
      </c>
      <c r="AP89" s="5" cm="1">
        <f t="array" ref="AP89">IF(AP$8=-1,AQ89,IF(AP$8=99,AO89,IF(AP$8=0,INDEX($E89:$I89,0,AP$6),(INDEX($E89:$I89,0,AP$8+1)-INDEX($E89:$I89,0,AP$8))/(INDEX($D$5:$H$5,0,AP$8+1)-INDEX($D$5:$H$5,0,AP$8))+AO89)))</f>
        <v>122.09850463575508</v>
      </c>
      <c r="AQ89" s="5" cm="1">
        <f t="array" ref="AQ89">IF(AQ$8=-1,AR89,IF(AQ$8=99,AP89,IF(AQ$8=0,INDEX($E89:$I89,0,AQ$6),(INDEX($E89:$I89,0,AQ$8+1)-INDEX($E89:$I89,0,AQ$8))/(INDEX($D$5:$H$5,0,AQ$8+1)-INDEX($D$5:$H$5,0,AQ$8))+AP89)))</f>
        <v>122.09850463575508</v>
      </c>
      <c r="AR89" s="5" cm="1">
        <f t="array" ref="AR89">IF(AR$8=-1,AS89,IF(AR$8=99,AQ89,IF(AR$8=0,INDEX($E89:$I89,0,AR$6),(INDEX($E89:$I89,0,AR$8+1)-INDEX($E89:$I89,0,AR$8))/(INDEX($D$5:$H$5,0,AR$8+1)-INDEX($D$5:$H$5,0,AR$8))+AQ89)))</f>
        <v>122.09850463575508</v>
      </c>
      <c r="AS89" s="5" cm="1">
        <f t="array" ref="AS89">IF(AS$8=-1,AT89,IF(AS$8=99,AR89,IF(AS$8=0,INDEX($E89:$I89,0,AS$6),(INDEX($E89:$I89,0,AS$8+1)-INDEX($E89:$I89,0,AS$8))/(INDEX($D$5:$H$5,0,AS$8+1)-INDEX($D$5:$H$5,0,AS$8))+AR89)))</f>
        <v>122.09850463575508</v>
      </c>
      <c r="AT89" s="5" cm="1">
        <f t="array" ref="AT89">IF(AT$8=-1,AU89,IF(AT$8=99,AS89,IF(AT$8=0,INDEX($E89:$I89,0,AT$6),(INDEX($E89:$I89,0,AT$8+1)-INDEX($E89:$I89,0,AT$8))/(INDEX($D$5:$H$5,0,AT$8+1)-INDEX($D$5:$H$5,0,AT$8))+AS89)))</f>
        <v>122.09850463575508</v>
      </c>
      <c r="AU89" s="5" cm="1">
        <f t="array" ref="AU89">IF(AU$8=-1,AV89,IF(AU$8=99,AT89,IF(AU$8=0,INDEX($E89:$I89,0,AU$6),(INDEX($E89:$I89,0,AU$8+1)-INDEX($E89:$I89,0,AU$8))/(INDEX($D$5:$H$5,0,AU$8+1)-INDEX($D$5:$H$5,0,AU$8))+AT89)))</f>
        <v>122.09850463575508</v>
      </c>
      <c r="AV89" s="5" cm="1">
        <f t="array" ref="AV89">IF(AV$8=-1,AW89,IF(AV$8=99,AU89,IF(AV$8=0,INDEX($E89:$I89,0,AV$6),(INDEX($E89:$I89,0,AV$8+1)-INDEX($E89:$I89,0,AV$8))/(INDEX($D$5:$H$5,0,AV$8+1)-INDEX($D$5:$H$5,0,AV$8))+AU89)))</f>
        <v>122.09850463575508</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3">C81</f>
        <v>Commercial - Cooling</v>
      </c>
      <c r="D92" s="75" t="s">
        <v>75</v>
      </c>
      <c r="E92" s="84">
        <f>E81</f>
        <v>1051.567060091292</v>
      </c>
      <c r="F92" s="92">
        <f>F81</f>
        <v>863.94535743263168</v>
      </c>
      <c r="G92" s="92">
        <f t="shared" ref="G92:G100" si="34">F92</f>
        <v>863.94535743263168</v>
      </c>
      <c r="H92" s="92">
        <f>IF($L$57=-1,G92,((F92-E92)*2/5+E92)*(1+$H$91))</f>
        <v>863.94535743263168</v>
      </c>
      <c r="I92" s="136">
        <f>H92</f>
        <v>863.94535743263168</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863.94535743263168</v>
      </c>
      <c r="T92" s="5" cm="1">
        <f t="array" ref="T92">IF(T$8=-1,U92,IF(T$8=99,S92,IF(T$8=0,INDEX($E92:$I92,0,T$6),(INDEX($E92:$I92,0,T$8+1)-INDEX($E92:$I92,0,T$8))/(INDEX($D$5:$H$5,0,T$8+1)-INDEX($D$5:$H$5,0,T$8))+S92)))</f>
        <v>863.94535743263168</v>
      </c>
      <c r="U92" s="5" cm="1">
        <f t="array" ref="U92">IF(U$8=-1,V92,IF(U$8=99,T92,IF(U$8=0,INDEX($E92:$I92,0,U$6),(INDEX($E92:$I92,0,U$8+1)-INDEX($E92:$I92,0,U$8))/(INDEX($D$5:$H$5,0,U$8+1)-INDEX($D$5:$H$5,0,U$8))+T92)))</f>
        <v>863.94535743263168</v>
      </c>
      <c r="V92" s="5" cm="1">
        <f t="array" ref="V92">IF(V$8=-1,W92,IF(V$8=99,U92,IF(V$8=0,INDEX($E92:$I92,0,V$6),(INDEX($E92:$I92,0,V$8+1)-INDEX($E92:$I92,0,V$8))/(INDEX($D$5:$H$5,0,V$8+1)-INDEX($D$5:$H$5,0,V$8))+U92)))</f>
        <v>863.94535743263168</v>
      </c>
      <c r="W92" s="5" cm="1">
        <f t="array" ref="W92">IF(W$8=-1,X92,IF(W$8=99,V92,IF(W$8=0,INDEX($E92:$I92,0,W$6),(INDEX($E92:$I92,0,W$8+1)-INDEX($E92:$I92,0,W$8))/(INDEX($D$5:$H$5,0,W$8+1)-INDEX($D$5:$H$5,0,W$8))+V92)))</f>
        <v>863.94535743263168</v>
      </c>
      <c r="X92" s="5" cm="1">
        <f t="array" ref="X92">IF(X$8=-1,Y92,IF(X$8=99,W92,IF(X$8=0,INDEX($E92:$I92,0,X$6),(INDEX($E92:$I92,0,X$8+1)-INDEX($E92:$I92,0,X$8))/(INDEX($D$5:$H$5,0,X$8+1)-INDEX($D$5:$H$5,0,X$8))+W92)))</f>
        <v>863.94535743263168</v>
      </c>
      <c r="Y92" s="5" cm="1">
        <f t="array" ref="Y92">IF(Y$8=-1,Z92,IF(Y$8=99,X92,IF(Y$8=0,INDEX($E92:$I92,0,Y$6),(INDEX($E92:$I92,0,Y$8+1)-INDEX($E92:$I92,0,Y$8))/(INDEX($D$5:$H$5,0,Y$8+1)-INDEX($D$5:$H$5,0,Y$8))+X92)))</f>
        <v>863.94535743263168</v>
      </c>
      <c r="Z92" s="5" cm="1">
        <f t="array" ref="Z92">IF(Z$8=-1,AA92,IF(Z$8=99,Y92,IF(Z$8=0,INDEX($E92:$I92,0,Z$6),(INDEX($E92:$I92,0,Z$8+1)-INDEX($E92:$I92,0,Z$8))/(INDEX($D$5:$H$5,0,Z$8+1)-INDEX($D$5:$H$5,0,Z$8))+Y92)))</f>
        <v>863.94535743263168</v>
      </c>
      <c r="AA92" s="5" cm="1">
        <f t="array" ref="AA92">IF(AA$8=-1,AB92,IF(AA$8=99,Z92,IF(AA$8=0,INDEX($E92:$I92,0,AA$6),(INDEX($E92:$I92,0,AA$8+1)-INDEX($E92:$I92,0,AA$8))/(INDEX($D$5:$H$5,0,AA$8+1)-INDEX($D$5:$H$5,0,AA$8))+Z92)))</f>
        <v>863.94535743263168</v>
      </c>
      <c r="AB92" s="5" cm="1">
        <f t="array" ref="AB92">IF(AB$8=-1,AC92,IF(AB$8=99,AA92,IF(AB$8=0,INDEX($E92:$I92,0,AB$6),(INDEX($E92:$I92,0,AB$8+1)-INDEX($E92:$I92,0,AB$8))/(INDEX($D$5:$H$5,0,AB$8+1)-INDEX($D$5:$H$5,0,AB$8))+AA92)))</f>
        <v>863.94535743263168</v>
      </c>
      <c r="AC92" s="5" cm="1">
        <f t="array" ref="AC92">IF(AC$8=-1,AD92,IF(AC$8=99,AB92,IF(AC$8=0,INDEX($E92:$I92,0,AC$6),(INDEX($E92:$I92,0,AC$8+1)-INDEX($E92:$I92,0,AC$8))/(INDEX($D$5:$H$5,0,AC$8+1)-INDEX($D$5:$H$5,0,AC$8))+AB92)))</f>
        <v>863.94535743263168</v>
      </c>
      <c r="AD92" s="5" cm="1">
        <f t="array" ref="AD92">IF(AD$8=-1,AE92,IF(AD$8=99,AC92,IF(AD$8=0,INDEX($E92:$I92,0,AD$6),(INDEX($E92:$I92,0,AD$8+1)-INDEX($E92:$I92,0,AD$8))/(INDEX($D$5:$H$5,0,AD$8+1)-INDEX($D$5:$H$5,0,AD$8))+AC92)))</f>
        <v>863.94535743263168</v>
      </c>
      <c r="AE92" s="5" cm="1">
        <f t="array" ref="AE92">IF(AE$8=-1,AF92,IF(AE$8=99,AD92,IF(AE$8=0,INDEX($E92:$I92,0,AE$6),(INDEX($E92:$I92,0,AE$8+1)-INDEX($E92:$I92,0,AE$8))/(INDEX($D$5:$H$5,0,AE$8+1)-INDEX($D$5:$H$5,0,AE$8))+AD92)))</f>
        <v>863.94535743263168</v>
      </c>
      <c r="AF92" s="5" cm="1">
        <f t="array" ref="AF92">IF(AF$8=-1,AG92,IF(AF$8=99,AE92,IF(AF$8=0,INDEX($E92:$I92,0,AF$6),(INDEX($E92:$I92,0,AF$8+1)-INDEX($E92:$I92,0,AF$8))/(INDEX($D$5:$H$5,0,AF$8+1)-INDEX($D$5:$H$5,0,AF$8))+AE92)))</f>
        <v>863.94535743263168</v>
      </c>
      <c r="AG92" s="5" cm="1">
        <f t="array" ref="AG92">IF(AG$8=-1,AH92,IF(AG$8=99,AF92,IF(AG$8=0,INDEX($E92:$I92,0,AG$6),(INDEX($E92:$I92,0,AG$8+1)-INDEX($E92:$I92,0,AG$8))/(INDEX($D$5:$H$5,0,AG$8+1)-INDEX($D$5:$H$5,0,AG$8))+AF92)))</f>
        <v>863.94535743263168</v>
      </c>
      <c r="AH92" s="5" cm="1">
        <f t="array" ref="AH92">IF(AH$8=-1,AI92,IF(AH$8=99,AG92,IF(AH$8=0,INDEX($E92:$I92,0,AH$6),(INDEX($E92:$I92,0,AH$8+1)-INDEX($E92:$I92,0,AH$8))/(INDEX($D$5:$H$5,0,AH$8+1)-INDEX($D$5:$H$5,0,AH$8))+AG92)))</f>
        <v>863.94535743263168</v>
      </c>
      <c r="AI92" s="5" cm="1">
        <f t="array" ref="AI92">IF(AI$8=-1,AJ92,IF(AI$8=99,AH92,IF(AI$8=0,INDEX($E92:$I92,0,AI$6),(INDEX($E92:$I92,0,AI$8+1)-INDEX($E92:$I92,0,AI$8))/(INDEX($D$5:$H$5,0,AI$8+1)-INDEX($D$5:$H$5,0,AI$8))+AH92)))</f>
        <v>863.94535743263168</v>
      </c>
      <c r="AJ92" s="5" cm="1">
        <f t="array" ref="AJ92">IF(AJ$8=-1,AK92,IF(AJ$8=99,AI92,IF(AJ$8=0,INDEX($E92:$I92,0,AJ$6),(INDEX($E92:$I92,0,AJ$8+1)-INDEX($E92:$I92,0,AJ$8))/(INDEX($D$5:$H$5,0,AJ$8+1)-INDEX($D$5:$H$5,0,AJ$8))+AI92)))</f>
        <v>863.94535743263168</v>
      </c>
      <c r="AK92" s="5" cm="1">
        <f t="array" ref="AK92">IF(AK$8=-1,AL92,IF(AK$8=99,AJ92,IF(AK$8=0,INDEX($E92:$I92,0,AK$6),(INDEX($E92:$I92,0,AK$8+1)-INDEX($E92:$I92,0,AK$8))/(INDEX($D$5:$H$5,0,AK$8+1)-INDEX($D$5:$H$5,0,AK$8))+AJ92)))</f>
        <v>863.94535743263168</v>
      </c>
      <c r="AL92" s="5" cm="1">
        <f t="array" ref="AL92">IF(AL$8=-1,AM92,IF(AL$8=99,AK92,IF(AL$8=0,INDEX($E92:$I92,0,AL$6),(INDEX($E92:$I92,0,AL$8+1)-INDEX($E92:$I92,0,AL$8))/(INDEX($D$5:$H$5,0,AL$8+1)-INDEX($D$5:$H$5,0,AL$8))+AK92)))</f>
        <v>863.94535743263168</v>
      </c>
      <c r="AM92" s="5" cm="1">
        <f t="array" ref="AM92">IF(AM$8=-1,AN92,IF(AM$8=99,AL92,IF(AM$8=0,INDEX($E92:$I92,0,AM$6),(INDEX($E92:$I92,0,AM$8+1)-INDEX($E92:$I92,0,AM$8))/(INDEX($D$5:$H$5,0,AM$8+1)-INDEX($D$5:$H$5,0,AM$8))+AL92)))</f>
        <v>863.94535743263168</v>
      </c>
      <c r="AN92" s="5" cm="1">
        <f t="array" ref="AN92">IF(AN$8=-1,AO92,IF(AN$8=99,AM92,IF(AN$8=0,INDEX($E92:$I92,0,AN$6),(INDEX($E92:$I92,0,AN$8+1)-INDEX($E92:$I92,0,AN$8))/(INDEX($D$5:$H$5,0,AN$8+1)-INDEX($D$5:$H$5,0,AN$8))+AM92)))</f>
        <v>863.94535743263168</v>
      </c>
      <c r="AO92" s="5" cm="1">
        <f t="array" ref="AO92">IF(AO$8=-1,AP92,IF(AO$8=99,AN92,IF(AO$8=0,INDEX($E92:$I92,0,AO$6),(INDEX($E92:$I92,0,AO$8+1)-INDEX($E92:$I92,0,AO$8))/(INDEX($D$5:$H$5,0,AO$8+1)-INDEX($D$5:$H$5,0,AO$8))+AN92)))</f>
        <v>863.94535743263168</v>
      </c>
      <c r="AP92" s="5" cm="1">
        <f t="array" ref="AP92">IF(AP$8=-1,AQ92,IF(AP$8=99,AO92,IF(AP$8=0,INDEX($E92:$I92,0,AP$6),(INDEX($E92:$I92,0,AP$8+1)-INDEX($E92:$I92,0,AP$8))/(INDEX($D$5:$H$5,0,AP$8+1)-INDEX($D$5:$H$5,0,AP$8))+AO92)))</f>
        <v>863.94535743263168</v>
      </c>
      <c r="AQ92" s="5" cm="1">
        <f t="array" ref="AQ92">IF(AQ$8=-1,AR92,IF(AQ$8=99,AP92,IF(AQ$8=0,INDEX($E92:$I92,0,AQ$6),(INDEX($E92:$I92,0,AQ$8+1)-INDEX($E92:$I92,0,AQ$8))/(INDEX($D$5:$H$5,0,AQ$8+1)-INDEX($D$5:$H$5,0,AQ$8))+AP92)))</f>
        <v>863.94535743263168</v>
      </c>
      <c r="AR92" s="5" cm="1">
        <f t="array" ref="AR92">IF(AR$8=-1,AS92,IF(AR$8=99,AQ92,IF(AR$8=0,INDEX($E92:$I92,0,AR$6),(INDEX($E92:$I92,0,AR$8+1)-INDEX($E92:$I92,0,AR$8))/(INDEX($D$5:$H$5,0,AR$8+1)-INDEX($D$5:$H$5,0,AR$8))+AQ92)))</f>
        <v>863.94535743263168</v>
      </c>
      <c r="AS92" s="5" cm="1">
        <f t="array" ref="AS92">IF(AS$8=-1,AT92,IF(AS$8=99,AR92,IF(AS$8=0,INDEX($E92:$I92,0,AS$6),(INDEX($E92:$I92,0,AS$8+1)-INDEX($E92:$I92,0,AS$8))/(INDEX($D$5:$H$5,0,AS$8+1)-INDEX($D$5:$H$5,0,AS$8))+AR92)))</f>
        <v>863.94535743263168</v>
      </c>
      <c r="AT92" s="5" cm="1">
        <f t="array" ref="AT92">IF(AT$8=-1,AU92,IF(AT$8=99,AS92,IF(AT$8=0,INDEX($E92:$I92,0,AT$6),(INDEX($E92:$I92,0,AT$8+1)-INDEX($E92:$I92,0,AT$8))/(INDEX($D$5:$H$5,0,AT$8+1)-INDEX($D$5:$H$5,0,AT$8))+AS92)))</f>
        <v>863.94535743263168</v>
      </c>
      <c r="AU92" s="5" cm="1">
        <f t="array" ref="AU92">IF(AU$8=-1,AV92,IF(AU$8=99,AT92,IF(AU$8=0,INDEX($E92:$I92,0,AU$6),(INDEX($E92:$I92,0,AU$8+1)-INDEX($E92:$I92,0,AU$8))/(INDEX($D$5:$H$5,0,AU$8+1)-INDEX($D$5:$H$5,0,AU$8))+AT92)))</f>
        <v>863.94535743263168</v>
      </c>
      <c r="AV92" s="5" cm="1">
        <f t="array" ref="AV92">IF(AV$8=-1,AW92,IF(AV$8=99,AU92,IF(AV$8=0,INDEX($E92:$I92,0,AV$6),(INDEX($E92:$I92,0,AV$8+1)-INDEX($E92:$I92,0,AV$8))/(INDEX($D$5:$H$5,0,AV$8+1)-INDEX($D$5:$H$5,0,AV$8))+AU92)))</f>
        <v>863.94535743263168</v>
      </c>
    </row>
    <row r="93" spans="1:48">
      <c r="A93" t="s">
        <v>16</v>
      </c>
      <c r="B93" s="233" t="str">
        <f t="shared" ref="B93:B100" si="35">B71</f>
        <v>CEH</v>
      </c>
      <c r="C93" s="75" t="str">
        <f t="shared" si="33"/>
        <v>Commercial - Space Heating</v>
      </c>
      <c r="D93" s="75" t="s">
        <v>75</v>
      </c>
      <c r="E93" s="84">
        <f t="shared" ref="E93:F100" si="36">E82</f>
        <v>59.117764859369188</v>
      </c>
      <c r="F93" s="92">
        <f t="shared" si="36"/>
        <v>82.391305130342559</v>
      </c>
      <c r="G93" s="92">
        <f t="shared" si="34"/>
        <v>82.391305130342559</v>
      </c>
      <c r="H93" s="92">
        <f t="shared" ref="H93:H97" si="37">IF($L$57=-1,G93,((F93-E93)*2/5+E93)*(1+$H$91))</f>
        <v>82.391305130342559</v>
      </c>
      <c r="I93" s="136">
        <f t="shared" ref="I93:I100" si="38">H93</f>
        <v>82.391305130342559</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82.391305130342559</v>
      </c>
      <c r="T93" s="5" cm="1">
        <f t="array" ref="T93">IF(T$8=-1,U93,IF(T$8=99,S93,IF(T$8=0,INDEX($E93:$I93,0,T$6),(INDEX($E93:$I93,0,T$8+1)-INDEX($E93:$I93,0,T$8))/(INDEX($D$5:$H$5,0,T$8+1)-INDEX($D$5:$H$5,0,T$8))+S93)))</f>
        <v>82.391305130342559</v>
      </c>
      <c r="U93" s="5" cm="1">
        <f t="array" ref="U93">IF(U$8=-1,V93,IF(U$8=99,T93,IF(U$8=0,INDEX($E93:$I93,0,U$6),(INDEX($E93:$I93,0,U$8+1)-INDEX($E93:$I93,0,U$8))/(INDEX($D$5:$H$5,0,U$8+1)-INDEX($D$5:$H$5,0,U$8))+T93)))</f>
        <v>82.391305130342559</v>
      </c>
      <c r="V93" s="5" cm="1">
        <f t="array" ref="V93">IF(V$8=-1,W93,IF(V$8=99,U93,IF(V$8=0,INDEX($E93:$I93,0,V$6),(INDEX($E93:$I93,0,V$8+1)-INDEX($E93:$I93,0,V$8))/(INDEX($D$5:$H$5,0,V$8+1)-INDEX($D$5:$H$5,0,V$8))+U93)))</f>
        <v>82.391305130342559</v>
      </c>
      <c r="W93" s="5" cm="1">
        <f t="array" ref="W93">IF(W$8=-1,X93,IF(W$8=99,V93,IF(W$8=0,INDEX($E93:$I93,0,W$6),(INDEX($E93:$I93,0,W$8+1)-INDEX($E93:$I93,0,W$8))/(INDEX($D$5:$H$5,0,W$8+1)-INDEX($D$5:$H$5,0,W$8))+V93)))</f>
        <v>82.391305130342559</v>
      </c>
      <c r="X93" s="5" cm="1">
        <f t="array" ref="X93">IF(X$8=-1,Y93,IF(X$8=99,W93,IF(X$8=0,INDEX($E93:$I93,0,X$6),(INDEX($E93:$I93,0,X$8+1)-INDEX($E93:$I93,0,X$8))/(INDEX($D$5:$H$5,0,X$8+1)-INDEX($D$5:$H$5,0,X$8))+W93)))</f>
        <v>82.391305130342559</v>
      </c>
      <c r="Y93" s="5" cm="1">
        <f t="array" ref="Y93">IF(Y$8=-1,Z93,IF(Y$8=99,X93,IF(Y$8=0,INDEX($E93:$I93,0,Y$6),(INDEX($E93:$I93,0,Y$8+1)-INDEX($E93:$I93,0,Y$8))/(INDEX($D$5:$H$5,0,Y$8+1)-INDEX($D$5:$H$5,0,Y$8))+X93)))</f>
        <v>82.391305130342559</v>
      </c>
      <c r="Z93" s="5" cm="1">
        <f t="array" ref="Z93">IF(Z$8=-1,AA93,IF(Z$8=99,Y93,IF(Z$8=0,INDEX($E93:$I93,0,Z$6),(INDEX($E93:$I93,0,Z$8+1)-INDEX($E93:$I93,0,Z$8))/(INDEX($D$5:$H$5,0,Z$8+1)-INDEX($D$5:$H$5,0,Z$8))+Y93)))</f>
        <v>82.391305130342559</v>
      </c>
      <c r="AA93" s="5" cm="1">
        <f t="array" ref="AA93">IF(AA$8=-1,AB93,IF(AA$8=99,Z93,IF(AA$8=0,INDEX($E93:$I93,0,AA$6),(INDEX($E93:$I93,0,AA$8+1)-INDEX($E93:$I93,0,AA$8))/(INDEX($D$5:$H$5,0,AA$8+1)-INDEX($D$5:$H$5,0,AA$8))+Z93)))</f>
        <v>82.391305130342559</v>
      </c>
      <c r="AB93" s="5" cm="1">
        <f t="array" ref="AB93">IF(AB$8=-1,AC93,IF(AB$8=99,AA93,IF(AB$8=0,INDEX($E93:$I93,0,AB$6),(INDEX($E93:$I93,0,AB$8+1)-INDEX($E93:$I93,0,AB$8))/(INDEX($D$5:$H$5,0,AB$8+1)-INDEX($D$5:$H$5,0,AB$8))+AA93)))</f>
        <v>82.391305130342559</v>
      </c>
      <c r="AC93" s="5" cm="1">
        <f t="array" ref="AC93">IF(AC$8=-1,AD93,IF(AC$8=99,AB93,IF(AC$8=0,INDEX($E93:$I93,0,AC$6),(INDEX($E93:$I93,0,AC$8+1)-INDEX($E93:$I93,0,AC$8))/(INDEX($D$5:$H$5,0,AC$8+1)-INDEX($D$5:$H$5,0,AC$8))+AB93)))</f>
        <v>82.391305130342559</v>
      </c>
      <c r="AD93" s="5" cm="1">
        <f t="array" ref="AD93">IF(AD$8=-1,AE93,IF(AD$8=99,AC93,IF(AD$8=0,INDEX($E93:$I93,0,AD$6),(INDEX($E93:$I93,0,AD$8+1)-INDEX($E93:$I93,0,AD$8))/(INDEX($D$5:$H$5,0,AD$8+1)-INDEX($D$5:$H$5,0,AD$8))+AC93)))</f>
        <v>82.391305130342559</v>
      </c>
      <c r="AE93" s="5" cm="1">
        <f t="array" ref="AE93">IF(AE$8=-1,AF93,IF(AE$8=99,AD93,IF(AE$8=0,INDEX($E93:$I93,0,AE$6),(INDEX($E93:$I93,0,AE$8+1)-INDEX($E93:$I93,0,AE$8))/(INDEX($D$5:$H$5,0,AE$8+1)-INDEX($D$5:$H$5,0,AE$8))+AD93)))</f>
        <v>82.391305130342559</v>
      </c>
      <c r="AF93" s="5" cm="1">
        <f t="array" ref="AF93">IF(AF$8=-1,AG93,IF(AF$8=99,AE93,IF(AF$8=0,INDEX($E93:$I93,0,AF$6),(INDEX($E93:$I93,0,AF$8+1)-INDEX($E93:$I93,0,AF$8))/(INDEX($D$5:$H$5,0,AF$8+1)-INDEX($D$5:$H$5,0,AF$8))+AE93)))</f>
        <v>82.391305130342559</v>
      </c>
      <c r="AG93" s="5" cm="1">
        <f t="array" ref="AG93">IF(AG$8=-1,AH93,IF(AG$8=99,AF93,IF(AG$8=0,INDEX($E93:$I93,0,AG$6),(INDEX($E93:$I93,0,AG$8+1)-INDEX($E93:$I93,0,AG$8))/(INDEX($D$5:$H$5,0,AG$8+1)-INDEX($D$5:$H$5,0,AG$8))+AF93)))</f>
        <v>82.391305130342559</v>
      </c>
      <c r="AH93" s="5" cm="1">
        <f t="array" ref="AH93">IF(AH$8=-1,AI93,IF(AH$8=99,AG93,IF(AH$8=0,INDEX($E93:$I93,0,AH$6),(INDEX($E93:$I93,0,AH$8+1)-INDEX($E93:$I93,0,AH$8))/(INDEX($D$5:$H$5,0,AH$8+1)-INDEX($D$5:$H$5,0,AH$8))+AG93)))</f>
        <v>82.391305130342559</v>
      </c>
      <c r="AI93" s="5" cm="1">
        <f t="array" ref="AI93">IF(AI$8=-1,AJ93,IF(AI$8=99,AH93,IF(AI$8=0,INDEX($E93:$I93,0,AI$6),(INDEX($E93:$I93,0,AI$8+1)-INDEX($E93:$I93,0,AI$8))/(INDEX($D$5:$H$5,0,AI$8+1)-INDEX($D$5:$H$5,0,AI$8))+AH93)))</f>
        <v>82.391305130342559</v>
      </c>
      <c r="AJ93" s="5" cm="1">
        <f t="array" ref="AJ93">IF(AJ$8=-1,AK93,IF(AJ$8=99,AI93,IF(AJ$8=0,INDEX($E93:$I93,0,AJ$6),(INDEX($E93:$I93,0,AJ$8+1)-INDEX($E93:$I93,0,AJ$8))/(INDEX($D$5:$H$5,0,AJ$8+1)-INDEX($D$5:$H$5,0,AJ$8))+AI93)))</f>
        <v>82.391305130342559</v>
      </c>
      <c r="AK93" s="5" cm="1">
        <f t="array" ref="AK93">IF(AK$8=-1,AL93,IF(AK$8=99,AJ93,IF(AK$8=0,INDEX($E93:$I93,0,AK$6),(INDEX($E93:$I93,0,AK$8+1)-INDEX($E93:$I93,0,AK$8))/(INDEX($D$5:$H$5,0,AK$8+1)-INDEX($D$5:$H$5,0,AK$8))+AJ93)))</f>
        <v>82.391305130342559</v>
      </c>
      <c r="AL93" s="5" cm="1">
        <f t="array" ref="AL93">IF(AL$8=-1,AM93,IF(AL$8=99,AK93,IF(AL$8=0,INDEX($E93:$I93,0,AL$6),(INDEX($E93:$I93,0,AL$8+1)-INDEX($E93:$I93,0,AL$8))/(INDEX($D$5:$H$5,0,AL$8+1)-INDEX($D$5:$H$5,0,AL$8))+AK93)))</f>
        <v>82.391305130342559</v>
      </c>
      <c r="AM93" s="5" cm="1">
        <f t="array" ref="AM93">IF(AM$8=-1,AN93,IF(AM$8=99,AL93,IF(AM$8=0,INDEX($E93:$I93,0,AM$6),(INDEX($E93:$I93,0,AM$8+1)-INDEX($E93:$I93,0,AM$8))/(INDEX($D$5:$H$5,0,AM$8+1)-INDEX($D$5:$H$5,0,AM$8))+AL93)))</f>
        <v>82.391305130342559</v>
      </c>
      <c r="AN93" s="5" cm="1">
        <f t="array" ref="AN93">IF(AN$8=-1,AO93,IF(AN$8=99,AM93,IF(AN$8=0,INDEX($E93:$I93,0,AN$6),(INDEX($E93:$I93,0,AN$8+1)-INDEX($E93:$I93,0,AN$8))/(INDEX($D$5:$H$5,0,AN$8+1)-INDEX($D$5:$H$5,0,AN$8))+AM93)))</f>
        <v>82.391305130342559</v>
      </c>
      <c r="AO93" s="5" cm="1">
        <f t="array" ref="AO93">IF(AO$8=-1,AP93,IF(AO$8=99,AN93,IF(AO$8=0,INDEX($E93:$I93,0,AO$6),(INDEX($E93:$I93,0,AO$8+1)-INDEX($E93:$I93,0,AO$8))/(INDEX($D$5:$H$5,0,AO$8+1)-INDEX($D$5:$H$5,0,AO$8))+AN93)))</f>
        <v>82.391305130342559</v>
      </c>
      <c r="AP93" s="5" cm="1">
        <f t="array" ref="AP93">IF(AP$8=-1,AQ93,IF(AP$8=99,AO93,IF(AP$8=0,INDEX($E93:$I93,0,AP$6),(INDEX($E93:$I93,0,AP$8+1)-INDEX($E93:$I93,0,AP$8))/(INDEX($D$5:$H$5,0,AP$8+1)-INDEX($D$5:$H$5,0,AP$8))+AO93)))</f>
        <v>82.391305130342559</v>
      </c>
      <c r="AQ93" s="5" cm="1">
        <f t="array" ref="AQ93">IF(AQ$8=-1,AR93,IF(AQ$8=99,AP93,IF(AQ$8=0,INDEX($E93:$I93,0,AQ$6),(INDEX($E93:$I93,0,AQ$8+1)-INDEX($E93:$I93,0,AQ$8))/(INDEX($D$5:$H$5,0,AQ$8+1)-INDEX($D$5:$H$5,0,AQ$8))+AP93)))</f>
        <v>82.391305130342559</v>
      </c>
      <c r="AR93" s="5" cm="1">
        <f t="array" ref="AR93">IF(AR$8=-1,AS93,IF(AR$8=99,AQ93,IF(AR$8=0,INDEX($E93:$I93,0,AR$6),(INDEX($E93:$I93,0,AR$8+1)-INDEX($E93:$I93,0,AR$8))/(INDEX($D$5:$H$5,0,AR$8+1)-INDEX($D$5:$H$5,0,AR$8))+AQ93)))</f>
        <v>82.391305130342559</v>
      </c>
      <c r="AS93" s="5" cm="1">
        <f t="array" ref="AS93">IF(AS$8=-1,AT93,IF(AS$8=99,AR93,IF(AS$8=0,INDEX($E93:$I93,0,AS$6),(INDEX($E93:$I93,0,AS$8+1)-INDEX($E93:$I93,0,AS$8))/(INDEX($D$5:$H$5,0,AS$8+1)-INDEX($D$5:$H$5,0,AS$8))+AR93)))</f>
        <v>82.391305130342559</v>
      </c>
      <c r="AT93" s="5" cm="1">
        <f t="array" ref="AT93">IF(AT$8=-1,AU93,IF(AT$8=99,AS93,IF(AT$8=0,INDEX($E93:$I93,0,AT$6),(INDEX($E93:$I93,0,AT$8+1)-INDEX($E93:$I93,0,AT$8))/(INDEX($D$5:$H$5,0,AT$8+1)-INDEX($D$5:$H$5,0,AT$8))+AS93)))</f>
        <v>82.391305130342559</v>
      </c>
      <c r="AU93" s="5" cm="1">
        <f t="array" ref="AU93">IF(AU$8=-1,AV93,IF(AU$8=99,AT93,IF(AU$8=0,INDEX($E93:$I93,0,AU$6),(INDEX($E93:$I93,0,AU$8+1)-INDEX($E93:$I93,0,AU$8))/(INDEX($D$5:$H$5,0,AU$8+1)-INDEX($D$5:$H$5,0,AU$8))+AT93)))</f>
        <v>82.391305130342559</v>
      </c>
      <c r="AV93" s="5" cm="1">
        <f t="array" ref="AV93">IF(AV$8=-1,AW93,IF(AV$8=99,AU93,IF(AV$8=0,INDEX($E93:$I93,0,AV$6),(INDEX($E93:$I93,0,AV$8+1)-INDEX($E93:$I93,0,AV$8))/(INDEX($D$5:$H$5,0,AV$8+1)-INDEX($D$5:$H$5,0,AV$8))+AU93)))</f>
        <v>82.391305130342559</v>
      </c>
    </row>
    <row r="94" spans="1:48">
      <c r="A94" t="s">
        <v>16</v>
      </c>
      <c r="B94" s="233" t="str">
        <f t="shared" si="35"/>
        <v>CEK</v>
      </c>
      <c r="C94" s="75" t="str">
        <f t="shared" si="33"/>
        <v>Commercial - Cooking</v>
      </c>
      <c r="D94" s="75" t="s">
        <v>75</v>
      </c>
      <c r="E94" s="84">
        <f t="shared" si="36"/>
        <v>74.498085701673531</v>
      </c>
      <c r="F94" s="92">
        <f t="shared" si="36"/>
        <v>59.276589186426349</v>
      </c>
      <c r="G94" s="92">
        <f t="shared" si="34"/>
        <v>59.276589186426349</v>
      </c>
      <c r="H94" s="92">
        <f t="shared" si="37"/>
        <v>59.276589186426349</v>
      </c>
      <c r="I94" s="136">
        <f t="shared" si="38"/>
        <v>59.276589186426349</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59.276589186426349</v>
      </c>
      <c r="T94" s="5" cm="1">
        <f t="array" ref="T94">IF(T$8=-1,U94,IF(T$8=99,S94,IF(T$8=0,INDEX($E94:$I94,0,T$6),(INDEX($E94:$I94,0,T$8+1)-INDEX($E94:$I94,0,T$8))/(INDEX($D$5:$H$5,0,T$8+1)-INDEX($D$5:$H$5,0,T$8))+S94)))</f>
        <v>59.276589186426349</v>
      </c>
      <c r="U94" s="5" cm="1">
        <f t="array" ref="U94">IF(U$8=-1,V94,IF(U$8=99,T94,IF(U$8=0,INDEX($E94:$I94,0,U$6),(INDEX($E94:$I94,0,U$8+1)-INDEX($E94:$I94,0,U$8))/(INDEX($D$5:$H$5,0,U$8+1)-INDEX($D$5:$H$5,0,U$8))+T94)))</f>
        <v>59.276589186426349</v>
      </c>
      <c r="V94" s="5" cm="1">
        <f t="array" ref="V94">IF(V$8=-1,W94,IF(V$8=99,U94,IF(V$8=0,INDEX($E94:$I94,0,V$6),(INDEX($E94:$I94,0,V$8+1)-INDEX($E94:$I94,0,V$8))/(INDEX($D$5:$H$5,0,V$8+1)-INDEX($D$5:$H$5,0,V$8))+U94)))</f>
        <v>59.276589186426349</v>
      </c>
      <c r="W94" s="5" cm="1">
        <f t="array" ref="W94">IF(W$8=-1,X94,IF(W$8=99,V94,IF(W$8=0,INDEX($E94:$I94,0,W$6),(INDEX($E94:$I94,0,W$8+1)-INDEX($E94:$I94,0,W$8))/(INDEX($D$5:$H$5,0,W$8+1)-INDEX($D$5:$H$5,0,W$8))+V94)))</f>
        <v>59.276589186426349</v>
      </c>
      <c r="X94" s="5" cm="1">
        <f t="array" ref="X94">IF(X$8=-1,Y94,IF(X$8=99,W94,IF(X$8=0,INDEX($E94:$I94,0,X$6),(INDEX($E94:$I94,0,X$8+1)-INDEX($E94:$I94,0,X$8))/(INDEX($D$5:$H$5,0,X$8+1)-INDEX($D$5:$H$5,0,X$8))+W94)))</f>
        <v>59.276589186426349</v>
      </c>
      <c r="Y94" s="5" cm="1">
        <f t="array" ref="Y94">IF(Y$8=-1,Z94,IF(Y$8=99,X94,IF(Y$8=0,INDEX($E94:$I94,0,Y$6),(INDEX($E94:$I94,0,Y$8+1)-INDEX($E94:$I94,0,Y$8))/(INDEX($D$5:$H$5,0,Y$8+1)-INDEX($D$5:$H$5,0,Y$8))+X94)))</f>
        <v>59.276589186426349</v>
      </c>
      <c r="Z94" s="5" cm="1">
        <f t="array" ref="Z94">IF(Z$8=-1,AA94,IF(Z$8=99,Y94,IF(Z$8=0,INDEX($E94:$I94,0,Z$6),(INDEX($E94:$I94,0,Z$8+1)-INDEX($E94:$I94,0,Z$8))/(INDEX($D$5:$H$5,0,Z$8+1)-INDEX($D$5:$H$5,0,Z$8))+Y94)))</f>
        <v>59.276589186426349</v>
      </c>
      <c r="AA94" s="5" cm="1">
        <f t="array" ref="AA94">IF(AA$8=-1,AB94,IF(AA$8=99,Z94,IF(AA$8=0,INDEX($E94:$I94,0,AA$6),(INDEX($E94:$I94,0,AA$8+1)-INDEX($E94:$I94,0,AA$8))/(INDEX($D$5:$H$5,0,AA$8+1)-INDEX($D$5:$H$5,0,AA$8))+Z94)))</f>
        <v>59.276589186426349</v>
      </c>
      <c r="AB94" s="5" cm="1">
        <f t="array" ref="AB94">IF(AB$8=-1,AC94,IF(AB$8=99,AA94,IF(AB$8=0,INDEX($E94:$I94,0,AB$6),(INDEX($E94:$I94,0,AB$8+1)-INDEX($E94:$I94,0,AB$8))/(INDEX($D$5:$H$5,0,AB$8+1)-INDEX($D$5:$H$5,0,AB$8))+AA94)))</f>
        <v>59.276589186426349</v>
      </c>
      <c r="AC94" s="5" cm="1">
        <f t="array" ref="AC94">IF(AC$8=-1,AD94,IF(AC$8=99,AB94,IF(AC$8=0,INDEX($E94:$I94,0,AC$6),(INDEX($E94:$I94,0,AC$8+1)-INDEX($E94:$I94,0,AC$8))/(INDEX($D$5:$H$5,0,AC$8+1)-INDEX($D$5:$H$5,0,AC$8))+AB94)))</f>
        <v>59.276589186426349</v>
      </c>
      <c r="AD94" s="5" cm="1">
        <f t="array" ref="AD94">IF(AD$8=-1,AE94,IF(AD$8=99,AC94,IF(AD$8=0,INDEX($E94:$I94,0,AD$6),(INDEX($E94:$I94,0,AD$8+1)-INDEX($E94:$I94,0,AD$8))/(INDEX($D$5:$H$5,0,AD$8+1)-INDEX($D$5:$H$5,0,AD$8))+AC94)))</f>
        <v>59.276589186426349</v>
      </c>
      <c r="AE94" s="5" cm="1">
        <f t="array" ref="AE94">IF(AE$8=-1,AF94,IF(AE$8=99,AD94,IF(AE$8=0,INDEX($E94:$I94,0,AE$6),(INDEX($E94:$I94,0,AE$8+1)-INDEX($E94:$I94,0,AE$8))/(INDEX($D$5:$H$5,0,AE$8+1)-INDEX($D$5:$H$5,0,AE$8))+AD94)))</f>
        <v>59.276589186426349</v>
      </c>
      <c r="AF94" s="5" cm="1">
        <f t="array" ref="AF94">IF(AF$8=-1,AG94,IF(AF$8=99,AE94,IF(AF$8=0,INDEX($E94:$I94,0,AF$6),(INDEX($E94:$I94,0,AF$8+1)-INDEX($E94:$I94,0,AF$8))/(INDEX($D$5:$H$5,0,AF$8+1)-INDEX($D$5:$H$5,0,AF$8))+AE94)))</f>
        <v>59.276589186426349</v>
      </c>
      <c r="AG94" s="5" cm="1">
        <f t="array" ref="AG94">IF(AG$8=-1,AH94,IF(AG$8=99,AF94,IF(AG$8=0,INDEX($E94:$I94,0,AG$6),(INDEX($E94:$I94,0,AG$8+1)-INDEX($E94:$I94,0,AG$8))/(INDEX($D$5:$H$5,0,AG$8+1)-INDEX($D$5:$H$5,0,AG$8))+AF94)))</f>
        <v>59.276589186426349</v>
      </c>
      <c r="AH94" s="5" cm="1">
        <f t="array" ref="AH94">IF(AH$8=-1,AI94,IF(AH$8=99,AG94,IF(AH$8=0,INDEX($E94:$I94,0,AH$6),(INDEX($E94:$I94,0,AH$8+1)-INDEX($E94:$I94,0,AH$8))/(INDEX($D$5:$H$5,0,AH$8+1)-INDEX($D$5:$H$5,0,AH$8))+AG94)))</f>
        <v>59.276589186426349</v>
      </c>
      <c r="AI94" s="5" cm="1">
        <f t="array" ref="AI94">IF(AI$8=-1,AJ94,IF(AI$8=99,AH94,IF(AI$8=0,INDEX($E94:$I94,0,AI$6),(INDEX($E94:$I94,0,AI$8+1)-INDEX($E94:$I94,0,AI$8))/(INDEX($D$5:$H$5,0,AI$8+1)-INDEX($D$5:$H$5,0,AI$8))+AH94)))</f>
        <v>59.276589186426349</v>
      </c>
      <c r="AJ94" s="5" cm="1">
        <f t="array" ref="AJ94">IF(AJ$8=-1,AK94,IF(AJ$8=99,AI94,IF(AJ$8=0,INDEX($E94:$I94,0,AJ$6),(INDEX($E94:$I94,0,AJ$8+1)-INDEX($E94:$I94,0,AJ$8))/(INDEX($D$5:$H$5,0,AJ$8+1)-INDEX($D$5:$H$5,0,AJ$8))+AI94)))</f>
        <v>59.276589186426349</v>
      </c>
      <c r="AK94" s="5" cm="1">
        <f t="array" ref="AK94">IF(AK$8=-1,AL94,IF(AK$8=99,AJ94,IF(AK$8=0,INDEX($E94:$I94,0,AK$6),(INDEX($E94:$I94,0,AK$8+1)-INDEX($E94:$I94,0,AK$8))/(INDEX($D$5:$H$5,0,AK$8+1)-INDEX($D$5:$H$5,0,AK$8))+AJ94)))</f>
        <v>59.276589186426349</v>
      </c>
      <c r="AL94" s="5" cm="1">
        <f t="array" ref="AL94">IF(AL$8=-1,AM94,IF(AL$8=99,AK94,IF(AL$8=0,INDEX($E94:$I94,0,AL$6),(INDEX($E94:$I94,0,AL$8+1)-INDEX($E94:$I94,0,AL$8))/(INDEX($D$5:$H$5,0,AL$8+1)-INDEX($D$5:$H$5,0,AL$8))+AK94)))</f>
        <v>59.276589186426349</v>
      </c>
      <c r="AM94" s="5" cm="1">
        <f t="array" ref="AM94">IF(AM$8=-1,AN94,IF(AM$8=99,AL94,IF(AM$8=0,INDEX($E94:$I94,0,AM$6),(INDEX($E94:$I94,0,AM$8+1)-INDEX($E94:$I94,0,AM$8))/(INDEX($D$5:$H$5,0,AM$8+1)-INDEX($D$5:$H$5,0,AM$8))+AL94)))</f>
        <v>59.276589186426349</v>
      </c>
      <c r="AN94" s="5" cm="1">
        <f t="array" ref="AN94">IF(AN$8=-1,AO94,IF(AN$8=99,AM94,IF(AN$8=0,INDEX($E94:$I94,0,AN$6),(INDEX($E94:$I94,0,AN$8+1)-INDEX($E94:$I94,0,AN$8))/(INDEX($D$5:$H$5,0,AN$8+1)-INDEX($D$5:$H$5,0,AN$8))+AM94)))</f>
        <v>59.276589186426349</v>
      </c>
      <c r="AO94" s="5" cm="1">
        <f t="array" ref="AO94">IF(AO$8=-1,AP94,IF(AO$8=99,AN94,IF(AO$8=0,INDEX($E94:$I94,0,AO$6),(INDEX($E94:$I94,0,AO$8+1)-INDEX($E94:$I94,0,AO$8))/(INDEX($D$5:$H$5,0,AO$8+1)-INDEX($D$5:$H$5,0,AO$8))+AN94)))</f>
        <v>59.276589186426349</v>
      </c>
      <c r="AP94" s="5" cm="1">
        <f t="array" ref="AP94">IF(AP$8=-1,AQ94,IF(AP$8=99,AO94,IF(AP$8=0,INDEX($E94:$I94,0,AP$6),(INDEX($E94:$I94,0,AP$8+1)-INDEX($E94:$I94,0,AP$8))/(INDEX($D$5:$H$5,0,AP$8+1)-INDEX($D$5:$H$5,0,AP$8))+AO94)))</f>
        <v>59.276589186426349</v>
      </c>
      <c r="AQ94" s="5" cm="1">
        <f t="array" ref="AQ94">IF(AQ$8=-1,AR94,IF(AQ$8=99,AP94,IF(AQ$8=0,INDEX($E94:$I94,0,AQ$6),(INDEX($E94:$I94,0,AQ$8+1)-INDEX($E94:$I94,0,AQ$8))/(INDEX($D$5:$H$5,0,AQ$8+1)-INDEX($D$5:$H$5,0,AQ$8))+AP94)))</f>
        <v>59.276589186426349</v>
      </c>
      <c r="AR94" s="5" cm="1">
        <f t="array" ref="AR94">IF(AR$8=-1,AS94,IF(AR$8=99,AQ94,IF(AR$8=0,INDEX($E94:$I94,0,AR$6),(INDEX($E94:$I94,0,AR$8+1)-INDEX($E94:$I94,0,AR$8))/(INDEX($D$5:$H$5,0,AR$8+1)-INDEX($D$5:$H$5,0,AR$8))+AQ94)))</f>
        <v>59.276589186426349</v>
      </c>
      <c r="AS94" s="5" cm="1">
        <f t="array" ref="AS94">IF(AS$8=-1,AT94,IF(AS$8=99,AR94,IF(AS$8=0,INDEX($E94:$I94,0,AS$6),(INDEX($E94:$I94,0,AS$8+1)-INDEX($E94:$I94,0,AS$8))/(INDEX($D$5:$H$5,0,AS$8+1)-INDEX($D$5:$H$5,0,AS$8))+AR94)))</f>
        <v>59.276589186426349</v>
      </c>
      <c r="AT94" s="5" cm="1">
        <f t="array" ref="AT94">IF(AT$8=-1,AU94,IF(AT$8=99,AS94,IF(AT$8=0,INDEX($E94:$I94,0,AT$6),(INDEX($E94:$I94,0,AT$8+1)-INDEX($E94:$I94,0,AT$8))/(INDEX($D$5:$H$5,0,AT$8+1)-INDEX($D$5:$H$5,0,AT$8))+AS94)))</f>
        <v>59.276589186426349</v>
      </c>
      <c r="AU94" s="5" cm="1">
        <f t="array" ref="AU94">IF(AU$8=-1,AV94,IF(AU$8=99,AT94,IF(AU$8=0,INDEX($E94:$I94,0,AU$6),(INDEX($E94:$I94,0,AU$8+1)-INDEX($E94:$I94,0,AU$8))/(INDEX($D$5:$H$5,0,AU$8+1)-INDEX($D$5:$H$5,0,AU$8))+AT94)))</f>
        <v>59.276589186426349</v>
      </c>
      <c r="AV94" s="5" cm="1">
        <f t="array" ref="AV94">IF(AV$8=-1,AW94,IF(AV$8=99,AU94,IF(AV$8=0,INDEX($E94:$I94,0,AV$6),(INDEX($E94:$I94,0,AV$8+1)-INDEX($E94:$I94,0,AV$8))/(INDEX($D$5:$H$5,0,AV$8+1)-INDEX($D$5:$H$5,0,AV$8))+AU94)))</f>
        <v>59.276589186426349</v>
      </c>
    </row>
    <row r="95" spans="1:48">
      <c r="A95" t="s">
        <v>16</v>
      </c>
      <c r="B95" s="233" t="str">
        <f t="shared" si="35"/>
        <v>CEL</v>
      </c>
      <c r="C95" s="75" t="str">
        <f t="shared" si="33"/>
        <v>Commercial - Lighting</v>
      </c>
      <c r="D95" s="75" t="s">
        <v>75</v>
      </c>
      <c r="E95" s="84">
        <f t="shared" si="36"/>
        <v>915.10615144128838</v>
      </c>
      <c r="F95" s="92">
        <f t="shared" si="36"/>
        <v>751.83194786180138</v>
      </c>
      <c r="G95" s="92">
        <f t="shared" si="34"/>
        <v>751.83194786180138</v>
      </c>
      <c r="H95" s="92">
        <f t="shared" si="37"/>
        <v>751.83194786180138</v>
      </c>
      <c r="I95" s="136">
        <f t="shared" si="38"/>
        <v>751.83194786180138</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751.83194786180138</v>
      </c>
      <c r="T95" s="5" cm="1">
        <f t="array" ref="T95">IF(T$8=-1,U95,IF(T$8=99,S95,IF(T$8=0,INDEX($E95:$I95,0,T$6),(INDEX($E95:$I95,0,T$8+1)-INDEX($E95:$I95,0,T$8))/(INDEX($D$5:$H$5,0,T$8+1)-INDEX($D$5:$H$5,0,T$8))+S95)))</f>
        <v>751.83194786180138</v>
      </c>
      <c r="U95" s="5" cm="1">
        <f t="array" ref="U95">IF(U$8=-1,V95,IF(U$8=99,T95,IF(U$8=0,INDEX($E95:$I95,0,U$6),(INDEX($E95:$I95,0,U$8+1)-INDEX($E95:$I95,0,U$8))/(INDEX($D$5:$H$5,0,U$8+1)-INDEX($D$5:$H$5,0,U$8))+T95)))</f>
        <v>751.83194786180138</v>
      </c>
      <c r="V95" s="5" cm="1">
        <f t="array" ref="V95">IF(V$8=-1,W95,IF(V$8=99,U95,IF(V$8=0,INDEX($E95:$I95,0,V$6),(INDEX($E95:$I95,0,V$8+1)-INDEX($E95:$I95,0,V$8))/(INDEX($D$5:$H$5,0,V$8+1)-INDEX($D$5:$H$5,0,V$8))+U95)))</f>
        <v>751.83194786180138</v>
      </c>
      <c r="W95" s="5" cm="1">
        <f t="array" ref="W95">IF(W$8=-1,X95,IF(W$8=99,V95,IF(W$8=0,INDEX($E95:$I95,0,W$6),(INDEX($E95:$I95,0,W$8+1)-INDEX($E95:$I95,0,W$8))/(INDEX($D$5:$H$5,0,W$8+1)-INDEX($D$5:$H$5,0,W$8))+V95)))</f>
        <v>751.83194786180138</v>
      </c>
      <c r="X95" s="5" cm="1">
        <f t="array" ref="X95">IF(X$8=-1,Y95,IF(X$8=99,W95,IF(X$8=0,INDEX($E95:$I95,0,X$6),(INDEX($E95:$I95,0,X$8+1)-INDEX($E95:$I95,0,X$8))/(INDEX($D$5:$H$5,0,X$8+1)-INDEX($D$5:$H$5,0,X$8))+W95)))</f>
        <v>751.83194786180138</v>
      </c>
      <c r="Y95" s="5" cm="1">
        <f t="array" ref="Y95">IF(Y$8=-1,Z95,IF(Y$8=99,X95,IF(Y$8=0,INDEX($E95:$I95,0,Y$6),(INDEX($E95:$I95,0,Y$8+1)-INDEX($E95:$I95,0,Y$8))/(INDEX($D$5:$H$5,0,Y$8+1)-INDEX($D$5:$H$5,0,Y$8))+X95)))</f>
        <v>751.83194786180138</v>
      </c>
      <c r="Z95" s="5" cm="1">
        <f t="array" ref="Z95">IF(Z$8=-1,AA95,IF(Z$8=99,Y95,IF(Z$8=0,INDEX($E95:$I95,0,Z$6),(INDEX($E95:$I95,0,Z$8+1)-INDEX($E95:$I95,0,Z$8))/(INDEX($D$5:$H$5,0,Z$8+1)-INDEX($D$5:$H$5,0,Z$8))+Y95)))</f>
        <v>751.83194786180138</v>
      </c>
      <c r="AA95" s="5" cm="1">
        <f t="array" ref="AA95">IF(AA$8=-1,AB95,IF(AA$8=99,Z95,IF(AA$8=0,INDEX($E95:$I95,0,AA$6),(INDEX($E95:$I95,0,AA$8+1)-INDEX($E95:$I95,0,AA$8))/(INDEX($D$5:$H$5,0,AA$8+1)-INDEX($D$5:$H$5,0,AA$8))+Z95)))</f>
        <v>751.83194786180138</v>
      </c>
      <c r="AB95" s="5" cm="1">
        <f t="array" ref="AB95">IF(AB$8=-1,AC95,IF(AB$8=99,AA95,IF(AB$8=0,INDEX($E95:$I95,0,AB$6),(INDEX($E95:$I95,0,AB$8+1)-INDEX($E95:$I95,0,AB$8))/(INDEX($D$5:$H$5,0,AB$8+1)-INDEX($D$5:$H$5,0,AB$8))+AA95)))</f>
        <v>751.83194786180138</v>
      </c>
      <c r="AC95" s="5" cm="1">
        <f t="array" ref="AC95">IF(AC$8=-1,AD95,IF(AC$8=99,AB95,IF(AC$8=0,INDEX($E95:$I95,0,AC$6),(INDEX($E95:$I95,0,AC$8+1)-INDEX($E95:$I95,0,AC$8))/(INDEX($D$5:$H$5,0,AC$8+1)-INDEX($D$5:$H$5,0,AC$8))+AB95)))</f>
        <v>751.83194786180138</v>
      </c>
      <c r="AD95" s="5" cm="1">
        <f t="array" ref="AD95">IF(AD$8=-1,AE95,IF(AD$8=99,AC95,IF(AD$8=0,INDEX($E95:$I95,0,AD$6),(INDEX($E95:$I95,0,AD$8+1)-INDEX($E95:$I95,0,AD$8))/(INDEX($D$5:$H$5,0,AD$8+1)-INDEX($D$5:$H$5,0,AD$8))+AC95)))</f>
        <v>751.83194786180138</v>
      </c>
      <c r="AE95" s="5" cm="1">
        <f t="array" ref="AE95">IF(AE$8=-1,AF95,IF(AE$8=99,AD95,IF(AE$8=0,INDEX($E95:$I95,0,AE$6),(INDEX($E95:$I95,0,AE$8+1)-INDEX($E95:$I95,0,AE$8))/(INDEX($D$5:$H$5,0,AE$8+1)-INDEX($D$5:$H$5,0,AE$8))+AD95)))</f>
        <v>751.83194786180138</v>
      </c>
      <c r="AF95" s="5" cm="1">
        <f t="array" ref="AF95">IF(AF$8=-1,AG95,IF(AF$8=99,AE95,IF(AF$8=0,INDEX($E95:$I95,0,AF$6),(INDEX($E95:$I95,0,AF$8+1)-INDEX($E95:$I95,0,AF$8))/(INDEX($D$5:$H$5,0,AF$8+1)-INDEX($D$5:$H$5,0,AF$8))+AE95)))</f>
        <v>751.83194786180138</v>
      </c>
      <c r="AG95" s="5" cm="1">
        <f t="array" ref="AG95">IF(AG$8=-1,AH95,IF(AG$8=99,AF95,IF(AG$8=0,INDEX($E95:$I95,0,AG$6),(INDEX($E95:$I95,0,AG$8+1)-INDEX($E95:$I95,0,AG$8))/(INDEX($D$5:$H$5,0,AG$8+1)-INDEX($D$5:$H$5,0,AG$8))+AF95)))</f>
        <v>751.83194786180138</v>
      </c>
      <c r="AH95" s="5" cm="1">
        <f t="array" ref="AH95">IF(AH$8=-1,AI95,IF(AH$8=99,AG95,IF(AH$8=0,INDEX($E95:$I95,0,AH$6),(INDEX($E95:$I95,0,AH$8+1)-INDEX($E95:$I95,0,AH$8))/(INDEX($D$5:$H$5,0,AH$8+1)-INDEX($D$5:$H$5,0,AH$8))+AG95)))</f>
        <v>751.83194786180138</v>
      </c>
      <c r="AI95" s="5" cm="1">
        <f t="array" ref="AI95">IF(AI$8=-1,AJ95,IF(AI$8=99,AH95,IF(AI$8=0,INDEX($E95:$I95,0,AI$6),(INDEX($E95:$I95,0,AI$8+1)-INDEX($E95:$I95,0,AI$8))/(INDEX($D$5:$H$5,0,AI$8+1)-INDEX($D$5:$H$5,0,AI$8))+AH95)))</f>
        <v>751.83194786180138</v>
      </c>
      <c r="AJ95" s="5" cm="1">
        <f t="array" ref="AJ95">IF(AJ$8=-1,AK95,IF(AJ$8=99,AI95,IF(AJ$8=0,INDEX($E95:$I95,0,AJ$6),(INDEX($E95:$I95,0,AJ$8+1)-INDEX($E95:$I95,0,AJ$8))/(INDEX($D$5:$H$5,0,AJ$8+1)-INDEX($D$5:$H$5,0,AJ$8))+AI95)))</f>
        <v>751.83194786180138</v>
      </c>
      <c r="AK95" s="5" cm="1">
        <f t="array" ref="AK95">IF(AK$8=-1,AL95,IF(AK$8=99,AJ95,IF(AK$8=0,INDEX($E95:$I95,0,AK$6),(INDEX($E95:$I95,0,AK$8+1)-INDEX($E95:$I95,0,AK$8))/(INDEX($D$5:$H$5,0,AK$8+1)-INDEX($D$5:$H$5,0,AK$8))+AJ95)))</f>
        <v>751.83194786180138</v>
      </c>
      <c r="AL95" s="5" cm="1">
        <f t="array" ref="AL95">IF(AL$8=-1,AM95,IF(AL$8=99,AK95,IF(AL$8=0,INDEX($E95:$I95,0,AL$6),(INDEX($E95:$I95,0,AL$8+1)-INDEX($E95:$I95,0,AL$8))/(INDEX($D$5:$H$5,0,AL$8+1)-INDEX($D$5:$H$5,0,AL$8))+AK95)))</f>
        <v>751.83194786180138</v>
      </c>
      <c r="AM95" s="5" cm="1">
        <f t="array" ref="AM95">IF(AM$8=-1,AN95,IF(AM$8=99,AL95,IF(AM$8=0,INDEX($E95:$I95,0,AM$6),(INDEX($E95:$I95,0,AM$8+1)-INDEX($E95:$I95,0,AM$8))/(INDEX($D$5:$H$5,0,AM$8+1)-INDEX($D$5:$H$5,0,AM$8))+AL95)))</f>
        <v>751.83194786180138</v>
      </c>
      <c r="AN95" s="5" cm="1">
        <f t="array" ref="AN95">IF(AN$8=-1,AO95,IF(AN$8=99,AM95,IF(AN$8=0,INDEX($E95:$I95,0,AN$6),(INDEX($E95:$I95,0,AN$8+1)-INDEX($E95:$I95,0,AN$8))/(INDEX($D$5:$H$5,0,AN$8+1)-INDEX($D$5:$H$5,0,AN$8))+AM95)))</f>
        <v>751.83194786180138</v>
      </c>
      <c r="AO95" s="5" cm="1">
        <f t="array" ref="AO95">IF(AO$8=-1,AP95,IF(AO$8=99,AN95,IF(AO$8=0,INDEX($E95:$I95,0,AO$6),(INDEX($E95:$I95,0,AO$8+1)-INDEX($E95:$I95,0,AO$8))/(INDEX($D$5:$H$5,0,AO$8+1)-INDEX($D$5:$H$5,0,AO$8))+AN95)))</f>
        <v>751.83194786180138</v>
      </c>
      <c r="AP95" s="5" cm="1">
        <f t="array" ref="AP95">IF(AP$8=-1,AQ95,IF(AP$8=99,AO95,IF(AP$8=0,INDEX($E95:$I95,0,AP$6),(INDEX($E95:$I95,0,AP$8+1)-INDEX($E95:$I95,0,AP$8))/(INDEX($D$5:$H$5,0,AP$8+1)-INDEX($D$5:$H$5,0,AP$8))+AO95)))</f>
        <v>751.83194786180138</v>
      </c>
      <c r="AQ95" s="5" cm="1">
        <f t="array" ref="AQ95">IF(AQ$8=-1,AR95,IF(AQ$8=99,AP95,IF(AQ$8=0,INDEX($E95:$I95,0,AQ$6),(INDEX($E95:$I95,0,AQ$8+1)-INDEX($E95:$I95,0,AQ$8))/(INDEX($D$5:$H$5,0,AQ$8+1)-INDEX($D$5:$H$5,0,AQ$8))+AP95)))</f>
        <v>751.83194786180138</v>
      </c>
      <c r="AR95" s="5" cm="1">
        <f t="array" ref="AR95">IF(AR$8=-1,AS95,IF(AR$8=99,AQ95,IF(AR$8=0,INDEX($E95:$I95,0,AR$6),(INDEX($E95:$I95,0,AR$8+1)-INDEX($E95:$I95,0,AR$8))/(INDEX($D$5:$H$5,0,AR$8+1)-INDEX($D$5:$H$5,0,AR$8))+AQ95)))</f>
        <v>751.83194786180138</v>
      </c>
      <c r="AS95" s="5" cm="1">
        <f t="array" ref="AS95">IF(AS$8=-1,AT95,IF(AS$8=99,AR95,IF(AS$8=0,INDEX($E95:$I95,0,AS$6),(INDEX($E95:$I95,0,AS$8+1)-INDEX($E95:$I95,0,AS$8))/(INDEX($D$5:$H$5,0,AS$8+1)-INDEX($D$5:$H$5,0,AS$8))+AR95)))</f>
        <v>751.83194786180138</v>
      </c>
      <c r="AT95" s="5" cm="1">
        <f t="array" ref="AT95">IF(AT$8=-1,AU95,IF(AT$8=99,AS95,IF(AT$8=0,INDEX($E95:$I95,0,AT$6),(INDEX($E95:$I95,0,AT$8+1)-INDEX($E95:$I95,0,AT$8))/(INDEX($D$5:$H$5,0,AT$8+1)-INDEX($D$5:$H$5,0,AT$8))+AS95)))</f>
        <v>751.83194786180138</v>
      </c>
      <c r="AU95" s="5" cm="1">
        <f t="array" ref="AU95">IF(AU$8=-1,AV95,IF(AU$8=99,AT95,IF(AU$8=0,INDEX($E95:$I95,0,AU$6),(INDEX($E95:$I95,0,AU$8+1)-INDEX($E95:$I95,0,AU$8))/(INDEX($D$5:$H$5,0,AU$8+1)-INDEX($D$5:$H$5,0,AU$8))+AT95)))</f>
        <v>751.83194786180138</v>
      </c>
      <c r="AV95" s="5" cm="1">
        <f t="array" ref="AV95">IF(AV$8=-1,AW95,IF(AV$8=99,AU95,IF(AV$8=0,INDEX($E95:$I95,0,AV$6),(INDEX($E95:$I95,0,AV$8+1)-INDEX($E95:$I95,0,AV$8))/(INDEX($D$5:$H$5,0,AV$8+1)-INDEX($D$5:$H$5,0,AV$8))+AU95)))</f>
        <v>751.83194786180138</v>
      </c>
    </row>
    <row r="96" spans="1:48">
      <c r="A96" t="s">
        <v>16</v>
      </c>
      <c r="B96" s="233" t="str">
        <f t="shared" si="35"/>
        <v>CER</v>
      </c>
      <c r="C96" s="75" t="str">
        <f t="shared" si="33"/>
        <v>Commercial - Refrigeration</v>
      </c>
      <c r="D96" s="75" t="s">
        <v>75</v>
      </c>
      <c r="E96" s="84">
        <f t="shared" si="36"/>
        <v>222.61251585750318</v>
      </c>
      <c r="F96" s="92">
        <f t="shared" si="36"/>
        <v>182.89375626200317</v>
      </c>
      <c r="G96" s="92">
        <f t="shared" si="34"/>
        <v>182.89375626200317</v>
      </c>
      <c r="H96" s="92">
        <f t="shared" si="37"/>
        <v>182.89375626200317</v>
      </c>
      <c r="I96" s="136">
        <f t="shared" si="38"/>
        <v>182.89375626200317</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182.89375626200317</v>
      </c>
      <c r="T96" s="5" cm="1">
        <f t="array" ref="T96">IF(T$8=-1,U96,IF(T$8=99,S96,IF(T$8=0,INDEX($E96:$I96,0,T$6),(INDEX($E96:$I96,0,T$8+1)-INDEX($E96:$I96,0,T$8))/(INDEX($D$5:$H$5,0,T$8+1)-INDEX($D$5:$H$5,0,T$8))+S96)))</f>
        <v>182.89375626200317</v>
      </c>
      <c r="U96" s="5" cm="1">
        <f t="array" ref="U96">IF(U$8=-1,V96,IF(U$8=99,T96,IF(U$8=0,INDEX($E96:$I96,0,U$6),(INDEX($E96:$I96,0,U$8+1)-INDEX($E96:$I96,0,U$8))/(INDEX($D$5:$H$5,0,U$8+1)-INDEX($D$5:$H$5,0,U$8))+T96)))</f>
        <v>182.89375626200317</v>
      </c>
      <c r="V96" s="5" cm="1">
        <f t="array" ref="V96">IF(V$8=-1,W96,IF(V$8=99,U96,IF(V$8=0,INDEX($E96:$I96,0,V$6),(INDEX($E96:$I96,0,V$8+1)-INDEX($E96:$I96,0,V$8))/(INDEX($D$5:$H$5,0,V$8+1)-INDEX($D$5:$H$5,0,V$8))+U96)))</f>
        <v>182.89375626200317</v>
      </c>
      <c r="W96" s="5" cm="1">
        <f t="array" ref="W96">IF(W$8=-1,X96,IF(W$8=99,V96,IF(W$8=0,INDEX($E96:$I96,0,W$6),(INDEX($E96:$I96,0,W$8+1)-INDEX($E96:$I96,0,W$8))/(INDEX($D$5:$H$5,0,W$8+1)-INDEX($D$5:$H$5,0,W$8))+V96)))</f>
        <v>182.89375626200317</v>
      </c>
      <c r="X96" s="5" cm="1">
        <f t="array" ref="X96">IF(X$8=-1,Y96,IF(X$8=99,W96,IF(X$8=0,INDEX($E96:$I96,0,X$6),(INDEX($E96:$I96,0,X$8+1)-INDEX($E96:$I96,0,X$8))/(INDEX($D$5:$H$5,0,X$8+1)-INDEX($D$5:$H$5,0,X$8))+W96)))</f>
        <v>182.89375626200317</v>
      </c>
      <c r="Y96" s="5" cm="1">
        <f t="array" ref="Y96">IF(Y$8=-1,Z96,IF(Y$8=99,X96,IF(Y$8=0,INDEX($E96:$I96,0,Y$6),(INDEX($E96:$I96,0,Y$8+1)-INDEX($E96:$I96,0,Y$8))/(INDEX($D$5:$H$5,0,Y$8+1)-INDEX($D$5:$H$5,0,Y$8))+X96)))</f>
        <v>182.89375626200317</v>
      </c>
      <c r="Z96" s="5" cm="1">
        <f t="array" ref="Z96">IF(Z$8=-1,AA96,IF(Z$8=99,Y96,IF(Z$8=0,INDEX($E96:$I96,0,Z$6),(INDEX($E96:$I96,0,Z$8+1)-INDEX($E96:$I96,0,Z$8))/(INDEX($D$5:$H$5,0,Z$8+1)-INDEX($D$5:$H$5,0,Z$8))+Y96)))</f>
        <v>182.89375626200317</v>
      </c>
      <c r="AA96" s="5" cm="1">
        <f t="array" ref="AA96">IF(AA$8=-1,AB96,IF(AA$8=99,Z96,IF(AA$8=0,INDEX($E96:$I96,0,AA$6),(INDEX($E96:$I96,0,AA$8+1)-INDEX($E96:$I96,0,AA$8))/(INDEX($D$5:$H$5,0,AA$8+1)-INDEX($D$5:$H$5,0,AA$8))+Z96)))</f>
        <v>182.89375626200317</v>
      </c>
      <c r="AB96" s="5" cm="1">
        <f t="array" ref="AB96">IF(AB$8=-1,AC96,IF(AB$8=99,AA96,IF(AB$8=0,INDEX($E96:$I96,0,AB$6),(INDEX($E96:$I96,0,AB$8+1)-INDEX($E96:$I96,0,AB$8))/(INDEX($D$5:$H$5,0,AB$8+1)-INDEX($D$5:$H$5,0,AB$8))+AA96)))</f>
        <v>182.89375626200317</v>
      </c>
      <c r="AC96" s="5" cm="1">
        <f t="array" ref="AC96">IF(AC$8=-1,AD96,IF(AC$8=99,AB96,IF(AC$8=0,INDEX($E96:$I96,0,AC$6),(INDEX($E96:$I96,0,AC$8+1)-INDEX($E96:$I96,0,AC$8))/(INDEX($D$5:$H$5,0,AC$8+1)-INDEX($D$5:$H$5,0,AC$8))+AB96)))</f>
        <v>182.89375626200317</v>
      </c>
      <c r="AD96" s="5" cm="1">
        <f t="array" ref="AD96">IF(AD$8=-1,AE96,IF(AD$8=99,AC96,IF(AD$8=0,INDEX($E96:$I96,0,AD$6),(INDEX($E96:$I96,0,AD$8+1)-INDEX($E96:$I96,0,AD$8))/(INDEX($D$5:$H$5,0,AD$8+1)-INDEX($D$5:$H$5,0,AD$8))+AC96)))</f>
        <v>182.89375626200317</v>
      </c>
      <c r="AE96" s="5" cm="1">
        <f t="array" ref="AE96">IF(AE$8=-1,AF96,IF(AE$8=99,AD96,IF(AE$8=0,INDEX($E96:$I96,0,AE$6),(INDEX($E96:$I96,0,AE$8+1)-INDEX($E96:$I96,0,AE$8))/(INDEX($D$5:$H$5,0,AE$8+1)-INDEX($D$5:$H$5,0,AE$8))+AD96)))</f>
        <v>182.89375626200317</v>
      </c>
      <c r="AF96" s="5" cm="1">
        <f t="array" ref="AF96">IF(AF$8=-1,AG96,IF(AF$8=99,AE96,IF(AF$8=0,INDEX($E96:$I96,0,AF$6),(INDEX($E96:$I96,0,AF$8+1)-INDEX($E96:$I96,0,AF$8))/(INDEX($D$5:$H$5,0,AF$8+1)-INDEX($D$5:$H$5,0,AF$8))+AE96)))</f>
        <v>182.89375626200317</v>
      </c>
      <c r="AG96" s="5" cm="1">
        <f t="array" ref="AG96">IF(AG$8=-1,AH96,IF(AG$8=99,AF96,IF(AG$8=0,INDEX($E96:$I96,0,AG$6),(INDEX($E96:$I96,0,AG$8+1)-INDEX($E96:$I96,0,AG$8))/(INDEX($D$5:$H$5,0,AG$8+1)-INDEX($D$5:$H$5,0,AG$8))+AF96)))</f>
        <v>182.89375626200317</v>
      </c>
      <c r="AH96" s="5" cm="1">
        <f t="array" ref="AH96">IF(AH$8=-1,AI96,IF(AH$8=99,AG96,IF(AH$8=0,INDEX($E96:$I96,0,AH$6),(INDEX($E96:$I96,0,AH$8+1)-INDEX($E96:$I96,0,AH$8))/(INDEX($D$5:$H$5,0,AH$8+1)-INDEX($D$5:$H$5,0,AH$8))+AG96)))</f>
        <v>182.89375626200317</v>
      </c>
      <c r="AI96" s="5" cm="1">
        <f t="array" ref="AI96">IF(AI$8=-1,AJ96,IF(AI$8=99,AH96,IF(AI$8=0,INDEX($E96:$I96,0,AI$6),(INDEX($E96:$I96,0,AI$8+1)-INDEX($E96:$I96,0,AI$8))/(INDEX($D$5:$H$5,0,AI$8+1)-INDEX($D$5:$H$5,0,AI$8))+AH96)))</f>
        <v>182.89375626200317</v>
      </c>
      <c r="AJ96" s="5" cm="1">
        <f t="array" ref="AJ96">IF(AJ$8=-1,AK96,IF(AJ$8=99,AI96,IF(AJ$8=0,INDEX($E96:$I96,0,AJ$6),(INDEX($E96:$I96,0,AJ$8+1)-INDEX($E96:$I96,0,AJ$8))/(INDEX($D$5:$H$5,0,AJ$8+1)-INDEX($D$5:$H$5,0,AJ$8))+AI96)))</f>
        <v>182.89375626200317</v>
      </c>
      <c r="AK96" s="5" cm="1">
        <f t="array" ref="AK96">IF(AK$8=-1,AL96,IF(AK$8=99,AJ96,IF(AK$8=0,INDEX($E96:$I96,0,AK$6),(INDEX($E96:$I96,0,AK$8+1)-INDEX($E96:$I96,0,AK$8))/(INDEX($D$5:$H$5,0,AK$8+1)-INDEX($D$5:$H$5,0,AK$8))+AJ96)))</f>
        <v>182.89375626200317</v>
      </c>
      <c r="AL96" s="5" cm="1">
        <f t="array" ref="AL96">IF(AL$8=-1,AM96,IF(AL$8=99,AK96,IF(AL$8=0,INDEX($E96:$I96,0,AL$6),(INDEX($E96:$I96,0,AL$8+1)-INDEX($E96:$I96,0,AL$8))/(INDEX($D$5:$H$5,0,AL$8+1)-INDEX($D$5:$H$5,0,AL$8))+AK96)))</f>
        <v>182.89375626200317</v>
      </c>
      <c r="AM96" s="5" cm="1">
        <f t="array" ref="AM96">IF(AM$8=-1,AN96,IF(AM$8=99,AL96,IF(AM$8=0,INDEX($E96:$I96,0,AM$6),(INDEX($E96:$I96,0,AM$8+1)-INDEX($E96:$I96,0,AM$8))/(INDEX($D$5:$H$5,0,AM$8+1)-INDEX($D$5:$H$5,0,AM$8))+AL96)))</f>
        <v>182.89375626200317</v>
      </c>
      <c r="AN96" s="5" cm="1">
        <f t="array" ref="AN96">IF(AN$8=-1,AO96,IF(AN$8=99,AM96,IF(AN$8=0,INDEX($E96:$I96,0,AN$6),(INDEX($E96:$I96,0,AN$8+1)-INDEX($E96:$I96,0,AN$8))/(INDEX($D$5:$H$5,0,AN$8+1)-INDEX($D$5:$H$5,0,AN$8))+AM96)))</f>
        <v>182.89375626200317</v>
      </c>
      <c r="AO96" s="5" cm="1">
        <f t="array" ref="AO96">IF(AO$8=-1,AP96,IF(AO$8=99,AN96,IF(AO$8=0,INDEX($E96:$I96,0,AO$6),(INDEX($E96:$I96,0,AO$8+1)-INDEX($E96:$I96,0,AO$8))/(INDEX($D$5:$H$5,0,AO$8+1)-INDEX($D$5:$H$5,0,AO$8))+AN96)))</f>
        <v>182.89375626200317</v>
      </c>
      <c r="AP96" s="5" cm="1">
        <f t="array" ref="AP96">IF(AP$8=-1,AQ96,IF(AP$8=99,AO96,IF(AP$8=0,INDEX($E96:$I96,0,AP$6),(INDEX($E96:$I96,0,AP$8+1)-INDEX($E96:$I96,0,AP$8))/(INDEX($D$5:$H$5,0,AP$8+1)-INDEX($D$5:$H$5,0,AP$8))+AO96)))</f>
        <v>182.89375626200317</v>
      </c>
      <c r="AQ96" s="5" cm="1">
        <f t="array" ref="AQ96">IF(AQ$8=-1,AR96,IF(AQ$8=99,AP96,IF(AQ$8=0,INDEX($E96:$I96,0,AQ$6),(INDEX($E96:$I96,0,AQ$8+1)-INDEX($E96:$I96,0,AQ$8))/(INDEX($D$5:$H$5,0,AQ$8+1)-INDEX($D$5:$H$5,0,AQ$8))+AP96)))</f>
        <v>182.89375626200317</v>
      </c>
      <c r="AR96" s="5" cm="1">
        <f t="array" ref="AR96">IF(AR$8=-1,AS96,IF(AR$8=99,AQ96,IF(AR$8=0,INDEX($E96:$I96,0,AR$6),(INDEX($E96:$I96,0,AR$8+1)-INDEX($E96:$I96,0,AR$8))/(INDEX($D$5:$H$5,0,AR$8+1)-INDEX($D$5:$H$5,0,AR$8))+AQ96)))</f>
        <v>182.89375626200317</v>
      </c>
      <c r="AS96" s="5" cm="1">
        <f t="array" ref="AS96">IF(AS$8=-1,AT96,IF(AS$8=99,AR96,IF(AS$8=0,INDEX($E96:$I96,0,AS$6),(INDEX($E96:$I96,0,AS$8+1)-INDEX($E96:$I96,0,AS$8))/(INDEX($D$5:$H$5,0,AS$8+1)-INDEX($D$5:$H$5,0,AS$8))+AR96)))</f>
        <v>182.89375626200317</v>
      </c>
      <c r="AT96" s="5" cm="1">
        <f t="array" ref="AT96">IF(AT$8=-1,AU96,IF(AT$8=99,AS96,IF(AT$8=0,INDEX($E96:$I96,0,AT$6),(INDEX($E96:$I96,0,AT$8+1)-INDEX($E96:$I96,0,AT$8))/(INDEX($D$5:$H$5,0,AT$8+1)-INDEX($D$5:$H$5,0,AT$8))+AS96)))</f>
        <v>182.89375626200317</v>
      </c>
      <c r="AU96" s="5" cm="1">
        <f t="array" ref="AU96">IF(AU$8=-1,AV96,IF(AU$8=99,AT96,IF(AU$8=0,INDEX($E96:$I96,0,AU$6),(INDEX($E96:$I96,0,AU$8+1)-INDEX($E96:$I96,0,AU$8))/(INDEX($D$5:$H$5,0,AU$8+1)-INDEX($D$5:$H$5,0,AU$8))+AT96)))</f>
        <v>182.89375626200317</v>
      </c>
      <c r="AV96" s="5" cm="1">
        <f t="array" ref="AV96">IF(AV$8=-1,AW96,IF(AV$8=99,AU96,IF(AV$8=0,INDEX($E96:$I96,0,AV$6),(INDEX($E96:$I96,0,AV$8+1)-INDEX($E96:$I96,0,AV$8))/(INDEX($D$5:$H$5,0,AV$8+1)-INDEX($D$5:$H$5,0,AV$8))+AU96)))</f>
        <v>182.89375626200317</v>
      </c>
    </row>
    <row r="97" spans="1:50">
      <c r="A97" t="s">
        <v>16</v>
      </c>
      <c r="B97" s="233" t="str">
        <f t="shared" si="35"/>
        <v>CEW</v>
      </c>
      <c r="C97" s="75" t="str">
        <f t="shared" si="33"/>
        <v>Commercial - Water Heating</v>
      </c>
      <c r="D97" s="75" t="s">
        <v>75</v>
      </c>
      <c r="E97" s="84">
        <f t="shared" si="36"/>
        <v>72.906473658117989</v>
      </c>
      <c r="F97" s="92">
        <f t="shared" si="36"/>
        <v>69.309069222923057</v>
      </c>
      <c r="G97" s="92">
        <f t="shared" si="34"/>
        <v>69.309069222923057</v>
      </c>
      <c r="H97" s="92">
        <f t="shared" si="37"/>
        <v>69.309069222923057</v>
      </c>
      <c r="I97" s="136">
        <f t="shared" si="38"/>
        <v>69.309069222923057</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69.309069222923057</v>
      </c>
      <c r="T97" s="5" cm="1">
        <f t="array" ref="T97">IF(T$8=-1,U97,IF(T$8=99,S97,IF(T$8=0,INDEX($E97:$I97,0,T$6),(INDEX($E97:$I97,0,T$8+1)-INDEX($E97:$I97,0,T$8))/(INDEX($D$5:$H$5,0,T$8+1)-INDEX($D$5:$H$5,0,T$8))+S97)))</f>
        <v>69.309069222923057</v>
      </c>
      <c r="U97" s="5" cm="1">
        <f t="array" ref="U97">IF(U$8=-1,V97,IF(U$8=99,T97,IF(U$8=0,INDEX($E97:$I97,0,U$6),(INDEX($E97:$I97,0,U$8+1)-INDEX($E97:$I97,0,U$8))/(INDEX($D$5:$H$5,0,U$8+1)-INDEX($D$5:$H$5,0,U$8))+T97)))</f>
        <v>69.309069222923057</v>
      </c>
      <c r="V97" s="5" cm="1">
        <f t="array" ref="V97">IF(V$8=-1,W97,IF(V$8=99,U97,IF(V$8=0,INDEX($E97:$I97,0,V$6),(INDEX($E97:$I97,0,V$8+1)-INDEX($E97:$I97,0,V$8))/(INDEX($D$5:$H$5,0,V$8+1)-INDEX($D$5:$H$5,0,V$8))+U97)))</f>
        <v>69.309069222923057</v>
      </c>
      <c r="W97" s="5" cm="1">
        <f t="array" ref="W97">IF(W$8=-1,X97,IF(W$8=99,V97,IF(W$8=0,INDEX($E97:$I97,0,W$6),(INDEX($E97:$I97,0,W$8+1)-INDEX($E97:$I97,0,W$8))/(INDEX($D$5:$H$5,0,W$8+1)-INDEX($D$5:$H$5,0,W$8))+V97)))</f>
        <v>69.309069222923057</v>
      </c>
      <c r="X97" s="5" cm="1">
        <f t="array" ref="X97">IF(X$8=-1,Y97,IF(X$8=99,W97,IF(X$8=0,INDEX($E97:$I97,0,X$6),(INDEX($E97:$I97,0,X$8+1)-INDEX($E97:$I97,0,X$8))/(INDEX($D$5:$H$5,0,X$8+1)-INDEX($D$5:$H$5,0,X$8))+W97)))</f>
        <v>69.309069222923057</v>
      </c>
      <c r="Y97" s="5" cm="1">
        <f t="array" ref="Y97">IF(Y$8=-1,Z97,IF(Y$8=99,X97,IF(Y$8=0,INDEX($E97:$I97,0,Y$6),(INDEX($E97:$I97,0,Y$8+1)-INDEX($E97:$I97,0,Y$8))/(INDEX($D$5:$H$5,0,Y$8+1)-INDEX($D$5:$H$5,0,Y$8))+X97)))</f>
        <v>69.309069222923057</v>
      </c>
      <c r="Z97" s="5" cm="1">
        <f t="array" ref="Z97">IF(Z$8=-1,AA97,IF(Z$8=99,Y97,IF(Z$8=0,INDEX($E97:$I97,0,Z$6),(INDEX($E97:$I97,0,Z$8+1)-INDEX($E97:$I97,0,Z$8))/(INDEX($D$5:$H$5,0,Z$8+1)-INDEX($D$5:$H$5,0,Z$8))+Y97)))</f>
        <v>69.309069222923057</v>
      </c>
      <c r="AA97" s="5" cm="1">
        <f t="array" ref="AA97">IF(AA$8=-1,AB97,IF(AA$8=99,Z97,IF(AA$8=0,INDEX($E97:$I97,0,AA$6),(INDEX($E97:$I97,0,AA$8+1)-INDEX($E97:$I97,0,AA$8))/(INDEX($D$5:$H$5,0,AA$8+1)-INDEX($D$5:$H$5,0,AA$8))+Z97)))</f>
        <v>69.309069222923057</v>
      </c>
      <c r="AB97" s="5" cm="1">
        <f t="array" ref="AB97">IF(AB$8=-1,AC97,IF(AB$8=99,AA97,IF(AB$8=0,INDEX($E97:$I97,0,AB$6),(INDEX($E97:$I97,0,AB$8+1)-INDEX($E97:$I97,0,AB$8))/(INDEX($D$5:$H$5,0,AB$8+1)-INDEX($D$5:$H$5,0,AB$8))+AA97)))</f>
        <v>69.309069222923057</v>
      </c>
      <c r="AC97" s="5" cm="1">
        <f t="array" ref="AC97">IF(AC$8=-1,AD97,IF(AC$8=99,AB97,IF(AC$8=0,INDEX($E97:$I97,0,AC$6),(INDEX($E97:$I97,0,AC$8+1)-INDEX($E97:$I97,0,AC$8))/(INDEX($D$5:$H$5,0,AC$8+1)-INDEX($D$5:$H$5,0,AC$8))+AB97)))</f>
        <v>69.309069222923057</v>
      </c>
      <c r="AD97" s="5" cm="1">
        <f t="array" ref="AD97">IF(AD$8=-1,AE97,IF(AD$8=99,AC97,IF(AD$8=0,INDEX($E97:$I97,0,AD$6),(INDEX($E97:$I97,0,AD$8+1)-INDEX($E97:$I97,0,AD$8))/(INDEX($D$5:$H$5,0,AD$8+1)-INDEX($D$5:$H$5,0,AD$8))+AC97)))</f>
        <v>69.309069222923057</v>
      </c>
      <c r="AE97" s="5" cm="1">
        <f t="array" ref="AE97">IF(AE$8=-1,AF97,IF(AE$8=99,AD97,IF(AE$8=0,INDEX($E97:$I97,0,AE$6),(INDEX($E97:$I97,0,AE$8+1)-INDEX($E97:$I97,0,AE$8))/(INDEX($D$5:$H$5,0,AE$8+1)-INDEX($D$5:$H$5,0,AE$8))+AD97)))</f>
        <v>69.309069222923057</v>
      </c>
      <c r="AF97" s="5" cm="1">
        <f t="array" ref="AF97">IF(AF$8=-1,AG97,IF(AF$8=99,AE97,IF(AF$8=0,INDEX($E97:$I97,0,AF$6),(INDEX($E97:$I97,0,AF$8+1)-INDEX($E97:$I97,0,AF$8))/(INDEX($D$5:$H$5,0,AF$8+1)-INDEX($D$5:$H$5,0,AF$8))+AE97)))</f>
        <v>69.309069222923057</v>
      </c>
      <c r="AG97" s="5" cm="1">
        <f t="array" ref="AG97">IF(AG$8=-1,AH97,IF(AG$8=99,AF97,IF(AG$8=0,INDEX($E97:$I97,0,AG$6),(INDEX($E97:$I97,0,AG$8+1)-INDEX($E97:$I97,0,AG$8))/(INDEX($D$5:$H$5,0,AG$8+1)-INDEX($D$5:$H$5,0,AG$8))+AF97)))</f>
        <v>69.309069222923057</v>
      </c>
      <c r="AH97" s="5" cm="1">
        <f t="array" ref="AH97">IF(AH$8=-1,AI97,IF(AH$8=99,AG97,IF(AH$8=0,INDEX($E97:$I97,0,AH$6),(INDEX($E97:$I97,0,AH$8+1)-INDEX($E97:$I97,0,AH$8))/(INDEX($D$5:$H$5,0,AH$8+1)-INDEX($D$5:$H$5,0,AH$8))+AG97)))</f>
        <v>69.309069222923057</v>
      </c>
      <c r="AI97" s="5" cm="1">
        <f t="array" ref="AI97">IF(AI$8=-1,AJ97,IF(AI$8=99,AH97,IF(AI$8=0,INDEX($E97:$I97,0,AI$6),(INDEX($E97:$I97,0,AI$8+1)-INDEX($E97:$I97,0,AI$8))/(INDEX($D$5:$H$5,0,AI$8+1)-INDEX($D$5:$H$5,0,AI$8))+AH97)))</f>
        <v>69.309069222923057</v>
      </c>
      <c r="AJ97" s="5" cm="1">
        <f t="array" ref="AJ97">IF(AJ$8=-1,AK97,IF(AJ$8=99,AI97,IF(AJ$8=0,INDEX($E97:$I97,0,AJ$6),(INDEX($E97:$I97,0,AJ$8+1)-INDEX($E97:$I97,0,AJ$8))/(INDEX($D$5:$H$5,0,AJ$8+1)-INDEX($D$5:$H$5,0,AJ$8))+AI97)))</f>
        <v>69.309069222923057</v>
      </c>
      <c r="AK97" s="5" cm="1">
        <f t="array" ref="AK97">IF(AK$8=-1,AL97,IF(AK$8=99,AJ97,IF(AK$8=0,INDEX($E97:$I97,0,AK$6),(INDEX($E97:$I97,0,AK$8+1)-INDEX($E97:$I97,0,AK$8))/(INDEX($D$5:$H$5,0,AK$8+1)-INDEX($D$5:$H$5,0,AK$8))+AJ97)))</f>
        <v>69.309069222923057</v>
      </c>
      <c r="AL97" s="5" cm="1">
        <f t="array" ref="AL97">IF(AL$8=-1,AM97,IF(AL$8=99,AK97,IF(AL$8=0,INDEX($E97:$I97,0,AL$6),(INDEX($E97:$I97,0,AL$8+1)-INDEX($E97:$I97,0,AL$8))/(INDEX($D$5:$H$5,0,AL$8+1)-INDEX($D$5:$H$5,0,AL$8))+AK97)))</f>
        <v>69.309069222923057</v>
      </c>
      <c r="AM97" s="5" cm="1">
        <f t="array" ref="AM97">IF(AM$8=-1,AN97,IF(AM$8=99,AL97,IF(AM$8=0,INDEX($E97:$I97,0,AM$6),(INDEX($E97:$I97,0,AM$8+1)-INDEX($E97:$I97,0,AM$8))/(INDEX($D$5:$H$5,0,AM$8+1)-INDEX($D$5:$H$5,0,AM$8))+AL97)))</f>
        <v>69.309069222923057</v>
      </c>
      <c r="AN97" s="5" cm="1">
        <f t="array" ref="AN97">IF(AN$8=-1,AO97,IF(AN$8=99,AM97,IF(AN$8=0,INDEX($E97:$I97,0,AN$6),(INDEX($E97:$I97,0,AN$8+1)-INDEX($E97:$I97,0,AN$8))/(INDEX($D$5:$H$5,0,AN$8+1)-INDEX($D$5:$H$5,0,AN$8))+AM97)))</f>
        <v>69.309069222923057</v>
      </c>
      <c r="AO97" s="5" cm="1">
        <f t="array" ref="AO97">IF(AO$8=-1,AP97,IF(AO$8=99,AN97,IF(AO$8=0,INDEX($E97:$I97,0,AO$6),(INDEX($E97:$I97,0,AO$8+1)-INDEX($E97:$I97,0,AO$8))/(INDEX($D$5:$H$5,0,AO$8+1)-INDEX($D$5:$H$5,0,AO$8))+AN97)))</f>
        <v>69.309069222923057</v>
      </c>
      <c r="AP97" s="5" cm="1">
        <f t="array" ref="AP97">IF(AP$8=-1,AQ97,IF(AP$8=99,AO97,IF(AP$8=0,INDEX($E97:$I97,0,AP$6),(INDEX($E97:$I97,0,AP$8+1)-INDEX($E97:$I97,0,AP$8))/(INDEX($D$5:$H$5,0,AP$8+1)-INDEX($D$5:$H$5,0,AP$8))+AO97)))</f>
        <v>69.309069222923057</v>
      </c>
      <c r="AQ97" s="5" cm="1">
        <f t="array" ref="AQ97">IF(AQ$8=-1,AR97,IF(AQ$8=99,AP97,IF(AQ$8=0,INDEX($E97:$I97,0,AQ$6),(INDEX($E97:$I97,0,AQ$8+1)-INDEX($E97:$I97,0,AQ$8))/(INDEX($D$5:$H$5,0,AQ$8+1)-INDEX($D$5:$H$5,0,AQ$8))+AP97)))</f>
        <v>69.309069222923057</v>
      </c>
      <c r="AR97" s="5" cm="1">
        <f t="array" ref="AR97">IF(AR$8=-1,AS97,IF(AR$8=99,AQ97,IF(AR$8=0,INDEX($E97:$I97,0,AR$6),(INDEX($E97:$I97,0,AR$8+1)-INDEX($E97:$I97,0,AR$8))/(INDEX($D$5:$H$5,0,AR$8+1)-INDEX($D$5:$H$5,0,AR$8))+AQ97)))</f>
        <v>69.309069222923057</v>
      </c>
      <c r="AS97" s="5" cm="1">
        <f t="array" ref="AS97">IF(AS$8=-1,AT97,IF(AS$8=99,AR97,IF(AS$8=0,INDEX($E97:$I97,0,AS$6),(INDEX($E97:$I97,0,AS$8+1)-INDEX($E97:$I97,0,AS$8))/(INDEX($D$5:$H$5,0,AS$8+1)-INDEX($D$5:$H$5,0,AS$8))+AR97)))</f>
        <v>69.309069222923057</v>
      </c>
      <c r="AT97" s="5" cm="1">
        <f t="array" ref="AT97">IF(AT$8=-1,AU97,IF(AT$8=99,AS97,IF(AT$8=0,INDEX($E97:$I97,0,AT$6),(INDEX($E97:$I97,0,AT$8+1)-INDEX($E97:$I97,0,AT$8))/(INDEX($D$5:$H$5,0,AT$8+1)-INDEX($D$5:$H$5,0,AT$8))+AS97)))</f>
        <v>69.309069222923057</v>
      </c>
      <c r="AU97" s="5" cm="1">
        <f t="array" ref="AU97">IF(AU$8=-1,AV97,IF(AU$8=99,AT97,IF(AU$8=0,INDEX($E97:$I97,0,AU$6),(INDEX($E97:$I97,0,AU$8+1)-INDEX($E97:$I97,0,AU$8))/(INDEX($D$5:$H$5,0,AU$8+1)-INDEX($D$5:$H$5,0,AU$8))+AT97)))</f>
        <v>69.309069222923057</v>
      </c>
      <c r="AV97" s="5" cm="1">
        <f t="array" ref="AV97">IF(AV$8=-1,AW97,IF(AV$8=99,AU97,IF(AV$8=0,INDEX($E97:$I97,0,AV$6),(INDEX($E97:$I97,0,AV$8+1)-INDEX($E97:$I97,0,AV$8))/(INDEX($D$5:$H$5,0,AV$8+1)-INDEX($D$5:$H$5,0,AV$8))+AU97)))</f>
        <v>69.309069222923057</v>
      </c>
    </row>
    <row r="98" spans="1:50">
      <c r="A98" t="s">
        <v>16</v>
      </c>
      <c r="B98" s="233" t="str">
        <f t="shared" si="35"/>
        <v>CEG</v>
      </c>
      <c r="C98" s="95" t="str">
        <f t="shared" si="33"/>
        <v>Commercial - Public lights</v>
      </c>
      <c r="D98" s="95" t="s">
        <v>75</v>
      </c>
      <c r="E98" s="159">
        <f>D62/$J$34</f>
        <v>387.77678995775307</v>
      </c>
      <c r="F98" s="159">
        <f>E62/$O$34</f>
        <v>318.5892465812355</v>
      </c>
      <c r="G98" s="154">
        <f t="shared" si="34"/>
        <v>318.5892465812355</v>
      </c>
      <c r="H98" s="92">
        <f>IF($L$57=-1,G98,((F98-E98)*2/5+E98)*(1+$I$91))</f>
        <v>318.5892465812355</v>
      </c>
      <c r="I98" s="155">
        <f t="shared" si="38"/>
        <v>318.5892465812355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318.5892465812355</v>
      </c>
      <c r="T98" s="5" cm="1">
        <f t="array" ref="T98">IF(T$8=-1,U98,IF(T$8=99,S98,IF(T$8=0,INDEX($E98:$I98,0,T$6),(INDEX($E98:$I98,0,T$8+1)-INDEX($E98:$I98,0,T$8))/(INDEX($D$5:$H$5,0,T$8+1)-INDEX($D$5:$H$5,0,T$8))+S98)))</f>
        <v>318.5892465812355</v>
      </c>
      <c r="U98" s="5" cm="1">
        <f t="array" ref="U98">IF(U$8=-1,V98,IF(U$8=99,T98,IF(U$8=0,INDEX($E98:$I98,0,U$6),(INDEX($E98:$I98,0,U$8+1)-INDEX($E98:$I98,0,U$8))/(INDEX($D$5:$H$5,0,U$8+1)-INDEX($D$5:$H$5,0,U$8))+T98)))</f>
        <v>318.5892465812355</v>
      </c>
      <c r="V98" s="5" cm="1">
        <f t="array" ref="V98">IF(V$8=-1,W98,IF(V$8=99,U98,IF(V$8=0,INDEX($E98:$I98,0,V$6),(INDEX($E98:$I98,0,V$8+1)-INDEX($E98:$I98,0,V$8))/(INDEX($D$5:$H$5,0,V$8+1)-INDEX($D$5:$H$5,0,V$8))+U98)))</f>
        <v>318.5892465812355</v>
      </c>
      <c r="W98" s="5" cm="1">
        <f t="array" ref="W98">IF(W$8=-1,X98,IF(W$8=99,V98,IF(W$8=0,INDEX($E98:$I98,0,W$6),(INDEX($E98:$I98,0,W$8+1)-INDEX($E98:$I98,0,W$8))/(INDEX($D$5:$H$5,0,W$8+1)-INDEX($D$5:$H$5,0,W$8))+V98)))</f>
        <v>318.5892465812355</v>
      </c>
      <c r="X98" s="5" cm="1">
        <f t="array" ref="X98">IF(X$8=-1,Y98,IF(X$8=99,W98,IF(X$8=0,INDEX($E98:$I98,0,X$6),(INDEX($E98:$I98,0,X$8+1)-INDEX($E98:$I98,0,X$8))/(INDEX($D$5:$H$5,0,X$8+1)-INDEX($D$5:$H$5,0,X$8))+W98)))</f>
        <v>318.5892465812355</v>
      </c>
      <c r="Y98" s="5" cm="1">
        <f t="array" ref="Y98">IF(Y$8=-1,Z98,IF(Y$8=99,X98,IF(Y$8=0,INDEX($E98:$I98,0,Y$6),(INDEX($E98:$I98,0,Y$8+1)-INDEX($E98:$I98,0,Y$8))/(INDEX($D$5:$H$5,0,Y$8+1)-INDEX($D$5:$H$5,0,Y$8))+X98)))</f>
        <v>318.5892465812355</v>
      </c>
      <c r="Z98" s="5" cm="1">
        <f t="array" ref="Z98">IF(Z$8=-1,AA98,IF(Z$8=99,Y98,IF(Z$8=0,INDEX($E98:$I98,0,Z$6),(INDEX($E98:$I98,0,Z$8+1)-INDEX($E98:$I98,0,Z$8))/(INDEX($D$5:$H$5,0,Z$8+1)-INDEX($D$5:$H$5,0,Z$8))+Y98)))</f>
        <v>318.5892465812355</v>
      </c>
      <c r="AA98" s="5" cm="1">
        <f t="array" ref="AA98">IF(AA$8=-1,AB98,IF(AA$8=99,Z98,IF(AA$8=0,INDEX($E98:$I98,0,AA$6),(INDEX($E98:$I98,0,AA$8+1)-INDEX($E98:$I98,0,AA$8))/(INDEX($D$5:$H$5,0,AA$8+1)-INDEX($D$5:$H$5,0,AA$8))+Z98)))</f>
        <v>318.5892465812355</v>
      </c>
      <c r="AB98" s="5" cm="1">
        <f t="array" ref="AB98">IF(AB$8=-1,AC98,IF(AB$8=99,AA98,IF(AB$8=0,INDEX($E98:$I98,0,AB$6),(INDEX($E98:$I98,0,AB$8+1)-INDEX($E98:$I98,0,AB$8))/(INDEX($D$5:$H$5,0,AB$8+1)-INDEX($D$5:$H$5,0,AB$8))+AA98)))</f>
        <v>318.5892465812355</v>
      </c>
      <c r="AC98" s="5" cm="1">
        <f t="array" ref="AC98">IF(AC$8=-1,AD98,IF(AC$8=99,AB98,IF(AC$8=0,INDEX($E98:$I98,0,AC$6),(INDEX($E98:$I98,0,AC$8+1)-INDEX($E98:$I98,0,AC$8))/(INDEX($D$5:$H$5,0,AC$8+1)-INDEX($D$5:$H$5,0,AC$8))+AB98)))</f>
        <v>318.5892465812355</v>
      </c>
      <c r="AD98" s="5" cm="1">
        <f t="array" ref="AD98">IF(AD$8=-1,AE98,IF(AD$8=99,AC98,IF(AD$8=0,INDEX($E98:$I98,0,AD$6),(INDEX($E98:$I98,0,AD$8+1)-INDEX($E98:$I98,0,AD$8))/(INDEX($D$5:$H$5,0,AD$8+1)-INDEX($D$5:$H$5,0,AD$8))+AC98)))</f>
        <v>318.5892465812355</v>
      </c>
      <c r="AE98" s="5" cm="1">
        <f t="array" ref="AE98">IF(AE$8=-1,AF98,IF(AE$8=99,AD98,IF(AE$8=0,INDEX($E98:$I98,0,AE$6),(INDEX($E98:$I98,0,AE$8+1)-INDEX($E98:$I98,0,AE$8))/(INDEX($D$5:$H$5,0,AE$8+1)-INDEX($D$5:$H$5,0,AE$8))+AD98)))</f>
        <v>318.5892465812355</v>
      </c>
      <c r="AF98" s="5" cm="1">
        <f t="array" ref="AF98">IF(AF$8=-1,AG98,IF(AF$8=99,AE98,IF(AF$8=0,INDEX($E98:$I98,0,AF$6),(INDEX($E98:$I98,0,AF$8+1)-INDEX($E98:$I98,0,AF$8))/(INDEX($D$5:$H$5,0,AF$8+1)-INDEX($D$5:$H$5,0,AF$8))+AE98)))</f>
        <v>318.5892465812355</v>
      </c>
      <c r="AG98" s="5" cm="1">
        <f t="array" ref="AG98">IF(AG$8=-1,AH98,IF(AG$8=99,AF98,IF(AG$8=0,INDEX($E98:$I98,0,AG$6),(INDEX($E98:$I98,0,AG$8+1)-INDEX($E98:$I98,0,AG$8))/(INDEX($D$5:$H$5,0,AG$8+1)-INDEX($D$5:$H$5,0,AG$8))+AF98)))</f>
        <v>318.5892465812355</v>
      </c>
      <c r="AH98" s="5" cm="1">
        <f t="array" ref="AH98">IF(AH$8=-1,AI98,IF(AH$8=99,AG98,IF(AH$8=0,INDEX($E98:$I98,0,AH$6),(INDEX($E98:$I98,0,AH$8+1)-INDEX($E98:$I98,0,AH$8))/(INDEX($D$5:$H$5,0,AH$8+1)-INDEX($D$5:$H$5,0,AH$8))+AG98)))</f>
        <v>318.5892465812355</v>
      </c>
      <c r="AI98" s="5" cm="1">
        <f t="array" ref="AI98">IF(AI$8=-1,AJ98,IF(AI$8=99,AH98,IF(AI$8=0,INDEX($E98:$I98,0,AI$6),(INDEX($E98:$I98,0,AI$8+1)-INDEX($E98:$I98,0,AI$8))/(INDEX($D$5:$H$5,0,AI$8+1)-INDEX($D$5:$H$5,0,AI$8))+AH98)))</f>
        <v>318.5892465812355</v>
      </c>
      <c r="AJ98" s="5" cm="1">
        <f t="array" ref="AJ98">IF(AJ$8=-1,AK98,IF(AJ$8=99,AI98,IF(AJ$8=0,INDEX($E98:$I98,0,AJ$6),(INDEX($E98:$I98,0,AJ$8+1)-INDEX($E98:$I98,0,AJ$8))/(INDEX($D$5:$H$5,0,AJ$8+1)-INDEX($D$5:$H$5,0,AJ$8))+AI98)))</f>
        <v>318.5892465812355</v>
      </c>
      <c r="AK98" s="5" cm="1">
        <f t="array" ref="AK98">IF(AK$8=-1,AL98,IF(AK$8=99,AJ98,IF(AK$8=0,INDEX($E98:$I98,0,AK$6),(INDEX($E98:$I98,0,AK$8+1)-INDEX($E98:$I98,0,AK$8))/(INDEX($D$5:$H$5,0,AK$8+1)-INDEX($D$5:$H$5,0,AK$8))+AJ98)))</f>
        <v>318.5892465812355</v>
      </c>
      <c r="AL98" s="5" cm="1">
        <f t="array" ref="AL98">IF(AL$8=-1,AM98,IF(AL$8=99,AK98,IF(AL$8=0,INDEX($E98:$I98,0,AL$6),(INDEX($E98:$I98,0,AL$8+1)-INDEX($E98:$I98,0,AL$8))/(INDEX($D$5:$H$5,0,AL$8+1)-INDEX($D$5:$H$5,0,AL$8))+AK98)))</f>
        <v>318.5892465812355</v>
      </c>
      <c r="AM98" s="5" cm="1">
        <f t="array" ref="AM98">IF(AM$8=-1,AN98,IF(AM$8=99,AL98,IF(AM$8=0,INDEX($E98:$I98,0,AM$6),(INDEX($E98:$I98,0,AM$8+1)-INDEX($E98:$I98,0,AM$8))/(INDEX($D$5:$H$5,0,AM$8+1)-INDEX($D$5:$H$5,0,AM$8))+AL98)))</f>
        <v>318.5892465812355</v>
      </c>
      <c r="AN98" s="5" cm="1">
        <f t="array" ref="AN98">IF(AN$8=-1,AO98,IF(AN$8=99,AM98,IF(AN$8=0,INDEX($E98:$I98,0,AN$6),(INDEX($E98:$I98,0,AN$8+1)-INDEX($E98:$I98,0,AN$8))/(INDEX($D$5:$H$5,0,AN$8+1)-INDEX($D$5:$H$5,0,AN$8))+AM98)))</f>
        <v>318.5892465812355</v>
      </c>
      <c r="AO98" s="5" cm="1">
        <f t="array" ref="AO98">IF(AO$8=-1,AP98,IF(AO$8=99,AN98,IF(AO$8=0,INDEX($E98:$I98,0,AO$6),(INDEX($E98:$I98,0,AO$8+1)-INDEX($E98:$I98,0,AO$8))/(INDEX($D$5:$H$5,0,AO$8+1)-INDEX($D$5:$H$5,0,AO$8))+AN98)))</f>
        <v>318.5892465812355</v>
      </c>
      <c r="AP98" s="5" cm="1">
        <f t="array" ref="AP98">IF(AP$8=-1,AQ98,IF(AP$8=99,AO98,IF(AP$8=0,INDEX($E98:$I98,0,AP$6),(INDEX($E98:$I98,0,AP$8+1)-INDEX($E98:$I98,0,AP$8))/(INDEX($D$5:$H$5,0,AP$8+1)-INDEX($D$5:$H$5,0,AP$8))+AO98)))</f>
        <v>318.5892465812355</v>
      </c>
      <c r="AQ98" s="5" cm="1">
        <f t="array" ref="AQ98">IF(AQ$8=-1,AR98,IF(AQ$8=99,AP98,IF(AQ$8=0,INDEX($E98:$I98,0,AQ$6),(INDEX($E98:$I98,0,AQ$8+1)-INDEX($E98:$I98,0,AQ$8))/(INDEX($D$5:$H$5,0,AQ$8+1)-INDEX($D$5:$H$5,0,AQ$8))+AP98)))</f>
        <v>318.5892465812355</v>
      </c>
      <c r="AR98" s="5" cm="1">
        <f t="array" ref="AR98">IF(AR$8=-1,AS98,IF(AR$8=99,AQ98,IF(AR$8=0,INDEX($E98:$I98,0,AR$6),(INDEX($E98:$I98,0,AR$8+1)-INDEX($E98:$I98,0,AR$8))/(INDEX($D$5:$H$5,0,AR$8+1)-INDEX($D$5:$H$5,0,AR$8))+AQ98)))</f>
        <v>318.5892465812355</v>
      </c>
      <c r="AS98" s="5" cm="1">
        <f t="array" ref="AS98">IF(AS$8=-1,AT98,IF(AS$8=99,AR98,IF(AS$8=0,INDEX($E98:$I98,0,AS$6),(INDEX($E98:$I98,0,AS$8+1)-INDEX($E98:$I98,0,AS$8))/(INDEX($D$5:$H$5,0,AS$8+1)-INDEX($D$5:$H$5,0,AS$8))+AR98)))</f>
        <v>318.5892465812355</v>
      </c>
      <c r="AT98" s="5" cm="1">
        <f t="array" ref="AT98">IF(AT$8=-1,AU98,IF(AT$8=99,AS98,IF(AT$8=0,INDEX($E98:$I98,0,AT$6),(INDEX($E98:$I98,0,AT$8+1)-INDEX($E98:$I98,0,AT$8))/(INDEX($D$5:$H$5,0,AT$8+1)-INDEX($D$5:$H$5,0,AT$8))+AS98)))</f>
        <v>318.5892465812355</v>
      </c>
      <c r="AU98" s="5" cm="1">
        <f t="array" ref="AU98">IF(AU$8=-1,AV98,IF(AU$8=99,AT98,IF(AU$8=0,INDEX($E98:$I98,0,AU$6),(INDEX($E98:$I98,0,AU$8+1)-INDEX($E98:$I98,0,AU$8))/(INDEX($D$5:$H$5,0,AU$8+1)-INDEX($D$5:$H$5,0,AU$8))+AT98)))</f>
        <v>318.5892465812355</v>
      </c>
      <c r="AV98" s="5" cm="1">
        <f t="array" ref="AV98">IF(AV$8=-1,AW98,IF(AV$8=99,AU98,IF(AV$8=0,INDEX($E98:$I98,0,AV$6),(INDEX($E98:$I98,0,AV$8+1)-INDEX($E98:$I98,0,AV$8))/(INDEX($D$5:$H$5,0,AV$8+1)-INDEX($D$5:$H$5,0,AV$8))+AU98)))</f>
        <v>318.5892465812355</v>
      </c>
    </row>
    <row r="99" spans="1:50">
      <c r="A99" t="s">
        <v>16</v>
      </c>
      <c r="B99" s="233" t="str">
        <f t="shared" si="35"/>
        <v>CET</v>
      </c>
      <c r="C99" s="95" t="str">
        <f t="shared" si="33"/>
        <v>Commercial - Public Water</v>
      </c>
      <c r="D99" s="95" t="s">
        <v>75</v>
      </c>
      <c r="E99" s="159">
        <f>D63/$J$34</f>
        <v>133.99608918927126</v>
      </c>
      <c r="F99" s="159">
        <f>E63/$O$34</f>
        <v>110.08836579490193</v>
      </c>
      <c r="G99" s="154">
        <f t="shared" si="34"/>
        <v>110.08836579490193</v>
      </c>
      <c r="H99" s="92">
        <f>IF($L$57=-1,G99,((F99-E99)*2/5+E99)*(1+$I$91))</f>
        <v>110.08836579490193</v>
      </c>
      <c r="I99" s="155">
        <f t="shared" si="38"/>
        <v>110.08836579490193</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110.08836579490193</v>
      </c>
      <c r="T99" s="5" cm="1">
        <f t="array" ref="T99">IF(T$8=-1,U99,IF(T$8=99,S99,IF(T$8=0,INDEX($E99:$I99,0,T$6),(INDEX($E99:$I99,0,T$8+1)-INDEX($E99:$I99,0,T$8))/(INDEX($D$5:$H$5,0,T$8+1)-INDEX($D$5:$H$5,0,T$8))+S99)))</f>
        <v>110.08836579490193</v>
      </c>
      <c r="U99" s="5" cm="1">
        <f t="array" ref="U99">IF(U$8=-1,V99,IF(U$8=99,T99,IF(U$8=0,INDEX($E99:$I99,0,U$6),(INDEX($E99:$I99,0,U$8+1)-INDEX($E99:$I99,0,U$8))/(INDEX($D$5:$H$5,0,U$8+1)-INDEX($D$5:$H$5,0,U$8))+T99)))</f>
        <v>110.08836579490193</v>
      </c>
      <c r="V99" s="5" cm="1">
        <f t="array" ref="V99">IF(V$8=-1,W99,IF(V$8=99,U99,IF(V$8=0,INDEX($E99:$I99,0,V$6),(INDEX($E99:$I99,0,V$8+1)-INDEX($E99:$I99,0,V$8))/(INDEX($D$5:$H$5,0,V$8+1)-INDEX($D$5:$H$5,0,V$8))+U99)))</f>
        <v>110.08836579490193</v>
      </c>
      <c r="W99" s="5" cm="1">
        <f t="array" ref="W99">IF(W$8=-1,X99,IF(W$8=99,V99,IF(W$8=0,INDEX($E99:$I99,0,W$6),(INDEX($E99:$I99,0,W$8+1)-INDEX($E99:$I99,0,W$8))/(INDEX($D$5:$H$5,0,W$8+1)-INDEX($D$5:$H$5,0,W$8))+V99)))</f>
        <v>110.08836579490193</v>
      </c>
      <c r="X99" s="5" cm="1">
        <f t="array" ref="X99">IF(X$8=-1,Y99,IF(X$8=99,W99,IF(X$8=0,INDEX($E99:$I99,0,X$6),(INDEX($E99:$I99,0,X$8+1)-INDEX($E99:$I99,0,X$8))/(INDEX($D$5:$H$5,0,X$8+1)-INDEX($D$5:$H$5,0,X$8))+W99)))</f>
        <v>110.08836579490193</v>
      </c>
      <c r="Y99" s="5" cm="1">
        <f t="array" ref="Y99">IF(Y$8=-1,Z99,IF(Y$8=99,X99,IF(Y$8=0,INDEX($E99:$I99,0,Y$6),(INDEX($E99:$I99,0,Y$8+1)-INDEX($E99:$I99,0,Y$8))/(INDEX($D$5:$H$5,0,Y$8+1)-INDEX($D$5:$H$5,0,Y$8))+X99)))</f>
        <v>110.08836579490193</v>
      </c>
      <c r="Z99" s="5" cm="1">
        <f t="array" ref="Z99">IF(Z$8=-1,AA99,IF(Z$8=99,Y99,IF(Z$8=0,INDEX($E99:$I99,0,Z$6),(INDEX($E99:$I99,0,Z$8+1)-INDEX($E99:$I99,0,Z$8))/(INDEX($D$5:$H$5,0,Z$8+1)-INDEX($D$5:$H$5,0,Z$8))+Y99)))</f>
        <v>110.08836579490193</v>
      </c>
      <c r="AA99" s="5" cm="1">
        <f t="array" ref="AA99">IF(AA$8=-1,AB99,IF(AA$8=99,Z99,IF(AA$8=0,INDEX($E99:$I99,0,AA$6),(INDEX($E99:$I99,0,AA$8+1)-INDEX($E99:$I99,0,AA$8))/(INDEX($D$5:$H$5,0,AA$8+1)-INDEX($D$5:$H$5,0,AA$8))+Z99)))</f>
        <v>110.08836579490193</v>
      </c>
      <c r="AB99" s="5" cm="1">
        <f t="array" ref="AB99">IF(AB$8=-1,AC99,IF(AB$8=99,AA99,IF(AB$8=0,INDEX($E99:$I99,0,AB$6),(INDEX($E99:$I99,0,AB$8+1)-INDEX($E99:$I99,0,AB$8))/(INDEX($D$5:$H$5,0,AB$8+1)-INDEX($D$5:$H$5,0,AB$8))+AA99)))</f>
        <v>110.08836579490193</v>
      </c>
      <c r="AC99" s="5" cm="1">
        <f t="array" ref="AC99">IF(AC$8=-1,AD99,IF(AC$8=99,AB99,IF(AC$8=0,INDEX($E99:$I99,0,AC$6),(INDEX($E99:$I99,0,AC$8+1)-INDEX($E99:$I99,0,AC$8))/(INDEX($D$5:$H$5,0,AC$8+1)-INDEX($D$5:$H$5,0,AC$8))+AB99)))</f>
        <v>110.08836579490193</v>
      </c>
      <c r="AD99" s="5" cm="1">
        <f t="array" ref="AD99">IF(AD$8=-1,AE99,IF(AD$8=99,AC99,IF(AD$8=0,INDEX($E99:$I99,0,AD$6),(INDEX($E99:$I99,0,AD$8+1)-INDEX($E99:$I99,0,AD$8))/(INDEX($D$5:$H$5,0,AD$8+1)-INDEX($D$5:$H$5,0,AD$8))+AC99)))</f>
        <v>110.08836579490193</v>
      </c>
      <c r="AE99" s="5" cm="1">
        <f t="array" ref="AE99">IF(AE$8=-1,AF99,IF(AE$8=99,AD99,IF(AE$8=0,INDEX($E99:$I99,0,AE$6),(INDEX($E99:$I99,0,AE$8+1)-INDEX($E99:$I99,0,AE$8))/(INDEX($D$5:$H$5,0,AE$8+1)-INDEX($D$5:$H$5,0,AE$8))+AD99)))</f>
        <v>110.08836579490193</v>
      </c>
      <c r="AF99" s="5" cm="1">
        <f t="array" ref="AF99">IF(AF$8=-1,AG99,IF(AF$8=99,AE99,IF(AF$8=0,INDEX($E99:$I99,0,AF$6),(INDEX($E99:$I99,0,AF$8+1)-INDEX($E99:$I99,0,AF$8))/(INDEX($D$5:$H$5,0,AF$8+1)-INDEX($D$5:$H$5,0,AF$8))+AE99)))</f>
        <v>110.08836579490193</v>
      </c>
      <c r="AG99" s="5" cm="1">
        <f t="array" ref="AG99">IF(AG$8=-1,AH99,IF(AG$8=99,AF99,IF(AG$8=0,INDEX($E99:$I99,0,AG$6),(INDEX($E99:$I99,0,AG$8+1)-INDEX($E99:$I99,0,AG$8))/(INDEX($D$5:$H$5,0,AG$8+1)-INDEX($D$5:$H$5,0,AG$8))+AF99)))</f>
        <v>110.08836579490193</v>
      </c>
      <c r="AH99" s="5" cm="1">
        <f t="array" ref="AH99">IF(AH$8=-1,AI99,IF(AH$8=99,AG99,IF(AH$8=0,INDEX($E99:$I99,0,AH$6),(INDEX($E99:$I99,0,AH$8+1)-INDEX($E99:$I99,0,AH$8))/(INDEX($D$5:$H$5,0,AH$8+1)-INDEX($D$5:$H$5,0,AH$8))+AG99)))</f>
        <v>110.08836579490193</v>
      </c>
      <c r="AI99" s="5" cm="1">
        <f t="array" ref="AI99">IF(AI$8=-1,AJ99,IF(AI$8=99,AH99,IF(AI$8=0,INDEX($E99:$I99,0,AI$6),(INDEX($E99:$I99,0,AI$8+1)-INDEX($E99:$I99,0,AI$8))/(INDEX($D$5:$H$5,0,AI$8+1)-INDEX($D$5:$H$5,0,AI$8))+AH99)))</f>
        <v>110.08836579490193</v>
      </c>
      <c r="AJ99" s="5" cm="1">
        <f t="array" ref="AJ99">IF(AJ$8=-1,AK99,IF(AJ$8=99,AI99,IF(AJ$8=0,INDEX($E99:$I99,0,AJ$6),(INDEX($E99:$I99,0,AJ$8+1)-INDEX($E99:$I99,0,AJ$8))/(INDEX($D$5:$H$5,0,AJ$8+1)-INDEX($D$5:$H$5,0,AJ$8))+AI99)))</f>
        <v>110.08836579490193</v>
      </c>
      <c r="AK99" s="5" cm="1">
        <f t="array" ref="AK99">IF(AK$8=-1,AL99,IF(AK$8=99,AJ99,IF(AK$8=0,INDEX($E99:$I99,0,AK$6),(INDEX($E99:$I99,0,AK$8+1)-INDEX($E99:$I99,0,AK$8))/(INDEX($D$5:$H$5,0,AK$8+1)-INDEX($D$5:$H$5,0,AK$8))+AJ99)))</f>
        <v>110.08836579490193</v>
      </c>
      <c r="AL99" s="5" cm="1">
        <f t="array" ref="AL99">IF(AL$8=-1,AM99,IF(AL$8=99,AK99,IF(AL$8=0,INDEX($E99:$I99,0,AL$6),(INDEX($E99:$I99,0,AL$8+1)-INDEX($E99:$I99,0,AL$8))/(INDEX($D$5:$H$5,0,AL$8+1)-INDEX($D$5:$H$5,0,AL$8))+AK99)))</f>
        <v>110.08836579490193</v>
      </c>
      <c r="AM99" s="5" cm="1">
        <f t="array" ref="AM99">IF(AM$8=-1,AN99,IF(AM$8=99,AL99,IF(AM$8=0,INDEX($E99:$I99,0,AM$6),(INDEX($E99:$I99,0,AM$8+1)-INDEX($E99:$I99,0,AM$8))/(INDEX($D$5:$H$5,0,AM$8+1)-INDEX($D$5:$H$5,0,AM$8))+AL99)))</f>
        <v>110.08836579490193</v>
      </c>
      <c r="AN99" s="5" cm="1">
        <f t="array" ref="AN99">IF(AN$8=-1,AO99,IF(AN$8=99,AM99,IF(AN$8=0,INDEX($E99:$I99,0,AN$6),(INDEX($E99:$I99,0,AN$8+1)-INDEX($E99:$I99,0,AN$8))/(INDEX($D$5:$H$5,0,AN$8+1)-INDEX($D$5:$H$5,0,AN$8))+AM99)))</f>
        <v>110.08836579490193</v>
      </c>
      <c r="AO99" s="5" cm="1">
        <f t="array" ref="AO99">IF(AO$8=-1,AP99,IF(AO$8=99,AN99,IF(AO$8=0,INDEX($E99:$I99,0,AO$6),(INDEX($E99:$I99,0,AO$8+1)-INDEX($E99:$I99,0,AO$8))/(INDEX($D$5:$H$5,0,AO$8+1)-INDEX($D$5:$H$5,0,AO$8))+AN99)))</f>
        <v>110.08836579490193</v>
      </c>
      <c r="AP99" s="5" cm="1">
        <f t="array" ref="AP99">IF(AP$8=-1,AQ99,IF(AP$8=99,AO99,IF(AP$8=0,INDEX($E99:$I99,0,AP$6),(INDEX($E99:$I99,0,AP$8+1)-INDEX($E99:$I99,0,AP$8))/(INDEX($D$5:$H$5,0,AP$8+1)-INDEX($D$5:$H$5,0,AP$8))+AO99)))</f>
        <v>110.08836579490193</v>
      </c>
      <c r="AQ99" s="5" cm="1">
        <f t="array" ref="AQ99">IF(AQ$8=-1,AR99,IF(AQ$8=99,AP99,IF(AQ$8=0,INDEX($E99:$I99,0,AQ$6),(INDEX($E99:$I99,0,AQ$8+1)-INDEX($E99:$I99,0,AQ$8))/(INDEX($D$5:$H$5,0,AQ$8+1)-INDEX($D$5:$H$5,0,AQ$8))+AP99)))</f>
        <v>110.08836579490193</v>
      </c>
      <c r="AR99" s="5" cm="1">
        <f t="array" ref="AR99">IF(AR$8=-1,AS99,IF(AR$8=99,AQ99,IF(AR$8=0,INDEX($E99:$I99,0,AR$6),(INDEX($E99:$I99,0,AR$8+1)-INDEX($E99:$I99,0,AR$8))/(INDEX($D$5:$H$5,0,AR$8+1)-INDEX($D$5:$H$5,0,AR$8))+AQ99)))</f>
        <v>110.08836579490193</v>
      </c>
      <c r="AS99" s="5" cm="1">
        <f t="array" ref="AS99">IF(AS$8=-1,AT99,IF(AS$8=99,AR99,IF(AS$8=0,INDEX($E99:$I99,0,AS$6),(INDEX($E99:$I99,0,AS$8+1)-INDEX($E99:$I99,0,AS$8))/(INDEX($D$5:$H$5,0,AS$8+1)-INDEX($D$5:$H$5,0,AS$8))+AR99)))</f>
        <v>110.08836579490193</v>
      </c>
      <c r="AT99" s="5" cm="1">
        <f t="array" ref="AT99">IF(AT$8=-1,AU99,IF(AT$8=99,AS99,IF(AT$8=0,INDEX($E99:$I99,0,AT$6),(INDEX($E99:$I99,0,AT$8+1)-INDEX($E99:$I99,0,AT$8))/(INDEX($D$5:$H$5,0,AT$8+1)-INDEX($D$5:$H$5,0,AT$8))+AS99)))</f>
        <v>110.08836579490193</v>
      </c>
      <c r="AU99" s="5" cm="1">
        <f t="array" ref="AU99">IF(AU$8=-1,AV99,IF(AU$8=99,AT99,IF(AU$8=0,INDEX($E99:$I99,0,AU$6),(INDEX($E99:$I99,0,AU$8+1)-INDEX($E99:$I99,0,AU$8))/(INDEX($D$5:$H$5,0,AU$8+1)-INDEX($D$5:$H$5,0,AU$8))+AT99)))</f>
        <v>110.08836579490193</v>
      </c>
      <c r="AV99" s="5" cm="1">
        <f t="array" ref="AV99">IF(AV$8=-1,AW99,IF(AV$8=99,AU99,IF(AV$8=0,INDEX($E99:$I99,0,AV$6),(INDEX($E99:$I99,0,AV$8+1)-INDEX($E99:$I99,0,AV$8))/(INDEX($D$5:$H$5,0,AV$8+1)-INDEX($D$5:$H$5,0,AV$8))+AU99)))</f>
        <v>110.08836579490193</v>
      </c>
    </row>
    <row r="100" spans="1:50">
      <c r="A100" t="s">
        <v>16</v>
      </c>
      <c r="B100" s="233" t="str">
        <f t="shared" si="35"/>
        <v>CEO</v>
      </c>
      <c r="C100" s="75" t="str">
        <f t="shared" si="33"/>
        <v>Commercial - Other</v>
      </c>
      <c r="D100" s="75" t="s">
        <v>75</v>
      </c>
      <c r="E100" s="84">
        <f t="shared" si="36"/>
        <v>141.24997285391134</v>
      </c>
      <c r="F100" s="92">
        <f t="shared" si="36"/>
        <v>122.09850463575508</v>
      </c>
      <c r="G100" s="92">
        <f t="shared" si="34"/>
        <v>122.09850463575508</v>
      </c>
      <c r="H100" s="92">
        <f t="shared" ref="H100" si="39">IF($L$57=-1,G100,((F100-E100)*2/5+E100)*(1+$H$91))</f>
        <v>122.09850463575508</v>
      </c>
      <c r="I100" s="136">
        <f t="shared" si="38"/>
        <v>122.09850463575508</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122.09850463575508</v>
      </c>
      <c r="T100" s="5" cm="1">
        <f t="array" ref="T100">IF(T$8=-1,U100,IF(T$8=99,S100,IF(T$8=0,INDEX($E100:$I100,0,T$6),(INDEX($E100:$I100,0,T$8+1)-INDEX($E100:$I100,0,T$8))/(INDEX($D$5:$H$5,0,T$8+1)-INDEX($D$5:$H$5,0,T$8))+S100)))</f>
        <v>122.09850463575508</v>
      </c>
      <c r="U100" s="5" cm="1">
        <f t="array" ref="U100">IF(U$8=-1,V100,IF(U$8=99,T100,IF(U$8=0,INDEX($E100:$I100,0,U$6),(INDEX($E100:$I100,0,U$8+1)-INDEX($E100:$I100,0,U$8))/(INDEX($D$5:$H$5,0,U$8+1)-INDEX($D$5:$H$5,0,U$8))+T100)))</f>
        <v>122.09850463575508</v>
      </c>
      <c r="V100" s="5" cm="1">
        <f t="array" ref="V100">IF(V$8=-1,W100,IF(V$8=99,U100,IF(V$8=0,INDEX($E100:$I100,0,V$6),(INDEX($E100:$I100,0,V$8+1)-INDEX($E100:$I100,0,V$8))/(INDEX($D$5:$H$5,0,V$8+1)-INDEX($D$5:$H$5,0,V$8))+U100)))</f>
        <v>122.09850463575508</v>
      </c>
      <c r="W100" s="5" cm="1">
        <f t="array" ref="W100">IF(W$8=-1,X100,IF(W$8=99,V100,IF(W$8=0,INDEX($E100:$I100,0,W$6),(INDEX($E100:$I100,0,W$8+1)-INDEX($E100:$I100,0,W$8))/(INDEX($D$5:$H$5,0,W$8+1)-INDEX($D$5:$H$5,0,W$8))+V100)))</f>
        <v>122.09850463575508</v>
      </c>
      <c r="X100" s="5" cm="1">
        <f t="array" ref="X100">IF(X$8=-1,Y100,IF(X$8=99,W100,IF(X$8=0,INDEX($E100:$I100,0,X$6),(INDEX($E100:$I100,0,X$8+1)-INDEX($E100:$I100,0,X$8))/(INDEX($D$5:$H$5,0,X$8+1)-INDEX($D$5:$H$5,0,X$8))+W100)))</f>
        <v>122.09850463575508</v>
      </c>
      <c r="Y100" s="5" cm="1">
        <f t="array" ref="Y100">IF(Y$8=-1,Z100,IF(Y$8=99,X100,IF(Y$8=0,INDEX($E100:$I100,0,Y$6),(INDEX($E100:$I100,0,Y$8+1)-INDEX($E100:$I100,0,Y$8))/(INDEX($D$5:$H$5,0,Y$8+1)-INDEX($D$5:$H$5,0,Y$8))+X100)))</f>
        <v>122.09850463575508</v>
      </c>
      <c r="Z100" s="5" cm="1">
        <f t="array" ref="Z100">IF(Z$8=-1,AA100,IF(Z$8=99,Y100,IF(Z$8=0,INDEX($E100:$I100,0,Z$6),(INDEX($E100:$I100,0,Z$8+1)-INDEX($E100:$I100,0,Z$8))/(INDEX($D$5:$H$5,0,Z$8+1)-INDEX($D$5:$H$5,0,Z$8))+Y100)))</f>
        <v>122.09850463575508</v>
      </c>
      <c r="AA100" s="5" cm="1">
        <f t="array" ref="AA100">IF(AA$8=-1,AB100,IF(AA$8=99,Z100,IF(AA$8=0,INDEX($E100:$I100,0,AA$6),(INDEX($E100:$I100,0,AA$8+1)-INDEX($E100:$I100,0,AA$8))/(INDEX($D$5:$H$5,0,AA$8+1)-INDEX($D$5:$H$5,0,AA$8))+Z100)))</f>
        <v>122.09850463575508</v>
      </c>
      <c r="AB100" s="5" cm="1">
        <f t="array" ref="AB100">IF(AB$8=-1,AC100,IF(AB$8=99,AA100,IF(AB$8=0,INDEX($E100:$I100,0,AB$6),(INDEX($E100:$I100,0,AB$8+1)-INDEX($E100:$I100,0,AB$8))/(INDEX($D$5:$H$5,0,AB$8+1)-INDEX($D$5:$H$5,0,AB$8))+AA100)))</f>
        <v>122.09850463575508</v>
      </c>
      <c r="AC100" s="5" cm="1">
        <f t="array" ref="AC100">IF(AC$8=-1,AD100,IF(AC$8=99,AB100,IF(AC$8=0,INDEX($E100:$I100,0,AC$6),(INDEX($E100:$I100,0,AC$8+1)-INDEX($E100:$I100,0,AC$8))/(INDEX($D$5:$H$5,0,AC$8+1)-INDEX($D$5:$H$5,0,AC$8))+AB100)))</f>
        <v>122.09850463575508</v>
      </c>
      <c r="AD100" s="5" cm="1">
        <f t="array" ref="AD100">IF(AD$8=-1,AE100,IF(AD$8=99,AC100,IF(AD$8=0,INDEX($E100:$I100,0,AD$6),(INDEX($E100:$I100,0,AD$8+1)-INDEX($E100:$I100,0,AD$8))/(INDEX($D$5:$H$5,0,AD$8+1)-INDEX($D$5:$H$5,0,AD$8))+AC100)))</f>
        <v>122.09850463575508</v>
      </c>
      <c r="AE100" s="5" cm="1">
        <f t="array" ref="AE100">IF(AE$8=-1,AF100,IF(AE$8=99,AD100,IF(AE$8=0,INDEX($E100:$I100,0,AE$6),(INDEX($E100:$I100,0,AE$8+1)-INDEX($E100:$I100,0,AE$8))/(INDEX($D$5:$H$5,0,AE$8+1)-INDEX($D$5:$H$5,0,AE$8))+AD100)))</f>
        <v>122.09850463575508</v>
      </c>
      <c r="AF100" s="5" cm="1">
        <f t="array" ref="AF100">IF(AF$8=-1,AG100,IF(AF$8=99,AE100,IF(AF$8=0,INDEX($E100:$I100,0,AF$6),(INDEX($E100:$I100,0,AF$8+1)-INDEX($E100:$I100,0,AF$8))/(INDEX($D$5:$H$5,0,AF$8+1)-INDEX($D$5:$H$5,0,AF$8))+AE100)))</f>
        <v>122.09850463575508</v>
      </c>
      <c r="AG100" s="5" cm="1">
        <f t="array" ref="AG100">IF(AG$8=-1,AH100,IF(AG$8=99,AF100,IF(AG$8=0,INDEX($E100:$I100,0,AG$6),(INDEX($E100:$I100,0,AG$8+1)-INDEX($E100:$I100,0,AG$8))/(INDEX($D$5:$H$5,0,AG$8+1)-INDEX($D$5:$H$5,0,AG$8))+AF100)))</f>
        <v>122.09850463575508</v>
      </c>
      <c r="AH100" s="5" cm="1">
        <f t="array" ref="AH100">IF(AH$8=-1,AI100,IF(AH$8=99,AG100,IF(AH$8=0,INDEX($E100:$I100,0,AH$6),(INDEX($E100:$I100,0,AH$8+1)-INDEX($E100:$I100,0,AH$8))/(INDEX($D$5:$H$5,0,AH$8+1)-INDEX($D$5:$H$5,0,AH$8))+AG100)))</f>
        <v>122.09850463575508</v>
      </c>
      <c r="AI100" s="5" cm="1">
        <f t="array" ref="AI100">IF(AI$8=-1,AJ100,IF(AI$8=99,AH100,IF(AI$8=0,INDEX($E100:$I100,0,AI$6),(INDEX($E100:$I100,0,AI$8+1)-INDEX($E100:$I100,0,AI$8))/(INDEX($D$5:$H$5,0,AI$8+1)-INDEX($D$5:$H$5,0,AI$8))+AH100)))</f>
        <v>122.09850463575508</v>
      </c>
      <c r="AJ100" s="5" cm="1">
        <f t="array" ref="AJ100">IF(AJ$8=-1,AK100,IF(AJ$8=99,AI100,IF(AJ$8=0,INDEX($E100:$I100,0,AJ$6),(INDEX($E100:$I100,0,AJ$8+1)-INDEX($E100:$I100,0,AJ$8))/(INDEX($D$5:$H$5,0,AJ$8+1)-INDEX($D$5:$H$5,0,AJ$8))+AI100)))</f>
        <v>122.09850463575508</v>
      </c>
      <c r="AK100" s="5" cm="1">
        <f t="array" ref="AK100">IF(AK$8=-1,AL100,IF(AK$8=99,AJ100,IF(AK$8=0,INDEX($E100:$I100,0,AK$6),(INDEX($E100:$I100,0,AK$8+1)-INDEX($E100:$I100,0,AK$8))/(INDEX($D$5:$H$5,0,AK$8+1)-INDEX($D$5:$H$5,0,AK$8))+AJ100)))</f>
        <v>122.09850463575508</v>
      </c>
      <c r="AL100" s="5" cm="1">
        <f t="array" ref="AL100">IF(AL$8=-1,AM100,IF(AL$8=99,AK100,IF(AL$8=0,INDEX($E100:$I100,0,AL$6),(INDEX($E100:$I100,0,AL$8+1)-INDEX($E100:$I100,0,AL$8))/(INDEX($D$5:$H$5,0,AL$8+1)-INDEX($D$5:$H$5,0,AL$8))+AK100)))</f>
        <v>122.09850463575508</v>
      </c>
      <c r="AM100" s="5" cm="1">
        <f t="array" ref="AM100">IF(AM$8=-1,AN100,IF(AM$8=99,AL100,IF(AM$8=0,INDEX($E100:$I100,0,AM$6),(INDEX($E100:$I100,0,AM$8+1)-INDEX($E100:$I100,0,AM$8))/(INDEX($D$5:$H$5,0,AM$8+1)-INDEX($D$5:$H$5,0,AM$8))+AL100)))</f>
        <v>122.09850463575508</v>
      </c>
      <c r="AN100" s="5" cm="1">
        <f t="array" ref="AN100">IF(AN$8=-1,AO100,IF(AN$8=99,AM100,IF(AN$8=0,INDEX($E100:$I100,0,AN$6),(INDEX($E100:$I100,0,AN$8+1)-INDEX($E100:$I100,0,AN$8))/(INDEX($D$5:$H$5,0,AN$8+1)-INDEX($D$5:$H$5,0,AN$8))+AM100)))</f>
        <v>122.09850463575508</v>
      </c>
      <c r="AO100" s="5" cm="1">
        <f t="array" ref="AO100">IF(AO$8=-1,AP100,IF(AO$8=99,AN100,IF(AO$8=0,INDEX($E100:$I100,0,AO$6),(INDEX($E100:$I100,0,AO$8+1)-INDEX($E100:$I100,0,AO$8))/(INDEX($D$5:$H$5,0,AO$8+1)-INDEX($D$5:$H$5,0,AO$8))+AN100)))</f>
        <v>122.09850463575508</v>
      </c>
      <c r="AP100" s="5" cm="1">
        <f t="array" ref="AP100">IF(AP$8=-1,AQ100,IF(AP$8=99,AO100,IF(AP$8=0,INDEX($E100:$I100,0,AP$6),(INDEX($E100:$I100,0,AP$8+1)-INDEX($E100:$I100,0,AP$8))/(INDEX($D$5:$H$5,0,AP$8+1)-INDEX($D$5:$H$5,0,AP$8))+AO100)))</f>
        <v>122.09850463575508</v>
      </c>
      <c r="AQ100" s="5" cm="1">
        <f t="array" ref="AQ100">IF(AQ$8=-1,AR100,IF(AQ$8=99,AP100,IF(AQ$8=0,INDEX($E100:$I100,0,AQ$6),(INDEX($E100:$I100,0,AQ$8+1)-INDEX($E100:$I100,0,AQ$8))/(INDEX($D$5:$H$5,0,AQ$8+1)-INDEX($D$5:$H$5,0,AQ$8))+AP100)))</f>
        <v>122.09850463575508</v>
      </c>
      <c r="AR100" s="5" cm="1">
        <f t="array" ref="AR100">IF(AR$8=-1,AS100,IF(AR$8=99,AQ100,IF(AR$8=0,INDEX($E100:$I100,0,AR$6),(INDEX($E100:$I100,0,AR$8+1)-INDEX($E100:$I100,0,AR$8))/(INDEX($D$5:$H$5,0,AR$8+1)-INDEX($D$5:$H$5,0,AR$8))+AQ100)))</f>
        <v>122.09850463575508</v>
      </c>
      <c r="AS100" s="5" cm="1">
        <f t="array" ref="AS100">IF(AS$8=-1,AT100,IF(AS$8=99,AR100,IF(AS$8=0,INDEX($E100:$I100,0,AS$6),(INDEX($E100:$I100,0,AS$8+1)-INDEX($E100:$I100,0,AS$8))/(INDEX($D$5:$H$5,0,AS$8+1)-INDEX($D$5:$H$5,0,AS$8))+AR100)))</f>
        <v>122.09850463575508</v>
      </c>
      <c r="AT100" s="5" cm="1">
        <f t="array" ref="AT100">IF(AT$8=-1,AU100,IF(AT$8=99,AS100,IF(AT$8=0,INDEX($E100:$I100,0,AT$6),(INDEX($E100:$I100,0,AT$8+1)-INDEX($E100:$I100,0,AT$8))/(INDEX($D$5:$H$5,0,AT$8+1)-INDEX($D$5:$H$5,0,AT$8))+AS100)))</f>
        <v>122.09850463575508</v>
      </c>
      <c r="AU100" s="5" cm="1">
        <f t="array" ref="AU100">IF(AU$8=-1,AV100,IF(AU$8=99,AT100,IF(AU$8=0,INDEX($E100:$I100,0,AU$6),(INDEX($E100:$I100,0,AU$8+1)-INDEX($E100:$I100,0,AU$8))/(INDEX($D$5:$H$5,0,AU$8+1)-INDEX($D$5:$H$5,0,AU$8))+AT100)))</f>
        <v>122.09850463575508</v>
      </c>
      <c r="AV100" s="5" cm="1">
        <f t="array" ref="AV100">IF(AV$8=-1,AW100,IF(AV$8=99,AU100,IF(AV$8=0,INDEX($E100:$I100,0,AV$6),(INDEX($E100:$I100,0,AV$8+1)-INDEX($E100:$I100,0,AV$8))/(INDEX($D$5:$H$5,0,AV$8+1)-INDEX($D$5:$H$5,0,AV$8))+AU100)))</f>
        <v>122.09850463575508</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 thickBot="1">
      <c r="A104" t="s">
        <v>16</v>
      </c>
      <c r="B104" s="72"/>
      <c r="C104" s="72" t="s">
        <v>257</v>
      </c>
      <c r="D104" s="72"/>
      <c r="E104" s="72"/>
      <c r="F104" s="85"/>
      <c r="G104" s="85"/>
      <c r="H104" s="85"/>
      <c r="I104" s="158"/>
      <c r="J104" s="85">
        <f t="shared" ref="J104:AV104" si="40">J67</f>
        <v>2012</v>
      </c>
      <c r="K104" s="85">
        <f t="shared" si="40"/>
        <v>2013</v>
      </c>
      <c r="L104" s="85">
        <f t="shared" si="40"/>
        <v>2014</v>
      </c>
      <c r="M104" s="85">
        <f t="shared" si="40"/>
        <v>2015</v>
      </c>
      <c r="N104" s="85">
        <f t="shared" si="40"/>
        <v>2016</v>
      </c>
      <c r="O104" s="85">
        <f t="shared" si="40"/>
        <v>2017</v>
      </c>
      <c r="P104" s="85">
        <f t="shared" si="40"/>
        <v>2018</v>
      </c>
      <c r="Q104" s="85">
        <f t="shared" si="40"/>
        <v>2019</v>
      </c>
      <c r="R104" s="85">
        <f t="shared" si="40"/>
        <v>2020</v>
      </c>
      <c r="S104" s="85">
        <f t="shared" si="40"/>
        <v>2021</v>
      </c>
      <c r="T104" s="85">
        <f t="shared" si="40"/>
        <v>2022</v>
      </c>
      <c r="U104" s="85">
        <f t="shared" si="40"/>
        <v>2023</v>
      </c>
      <c r="V104" s="85">
        <f t="shared" si="40"/>
        <v>2024</v>
      </c>
      <c r="W104" s="85">
        <f t="shared" si="40"/>
        <v>2025</v>
      </c>
      <c r="X104" s="85">
        <f t="shared" si="40"/>
        <v>2026</v>
      </c>
      <c r="Y104" s="85">
        <f t="shared" si="40"/>
        <v>2027</v>
      </c>
      <c r="Z104" s="85">
        <f t="shared" si="40"/>
        <v>2028</v>
      </c>
      <c r="AA104" s="85">
        <f t="shared" si="40"/>
        <v>2029</v>
      </c>
      <c r="AB104" s="85">
        <f t="shared" si="40"/>
        <v>2030</v>
      </c>
      <c r="AC104" s="85">
        <f t="shared" si="40"/>
        <v>2031</v>
      </c>
      <c r="AD104" s="85">
        <f t="shared" si="40"/>
        <v>2032</v>
      </c>
      <c r="AE104" s="85">
        <f t="shared" si="40"/>
        <v>2033</v>
      </c>
      <c r="AF104" s="85">
        <f t="shared" si="40"/>
        <v>2034</v>
      </c>
      <c r="AG104" s="85">
        <f t="shared" si="40"/>
        <v>2035</v>
      </c>
      <c r="AH104" s="85">
        <f t="shared" si="40"/>
        <v>2036</v>
      </c>
      <c r="AI104" s="85">
        <f t="shared" si="40"/>
        <v>2037</v>
      </c>
      <c r="AJ104" s="85">
        <f t="shared" si="40"/>
        <v>2038</v>
      </c>
      <c r="AK104" s="85">
        <f t="shared" si="40"/>
        <v>2039</v>
      </c>
      <c r="AL104" s="85">
        <f t="shared" si="40"/>
        <v>2040</v>
      </c>
      <c r="AM104" s="85">
        <f t="shared" si="40"/>
        <v>2041</v>
      </c>
      <c r="AN104" s="85">
        <f t="shared" si="40"/>
        <v>2042</v>
      </c>
      <c r="AO104" s="85">
        <f t="shared" si="40"/>
        <v>2043</v>
      </c>
      <c r="AP104" s="85">
        <f t="shared" si="40"/>
        <v>2044</v>
      </c>
      <c r="AQ104" s="85">
        <f t="shared" si="40"/>
        <v>2045</v>
      </c>
      <c r="AR104" s="85">
        <f t="shared" si="40"/>
        <v>2046</v>
      </c>
      <c r="AS104" s="85">
        <f t="shared" si="40"/>
        <v>2047</v>
      </c>
      <c r="AT104" s="85">
        <f t="shared" si="40"/>
        <v>2048</v>
      </c>
      <c r="AU104" s="85">
        <f t="shared" si="40"/>
        <v>2049</v>
      </c>
      <c r="AV104" s="85">
        <f t="shared" si="40"/>
        <v>2050</v>
      </c>
    </row>
    <row r="105" spans="1:50">
      <c r="A105" t="s">
        <v>16</v>
      </c>
      <c r="B105" s="233" t="s">
        <v>248</v>
      </c>
      <c r="C105" s="75" t="str">
        <f t="shared" ref="C105:C113" si="41">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1"/>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1"/>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1"/>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1"/>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1"/>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1"/>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1"/>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1"/>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2">(1-$E116)</f>
        <v>1</v>
      </c>
      <c r="K116" s="96">
        <f t="shared" si="42"/>
        <v>1</v>
      </c>
      <c r="L116" s="96">
        <f t="shared" si="42"/>
        <v>1</v>
      </c>
      <c r="M116" s="96">
        <f t="shared" si="42"/>
        <v>1</v>
      </c>
      <c r="N116" s="96">
        <f t="shared" si="42"/>
        <v>1</v>
      </c>
      <c r="O116" s="96">
        <f t="shared" si="42"/>
        <v>1</v>
      </c>
      <c r="P116" s="96">
        <f t="shared" si="42"/>
        <v>1</v>
      </c>
      <c r="Q116" s="96">
        <f t="shared" si="42"/>
        <v>1</v>
      </c>
      <c r="R116" s="96">
        <f t="shared" si="42"/>
        <v>1</v>
      </c>
      <c r="S116" s="96">
        <f t="shared" si="42"/>
        <v>1</v>
      </c>
      <c r="T116" s="96">
        <f t="shared" si="42"/>
        <v>1</v>
      </c>
      <c r="U116" s="96">
        <f t="shared" si="42"/>
        <v>1</v>
      </c>
      <c r="V116" s="96">
        <f t="shared" si="42"/>
        <v>1</v>
      </c>
      <c r="W116" s="96">
        <f t="shared" si="42"/>
        <v>1</v>
      </c>
      <c r="X116" s="96">
        <f t="shared" si="42"/>
        <v>1</v>
      </c>
      <c r="Y116" s="96">
        <f t="shared" si="42"/>
        <v>1</v>
      </c>
      <c r="Z116" s="96">
        <f t="shared" ref="Z116:AV124" si="43">(1-$E116)</f>
        <v>1</v>
      </c>
      <c r="AA116" s="96">
        <f t="shared" si="43"/>
        <v>1</v>
      </c>
      <c r="AB116" s="96">
        <f t="shared" si="43"/>
        <v>1</v>
      </c>
      <c r="AC116" s="96">
        <f t="shared" si="43"/>
        <v>1</v>
      </c>
      <c r="AD116" s="96">
        <f t="shared" si="43"/>
        <v>1</v>
      </c>
      <c r="AE116" s="96">
        <f t="shared" si="43"/>
        <v>1</v>
      </c>
      <c r="AF116" s="96">
        <f t="shared" si="43"/>
        <v>1</v>
      </c>
      <c r="AG116" s="96">
        <f t="shared" si="43"/>
        <v>1</v>
      </c>
      <c r="AH116" s="96">
        <f t="shared" si="43"/>
        <v>1</v>
      </c>
      <c r="AI116" s="96">
        <f t="shared" si="43"/>
        <v>1</v>
      </c>
      <c r="AJ116" s="96">
        <f t="shared" si="43"/>
        <v>1</v>
      </c>
      <c r="AK116" s="96">
        <f t="shared" si="43"/>
        <v>1</v>
      </c>
      <c r="AL116" s="96">
        <f t="shared" si="43"/>
        <v>1</v>
      </c>
      <c r="AM116" s="96">
        <f t="shared" si="43"/>
        <v>1</v>
      </c>
      <c r="AN116" s="96">
        <f t="shared" si="43"/>
        <v>1</v>
      </c>
      <c r="AO116" s="96">
        <f t="shared" si="43"/>
        <v>1</v>
      </c>
      <c r="AP116" s="96">
        <f t="shared" si="43"/>
        <v>1</v>
      </c>
      <c r="AQ116" s="96">
        <f t="shared" si="43"/>
        <v>1</v>
      </c>
      <c r="AR116" s="96">
        <f t="shared" si="43"/>
        <v>1</v>
      </c>
      <c r="AS116" s="96">
        <f t="shared" si="43"/>
        <v>1</v>
      </c>
      <c r="AT116" s="96">
        <f t="shared" si="43"/>
        <v>1</v>
      </c>
      <c r="AU116" s="96">
        <f t="shared" si="43"/>
        <v>1</v>
      </c>
      <c r="AV116" s="96">
        <f t="shared" si="43"/>
        <v>1</v>
      </c>
    </row>
    <row r="117" spans="1:48">
      <c r="A117" t="s">
        <v>16</v>
      </c>
      <c r="B117" s="233" t="str">
        <f t="shared" ref="B117:C124" si="44">B106</f>
        <v>CNH</v>
      </c>
      <c r="C117" s="233" t="str">
        <f t="shared" si="44"/>
        <v>Commercial - Space Heating</v>
      </c>
      <c r="E117" s="81">
        <v>0</v>
      </c>
      <c r="I117" s="137"/>
      <c r="J117" s="139">
        <f t="shared" si="42"/>
        <v>1</v>
      </c>
      <c r="K117" s="96">
        <f t="shared" si="42"/>
        <v>1</v>
      </c>
      <c r="L117" s="96">
        <f t="shared" si="42"/>
        <v>1</v>
      </c>
      <c r="M117" s="96">
        <f t="shared" si="42"/>
        <v>1</v>
      </c>
      <c r="N117" s="96">
        <f t="shared" si="42"/>
        <v>1</v>
      </c>
      <c r="O117" s="96">
        <f t="shared" si="42"/>
        <v>1</v>
      </c>
      <c r="P117" s="96">
        <f t="shared" si="42"/>
        <v>1</v>
      </c>
      <c r="Q117" s="96">
        <f t="shared" si="42"/>
        <v>1</v>
      </c>
      <c r="R117" s="96">
        <f t="shared" si="42"/>
        <v>1</v>
      </c>
      <c r="S117" s="96">
        <f t="shared" si="42"/>
        <v>1</v>
      </c>
      <c r="T117" s="96">
        <f t="shared" si="42"/>
        <v>1</v>
      </c>
      <c r="U117" s="96">
        <f t="shared" si="42"/>
        <v>1</v>
      </c>
      <c r="V117" s="96">
        <f t="shared" si="42"/>
        <v>1</v>
      </c>
      <c r="W117" s="96">
        <f t="shared" si="42"/>
        <v>1</v>
      </c>
      <c r="X117" s="96">
        <f t="shared" si="42"/>
        <v>1</v>
      </c>
      <c r="Y117" s="96">
        <f t="shared" si="42"/>
        <v>1</v>
      </c>
      <c r="Z117" s="96">
        <f t="shared" si="43"/>
        <v>1</v>
      </c>
      <c r="AA117" s="96">
        <f t="shared" si="43"/>
        <v>1</v>
      </c>
      <c r="AB117" s="96">
        <f t="shared" si="43"/>
        <v>1</v>
      </c>
      <c r="AC117" s="96">
        <f t="shared" si="43"/>
        <v>1</v>
      </c>
      <c r="AD117" s="96">
        <f t="shared" si="43"/>
        <v>1</v>
      </c>
      <c r="AE117" s="96">
        <f t="shared" si="43"/>
        <v>1</v>
      </c>
      <c r="AF117" s="96">
        <f t="shared" si="43"/>
        <v>1</v>
      </c>
      <c r="AG117" s="96">
        <f t="shared" si="43"/>
        <v>1</v>
      </c>
      <c r="AH117" s="96">
        <f t="shared" si="43"/>
        <v>1</v>
      </c>
      <c r="AI117" s="96">
        <f t="shared" si="43"/>
        <v>1</v>
      </c>
      <c r="AJ117" s="96">
        <f t="shared" si="43"/>
        <v>1</v>
      </c>
      <c r="AK117" s="96">
        <f t="shared" si="43"/>
        <v>1</v>
      </c>
      <c r="AL117" s="96">
        <f t="shared" si="43"/>
        <v>1</v>
      </c>
      <c r="AM117" s="96">
        <f t="shared" si="43"/>
        <v>1</v>
      </c>
      <c r="AN117" s="96">
        <f t="shared" si="43"/>
        <v>1</v>
      </c>
      <c r="AO117" s="96">
        <f t="shared" si="43"/>
        <v>1</v>
      </c>
      <c r="AP117" s="96">
        <f t="shared" si="43"/>
        <v>1</v>
      </c>
      <c r="AQ117" s="96">
        <f t="shared" si="43"/>
        <v>1</v>
      </c>
      <c r="AR117" s="96">
        <f t="shared" si="43"/>
        <v>1</v>
      </c>
      <c r="AS117" s="96">
        <f t="shared" si="43"/>
        <v>1</v>
      </c>
      <c r="AT117" s="96">
        <f t="shared" si="43"/>
        <v>1</v>
      </c>
      <c r="AU117" s="96">
        <f t="shared" si="43"/>
        <v>1</v>
      </c>
      <c r="AV117" s="96">
        <f t="shared" si="43"/>
        <v>1</v>
      </c>
    </row>
    <row r="118" spans="1:48">
      <c r="A118" t="s">
        <v>16</v>
      </c>
      <c r="B118" s="233" t="str">
        <f t="shared" si="44"/>
        <v>CNK</v>
      </c>
      <c r="C118" s="233" t="str">
        <f t="shared" si="44"/>
        <v>Commercial - Cooking</v>
      </c>
      <c r="E118" s="81">
        <v>0</v>
      </c>
      <c r="I118" s="137"/>
      <c r="J118" s="139">
        <f t="shared" si="42"/>
        <v>1</v>
      </c>
      <c r="K118" s="96">
        <f t="shared" si="42"/>
        <v>1</v>
      </c>
      <c r="L118" s="96">
        <f t="shared" si="42"/>
        <v>1</v>
      </c>
      <c r="M118" s="96">
        <f>(1-$E118)</f>
        <v>1</v>
      </c>
      <c r="N118" s="96">
        <f t="shared" si="42"/>
        <v>1</v>
      </c>
      <c r="O118" s="96">
        <f t="shared" si="42"/>
        <v>1</v>
      </c>
      <c r="P118" s="96">
        <f t="shared" si="42"/>
        <v>1</v>
      </c>
      <c r="Q118" s="96">
        <f t="shared" si="42"/>
        <v>1</v>
      </c>
      <c r="R118" s="96">
        <f t="shared" si="42"/>
        <v>1</v>
      </c>
      <c r="S118" s="96">
        <f t="shared" si="42"/>
        <v>1</v>
      </c>
      <c r="T118" s="96">
        <f t="shared" si="42"/>
        <v>1</v>
      </c>
      <c r="U118" s="96">
        <f t="shared" si="42"/>
        <v>1</v>
      </c>
      <c r="V118" s="96">
        <f t="shared" si="42"/>
        <v>1</v>
      </c>
      <c r="W118" s="96">
        <f t="shared" si="42"/>
        <v>1</v>
      </c>
      <c r="X118" s="96">
        <f t="shared" si="42"/>
        <v>1</v>
      </c>
      <c r="Y118" s="96">
        <f t="shared" si="42"/>
        <v>1</v>
      </c>
      <c r="Z118" s="96">
        <f t="shared" si="43"/>
        <v>1</v>
      </c>
      <c r="AA118" s="96">
        <f t="shared" si="43"/>
        <v>1</v>
      </c>
      <c r="AB118" s="96">
        <f t="shared" si="43"/>
        <v>1</v>
      </c>
      <c r="AC118" s="96">
        <f t="shared" si="43"/>
        <v>1</v>
      </c>
      <c r="AD118" s="96">
        <f t="shared" si="43"/>
        <v>1</v>
      </c>
      <c r="AE118" s="96">
        <f t="shared" si="43"/>
        <v>1</v>
      </c>
      <c r="AF118" s="96">
        <f t="shared" si="43"/>
        <v>1</v>
      </c>
      <c r="AG118" s="96">
        <f t="shared" si="43"/>
        <v>1</v>
      </c>
      <c r="AH118" s="96">
        <f t="shared" si="43"/>
        <v>1</v>
      </c>
      <c r="AI118" s="96">
        <f t="shared" si="43"/>
        <v>1</v>
      </c>
      <c r="AJ118" s="96">
        <f t="shared" si="43"/>
        <v>1</v>
      </c>
      <c r="AK118" s="96">
        <f t="shared" si="43"/>
        <v>1</v>
      </c>
      <c r="AL118" s="96">
        <f t="shared" si="43"/>
        <v>1</v>
      </c>
      <c r="AM118" s="96">
        <f t="shared" si="43"/>
        <v>1</v>
      </c>
      <c r="AN118" s="96">
        <f t="shared" si="43"/>
        <v>1</v>
      </c>
      <c r="AO118" s="96">
        <f t="shared" si="43"/>
        <v>1</v>
      </c>
      <c r="AP118" s="96">
        <f t="shared" si="43"/>
        <v>1</v>
      </c>
      <c r="AQ118" s="96">
        <f t="shared" si="43"/>
        <v>1</v>
      </c>
      <c r="AR118" s="96">
        <f t="shared" si="43"/>
        <v>1</v>
      </c>
      <c r="AS118" s="96">
        <f t="shared" si="43"/>
        <v>1</v>
      </c>
      <c r="AT118" s="96">
        <f t="shared" si="43"/>
        <v>1</v>
      </c>
      <c r="AU118" s="96">
        <f t="shared" si="43"/>
        <v>1</v>
      </c>
      <c r="AV118" s="96">
        <f t="shared" si="43"/>
        <v>1</v>
      </c>
    </row>
    <row r="119" spans="1:48">
      <c r="A119" t="s">
        <v>16</v>
      </c>
      <c r="B119" s="233" t="str">
        <f t="shared" si="44"/>
        <v>CNL</v>
      </c>
      <c r="C119" s="233" t="str">
        <f t="shared" si="44"/>
        <v>Commercial - Lighting</v>
      </c>
      <c r="E119" s="81">
        <v>0</v>
      </c>
      <c r="I119" s="137"/>
      <c r="J119" s="139">
        <f t="shared" si="42"/>
        <v>1</v>
      </c>
      <c r="K119" s="96">
        <f t="shared" si="42"/>
        <v>1</v>
      </c>
      <c r="L119" s="96">
        <f t="shared" si="42"/>
        <v>1</v>
      </c>
      <c r="M119" s="96">
        <f t="shared" si="42"/>
        <v>1</v>
      </c>
      <c r="N119" s="96">
        <f t="shared" si="42"/>
        <v>1</v>
      </c>
      <c r="O119" s="96">
        <f t="shared" si="42"/>
        <v>1</v>
      </c>
      <c r="P119" s="96">
        <f t="shared" si="42"/>
        <v>1</v>
      </c>
      <c r="Q119" s="96">
        <f t="shared" si="42"/>
        <v>1</v>
      </c>
      <c r="R119" s="96">
        <f t="shared" si="42"/>
        <v>1</v>
      </c>
      <c r="S119" s="96">
        <f t="shared" si="42"/>
        <v>1</v>
      </c>
      <c r="T119" s="96">
        <f t="shared" si="42"/>
        <v>1</v>
      </c>
      <c r="U119" s="96">
        <f t="shared" si="42"/>
        <v>1</v>
      </c>
      <c r="V119" s="96">
        <f t="shared" si="42"/>
        <v>1</v>
      </c>
      <c r="W119" s="96">
        <f t="shared" si="42"/>
        <v>1</v>
      </c>
      <c r="X119" s="96">
        <f t="shared" si="42"/>
        <v>1</v>
      </c>
      <c r="Y119" s="96">
        <f t="shared" si="42"/>
        <v>1</v>
      </c>
      <c r="Z119" s="96">
        <f t="shared" si="43"/>
        <v>1</v>
      </c>
      <c r="AA119" s="96">
        <f t="shared" si="43"/>
        <v>1</v>
      </c>
      <c r="AB119" s="96">
        <f t="shared" si="43"/>
        <v>1</v>
      </c>
      <c r="AC119" s="96">
        <f t="shared" si="43"/>
        <v>1</v>
      </c>
      <c r="AD119" s="96">
        <f t="shared" si="43"/>
        <v>1</v>
      </c>
      <c r="AE119" s="96">
        <f t="shared" si="43"/>
        <v>1</v>
      </c>
      <c r="AF119" s="96">
        <f t="shared" si="43"/>
        <v>1</v>
      </c>
      <c r="AG119" s="96">
        <f t="shared" si="43"/>
        <v>1</v>
      </c>
      <c r="AH119" s="96">
        <f t="shared" si="43"/>
        <v>1</v>
      </c>
      <c r="AI119" s="96">
        <f t="shared" si="43"/>
        <v>1</v>
      </c>
      <c r="AJ119" s="96">
        <f t="shared" si="43"/>
        <v>1</v>
      </c>
      <c r="AK119" s="96">
        <f t="shared" si="43"/>
        <v>1</v>
      </c>
      <c r="AL119" s="96">
        <f t="shared" si="43"/>
        <v>1</v>
      </c>
      <c r="AM119" s="96">
        <f t="shared" si="43"/>
        <v>1</v>
      </c>
      <c r="AN119" s="96">
        <f t="shared" si="43"/>
        <v>1</v>
      </c>
      <c r="AO119" s="96">
        <f t="shared" si="43"/>
        <v>1</v>
      </c>
      <c r="AP119" s="96">
        <f t="shared" si="43"/>
        <v>1</v>
      </c>
      <c r="AQ119" s="96">
        <f t="shared" si="43"/>
        <v>1</v>
      </c>
      <c r="AR119" s="96">
        <f t="shared" si="43"/>
        <v>1</v>
      </c>
      <c r="AS119" s="96">
        <f t="shared" si="43"/>
        <v>1</v>
      </c>
      <c r="AT119" s="96">
        <f t="shared" si="43"/>
        <v>1</v>
      </c>
      <c r="AU119" s="96">
        <f t="shared" si="43"/>
        <v>1</v>
      </c>
      <c r="AV119" s="96">
        <f t="shared" si="43"/>
        <v>1</v>
      </c>
    </row>
    <row r="120" spans="1:48">
      <c r="A120" t="s">
        <v>16</v>
      </c>
      <c r="B120" s="233" t="str">
        <f t="shared" si="44"/>
        <v>CNR</v>
      </c>
      <c r="C120" s="233" t="str">
        <f t="shared" si="44"/>
        <v>Commercial - Refrigeration</v>
      </c>
      <c r="E120" s="81">
        <v>0</v>
      </c>
      <c r="I120" s="137"/>
      <c r="J120" s="139">
        <f t="shared" si="42"/>
        <v>1</v>
      </c>
      <c r="K120" s="96">
        <f t="shared" si="42"/>
        <v>1</v>
      </c>
      <c r="L120" s="96">
        <f t="shared" si="42"/>
        <v>1</v>
      </c>
      <c r="M120" s="96">
        <f t="shared" si="42"/>
        <v>1</v>
      </c>
      <c r="N120" s="96">
        <f t="shared" si="42"/>
        <v>1</v>
      </c>
      <c r="O120" s="96">
        <f t="shared" si="42"/>
        <v>1</v>
      </c>
      <c r="P120" s="96">
        <f t="shared" si="42"/>
        <v>1</v>
      </c>
      <c r="Q120" s="96">
        <f t="shared" si="42"/>
        <v>1</v>
      </c>
      <c r="R120" s="96">
        <f t="shared" si="42"/>
        <v>1</v>
      </c>
      <c r="S120" s="96">
        <f t="shared" si="42"/>
        <v>1</v>
      </c>
      <c r="T120" s="96">
        <f t="shared" si="42"/>
        <v>1</v>
      </c>
      <c r="U120" s="96">
        <f t="shared" si="42"/>
        <v>1</v>
      </c>
      <c r="V120" s="96">
        <f t="shared" si="42"/>
        <v>1</v>
      </c>
      <c r="W120" s="96">
        <f t="shared" si="42"/>
        <v>1</v>
      </c>
      <c r="X120" s="96">
        <f t="shared" si="42"/>
        <v>1</v>
      </c>
      <c r="Y120" s="96">
        <f t="shared" si="42"/>
        <v>1</v>
      </c>
      <c r="Z120" s="96">
        <f t="shared" si="43"/>
        <v>1</v>
      </c>
      <c r="AA120" s="96">
        <f t="shared" si="43"/>
        <v>1</v>
      </c>
      <c r="AB120" s="96">
        <f t="shared" si="43"/>
        <v>1</v>
      </c>
      <c r="AC120" s="96">
        <f t="shared" si="43"/>
        <v>1</v>
      </c>
      <c r="AD120" s="96">
        <f t="shared" si="43"/>
        <v>1</v>
      </c>
      <c r="AE120" s="96">
        <f t="shared" si="43"/>
        <v>1</v>
      </c>
      <c r="AF120" s="96">
        <f t="shared" si="43"/>
        <v>1</v>
      </c>
      <c r="AG120" s="96">
        <f t="shared" si="43"/>
        <v>1</v>
      </c>
      <c r="AH120" s="96">
        <f t="shared" si="43"/>
        <v>1</v>
      </c>
      <c r="AI120" s="96">
        <f t="shared" si="43"/>
        <v>1</v>
      </c>
      <c r="AJ120" s="96">
        <f t="shared" si="43"/>
        <v>1</v>
      </c>
      <c r="AK120" s="96">
        <f t="shared" si="43"/>
        <v>1</v>
      </c>
      <c r="AL120" s="96">
        <f t="shared" si="43"/>
        <v>1</v>
      </c>
      <c r="AM120" s="96">
        <f t="shared" si="43"/>
        <v>1</v>
      </c>
      <c r="AN120" s="96">
        <f t="shared" si="43"/>
        <v>1</v>
      </c>
      <c r="AO120" s="96">
        <f t="shared" si="43"/>
        <v>1</v>
      </c>
      <c r="AP120" s="96">
        <f t="shared" si="43"/>
        <v>1</v>
      </c>
      <c r="AQ120" s="96">
        <f t="shared" si="43"/>
        <v>1</v>
      </c>
      <c r="AR120" s="96">
        <f t="shared" si="43"/>
        <v>1</v>
      </c>
      <c r="AS120" s="96">
        <f t="shared" si="43"/>
        <v>1</v>
      </c>
      <c r="AT120" s="96">
        <f t="shared" si="43"/>
        <v>1</v>
      </c>
      <c r="AU120" s="96">
        <f t="shared" si="43"/>
        <v>1</v>
      </c>
      <c r="AV120" s="96">
        <f t="shared" si="43"/>
        <v>1</v>
      </c>
    </row>
    <row r="121" spans="1:48">
      <c r="A121" t="s">
        <v>16</v>
      </c>
      <c r="B121" s="233" t="str">
        <f t="shared" si="44"/>
        <v>CNW</v>
      </c>
      <c r="C121" s="233" t="str">
        <f t="shared" si="44"/>
        <v>Commercial - Water Heating</v>
      </c>
      <c r="E121" s="81">
        <v>0</v>
      </c>
      <c r="I121" s="137"/>
      <c r="J121" s="139">
        <f t="shared" si="42"/>
        <v>1</v>
      </c>
      <c r="K121" s="96">
        <f t="shared" si="42"/>
        <v>1</v>
      </c>
      <c r="L121" s="96">
        <f t="shared" si="42"/>
        <v>1</v>
      </c>
      <c r="M121" s="96">
        <f t="shared" si="42"/>
        <v>1</v>
      </c>
      <c r="N121" s="96">
        <f t="shared" si="42"/>
        <v>1</v>
      </c>
      <c r="O121" s="96">
        <f t="shared" si="42"/>
        <v>1</v>
      </c>
      <c r="P121" s="96">
        <f t="shared" si="42"/>
        <v>1</v>
      </c>
      <c r="Q121" s="96">
        <f t="shared" si="42"/>
        <v>1</v>
      </c>
      <c r="R121" s="96">
        <f t="shared" si="42"/>
        <v>1</v>
      </c>
      <c r="S121" s="96">
        <f t="shared" si="42"/>
        <v>1</v>
      </c>
      <c r="T121" s="96">
        <f t="shared" si="42"/>
        <v>1</v>
      </c>
      <c r="U121" s="96">
        <f t="shared" si="42"/>
        <v>1</v>
      </c>
      <c r="V121" s="96">
        <f t="shared" si="42"/>
        <v>1</v>
      </c>
      <c r="W121" s="96">
        <f t="shared" si="42"/>
        <v>1</v>
      </c>
      <c r="X121" s="96">
        <f t="shared" si="42"/>
        <v>1</v>
      </c>
      <c r="Y121" s="96">
        <f t="shared" si="42"/>
        <v>1</v>
      </c>
      <c r="Z121" s="96">
        <f t="shared" si="43"/>
        <v>1</v>
      </c>
      <c r="AA121" s="96">
        <f t="shared" si="43"/>
        <v>1</v>
      </c>
      <c r="AB121" s="96">
        <f t="shared" si="43"/>
        <v>1</v>
      </c>
      <c r="AC121" s="96">
        <f t="shared" si="43"/>
        <v>1</v>
      </c>
      <c r="AD121" s="96">
        <f t="shared" si="43"/>
        <v>1</v>
      </c>
      <c r="AE121" s="96">
        <f t="shared" si="43"/>
        <v>1</v>
      </c>
      <c r="AF121" s="96">
        <f t="shared" si="43"/>
        <v>1</v>
      </c>
      <c r="AG121" s="96">
        <f t="shared" si="43"/>
        <v>1</v>
      </c>
      <c r="AH121" s="96">
        <f t="shared" si="43"/>
        <v>1</v>
      </c>
      <c r="AI121" s="96">
        <f t="shared" si="43"/>
        <v>1</v>
      </c>
      <c r="AJ121" s="96">
        <f t="shared" si="43"/>
        <v>1</v>
      </c>
      <c r="AK121" s="96">
        <f t="shared" si="43"/>
        <v>1</v>
      </c>
      <c r="AL121" s="96">
        <f t="shared" si="43"/>
        <v>1</v>
      </c>
      <c r="AM121" s="96">
        <f t="shared" si="43"/>
        <v>1</v>
      </c>
      <c r="AN121" s="96">
        <f t="shared" si="43"/>
        <v>1</v>
      </c>
      <c r="AO121" s="96">
        <f t="shared" si="43"/>
        <v>1</v>
      </c>
      <c r="AP121" s="96">
        <f t="shared" si="43"/>
        <v>1</v>
      </c>
      <c r="AQ121" s="96">
        <f t="shared" si="43"/>
        <v>1</v>
      </c>
      <c r="AR121" s="96">
        <f t="shared" si="43"/>
        <v>1</v>
      </c>
      <c r="AS121" s="96">
        <f t="shared" si="43"/>
        <v>1</v>
      </c>
      <c r="AT121" s="96">
        <f t="shared" si="43"/>
        <v>1</v>
      </c>
      <c r="AU121" s="96">
        <f t="shared" si="43"/>
        <v>1</v>
      </c>
      <c r="AV121" s="96">
        <f t="shared" si="43"/>
        <v>1</v>
      </c>
    </row>
    <row r="122" spans="1:48">
      <c r="A122" t="s">
        <v>16</v>
      </c>
      <c r="B122" s="233" t="str">
        <f t="shared" si="44"/>
        <v>CNG</v>
      </c>
      <c r="C122" s="233" t="str">
        <f t="shared" si="44"/>
        <v>Commercial - Public lights</v>
      </c>
      <c r="E122" s="81">
        <v>0</v>
      </c>
      <c r="I122" s="137"/>
      <c r="J122" s="139">
        <f t="shared" si="42"/>
        <v>1</v>
      </c>
      <c r="K122" s="96">
        <f t="shared" si="42"/>
        <v>1</v>
      </c>
      <c r="L122" s="96">
        <f t="shared" si="42"/>
        <v>1</v>
      </c>
      <c r="M122" s="96">
        <f t="shared" si="42"/>
        <v>1</v>
      </c>
      <c r="N122" s="96">
        <f t="shared" si="42"/>
        <v>1</v>
      </c>
      <c r="O122" s="96">
        <f t="shared" si="42"/>
        <v>1</v>
      </c>
      <c r="P122" s="96">
        <f t="shared" si="42"/>
        <v>1</v>
      </c>
      <c r="Q122" s="96">
        <f t="shared" si="42"/>
        <v>1</v>
      </c>
      <c r="R122" s="96">
        <f t="shared" si="42"/>
        <v>1</v>
      </c>
      <c r="S122" s="96">
        <f t="shared" si="42"/>
        <v>1</v>
      </c>
      <c r="T122" s="96">
        <f t="shared" si="42"/>
        <v>1</v>
      </c>
      <c r="U122" s="96">
        <f t="shared" si="42"/>
        <v>1</v>
      </c>
      <c r="V122" s="96">
        <f t="shared" si="42"/>
        <v>1</v>
      </c>
      <c r="W122" s="96">
        <f t="shared" si="42"/>
        <v>1</v>
      </c>
      <c r="X122" s="96">
        <f t="shared" si="42"/>
        <v>1</v>
      </c>
      <c r="Y122" s="96">
        <f t="shared" si="42"/>
        <v>1</v>
      </c>
      <c r="Z122" s="96">
        <f t="shared" si="43"/>
        <v>1</v>
      </c>
      <c r="AA122" s="96">
        <f t="shared" si="43"/>
        <v>1</v>
      </c>
      <c r="AB122" s="96">
        <f t="shared" si="43"/>
        <v>1</v>
      </c>
      <c r="AC122" s="96">
        <f t="shared" si="43"/>
        <v>1</v>
      </c>
      <c r="AD122" s="96">
        <f t="shared" si="43"/>
        <v>1</v>
      </c>
      <c r="AE122" s="96">
        <f t="shared" si="43"/>
        <v>1</v>
      </c>
      <c r="AF122" s="96">
        <f t="shared" si="43"/>
        <v>1</v>
      </c>
      <c r="AG122" s="96">
        <f t="shared" si="43"/>
        <v>1</v>
      </c>
      <c r="AH122" s="96">
        <f t="shared" si="43"/>
        <v>1</v>
      </c>
      <c r="AI122" s="96">
        <f t="shared" si="43"/>
        <v>1</v>
      </c>
      <c r="AJ122" s="96">
        <f t="shared" si="43"/>
        <v>1</v>
      </c>
      <c r="AK122" s="96">
        <f t="shared" si="43"/>
        <v>1</v>
      </c>
      <c r="AL122" s="96">
        <f t="shared" si="43"/>
        <v>1</v>
      </c>
      <c r="AM122" s="96">
        <f t="shared" si="43"/>
        <v>1</v>
      </c>
      <c r="AN122" s="96">
        <f t="shared" si="43"/>
        <v>1</v>
      </c>
      <c r="AO122" s="96">
        <f t="shared" si="43"/>
        <v>1</v>
      </c>
      <c r="AP122" s="96">
        <f t="shared" si="43"/>
        <v>1</v>
      </c>
      <c r="AQ122" s="96">
        <f t="shared" si="43"/>
        <v>1</v>
      </c>
      <c r="AR122" s="96">
        <f t="shared" si="43"/>
        <v>1</v>
      </c>
      <c r="AS122" s="96">
        <f t="shared" si="43"/>
        <v>1</v>
      </c>
      <c r="AT122" s="96">
        <f t="shared" si="43"/>
        <v>1</v>
      </c>
      <c r="AU122" s="96">
        <f t="shared" si="43"/>
        <v>1</v>
      </c>
      <c r="AV122" s="96">
        <f t="shared" si="43"/>
        <v>1</v>
      </c>
    </row>
    <row r="123" spans="1:48">
      <c r="A123" t="s">
        <v>16</v>
      </c>
      <c r="B123" s="233" t="str">
        <f t="shared" si="44"/>
        <v>CNT</v>
      </c>
      <c r="C123" s="233" t="str">
        <f t="shared" si="44"/>
        <v>Commercial - Public Water</v>
      </c>
      <c r="E123" s="81">
        <v>0</v>
      </c>
      <c r="I123" s="137"/>
      <c r="J123" s="139">
        <f t="shared" si="42"/>
        <v>1</v>
      </c>
      <c r="K123" s="96">
        <f t="shared" si="42"/>
        <v>1</v>
      </c>
      <c r="L123" s="96">
        <f t="shared" si="42"/>
        <v>1</v>
      </c>
      <c r="M123" s="96">
        <f t="shared" si="42"/>
        <v>1</v>
      </c>
      <c r="N123" s="96">
        <f t="shared" si="42"/>
        <v>1</v>
      </c>
      <c r="O123" s="96">
        <f t="shared" si="42"/>
        <v>1</v>
      </c>
      <c r="P123" s="96">
        <f t="shared" si="42"/>
        <v>1</v>
      </c>
      <c r="Q123" s="96">
        <f t="shared" si="42"/>
        <v>1</v>
      </c>
      <c r="R123" s="96">
        <f t="shared" si="42"/>
        <v>1</v>
      </c>
      <c r="S123" s="96">
        <f t="shared" si="42"/>
        <v>1</v>
      </c>
      <c r="T123" s="96">
        <f t="shared" si="42"/>
        <v>1</v>
      </c>
      <c r="U123" s="96">
        <f t="shared" si="42"/>
        <v>1</v>
      </c>
      <c r="V123" s="96">
        <f t="shared" si="42"/>
        <v>1</v>
      </c>
      <c r="W123" s="96">
        <f t="shared" si="42"/>
        <v>1</v>
      </c>
      <c r="X123" s="96">
        <f t="shared" si="42"/>
        <v>1</v>
      </c>
      <c r="Y123" s="96">
        <f t="shared" si="42"/>
        <v>1</v>
      </c>
      <c r="Z123" s="96">
        <f t="shared" si="43"/>
        <v>1</v>
      </c>
      <c r="AA123" s="96">
        <f t="shared" si="43"/>
        <v>1</v>
      </c>
      <c r="AB123" s="96">
        <f t="shared" si="43"/>
        <v>1</v>
      </c>
      <c r="AC123" s="96">
        <f t="shared" si="43"/>
        <v>1</v>
      </c>
      <c r="AD123" s="96">
        <f t="shared" si="43"/>
        <v>1</v>
      </c>
      <c r="AE123" s="96">
        <f t="shared" si="43"/>
        <v>1</v>
      </c>
      <c r="AF123" s="96">
        <f t="shared" si="43"/>
        <v>1</v>
      </c>
      <c r="AG123" s="96">
        <f t="shared" si="43"/>
        <v>1</v>
      </c>
      <c r="AH123" s="96">
        <f t="shared" si="43"/>
        <v>1</v>
      </c>
      <c r="AI123" s="96">
        <f t="shared" si="43"/>
        <v>1</v>
      </c>
      <c r="AJ123" s="96">
        <f t="shared" si="43"/>
        <v>1</v>
      </c>
      <c r="AK123" s="96">
        <f t="shared" si="43"/>
        <v>1</v>
      </c>
      <c r="AL123" s="96">
        <f t="shared" si="43"/>
        <v>1</v>
      </c>
      <c r="AM123" s="96">
        <f t="shared" si="43"/>
        <v>1</v>
      </c>
      <c r="AN123" s="96">
        <f t="shared" si="43"/>
        <v>1</v>
      </c>
      <c r="AO123" s="96">
        <f t="shared" si="43"/>
        <v>1</v>
      </c>
      <c r="AP123" s="96">
        <f t="shared" si="43"/>
        <v>1</v>
      </c>
      <c r="AQ123" s="96">
        <f t="shared" si="43"/>
        <v>1</v>
      </c>
      <c r="AR123" s="96">
        <f t="shared" si="43"/>
        <v>1</v>
      </c>
      <c r="AS123" s="96">
        <f t="shared" si="43"/>
        <v>1</v>
      </c>
      <c r="AT123" s="96">
        <f t="shared" si="43"/>
        <v>1</v>
      </c>
      <c r="AU123" s="96">
        <f t="shared" si="43"/>
        <v>1</v>
      </c>
      <c r="AV123" s="96">
        <f t="shared" si="43"/>
        <v>1</v>
      </c>
    </row>
    <row r="124" spans="1:48">
      <c r="A124" t="s">
        <v>16</v>
      </c>
      <c r="B124" s="233" t="str">
        <f t="shared" si="44"/>
        <v>CNO</v>
      </c>
      <c r="C124" s="233" t="str">
        <f t="shared" si="44"/>
        <v>Commercial - Other</v>
      </c>
      <c r="E124" s="81">
        <v>0</v>
      </c>
      <c r="I124" s="137"/>
      <c r="J124" s="139">
        <f t="shared" si="42"/>
        <v>1</v>
      </c>
      <c r="K124" s="96">
        <f t="shared" si="42"/>
        <v>1</v>
      </c>
      <c r="L124" s="96">
        <f t="shared" si="42"/>
        <v>1</v>
      </c>
      <c r="M124" s="96">
        <f t="shared" si="42"/>
        <v>1</v>
      </c>
      <c r="N124" s="96">
        <f t="shared" si="42"/>
        <v>1</v>
      </c>
      <c r="O124" s="96">
        <f t="shared" si="42"/>
        <v>1</v>
      </c>
      <c r="P124" s="96">
        <f t="shared" si="42"/>
        <v>1</v>
      </c>
      <c r="Q124" s="96">
        <f t="shared" si="42"/>
        <v>1</v>
      </c>
      <c r="R124" s="96">
        <f t="shared" si="42"/>
        <v>1</v>
      </c>
      <c r="S124" s="96">
        <f t="shared" si="42"/>
        <v>1</v>
      </c>
      <c r="T124" s="96">
        <f t="shared" si="42"/>
        <v>1</v>
      </c>
      <c r="U124" s="96">
        <f t="shared" si="42"/>
        <v>1</v>
      </c>
      <c r="V124" s="96">
        <f t="shared" si="42"/>
        <v>1</v>
      </c>
      <c r="W124" s="96">
        <f t="shared" si="42"/>
        <v>1</v>
      </c>
      <c r="X124" s="96">
        <f t="shared" si="42"/>
        <v>1</v>
      </c>
      <c r="Y124" s="96">
        <f t="shared" si="42"/>
        <v>1</v>
      </c>
      <c r="Z124" s="96">
        <f t="shared" si="43"/>
        <v>1</v>
      </c>
      <c r="AA124" s="96">
        <f t="shared" si="43"/>
        <v>1</v>
      </c>
      <c r="AB124" s="96">
        <f t="shared" si="43"/>
        <v>1</v>
      </c>
      <c r="AC124" s="96">
        <f t="shared" si="43"/>
        <v>1</v>
      </c>
      <c r="AD124" s="96">
        <f t="shared" si="43"/>
        <v>1</v>
      </c>
      <c r="AE124" s="96">
        <f t="shared" si="43"/>
        <v>1</v>
      </c>
      <c r="AF124" s="96">
        <f t="shared" si="43"/>
        <v>1</v>
      </c>
      <c r="AG124" s="96">
        <f t="shared" si="43"/>
        <v>1</v>
      </c>
      <c r="AH124" s="96">
        <f t="shared" si="43"/>
        <v>1</v>
      </c>
      <c r="AI124" s="96">
        <f t="shared" si="43"/>
        <v>1</v>
      </c>
      <c r="AJ124" s="96">
        <f t="shared" si="43"/>
        <v>1</v>
      </c>
      <c r="AK124" s="96">
        <f t="shared" si="43"/>
        <v>1</v>
      </c>
      <c r="AL124" s="96">
        <f t="shared" si="43"/>
        <v>1</v>
      </c>
      <c r="AM124" s="96">
        <f t="shared" si="43"/>
        <v>1</v>
      </c>
      <c r="AN124" s="96">
        <f t="shared" si="43"/>
        <v>1</v>
      </c>
      <c r="AO124" s="96">
        <f t="shared" si="43"/>
        <v>1</v>
      </c>
      <c r="AP124" s="96">
        <f t="shared" si="43"/>
        <v>1</v>
      </c>
      <c r="AQ124" s="96">
        <f t="shared" si="43"/>
        <v>1</v>
      </c>
      <c r="AR124" s="96">
        <f t="shared" si="43"/>
        <v>1</v>
      </c>
      <c r="AS124" s="96">
        <f t="shared" si="43"/>
        <v>1</v>
      </c>
      <c r="AT124" s="96">
        <f t="shared" si="43"/>
        <v>1</v>
      </c>
      <c r="AU124" s="96">
        <f t="shared" si="43"/>
        <v>1</v>
      </c>
      <c r="AV124" s="96">
        <f t="shared" si="43"/>
        <v>1</v>
      </c>
    </row>
    <row r="125" spans="1:48">
      <c r="A125" t="s">
        <v>16</v>
      </c>
      <c r="B125" s="233"/>
      <c r="C125" s="233"/>
      <c r="I125" s="137"/>
      <c r="K125" s="75"/>
    </row>
    <row r="126" spans="1:48" ht="15" thickBot="1">
      <c r="A126" t="s">
        <v>16</v>
      </c>
      <c r="B126" s="233"/>
      <c r="C126" s="72" t="s">
        <v>259</v>
      </c>
      <c r="I126" s="137"/>
      <c r="K126" s="75"/>
    </row>
    <row r="127" spans="1:48">
      <c r="A127" t="s">
        <v>16</v>
      </c>
      <c r="B127" s="233" t="str">
        <f t="shared" ref="B127:C135" si="45">B116</f>
        <v>CNC</v>
      </c>
      <c r="C127" s="233" t="str">
        <f t="shared" si="45"/>
        <v>Commercial - Cooling</v>
      </c>
      <c r="E127" s="130">
        <f t="shared" ref="E127:E135" si="46">E116+$AX$106</f>
        <v>0.01</v>
      </c>
      <c r="I127" s="137"/>
      <c r="J127" s="140">
        <f t="shared" ref="J127:AV133" si="47">J116*(1-$E127)</f>
        <v>0.99</v>
      </c>
      <c r="K127" s="93">
        <f t="shared" si="47"/>
        <v>0.99</v>
      </c>
      <c r="L127" s="93">
        <f t="shared" si="47"/>
        <v>0.99</v>
      </c>
      <c r="M127" s="93">
        <f t="shared" si="47"/>
        <v>0.99</v>
      </c>
      <c r="N127" s="93">
        <f t="shared" si="47"/>
        <v>0.99</v>
      </c>
      <c r="O127" s="93">
        <f t="shared" si="47"/>
        <v>0.99</v>
      </c>
      <c r="P127" s="93">
        <f t="shared" si="47"/>
        <v>0.99</v>
      </c>
      <c r="Q127" s="93">
        <f t="shared" si="47"/>
        <v>0.99</v>
      </c>
      <c r="R127" s="93">
        <f t="shared" si="47"/>
        <v>0.99</v>
      </c>
      <c r="S127" s="93">
        <f t="shared" si="47"/>
        <v>0.99</v>
      </c>
      <c r="T127" s="93">
        <f t="shared" si="47"/>
        <v>0.99</v>
      </c>
      <c r="U127" s="93">
        <f t="shared" si="47"/>
        <v>0.99</v>
      </c>
      <c r="V127" s="93">
        <f t="shared" si="47"/>
        <v>0.99</v>
      </c>
      <c r="W127" s="93">
        <f t="shared" si="47"/>
        <v>0.99</v>
      </c>
      <c r="X127" s="93">
        <f t="shared" si="47"/>
        <v>0.99</v>
      </c>
      <c r="Y127" s="93">
        <f t="shared" si="47"/>
        <v>0.99</v>
      </c>
      <c r="Z127" s="93">
        <f t="shared" si="47"/>
        <v>0.99</v>
      </c>
      <c r="AA127" s="93">
        <f t="shared" si="47"/>
        <v>0.99</v>
      </c>
      <c r="AB127" s="93">
        <f t="shared" si="47"/>
        <v>0.99</v>
      </c>
      <c r="AC127" s="93">
        <f t="shared" si="47"/>
        <v>0.99</v>
      </c>
      <c r="AD127" s="93">
        <f t="shared" si="47"/>
        <v>0.99</v>
      </c>
      <c r="AE127" s="93">
        <f t="shared" si="47"/>
        <v>0.99</v>
      </c>
      <c r="AF127" s="93">
        <f t="shared" si="47"/>
        <v>0.99</v>
      </c>
      <c r="AG127" s="93">
        <f t="shared" si="47"/>
        <v>0.99</v>
      </c>
      <c r="AH127" s="93">
        <f t="shared" si="47"/>
        <v>0.99</v>
      </c>
      <c r="AI127" s="93">
        <f t="shared" si="47"/>
        <v>0.99</v>
      </c>
      <c r="AJ127" s="93">
        <f t="shared" si="47"/>
        <v>0.99</v>
      </c>
      <c r="AK127" s="93">
        <f t="shared" si="47"/>
        <v>0.99</v>
      </c>
      <c r="AL127" s="93">
        <f t="shared" si="47"/>
        <v>0.99</v>
      </c>
      <c r="AM127" s="93">
        <f t="shared" si="47"/>
        <v>0.99</v>
      </c>
      <c r="AN127" s="93">
        <f t="shared" si="47"/>
        <v>0.99</v>
      </c>
      <c r="AO127" s="93">
        <f t="shared" si="47"/>
        <v>0.99</v>
      </c>
      <c r="AP127" s="93">
        <f t="shared" si="47"/>
        <v>0.99</v>
      </c>
      <c r="AQ127" s="93">
        <f t="shared" si="47"/>
        <v>0.99</v>
      </c>
      <c r="AR127" s="93">
        <f t="shared" si="47"/>
        <v>0.99</v>
      </c>
      <c r="AS127" s="93">
        <f t="shared" si="47"/>
        <v>0.99</v>
      </c>
      <c r="AT127" s="93">
        <f t="shared" si="47"/>
        <v>0.99</v>
      </c>
      <c r="AU127" s="93">
        <f t="shared" si="47"/>
        <v>0.99</v>
      </c>
      <c r="AV127" s="93">
        <f t="shared" si="47"/>
        <v>0.99</v>
      </c>
    </row>
    <row r="128" spans="1:48">
      <c r="A128" t="s">
        <v>16</v>
      </c>
      <c r="B128" s="233" t="str">
        <f t="shared" si="45"/>
        <v>CNH</v>
      </c>
      <c r="C128" s="233" t="str">
        <f t="shared" si="45"/>
        <v>Commercial - Space Heating</v>
      </c>
      <c r="E128" s="130">
        <f t="shared" si="46"/>
        <v>0.01</v>
      </c>
      <c r="I128" s="137"/>
      <c r="J128" s="140">
        <f t="shared" si="47"/>
        <v>0.99</v>
      </c>
      <c r="K128" s="93">
        <f t="shared" si="47"/>
        <v>0.99</v>
      </c>
      <c r="L128" s="93">
        <f t="shared" si="47"/>
        <v>0.99</v>
      </c>
      <c r="M128" s="93">
        <f t="shared" si="47"/>
        <v>0.99</v>
      </c>
      <c r="N128" s="93">
        <f t="shared" si="47"/>
        <v>0.99</v>
      </c>
      <c r="O128" s="93">
        <f t="shared" si="47"/>
        <v>0.99</v>
      </c>
      <c r="P128" s="93">
        <f t="shared" si="47"/>
        <v>0.99</v>
      </c>
      <c r="Q128" s="93">
        <f t="shared" si="47"/>
        <v>0.99</v>
      </c>
      <c r="R128" s="93">
        <f t="shared" si="47"/>
        <v>0.99</v>
      </c>
      <c r="S128" s="93">
        <f t="shared" si="47"/>
        <v>0.99</v>
      </c>
      <c r="T128" s="93">
        <f t="shared" si="47"/>
        <v>0.99</v>
      </c>
      <c r="U128" s="93">
        <f t="shared" si="47"/>
        <v>0.99</v>
      </c>
      <c r="V128" s="93">
        <f t="shared" si="47"/>
        <v>0.99</v>
      </c>
      <c r="W128" s="93">
        <f t="shared" si="47"/>
        <v>0.99</v>
      </c>
      <c r="X128" s="93">
        <f t="shared" si="47"/>
        <v>0.99</v>
      </c>
      <c r="Y128" s="93">
        <f t="shared" si="47"/>
        <v>0.99</v>
      </c>
      <c r="Z128" s="93">
        <f t="shared" si="47"/>
        <v>0.99</v>
      </c>
      <c r="AA128" s="93">
        <f t="shared" si="47"/>
        <v>0.99</v>
      </c>
      <c r="AB128" s="93">
        <f t="shared" si="47"/>
        <v>0.99</v>
      </c>
      <c r="AC128" s="93">
        <f t="shared" si="47"/>
        <v>0.99</v>
      </c>
      <c r="AD128" s="93">
        <f t="shared" si="47"/>
        <v>0.99</v>
      </c>
      <c r="AE128" s="93">
        <f t="shared" si="47"/>
        <v>0.99</v>
      </c>
      <c r="AF128" s="93">
        <f t="shared" si="47"/>
        <v>0.99</v>
      </c>
      <c r="AG128" s="93">
        <f t="shared" si="47"/>
        <v>0.99</v>
      </c>
      <c r="AH128" s="93">
        <f t="shared" si="47"/>
        <v>0.99</v>
      </c>
      <c r="AI128" s="93">
        <f t="shared" si="47"/>
        <v>0.99</v>
      </c>
      <c r="AJ128" s="93">
        <f t="shared" si="47"/>
        <v>0.99</v>
      </c>
      <c r="AK128" s="93">
        <f t="shared" si="47"/>
        <v>0.99</v>
      </c>
      <c r="AL128" s="93">
        <f t="shared" si="47"/>
        <v>0.99</v>
      </c>
      <c r="AM128" s="93">
        <f t="shared" si="47"/>
        <v>0.99</v>
      </c>
      <c r="AN128" s="93">
        <f t="shared" si="47"/>
        <v>0.99</v>
      </c>
      <c r="AO128" s="93">
        <f t="shared" si="47"/>
        <v>0.99</v>
      </c>
      <c r="AP128" s="93">
        <f t="shared" si="47"/>
        <v>0.99</v>
      </c>
      <c r="AQ128" s="93">
        <f t="shared" si="47"/>
        <v>0.99</v>
      </c>
      <c r="AR128" s="93">
        <f t="shared" si="47"/>
        <v>0.99</v>
      </c>
      <c r="AS128" s="93">
        <f t="shared" si="47"/>
        <v>0.99</v>
      </c>
      <c r="AT128" s="93">
        <f t="shared" si="47"/>
        <v>0.99</v>
      </c>
      <c r="AU128" s="93">
        <f t="shared" si="47"/>
        <v>0.99</v>
      </c>
      <c r="AV128" s="93">
        <f t="shared" si="47"/>
        <v>0.99</v>
      </c>
    </row>
    <row r="129" spans="1:48">
      <c r="A129" t="s">
        <v>16</v>
      </c>
      <c r="B129" s="233" t="str">
        <f t="shared" si="45"/>
        <v>CNK</v>
      </c>
      <c r="C129" s="233" t="str">
        <f t="shared" si="45"/>
        <v>Commercial - Cooking</v>
      </c>
      <c r="E129" s="130">
        <f t="shared" si="46"/>
        <v>0.01</v>
      </c>
      <c r="I129" s="137"/>
      <c r="J129" s="140">
        <f t="shared" si="47"/>
        <v>0.99</v>
      </c>
      <c r="K129" s="93">
        <f t="shared" si="47"/>
        <v>0.99</v>
      </c>
      <c r="L129" s="93">
        <f t="shared" si="47"/>
        <v>0.99</v>
      </c>
      <c r="M129" s="93">
        <f t="shared" si="47"/>
        <v>0.99</v>
      </c>
      <c r="N129" s="93">
        <f t="shared" si="47"/>
        <v>0.99</v>
      </c>
      <c r="O129" s="93">
        <f t="shared" si="47"/>
        <v>0.99</v>
      </c>
      <c r="P129" s="93">
        <f t="shared" si="47"/>
        <v>0.99</v>
      </c>
      <c r="Q129" s="93">
        <f t="shared" si="47"/>
        <v>0.99</v>
      </c>
      <c r="R129" s="93">
        <f t="shared" si="47"/>
        <v>0.99</v>
      </c>
      <c r="S129" s="93">
        <f t="shared" si="47"/>
        <v>0.99</v>
      </c>
      <c r="T129" s="93">
        <f t="shared" si="47"/>
        <v>0.99</v>
      </c>
      <c r="U129" s="93">
        <f t="shared" si="47"/>
        <v>0.99</v>
      </c>
      <c r="V129" s="93">
        <f t="shared" si="47"/>
        <v>0.99</v>
      </c>
      <c r="W129" s="93">
        <f t="shared" si="47"/>
        <v>0.99</v>
      </c>
      <c r="X129" s="93">
        <f t="shared" si="47"/>
        <v>0.99</v>
      </c>
      <c r="Y129" s="93">
        <f t="shared" si="47"/>
        <v>0.99</v>
      </c>
      <c r="Z129" s="93">
        <f t="shared" si="47"/>
        <v>0.99</v>
      </c>
      <c r="AA129" s="93">
        <f t="shared" si="47"/>
        <v>0.99</v>
      </c>
      <c r="AB129" s="93">
        <f t="shared" si="47"/>
        <v>0.99</v>
      </c>
      <c r="AC129" s="93">
        <f t="shared" si="47"/>
        <v>0.99</v>
      </c>
      <c r="AD129" s="93">
        <f t="shared" si="47"/>
        <v>0.99</v>
      </c>
      <c r="AE129" s="93">
        <f t="shared" si="47"/>
        <v>0.99</v>
      </c>
      <c r="AF129" s="93">
        <f t="shared" si="47"/>
        <v>0.99</v>
      </c>
      <c r="AG129" s="93">
        <f t="shared" si="47"/>
        <v>0.99</v>
      </c>
      <c r="AH129" s="93">
        <f t="shared" si="47"/>
        <v>0.99</v>
      </c>
      <c r="AI129" s="93">
        <f t="shared" si="47"/>
        <v>0.99</v>
      </c>
      <c r="AJ129" s="93">
        <f t="shared" si="47"/>
        <v>0.99</v>
      </c>
      <c r="AK129" s="93">
        <f t="shared" si="47"/>
        <v>0.99</v>
      </c>
      <c r="AL129" s="93">
        <f t="shared" si="47"/>
        <v>0.99</v>
      </c>
      <c r="AM129" s="93">
        <f t="shared" si="47"/>
        <v>0.99</v>
      </c>
      <c r="AN129" s="93">
        <f t="shared" si="47"/>
        <v>0.99</v>
      </c>
      <c r="AO129" s="93">
        <f t="shared" si="47"/>
        <v>0.99</v>
      </c>
      <c r="AP129" s="93">
        <f t="shared" si="47"/>
        <v>0.99</v>
      </c>
      <c r="AQ129" s="93">
        <f t="shared" si="47"/>
        <v>0.99</v>
      </c>
      <c r="AR129" s="93">
        <f t="shared" si="47"/>
        <v>0.99</v>
      </c>
      <c r="AS129" s="93">
        <f t="shared" si="47"/>
        <v>0.99</v>
      </c>
      <c r="AT129" s="93">
        <f t="shared" si="47"/>
        <v>0.99</v>
      </c>
      <c r="AU129" s="93">
        <f t="shared" si="47"/>
        <v>0.99</v>
      </c>
      <c r="AV129" s="93">
        <f t="shared" si="47"/>
        <v>0.99</v>
      </c>
    </row>
    <row r="130" spans="1:48">
      <c r="A130" t="s">
        <v>16</v>
      </c>
      <c r="B130" s="233" t="str">
        <f t="shared" si="45"/>
        <v>CNL</v>
      </c>
      <c r="C130" s="233" t="str">
        <f t="shared" si="45"/>
        <v>Commercial - Lighting</v>
      </c>
      <c r="E130" s="130">
        <f t="shared" si="46"/>
        <v>0.01</v>
      </c>
      <c r="I130" s="137"/>
      <c r="J130" s="140">
        <f t="shared" si="47"/>
        <v>0.99</v>
      </c>
      <c r="K130" s="93">
        <f t="shared" si="47"/>
        <v>0.99</v>
      </c>
      <c r="L130" s="93">
        <f t="shared" si="47"/>
        <v>0.99</v>
      </c>
      <c r="M130" s="93">
        <f t="shared" si="47"/>
        <v>0.99</v>
      </c>
      <c r="N130" s="93">
        <f t="shared" si="47"/>
        <v>0.99</v>
      </c>
      <c r="O130" s="93">
        <f t="shared" si="47"/>
        <v>0.99</v>
      </c>
      <c r="P130" s="93">
        <f t="shared" si="47"/>
        <v>0.99</v>
      </c>
      <c r="Q130" s="93">
        <f t="shared" si="47"/>
        <v>0.99</v>
      </c>
      <c r="R130" s="93">
        <f t="shared" si="47"/>
        <v>0.99</v>
      </c>
      <c r="S130" s="93">
        <f t="shared" si="47"/>
        <v>0.99</v>
      </c>
      <c r="T130" s="93">
        <f t="shared" si="47"/>
        <v>0.99</v>
      </c>
      <c r="U130" s="93">
        <f t="shared" si="47"/>
        <v>0.99</v>
      </c>
      <c r="V130" s="93">
        <f t="shared" si="47"/>
        <v>0.99</v>
      </c>
      <c r="W130" s="93">
        <f t="shared" si="47"/>
        <v>0.99</v>
      </c>
      <c r="X130" s="93">
        <f t="shared" si="47"/>
        <v>0.99</v>
      </c>
      <c r="Y130" s="93">
        <f t="shared" si="47"/>
        <v>0.99</v>
      </c>
      <c r="Z130" s="93">
        <f t="shared" si="47"/>
        <v>0.99</v>
      </c>
      <c r="AA130" s="93">
        <f t="shared" si="47"/>
        <v>0.99</v>
      </c>
      <c r="AB130" s="93">
        <f t="shared" si="47"/>
        <v>0.99</v>
      </c>
      <c r="AC130" s="93">
        <f t="shared" si="47"/>
        <v>0.99</v>
      </c>
      <c r="AD130" s="93">
        <f t="shared" si="47"/>
        <v>0.99</v>
      </c>
      <c r="AE130" s="93">
        <f t="shared" si="47"/>
        <v>0.99</v>
      </c>
      <c r="AF130" s="93">
        <f t="shared" si="47"/>
        <v>0.99</v>
      </c>
      <c r="AG130" s="93">
        <f t="shared" si="47"/>
        <v>0.99</v>
      </c>
      <c r="AH130" s="93">
        <f t="shared" si="47"/>
        <v>0.99</v>
      </c>
      <c r="AI130" s="93">
        <f t="shared" si="47"/>
        <v>0.99</v>
      </c>
      <c r="AJ130" s="93">
        <f t="shared" si="47"/>
        <v>0.99</v>
      </c>
      <c r="AK130" s="93">
        <f t="shared" si="47"/>
        <v>0.99</v>
      </c>
      <c r="AL130" s="93">
        <f t="shared" si="47"/>
        <v>0.99</v>
      </c>
      <c r="AM130" s="93">
        <f t="shared" si="47"/>
        <v>0.99</v>
      </c>
      <c r="AN130" s="93">
        <f t="shared" si="47"/>
        <v>0.99</v>
      </c>
      <c r="AO130" s="93">
        <f t="shared" si="47"/>
        <v>0.99</v>
      </c>
      <c r="AP130" s="93">
        <f t="shared" si="47"/>
        <v>0.99</v>
      </c>
      <c r="AQ130" s="93">
        <f t="shared" si="47"/>
        <v>0.99</v>
      </c>
      <c r="AR130" s="93">
        <f t="shared" si="47"/>
        <v>0.99</v>
      </c>
      <c r="AS130" s="93">
        <f t="shared" si="47"/>
        <v>0.99</v>
      </c>
      <c r="AT130" s="93">
        <f t="shared" si="47"/>
        <v>0.99</v>
      </c>
      <c r="AU130" s="93">
        <f t="shared" si="47"/>
        <v>0.99</v>
      </c>
      <c r="AV130" s="93">
        <f t="shared" si="47"/>
        <v>0.99</v>
      </c>
    </row>
    <row r="131" spans="1:48">
      <c r="A131" t="s">
        <v>16</v>
      </c>
      <c r="B131" s="233" t="str">
        <f t="shared" si="45"/>
        <v>CNR</v>
      </c>
      <c r="C131" s="233" t="str">
        <f t="shared" si="45"/>
        <v>Commercial - Refrigeration</v>
      </c>
      <c r="E131" s="130">
        <f t="shared" si="46"/>
        <v>0.01</v>
      </c>
      <c r="H131" s="233"/>
      <c r="I131" s="137"/>
      <c r="J131" s="140">
        <f t="shared" si="47"/>
        <v>0.99</v>
      </c>
      <c r="K131" s="93">
        <f t="shared" si="47"/>
        <v>0.99</v>
      </c>
      <c r="L131" s="93">
        <f t="shared" si="47"/>
        <v>0.99</v>
      </c>
      <c r="M131" s="93">
        <f t="shared" si="47"/>
        <v>0.99</v>
      </c>
      <c r="N131" s="93">
        <f>N120*(1-$E131)</f>
        <v>0.99</v>
      </c>
      <c r="O131" s="93">
        <f t="shared" si="47"/>
        <v>0.99</v>
      </c>
      <c r="P131" s="93">
        <f t="shared" si="47"/>
        <v>0.99</v>
      </c>
      <c r="Q131" s="93">
        <f t="shared" si="47"/>
        <v>0.99</v>
      </c>
      <c r="R131" s="93">
        <f t="shared" si="47"/>
        <v>0.99</v>
      </c>
      <c r="S131" s="93">
        <f t="shared" si="47"/>
        <v>0.99</v>
      </c>
      <c r="T131" s="93">
        <f t="shared" si="47"/>
        <v>0.99</v>
      </c>
      <c r="U131" s="93">
        <f t="shared" si="47"/>
        <v>0.99</v>
      </c>
      <c r="V131" s="93">
        <f t="shared" si="47"/>
        <v>0.99</v>
      </c>
      <c r="W131" s="93">
        <f t="shared" si="47"/>
        <v>0.99</v>
      </c>
      <c r="X131" s="93">
        <f t="shared" si="47"/>
        <v>0.99</v>
      </c>
      <c r="Y131" s="93">
        <f t="shared" si="47"/>
        <v>0.99</v>
      </c>
      <c r="Z131" s="93">
        <f t="shared" si="47"/>
        <v>0.99</v>
      </c>
      <c r="AA131" s="93">
        <f t="shared" si="47"/>
        <v>0.99</v>
      </c>
      <c r="AB131" s="93">
        <f t="shared" si="47"/>
        <v>0.99</v>
      </c>
      <c r="AC131" s="93">
        <f t="shared" si="47"/>
        <v>0.99</v>
      </c>
      <c r="AD131" s="93">
        <f t="shared" si="47"/>
        <v>0.99</v>
      </c>
      <c r="AE131" s="93">
        <f t="shared" si="47"/>
        <v>0.99</v>
      </c>
      <c r="AF131" s="93">
        <f t="shared" si="47"/>
        <v>0.99</v>
      </c>
      <c r="AG131" s="93">
        <f t="shared" si="47"/>
        <v>0.99</v>
      </c>
      <c r="AH131" s="93">
        <f t="shared" si="47"/>
        <v>0.99</v>
      </c>
      <c r="AI131" s="93">
        <f t="shared" si="47"/>
        <v>0.99</v>
      </c>
      <c r="AJ131" s="93">
        <f t="shared" si="47"/>
        <v>0.99</v>
      </c>
      <c r="AK131" s="93">
        <f t="shared" si="47"/>
        <v>0.99</v>
      </c>
      <c r="AL131" s="93">
        <f t="shared" si="47"/>
        <v>0.99</v>
      </c>
      <c r="AM131" s="93">
        <f t="shared" si="47"/>
        <v>0.99</v>
      </c>
      <c r="AN131" s="93">
        <f t="shared" si="47"/>
        <v>0.99</v>
      </c>
      <c r="AO131" s="93">
        <f t="shared" si="47"/>
        <v>0.99</v>
      </c>
      <c r="AP131" s="93">
        <f t="shared" si="47"/>
        <v>0.99</v>
      </c>
      <c r="AQ131" s="93">
        <f t="shared" si="47"/>
        <v>0.99</v>
      </c>
      <c r="AR131" s="93">
        <f t="shared" si="47"/>
        <v>0.99</v>
      </c>
      <c r="AS131" s="93">
        <f t="shared" si="47"/>
        <v>0.99</v>
      </c>
      <c r="AT131" s="93">
        <f t="shared" si="47"/>
        <v>0.99</v>
      </c>
      <c r="AU131" s="93">
        <f t="shared" si="47"/>
        <v>0.99</v>
      </c>
      <c r="AV131" s="93">
        <f t="shared" si="47"/>
        <v>0.99</v>
      </c>
    </row>
    <row r="132" spans="1:48">
      <c r="A132" t="s">
        <v>16</v>
      </c>
      <c r="B132" s="233" t="str">
        <f t="shared" si="45"/>
        <v>CNW</v>
      </c>
      <c r="C132" s="233" t="str">
        <f t="shared" si="45"/>
        <v>Commercial - Water Heating</v>
      </c>
      <c r="E132" s="130">
        <f t="shared" si="46"/>
        <v>0.01</v>
      </c>
      <c r="I132" s="137"/>
      <c r="J132" s="140">
        <f t="shared" si="47"/>
        <v>0.99</v>
      </c>
      <c r="K132" s="93">
        <f t="shared" si="47"/>
        <v>0.99</v>
      </c>
      <c r="L132" s="93">
        <f t="shared" si="47"/>
        <v>0.99</v>
      </c>
      <c r="M132" s="93">
        <f t="shared" si="47"/>
        <v>0.99</v>
      </c>
      <c r="N132" s="93">
        <f t="shared" si="47"/>
        <v>0.99</v>
      </c>
      <c r="O132" s="93">
        <f t="shared" si="47"/>
        <v>0.99</v>
      </c>
      <c r="P132" s="93">
        <f t="shared" si="47"/>
        <v>0.99</v>
      </c>
      <c r="Q132" s="93">
        <f t="shared" si="47"/>
        <v>0.99</v>
      </c>
      <c r="R132" s="93">
        <f t="shared" si="47"/>
        <v>0.99</v>
      </c>
      <c r="S132" s="93">
        <f t="shared" si="47"/>
        <v>0.99</v>
      </c>
      <c r="T132" s="93">
        <f t="shared" si="47"/>
        <v>0.99</v>
      </c>
      <c r="U132" s="93">
        <f t="shared" si="47"/>
        <v>0.99</v>
      </c>
      <c r="V132" s="93">
        <f t="shared" si="47"/>
        <v>0.99</v>
      </c>
      <c r="W132" s="93">
        <f t="shared" si="47"/>
        <v>0.99</v>
      </c>
      <c r="X132" s="93">
        <f t="shared" si="47"/>
        <v>0.99</v>
      </c>
      <c r="Y132" s="93">
        <f t="shared" si="47"/>
        <v>0.99</v>
      </c>
      <c r="Z132" s="93">
        <f t="shared" si="47"/>
        <v>0.99</v>
      </c>
      <c r="AA132" s="93">
        <f t="shared" si="47"/>
        <v>0.99</v>
      </c>
      <c r="AB132" s="93">
        <f t="shared" si="47"/>
        <v>0.99</v>
      </c>
      <c r="AC132" s="93">
        <f t="shared" si="47"/>
        <v>0.99</v>
      </c>
      <c r="AD132" s="93">
        <f t="shared" si="47"/>
        <v>0.99</v>
      </c>
      <c r="AE132" s="93">
        <f t="shared" si="47"/>
        <v>0.99</v>
      </c>
      <c r="AF132" s="93">
        <f t="shared" si="47"/>
        <v>0.99</v>
      </c>
      <c r="AG132" s="93">
        <f t="shared" si="47"/>
        <v>0.99</v>
      </c>
      <c r="AH132" s="93">
        <f t="shared" si="47"/>
        <v>0.99</v>
      </c>
      <c r="AI132" s="93">
        <f t="shared" si="47"/>
        <v>0.99</v>
      </c>
      <c r="AJ132" s="93">
        <f t="shared" si="47"/>
        <v>0.99</v>
      </c>
      <c r="AK132" s="93">
        <f t="shared" si="47"/>
        <v>0.99</v>
      </c>
      <c r="AL132" s="93">
        <f t="shared" si="47"/>
        <v>0.99</v>
      </c>
      <c r="AM132" s="93">
        <f t="shared" si="47"/>
        <v>0.99</v>
      </c>
      <c r="AN132" s="93">
        <f t="shared" si="47"/>
        <v>0.99</v>
      </c>
      <c r="AO132" s="93">
        <f t="shared" si="47"/>
        <v>0.99</v>
      </c>
      <c r="AP132" s="93">
        <f t="shared" si="47"/>
        <v>0.99</v>
      </c>
      <c r="AQ132" s="93">
        <f t="shared" si="47"/>
        <v>0.99</v>
      </c>
      <c r="AR132" s="93">
        <f t="shared" si="47"/>
        <v>0.99</v>
      </c>
      <c r="AS132" s="93">
        <f t="shared" si="47"/>
        <v>0.99</v>
      </c>
      <c r="AT132" s="93">
        <f t="shared" si="47"/>
        <v>0.99</v>
      </c>
      <c r="AU132" s="93">
        <f t="shared" si="47"/>
        <v>0.99</v>
      </c>
      <c r="AV132" s="93">
        <f t="shared" si="47"/>
        <v>0.99</v>
      </c>
    </row>
    <row r="133" spans="1:48">
      <c r="A133" t="s">
        <v>16</v>
      </c>
      <c r="B133" s="233" t="str">
        <f t="shared" si="45"/>
        <v>CNG</v>
      </c>
      <c r="C133" s="233" t="str">
        <f t="shared" si="45"/>
        <v>Commercial - Public lights</v>
      </c>
      <c r="E133" s="130">
        <f t="shared" si="46"/>
        <v>0.01</v>
      </c>
      <c r="I133" s="137"/>
      <c r="J133" s="140">
        <f t="shared" si="47"/>
        <v>0.99</v>
      </c>
      <c r="K133" s="93">
        <f t="shared" si="47"/>
        <v>0.99</v>
      </c>
      <c r="L133" s="93">
        <f t="shared" si="47"/>
        <v>0.99</v>
      </c>
      <c r="M133" s="93">
        <f t="shared" si="47"/>
        <v>0.99</v>
      </c>
      <c r="N133" s="93">
        <f t="shared" si="47"/>
        <v>0.99</v>
      </c>
      <c r="O133" s="93">
        <f t="shared" si="47"/>
        <v>0.99</v>
      </c>
      <c r="P133" s="93">
        <f t="shared" si="47"/>
        <v>0.99</v>
      </c>
      <c r="Q133" s="93">
        <f t="shared" si="47"/>
        <v>0.99</v>
      </c>
      <c r="R133" s="93">
        <f t="shared" si="47"/>
        <v>0.99</v>
      </c>
      <c r="S133" s="93">
        <f t="shared" si="47"/>
        <v>0.99</v>
      </c>
      <c r="T133" s="93">
        <f t="shared" si="47"/>
        <v>0.99</v>
      </c>
      <c r="U133" s="93">
        <f t="shared" si="47"/>
        <v>0.99</v>
      </c>
      <c r="V133" s="93">
        <f t="shared" si="47"/>
        <v>0.99</v>
      </c>
      <c r="W133" s="93">
        <f t="shared" si="47"/>
        <v>0.99</v>
      </c>
      <c r="X133" s="93">
        <f t="shared" si="47"/>
        <v>0.99</v>
      </c>
      <c r="Y133" s="93">
        <f t="shared" si="47"/>
        <v>0.99</v>
      </c>
      <c r="Z133" s="93">
        <f t="shared" si="47"/>
        <v>0.99</v>
      </c>
      <c r="AA133" s="93">
        <f t="shared" si="47"/>
        <v>0.99</v>
      </c>
      <c r="AB133" s="93">
        <f t="shared" si="47"/>
        <v>0.99</v>
      </c>
      <c r="AC133" s="93">
        <f t="shared" si="47"/>
        <v>0.99</v>
      </c>
      <c r="AD133" s="93">
        <f t="shared" si="47"/>
        <v>0.99</v>
      </c>
      <c r="AE133" s="93">
        <f t="shared" si="47"/>
        <v>0.99</v>
      </c>
      <c r="AF133" s="93">
        <f t="shared" ref="AF133:AV135" si="48">AF122*(1-$E133)</f>
        <v>0.99</v>
      </c>
      <c r="AG133" s="93">
        <f t="shared" si="48"/>
        <v>0.99</v>
      </c>
      <c r="AH133" s="93">
        <f t="shared" si="48"/>
        <v>0.99</v>
      </c>
      <c r="AI133" s="93">
        <f t="shared" si="48"/>
        <v>0.99</v>
      </c>
      <c r="AJ133" s="93">
        <f t="shared" si="48"/>
        <v>0.99</v>
      </c>
      <c r="AK133" s="93">
        <f t="shared" si="48"/>
        <v>0.99</v>
      </c>
      <c r="AL133" s="93">
        <f t="shared" si="48"/>
        <v>0.99</v>
      </c>
      <c r="AM133" s="93">
        <f t="shared" si="48"/>
        <v>0.99</v>
      </c>
      <c r="AN133" s="93">
        <f t="shared" si="48"/>
        <v>0.99</v>
      </c>
      <c r="AO133" s="93">
        <f t="shared" si="48"/>
        <v>0.99</v>
      </c>
      <c r="AP133" s="93">
        <f t="shared" si="48"/>
        <v>0.99</v>
      </c>
      <c r="AQ133" s="93">
        <f t="shared" si="48"/>
        <v>0.99</v>
      </c>
      <c r="AR133" s="93">
        <f t="shared" si="48"/>
        <v>0.99</v>
      </c>
      <c r="AS133" s="93">
        <f t="shared" si="48"/>
        <v>0.99</v>
      </c>
      <c r="AT133" s="93">
        <f t="shared" si="48"/>
        <v>0.99</v>
      </c>
      <c r="AU133" s="93">
        <f t="shared" si="48"/>
        <v>0.99</v>
      </c>
      <c r="AV133" s="93">
        <f t="shared" si="48"/>
        <v>0.99</v>
      </c>
    </row>
    <row r="134" spans="1:48">
      <c r="A134" t="s">
        <v>16</v>
      </c>
      <c r="B134" s="233" t="str">
        <f t="shared" si="45"/>
        <v>CNT</v>
      </c>
      <c r="C134" s="233" t="str">
        <f t="shared" si="45"/>
        <v>Commercial - Public Water</v>
      </c>
      <c r="E134" s="130">
        <f t="shared" si="46"/>
        <v>0.01</v>
      </c>
      <c r="I134" s="137"/>
      <c r="J134" s="140">
        <f t="shared" ref="J134:AV135" si="49">J123*(1-$E134)</f>
        <v>0.99</v>
      </c>
      <c r="K134" s="93">
        <f t="shared" si="49"/>
        <v>0.99</v>
      </c>
      <c r="L134" s="93">
        <f t="shared" si="49"/>
        <v>0.99</v>
      </c>
      <c r="M134" s="93">
        <f t="shared" si="49"/>
        <v>0.99</v>
      </c>
      <c r="N134" s="93">
        <f t="shared" si="49"/>
        <v>0.99</v>
      </c>
      <c r="O134" s="93">
        <f t="shared" si="49"/>
        <v>0.99</v>
      </c>
      <c r="P134" s="93">
        <f t="shared" si="49"/>
        <v>0.99</v>
      </c>
      <c r="Q134" s="93">
        <f t="shared" si="49"/>
        <v>0.99</v>
      </c>
      <c r="R134" s="93">
        <f t="shared" si="49"/>
        <v>0.99</v>
      </c>
      <c r="S134" s="93">
        <f t="shared" si="49"/>
        <v>0.99</v>
      </c>
      <c r="T134" s="93">
        <f t="shared" si="49"/>
        <v>0.99</v>
      </c>
      <c r="U134" s="93">
        <f t="shared" si="49"/>
        <v>0.99</v>
      </c>
      <c r="V134" s="93">
        <f t="shared" si="49"/>
        <v>0.99</v>
      </c>
      <c r="W134" s="93">
        <f t="shared" si="49"/>
        <v>0.99</v>
      </c>
      <c r="X134" s="93">
        <f t="shared" si="49"/>
        <v>0.99</v>
      </c>
      <c r="Y134" s="93">
        <f t="shared" si="49"/>
        <v>0.99</v>
      </c>
      <c r="Z134" s="93">
        <f t="shared" si="49"/>
        <v>0.99</v>
      </c>
      <c r="AA134" s="93">
        <f t="shared" si="49"/>
        <v>0.99</v>
      </c>
      <c r="AB134" s="93">
        <f t="shared" si="49"/>
        <v>0.99</v>
      </c>
      <c r="AC134" s="93">
        <f t="shared" si="49"/>
        <v>0.99</v>
      </c>
      <c r="AD134" s="93">
        <f t="shared" si="49"/>
        <v>0.99</v>
      </c>
      <c r="AE134" s="93">
        <f t="shared" si="49"/>
        <v>0.99</v>
      </c>
      <c r="AF134" s="93">
        <f t="shared" si="49"/>
        <v>0.99</v>
      </c>
      <c r="AG134" s="93">
        <f t="shared" si="49"/>
        <v>0.99</v>
      </c>
      <c r="AH134" s="93">
        <f t="shared" si="49"/>
        <v>0.99</v>
      </c>
      <c r="AI134" s="93">
        <f t="shared" si="48"/>
        <v>0.99</v>
      </c>
      <c r="AJ134" s="93">
        <f t="shared" si="48"/>
        <v>0.99</v>
      </c>
      <c r="AK134" s="93">
        <f t="shared" si="48"/>
        <v>0.99</v>
      </c>
      <c r="AL134" s="93">
        <f t="shared" si="48"/>
        <v>0.99</v>
      </c>
      <c r="AM134" s="93">
        <f t="shared" si="48"/>
        <v>0.99</v>
      </c>
      <c r="AN134" s="93">
        <f t="shared" si="48"/>
        <v>0.99</v>
      </c>
      <c r="AO134" s="93">
        <f t="shared" si="48"/>
        <v>0.99</v>
      </c>
      <c r="AP134" s="93">
        <f t="shared" si="48"/>
        <v>0.99</v>
      </c>
      <c r="AQ134" s="93">
        <f t="shared" si="48"/>
        <v>0.99</v>
      </c>
      <c r="AR134" s="93">
        <f t="shared" si="48"/>
        <v>0.99</v>
      </c>
      <c r="AS134" s="93">
        <f t="shared" si="49"/>
        <v>0.99</v>
      </c>
      <c r="AT134" s="93">
        <f t="shared" si="49"/>
        <v>0.99</v>
      </c>
      <c r="AU134" s="93">
        <f t="shared" si="49"/>
        <v>0.99</v>
      </c>
      <c r="AV134" s="93">
        <f t="shared" si="49"/>
        <v>0.99</v>
      </c>
    </row>
    <row r="135" spans="1:48">
      <c r="A135" t="s">
        <v>16</v>
      </c>
      <c r="B135" s="233" t="str">
        <f t="shared" si="45"/>
        <v>CNO</v>
      </c>
      <c r="C135" s="233" t="str">
        <f t="shared" si="45"/>
        <v>Commercial - Other</v>
      </c>
      <c r="E135" s="130">
        <f t="shared" si="46"/>
        <v>0.01</v>
      </c>
      <c r="I135" s="137"/>
      <c r="J135" s="140">
        <f t="shared" si="49"/>
        <v>0.99</v>
      </c>
      <c r="K135" s="93">
        <f t="shared" si="49"/>
        <v>0.99</v>
      </c>
      <c r="L135" s="93">
        <f t="shared" si="49"/>
        <v>0.99</v>
      </c>
      <c r="M135" s="93">
        <f t="shared" si="49"/>
        <v>0.99</v>
      </c>
      <c r="N135" s="93">
        <f t="shared" si="49"/>
        <v>0.99</v>
      </c>
      <c r="O135" s="93">
        <f t="shared" si="49"/>
        <v>0.99</v>
      </c>
      <c r="P135" s="93">
        <f t="shared" si="49"/>
        <v>0.99</v>
      </c>
      <c r="Q135" s="93">
        <f t="shared" si="49"/>
        <v>0.99</v>
      </c>
      <c r="R135" s="93">
        <f t="shared" si="49"/>
        <v>0.99</v>
      </c>
      <c r="S135" s="93">
        <f t="shared" si="49"/>
        <v>0.99</v>
      </c>
      <c r="T135" s="93">
        <f t="shared" si="49"/>
        <v>0.99</v>
      </c>
      <c r="U135" s="93">
        <f t="shared" si="49"/>
        <v>0.99</v>
      </c>
      <c r="V135" s="93">
        <f t="shared" si="49"/>
        <v>0.99</v>
      </c>
      <c r="W135" s="93">
        <f t="shared" si="49"/>
        <v>0.99</v>
      </c>
      <c r="X135" s="93">
        <f t="shared" si="49"/>
        <v>0.99</v>
      </c>
      <c r="Y135" s="93">
        <f t="shared" si="49"/>
        <v>0.99</v>
      </c>
      <c r="Z135" s="93">
        <f t="shared" si="49"/>
        <v>0.99</v>
      </c>
      <c r="AA135" s="93">
        <f t="shared" si="49"/>
        <v>0.99</v>
      </c>
      <c r="AB135" s="93">
        <f t="shared" si="49"/>
        <v>0.99</v>
      </c>
      <c r="AC135" s="93">
        <f t="shared" si="49"/>
        <v>0.99</v>
      </c>
      <c r="AD135" s="93">
        <f t="shared" si="49"/>
        <v>0.99</v>
      </c>
      <c r="AE135" s="93">
        <f t="shared" si="49"/>
        <v>0.99</v>
      </c>
      <c r="AF135" s="93">
        <f t="shared" si="49"/>
        <v>0.99</v>
      </c>
      <c r="AG135" s="93">
        <f t="shared" si="49"/>
        <v>0.99</v>
      </c>
      <c r="AH135" s="93">
        <f t="shared" si="49"/>
        <v>0.99</v>
      </c>
      <c r="AI135" s="93">
        <f t="shared" si="48"/>
        <v>0.99</v>
      </c>
      <c r="AJ135" s="93">
        <f t="shared" si="48"/>
        <v>0.99</v>
      </c>
      <c r="AK135" s="93">
        <f t="shared" si="48"/>
        <v>0.99</v>
      </c>
      <c r="AL135" s="93">
        <f t="shared" si="48"/>
        <v>0.99</v>
      </c>
      <c r="AM135" s="93">
        <f t="shared" si="48"/>
        <v>0.99</v>
      </c>
      <c r="AN135" s="93">
        <f t="shared" si="48"/>
        <v>0.99</v>
      </c>
      <c r="AO135" s="93">
        <f t="shared" si="48"/>
        <v>0.99</v>
      </c>
      <c r="AP135" s="93">
        <f t="shared" si="48"/>
        <v>0.99</v>
      </c>
      <c r="AQ135" s="93">
        <f t="shared" si="48"/>
        <v>0.99</v>
      </c>
      <c r="AR135" s="93">
        <f t="shared" si="48"/>
        <v>0.99</v>
      </c>
      <c r="AS135" s="93">
        <f t="shared" si="49"/>
        <v>0.99</v>
      </c>
      <c r="AT135" s="93">
        <f t="shared" si="49"/>
        <v>0.99</v>
      </c>
      <c r="AU135" s="93">
        <f t="shared" si="49"/>
        <v>0.99</v>
      </c>
      <c r="AV135" s="93">
        <f t="shared" si="49"/>
        <v>0.99</v>
      </c>
    </row>
    <row r="136" spans="1:48">
      <c r="A136" t="s">
        <v>16</v>
      </c>
      <c r="B136" s="233"/>
      <c r="C136" s="233"/>
      <c r="I136" s="137"/>
      <c r="K136" s="75"/>
    </row>
    <row r="137" spans="1:48" ht="15" thickBot="1">
      <c r="A137" t="s">
        <v>16</v>
      </c>
      <c r="B137" s="233"/>
      <c r="C137" s="72" t="s">
        <v>260</v>
      </c>
      <c r="I137" s="137"/>
      <c r="K137" s="75"/>
    </row>
    <row r="138" spans="1:48">
      <c r="A138" t="s">
        <v>16</v>
      </c>
      <c r="B138" s="233" t="str">
        <f t="shared" ref="B138:C146" si="50">B127</f>
        <v>CNC</v>
      </c>
      <c r="C138" s="233" t="str">
        <f t="shared" si="50"/>
        <v>Commercial - Cooling</v>
      </c>
      <c r="E138" s="130">
        <f t="shared" ref="E138:E146" si="51">E127+$AX$106</f>
        <v>0.02</v>
      </c>
      <c r="I138" s="137"/>
      <c r="J138" s="140">
        <f t="shared" ref="J138:AV144" si="52">J127*(1-$E138)</f>
        <v>0.97019999999999995</v>
      </c>
      <c r="K138" s="93">
        <f t="shared" si="52"/>
        <v>0.97019999999999995</v>
      </c>
      <c r="L138" s="93">
        <f t="shared" si="52"/>
        <v>0.97019999999999995</v>
      </c>
      <c r="M138" s="93">
        <f t="shared" si="52"/>
        <v>0.97019999999999995</v>
      </c>
      <c r="N138" s="93">
        <f t="shared" si="52"/>
        <v>0.97019999999999995</v>
      </c>
      <c r="O138" s="93">
        <f t="shared" si="52"/>
        <v>0.97019999999999995</v>
      </c>
      <c r="P138" s="93">
        <f t="shared" si="52"/>
        <v>0.97019999999999995</v>
      </c>
      <c r="Q138" s="93">
        <f t="shared" si="52"/>
        <v>0.97019999999999995</v>
      </c>
      <c r="R138" s="93">
        <f t="shared" si="52"/>
        <v>0.97019999999999995</v>
      </c>
      <c r="S138" s="93">
        <f t="shared" si="52"/>
        <v>0.97019999999999995</v>
      </c>
      <c r="T138" s="93">
        <f t="shared" si="52"/>
        <v>0.97019999999999995</v>
      </c>
      <c r="U138" s="93">
        <f t="shared" si="52"/>
        <v>0.97019999999999995</v>
      </c>
      <c r="V138" s="93">
        <f t="shared" si="52"/>
        <v>0.97019999999999995</v>
      </c>
      <c r="W138" s="93">
        <f t="shared" si="52"/>
        <v>0.97019999999999995</v>
      </c>
      <c r="X138" s="93">
        <f t="shared" si="52"/>
        <v>0.97019999999999995</v>
      </c>
      <c r="Y138" s="93">
        <f t="shared" si="52"/>
        <v>0.97019999999999995</v>
      </c>
      <c r="Z138" s="93">
        <f t="shared" si="52"/>
        <v>0.97019999999999995</v>
      </c>
      <c r="AA138" s="93">
        <f t="shared" si="52"/>
        <v>0.97019999999999995</v>
      </c>
      <c r="AB138" s="93">
        <f t="shared" si="52"/>
        <v>0.97019999999999995</v>
      </c>
      <c r="AC138" s="93">
        <f t="shared" si="52"/>
        <v>0.97019999999999995</v>
      </c>
      <c r="AD138" s="93">
        <f t="shared" si="52"/>
        <v>0.97019999999999995</v>
      </c>
      <c r="AE138" s="93">
        <f t="shared" si="52"/>
        <v>0.97019999999999995</v>
      </c>
      <c r="AF138" s="93">
        <f t="shared" si="52"/>
        <v>0.97019999999999995</v>
      </c>
      <c r="AG138" s="93">
        <f t="shared" si="52"/>
        <v>0.97019999999999995</v>
      </c>
      <c r="AH138" s="93">
        <f t="shared" si="52"/>
        <v>0.97019999999999995</v>
      </c>
      <c r="AI138" s="93">
        <f t="shared" si="52"/>
        <v>0.97019999999999995</v>
      </c>
      <c r="AJ138" s="93">
        <f t="shared" si="52"/>
        <v>0.97019999999999995</v>
      </c>
      <c r="AK138" s="93">
        <f t="shared" si="52"/>
        <v>0.97019999999999995</v>
      </c>
      <c r="AL138" s="93">
        <f t="shared" si="52"/>
        <v>0.97019999999999995</v>
      </c>
      <c r="AM138" s="93">
        <f t="shared" si="52"/>
        <v>0.97019999999999995</v>
      </c>
      <c r="AN138" s="93">
        <f t="shared" si="52"/>
        <v>0.97019999999999995</v>
      </c>
      <c r="AO138" s="93">
        <f t="shared" si="52"/>
        <v>0.97019999999999995</v>
      </c>
      <c r="AP138" s="93">
        <f t="shared" si="52"/>
        <v>0.97019999999999995</v>
      </c>
      <c r="AQ138" s="93">
        <f t="shared" si="52"/>
        <v>0.97019999999999995</v>
      </c>
      <c r="AR138" s="93">
        <f t="shared" si="52"/>
        <v>0.97019999999999995</v>
      </c>
      <c r="AS138" s="93">
        <f t="shared" si="52"/>
        <v>0.97019999999999995</v>
      </c>
      <c r="AT138" s="93">
        <f t="shared" si="52"/>
        <v>0.97019999999999995</v>
      </c>
      <c r="AU138" s="93">
        <f t="shared" si="52"/>
        <v>0.97019999999999995</v>
      </c>
      <c r="AV138" s="93">
        <f t="shared" si="52"/>
        <v>0.97019999999999995</v>
      </c>
    </row>
    <row r="139" spans="1:48">
      <c r="A139" t="s">
        <v>16</v>
      </c>
      <c r="B139" s="233" t="str">
        <f t="shared" si="50"/>
        <v>CNH</v>
      </c>
      <c r="C139" s="233" t="str">
        <f t="shared" si="50"/>
        <v>Commercial - Space Heating</v>
      </c>
      <c r="E139" s="130">
        <f t="shared" si="51"/>
        <v>0.02</v>
      </c>
      <c r="I139" s="137"/>
      <c r="J139" s="140">
        <f t="shared" si="52"/>
        <v>0.97019999999999995</v>
      </c>
      <c r="K139" s="93">
        <f t="shared" si="52"/>
        <v>0.97019999999999995</v>
      </c>
      <c r="L139" s="93">
        <f t="shared" si="52"/>
        <v>0.97019999999999995</v>
      </c>
      <c r="M139" s="93">
        <f t="shared" si="52"/>
        <v>0.97019999999999995</v>
      </c>
      <c r="N139" s="93">
        <f t="shared" si="52"/>
        <v>0.97019999999999995</v>
      </c>
      <c r="O139" s="93">
        <f t="shared" si="52"/>
        <v>0.97019999999999995</v>
      </c>
      <c r="P139" s="93">
        <f t="shared" si="52"/>
        <v>0.97019999999999995</v>
      </c>
      <c r="Q139" s="93">
        <f t="shared" si="52"/>
        <v>0.97019999999999995</v>
      </c>
      <c r="R139" s="93">
        <f t="shared" si="52"/>
        <v>0.97019999999999995</v>
      </c>
      <c r="S139" s="93">
        <f t="shared" si="52"/>
        <v>0.97019999999999995</v>
      </c>
      <c r="T139" s="93">
        <f t="shared" si="52"/>
        <v>0.97019999999999995</v>
      </c>
      <c r="U139" s="93">
        <f t="shared" si="52"/>
        <v>0.97019999999999995</v>
      </c>
      <c r="V139" s="93">
        <f t="shared" si="52"/>
        <v>0.97019999999999995</v>
      </c>
      <c r="W139" s="93">
        <f t="shared" si="52"/>
        <v>0.97019999999999995</v>
      </c>
      <c r="X139" s="93">
        <f t="shared" si="52"/>
        <v>0.97019999999999995</v>
      </c>
      <c r="Y139" s="93">
        <f t="shared" si="52"/>
        <v>0.97019999999999995</v>
      </c>
      <c r="Z139" s="93">
        <f t="shared" si="52"/>
        <v>0.97019999999999995</v>
      </c>
      <c r="AA139" s="93">
        <f t="shared" si="52"/>
        <v>0.97019999999999995</v>
      </c>
      <c r="AB139" s="93">
        <f t="shared" si="52"/>
        <v>0.97019999999999995</v>
      </c>
      <c r="AC139" s="93">
        <f t="shared" si="52"/>
        <v>0.97019999999999995</v>
      </c>
      <c r="AD139" s="93">
        <f t="shared" si="52"/>
        <v>0.97019999999999995</v>
      </c>
      <c r="AE139" s="93">
        <f t="shared" si="52"/>
        <v>0.97019999999999995</v>
      </c>
      <c r="AF139" s="93">
        <f t="shared" si="52"/>
        <v>0.97019999999999995</v>
      </c>
      <c r="AG139" s="93">
        <f t="shared" si="52"/>
        <v>0.97019999999999995</v>
      </c>
      <c r="AH139" s="93">
        <f t="shared" si="52"/>
        <v>0.97019999999999995</v>
      </c>
      <c r="AI139" s="93">
        <f t="shared" si="52"/>
        <v>0.97019999999999995</v>
      </c>
      <c r="AJ139" s="93">
        <f t="shared" si="52"/>
        <v>0.97019999999999995</v>
      </c>
      <c r="AK139" s="93">
        <f t="shared" si="52"/>
        <v>0.97019999999999995</v>
      </c>
      <c r="AL139" s="93">
        <f t="shared" si="52"/>
        <v>0.97019999999999995</v>
      </c>
      <c r="AM139" s="93">
        <f t="shared" si="52"/>
        <v>0.97019999999999995</v>
      </c>
      <c r="AN139" s="93">
        <f t="shared" si="52"/>
        <v>0.97019999999999995</v>
      </c>
      <c r="AO139" s="93">
        <f t="shared" si="52"/>
        <v>0.97019999999999995</v>
      </c>
      <c r="AP139" s="93">
        <f t="shared" si="52"/>
        <v>0.97019999999999995</v>
      </c>
      <c r="AQ139" s="93">
        <f t="shared" si="52"/>
        <v>0.97019999999999995</v>
      </c>
      <c r="AR139" s="93">
        <f t="shared" si="52"/>
        <v>0.97019999999999995</v>
      </c>
      <c r="AS139" s="93">
        <f t="shared" si="52"/>
        <v>0.97019999999999995</v>
      </c>
      <c r="AT139" s="93">
        <f t="shared" si="52"/>
        <v>0.97019999999999995</v>
      </c>
      <c r="AU139" s="93">
        <f t="shared" si="52"/>
        <v>0.97019999999999995</v>
      </c>
      <c r="AV139" s="93">
        <f t="shared" si="52"/>
        <v>0.97019999999999995</v>
      </c>
    </row>
    <row r="140" spans="1:48">
      <c r="A140" t="s">
        <v>16</v>
      </c>
      <c r="B140" s="233" t="str">
        <f t="shared" si="50"/>
        <v>CNK</v>
      </c>
      <c r="C140" s="233" t="str">
        <f t="shared" si="50"/>
        <v>Commercial - Cooking</v>
      </c>
      <c r="E140" s="130">
        <f t="shared" si="51"/>
        <v>0.02</v>
      </c>
      <c r="I140" s="137"/>
      <c r="J140" s="140">
        <f t="shared" si="52"/>
        <v>0.97019999999999995</v>
      </c>
      <c r="K140" s="93">
        <f t="shared" si="52"/>
        <v>0.97019999999999995</v>
      </c>
      <c r="L140" s="93">
        <f t="shared" si="52"/>
        <v>0.97019999999999995</v>
      </c>
      <c r="M140" s="93">
        <f t="shared" si="52"/>
        <v>0.97019999999999995</v>
      </c>
      <c r="N140" s="93">
        <f t="shared" si="52"/>
        <v>0.97019999999999995</v>
      </c>
      <c r="O140" s="93">
        <f t="shared" si="52"/>
        <v>0.97019999999999995</v>
      </c>
      <c r="P140" s="93">
        <f t="shared" si="52"/>
        <v>0.97019999999999995</v>
      </c>
      <c r="Q140" s="93">
        <f t="shared" si="52"/>
        <v>0.97019999999999995</v>
      </c>
      <c r="R140" s="93">
        <f t="shared" si="52"/>
        <v>0.97019999999999995</v>
      </c>
      <c r="S140" s="93">
        <f t="shared" si="52"/>
        <v>0.97019999999999995</v>
      </c>
      <c r="T140" s="93">
        <f t="shared" si="52"/>
        <v>0.97019999999999995</v>
      </c>
      <c r="U140" s="93">
        <f t="shared" si="52"/>
        <v>0.97019999999999995</v>
      </c>
      <c r="V140" s="93">
        <f t="shared" si="52"/>
        <v>0.97019999999999995</v>
      </c>
      <c r="W140" s="93">
        <f t="shared" si="52"/>
        <v>0.97019999999999995</v>
      </c>
      <c r="X140" s="93">
        <f t="shared" si="52"/>
        <v>0.97019999999999995</v>
      </c>
      <c r="Y140" s="93">
        <f t="shared" si="52"/>
        <v>0.97019999999999995</v>
      </c>
      <c r="Z140" s="93">
        <f t="shared" si="52"/>
        <v>0.97019999999999995</v>
      </c>
      <c r="AA140" s="93">
        <f t="shared" si="52"/>
        <v>0.97019999999999995</v>
      </c>
      <c r="AB140" s="93">
        <f t="shared" si="52"/>
        <v>0.97019999999999995</v>
      </c>
      <c r="AC140" s="93">
        <f t="shared" si="52"/>
        <v>0.97019999999999995</v>
      </c>
      <c r="AD140" s="93">
        <f t="shared" si="52"/>
        <v>0.97019999999999995</v>
      </c>
      <c r="AE140" s="93">
        <f t="shared" si="52"/>
        <v>0.97019999999999995</v>
      </c>
      <c r="AF140" s="93">
        <f t="shared" si="52"/>
        <v>0.97019999999999995</v>
      </c>
      <c r="AG140" s="93">
        <f t="shared" si="52"/>
        <v>0.97019999999999995</v>
      </c>
      <c r="AH140" s="93">
        <f t="shared" si="52"/>
        <v>0.97019999999999995</v>
      </c>
      <c r="AI140" s="93">
        <f t="shared" si="52"/>
        <v>0.97019999999999995</v>
      </c>
      <c r="AJ140" s="93">
        <f t="shared" si="52"/>
        <v>0.97019999999999995</v>
      </c>
      <c r="AK140" s="93">
        <f t="shared" si="52"/>
        <v>0.97019999999999995</v>
      </c>
      <c r="AL140" s="93">
        <f t="shared" si="52"/>
        <v>0.97019999999999995</v>
      </c>
      <c r="AM140" s="93">
        <f t="shared" si="52"/>
        <v>0.97019999999999995</v>
      </c>
      <c r="AN140" s="93">
        <f t="shared" si="52"/>
        <v>0.97019999999999995</v>
      </c>
      <c r="AO140" s="93">
        <f t="shared" si="52"/>
        <v>0.97019999999999995</v>
      </c>
      <c r="AP140" s="93">
        <f t="shared" si="52"/>
        <v>0.97019999999999995</v>
      </c>
      <c r="AQ140" s="93">
        <f t="shared" si="52"/>
        <v>0.97019999999999995</v>
      </c>
      <c r="AR140" s="93">
        <f t="shared" si="52"/>
        <v>0.97019999999999995</v>
      </c>
      <c r="AS140" s="93">
        <f t="shared" si="52"/>
        <v>0.97019999999999995</v>
      </c>
      <c r="AT140" s="93">
        <f t="shared" si="52"/>
        <v>0.97019999999999995</v>
      </c>
      <c r="AU140" s="93">
        <f t="shared" si="52"/>
        <v>0.97019999999999995</v>
      </c>
      <c r="AV140" s="93">
        <f t="shared" si="52"/>
        <v>0.97019999999999995</v>
      </c>
    </row>
    <row r="141" spans="1:48">
      <c r="A141" t="s">
        <v>16</v>
      </c>
      <c r="B141" s="233" t="str">
        <f t="shared" si="50"/>
        <v>CNL</v>
      </c>
      <c r="C141" s="233" t="str">
        <f t="shared" si="50"/>
        <v>Commercial - Lighting</v>
      </c>
      <c r="E141" s="130">
        <f t="shared" si="51"/>
        <v>0.02</v>
      </c>
      <c r="I141" s="137"/>
      <c r="J141" s="140">
        <f t="shared" si="52"/>
        <v>0.97019999999999995</v>
      </c>
      <c r="K141" s="93">
        <f t="shared" si="52"/>
        <v>0.97019999999999995</v>
      </c>
      <c r="L141" s="93">
        <f t="shared" si="52"/>
        <v>0.97019999999999995</v>
      </c>
      <c r="M141" s="93">
        <f t="shared" si="52"/>
        <v>0.97019999999999995</v>
      </c>
      <c r="N141" s="93">
        <f t="shared" si="52"/>
        <v>0.97019999999999995</v>
      </c>
      <c r="O141" s="93">
        <f t="shared" si="52"/>
        <v>0.97019999999999995</v>
      </c>
      <c r="P141" s="93">
        <f t="shared" si="52"/>
        <v>0.97019999999999995</v>
      </c>
      <c r="Q141" s="93">
        <f t="shared" si="52"/>
        <v>0.97019999999999995</v>
      </c>
      <c r="R141" s="93">
        <f t="shared" si="52"/>
        <v>0.97019999999999995</v>
      </c>
      <c r="S141" s="93">
        <f t="shared" si="52"/>
        <v>0.97019999999999995</v>
      </c>
      <c r="T141" s="93">
        <f t="shared" si="52"/>
        <v>0.97019999999999995</v>
      </c>
      <c r="U141" s="93">
        <f t="shared" si="52"/>
        <v>0.97019999999999995</v>
      </c>
      <c r="V141" s="93">
        <f t="shared" si="52"/>
        <v>0.97019999999999995</v>
      </c>
      <c r="W141" s="93">
        <f t="shared" si="52"/>
        <v>0.97019999999999995</v>
      </c>
      <c r="X141" s="93">
        <f t="shared" si="52"/>
        <v>0.97019999999999995</v>
      </c>
      <c r="Y141" s="93">
        <f t="shared" si="52"/>
        <v>0.97019999999999995</v>
      </c>
      <c r="Z141" s="93">
        <f t="shared" si="52"/>
        <v>0.97019999999999995</v>
      </c>
      <c r="AA141" s="93">
        <f t="shared" si="52"/>
        <v>0.97019999999999995</v>
      </c>
      <c r="AB141" s="93">
        <f t="shared" si="52"/>
        <v>0.97019999999999995</v>
      </c>
      <c r="AC141" s="93">
        <f t="shared" si="52"/>
        <v>0.97019999999999995</v>
      </c>
      <c r="AD141" s="93">
        <f t="shared" si="52"/>
        <v>0.97019999999999995</v>
      </c>
      <c r="AE141" s="93">
        <f t="shared" si="52"/>
        <v>0.97019999999999995</v>
      </c>
      <c r="AF141" s="93">
        <f t="shared" si="52"/>
        <v>0.97019999999999995</v>
      </c>
      <c r="AG141" s="93">
        <f t="shared" si="52"/>
        <v>0.97019999999999995</v>
      </c>
      <c r="AH141" s="93">
        <f t="shared" si="52"/>
        <v>0.97019999999999995</v>
      </c>
      <c r="AI141" s="93">
        <f t="shared" si="52"/>
        <v>0.97019999999999995</v>
      </c>
      <c r="AJ141" s="93">
        <f t="shared" si="52"/>
        <v>0.97019999999999995</v>
      </c>
      <c r="AK141" s="93">
        <f t="shared" si="52"/>
        <v>0.97019999999999995</v>
      </c>
      <c r="AL141" s="93">
        <f t="shared" si="52"/>
        <v>0.97019999999999995</v>
      </c>
      <c r="AM141" s="93">
        <f t="shared" si="52"/>
        <v>0.97019999999999995</v>
      </c>
      <c r="AN141" s="93">
        <f t="shared" si="52"/>
        <v>0.97019999999999995</v>
      </c>
      <c r="AO141" s="93">
        <f t="shared" si="52"/>
        <v>0.97019999999999995</v>
      </c>
      <c r="AP141" s="93">
        <f t="shared" si="52"/>
        <v>0.97019999999999995</v>
      </c>
      <c r="AQ141" s="93">
        <f t="shared" si="52"/>
        <v>0.97019999999999995</v>
      </c>
      <c r="AR141" s="93">
        <f t="shared" si="52"/>
        <v>0.97019999999999995</v>
      </c>
      <c r="AS141" s="93">
        <f t="shared" si="52"/>
        <v>0.97019999999999995</v>
      </c>
      <c r="AT141" s="93">
        <f t="shared" si="52"/>
        <v>0.97019999999999995</v>
      </c>
      <c r="AU141" s="93">
        <f t="shared" si="52"/>
        <v>0.97019999999999995</v>
      </c>
      <c r="AV141" s="93">
        <f t="shared" si="52"/>
        <v>0.97019999999999995</v>
      </c>
    </row>
    <row r="142" spans="1:48">
      <c r="A142" t="s">
        <v>16</v>
      </c>
      <c r="B142" s="233" t="str">
        <f t="shared" si="50"/>
        <v>CNR</v>
      </c>
      <c r="C142" s="233" t="str">
        <f t="shared" si="50"/>
        <v>Commercial - Refrigeration</v>
      </c>
      <c r="E142" s="130">
        <f t="shared" si="51"/>
        <v>0.02</v>
      </c>
      <c r="I142" s="137"/>
      <c r="J142" s="140">
        <f t="shared" si="52"/>
        <v>0.97019999999999995</v>
      </c>
      <c r="K142" s="93">
        <f t="shared" si="52"/>
        <v>0.97019999999999995</v>
      </c>
      <c r="L142" s="93">
        <f t="shared" si="52"/>
        <v>0.97019999999999995</v>
      </c>
      <c r="M142" s="93">
        <f t="shared" si="52"/>
        <v>0.97019999999999995</v>
      </c>
      <c r="N142" s="93">
        <f t="shared" si="52"/>
        <v>0.97019999999999995</v>
      </c>
      <c r="O142" s="93">
        <f t="shared" si="52"/>
        <v>0.97019999999999995</v>
      </c>
      <c r="P142" s="93">
        <f t="shared" si="52"/>
        <v>0.97019999999999995</v>
      </c>
      <c r="Q142" s="93">
        <f t="shared" si="52"/>
        <v>0.97019999999999995</v>
      </c>
      <c r="R142" s="93">
        <f t="shared" si="52"/>
        <v>0.97019999999999995</v>
      </c>
      <c r="S142" s="93">
        <f t="shared" si="52"/>
        <v>0.97019999999999995</v>
      </c>
      <c r="T142" s="93">
        <f t="shared" si="52"/>
        <v>0.97019999999999995</v>
      </c>
      <c r="U142" s="93">
        <f t="shared" si="52"/>
        <v>0.97019999999999995</v>
      </c>
      <c r="V142" s="93">
        <f t="shared" si="52"/>
        <v>0.97019999999999995</v>
      </c>
      <c r="W142" s="93">
        <f t="shared" si="52"/>
        <v>0.97019999999999995</v>
      </c>
      <c r="X142" s="93">
        <f t="shared" si="52"/>
        <v>0.97019999999999995</v>
      </c>
      <c r="Y142" s="93">
        <f t="shared" si="52"/>
        <v>0.97019999999999995</v>
      </c>
      <c r="Z142" s="93">
        <f t="shared" si="52"/>
        <v>0.97019999999999995</v>
      </c>
      <c r="AA142" s="93">
        <f t="shared" si="52"/>
        <v>0.97019999999999995</v>
      </c>
      <c r="AB142" s="93">
        <f t="shared" si="52"/>
        <v>0.97019999999999995</v>
      </c>
      <c r="AC142" s="93">
        <f t="shared" si="52"/>
        <v>0.97019999999999995</v>
      </c>
      <c r="AD142" s="93">
        <f t="shared" si="52"/>
        <v>0.97019999999999995</v>
      </c>
      <c r="AE142" s="93">
        <f t="shared" si="52"/>
        <v>0.97019999999999995</v>
      </c>
      <c r="AF142" s="93">
        <f t="shared" si="52"/>
        <v>0.97019999999999995</v>
      </c>
      <c r="AG142" s="93">
        <f t="shared" si="52"/>
        <v>0.97019999999999995</v>
      </c>
      <c r="AH142" s="93">
        <f t="shared" si="52"/>
        <v>0.97019999999999995</v>
      </c>
      <c r="AI142" s="93">
        <f t="shared" si="52"/>
        <v>0.97019999999999995</v>
      </c>
      <c r="AJ142" s="93">
        <f t="shared" si="52"/>
        <v>0.97019999999999995</v>
      </c>
      <c r="AK142" s="93">
        <f t="shared" si="52"/>
        <v>0.97019999999999995</v>
      </c>
      <c r="AL142" s="93">
        <f t="shared" si="52"/>
        <v>0.97019999999999995</v>
      </c>
      <c r="AM142" s="93">
        <f t="shared" si="52"/>
        <v>0.97019999999999995</v>
      </c>
      <c r="AN142" s="93">
        <f t="shared" si="52"/>
        <v>0.97019999999999995</v>
      </c>
      <c r="AO142" s="93">
        <f t="shared" si="52"/>
        <v>0.97019999999999995</v>
      </c>
      <c r="AP142" s="93">
        <f t="shared" si="52"/>
        <v>0.97019999999999995</v>
      </c>
      <c r="AQ142" s="93">
        <f t="shared" si="52"/>
        <v>0.97019999999999995</v>
      </c>
      <c r="AR142" s="93">
        <f t="shared" si="52"/>
        <v>0.97019999999999995</v>
      </c>
      <c r="AS142" s="93">
        <f t="shared" si="52"/>
        <v>0.97019999999999995</v>
      </c>
      <c r="AT142" s="93">
        <f t="shared" si="52"/>
        <v>0.97019999999999995</v>
      </c>
      <c r="AU142" s="93">
        <f t="shared" si="52"/>
        <v>0.97019999999999995</v>
      </c>
      <c r="AV142" s="93">
        <f t="shared" si="52"/>
        <v>0.97019999999999995</v>
      </c>
    </row>
    <row r="143" spans="1:48">
      <c r="A143" t="s">
        <v>16</v>
      </c>
      <c r="B143" s="233" t="str">
        <f t="shared" si="50"/>
        <v>CNW</v>
      </c>
      <c r="C143" s="233" t="str">
        <f t="shared" si="50"/>
        <v>Commercial - Water Heating</v>
      </c>
      <c r="E143" s="130">
        <f t="shared" si="51"/>
        <v>0.02</v>
      </c>
      <c r="I143" s="137"/>
      <c r="J143" s="140">
        <f t="shared" si="52"/>
        <v>0.97019999999999995</v>
      </c>
      <c r="K143" s="93">
        <f t="shared" si="52"/>
        <v>0.97019999999999995</v>
      </c>
      <c r="L143" s="93">
        <f t="shared" si="52"/>
        <v>0.97019999999999995</v>
      </c>
      <c r="M143" s="93">
        <f t="shared" si="52"/>
        <v>0.97019999999999995</v>
      </c>
      <c r="N143" s="93">
        <f t="shared" si="52"/>
        <v>0.97019999999999995</v>
      </c>
      <c r="O143" s="93">
        <f t="shared" si="52"/>
        <v>0.97019999999999995</v>
      </c>
      <c r="P143" s="93">
        <f t="shared" si="52"/>
        <v>0.97019999999999995</v>
      </c>
      <c r="Q143" s="93">
        <f t="shared" si="52"/>
        <v>0.97019999999999995</v>
      </c>
      <c r="R143" s="93">
        <f t="shared" si="52"/>
        <v>0.97019999999999995</v>
      </c>
      <c r="S143" s="93">
        <f t="shared" si="52"/>
        <v>0.97019999999999995</v>
      </c>
      <c r="T143" s="93">
        <f t="shared" si="52"/>
        <v>0.97019999999999995</v>
      </c>
      <c r="U143" s="93">
        <f t="shared" si="52"/>
        <v>0.97019999999999995</v>
      </c>
      <c r="V143" s="93">
        <f t="shared" si="52"/>
        <v>0.97019999999999995</v>
      </c>
      <c r="W143" s="93">
        <f t="shared" si="52"/>
        <v>0.97019999999999995</v>
      </c>
      <c r="X143" s="93">
        <f t="shared" si="52"/>
        <v>0.97019999999999995</v>
      </c>
      <c r="Y143" s="93">
        <f t="shared" si="52"/>
        <v>0.97019999999999995</v>
      </c>
      <c r="Z143" s="93">
        <f t="shared" si="52"/>
        <v>0.97019999999999995</v>
      </c>
      <c r="AA143" s="93">
        <f t="shared" si="52"/>
        <v>0.97019999999999995</v>
      </c>
      <c r="AB143" s="93">
        <f t="shared" si="52"/>
        <v>0.97019999999999995</v>
      </c>
      <c r="AC143" s="93">
        <f t="shared" si="52"/>
        <v>0.97019999999999995</v>
      </c>
      <c r="AD143" s="93">
        <f t="shared" si="52"/>
        <v>0.97019999999999995</v>
      </c>
      <c r="AE143" s="93">
        <f t="shared" si="52"/>
        <v>0.97019999999999995</v>
      </c>
      <c r="AF143" s="93">
        <f t="shared" si="52"/>
        <v>0.97019999999999995</v>
      </c>
      <c r="AG143" s="93">
        <f t="shared" si="52"/>
        <v>0.97019999999999995</v>
      </c>
      <c r="AH143" s="93">
        <f t="shared" si="52"/>
        <v>0.97019999999999995</v>
      </c>
      <c r="AI143" s="93">
        <f t="shared" si="52"/>
        <v>0.97019999999999995</v>
      </c>
      <c r="AJ143" s="93">
        <f t="shared" si="52"/>
        <v>0.97019999999999995</v>
      </c>
      <c r="AK143" s="93">
        <f t="shared" si="52"/>
        <v>0.97019999999999995</v>
      </c>
      <c r="AL143" s="93">
        <f t="shared" si="52"/>
        <v>0.97019999999999995</v>
      </c>
      <c r="AM143" s="93">
        <f t="shared" si="52"/>
        <v>0.97019999999999995</v>
      </c>
      <c r="AN143" s="93">
        <f t="shared" si="52"/>
        <v>0.97019999999999995</v>
      </c>
      <c r="AO143" s="93">
        <f t="shared" si="52"/>
        <v>0.97019999999999995</v>
      </c>
      <c r="AP143" s="93">
        <f t="shared" si="52"/>
        <v>0.97019999999999995</v>
      </c>
      <c r="AQ143" s="93">
        <f t="shared" si="52"/>
        <v>0.97019999999999995</v>
      </c>
      <c r="AR143" s="93">
        <f t="shared" si="52"/>
        <v>0.97019999999999995</v>
      </c>
      <c r="AS143" s="93">
        <f t="shared" si="52"/>
        <v>0.97019999999999995</v>
      </c>
      <c r="AT143" s="93">
        <f t="shared" si="52"/>
        <v>0.97019999999999995</v>
      </c>
      <c r="AU143" s="93">
        <f t="shared" si="52"/>
        <v>0.97019999999999995</v>
      </c>
      <c r="AV143" s="93">
        <f t="shared" si="52"/>
        <v>0.97019999999999995</v>
      </c>
    </row>
    <row r="144" spans="1:48">
      <c r="A144" t="s">
        <v>16</v>
      </c>
      <c r="B144" s="233" t="str">
        <f t="shared" si="50"/>
        <v>CNG</v>
      </c>
      <c r="C144" s="233" t="str">
        <f t="shared" si="50"/>
        <v>Commercial - Public lights</v>
      </c>
      <c r="E144" s="130">
        <f t="shared" si="51"/>
        <v>0.02</v>
      </c>
      <c r="I144" s="137"/>
      <c r="J144" s="140">
        <f t="shared" si="52"/>
        <v>0.97019999999999995</v>
      </c>
      <c r="K144" s="93">
        <f t="shared" si="52"/>
        <v>0.97019999999999995</v>
      </c>
      <c r="L144" s="93">
        <f t="shared" si="52"/>
        <v>0.97019999999999995</v>
      </c>
      <c r="M144" s="93">
        <f t="shared" si="52"/>
        <v>0.97019999999999995</v>
      </c>
      <c r="N144" s="93">
        <f t="shared" si="52"/>
        <v>0.97019999999999995</v>
      </c>
      <c r="O144" s="93">
        <f t="shared" si="52"/>
        <v>0.97019999999999995</v>
      </c>
      <c r="P144" s="93">
        <f t="shared" si="52"/>
        <v>0.97019999999999995</v>
      </c>
      <c r="Q144" s="93">
        <f t="shared" si="52"/>
        <v>0.97019999999999995</v>
      </c>
      <c r="R144" s="93">
        <f t="shared" si="52"/>
        <v>0.97019999999999995</v>
      </c>
      <c r="S144" s="93">
        <f t="shared" si="52"/>
        <v>0.97019999999999995</v>
      </c>
      <c r="T144" s="93">
        <f t="shared" si="52"/>
        <v>0.97019999999999995</v>
      </c>
      <c r="U144" s="93">
        <f t="shared" si="52"/>
        <v>0.97019999999999995</v>
      </c>
      <c r="V144" s="93">
        <f t="shared" si="52"/>
        <v>0.97019999999999995</v>
      </c>
      <c r="W144" s="93">
        <f t="shared" si="52"/>
        <v>0.97019999999999995</v>
      </c>
      <c r="X144" s="93">
        <f t="shared" si="52"/>
        <v>0.97019999999999995</v>
      </c>
      <c r="Y144" s="93">
        <f t="shared" si="52"/>
        <v>0.97019999999999995</v>
      </c>
      <c r="Z144" s="93">
        <f t="shared" si="52"/>
        <v>0.97019999999999995</v>
      </c>
      <c r="AA144" s="93">
        <f t="shared" si="52"/>
        <v>0.97019999999999995</v>
      </c>
      <c r="AB144" s="93">
        <f t="shared" si="52"/>
        <v>0.97019999999999995</v>
      </c>
      <c r="AC144" s="93">
        <f t="shared" si="52"/>
        <v>0.97019999999999995</v>
      </c>
      <c r="AD144" s="93">
        <f t="shared" si="52"/>
        <v>0.97019999999999995</v>
      </c>
      <c r="AE144" s="93">
        <f t="shared" ref="AE144:AV146" si="53">AE133*(1-$E144)</f>
        <v>0.97019999999999995</v>
      </c>
      <c r="AF144" s="93">
        <f t="shared" si="53"/>
        <v>0.97019999999999995</v>
      </c>
      <c r="AG144" s="93">
        <f t="shared" si="53"/>
        <v>0.97019999999999995</v>
      </c>
      <c r="AH144" s="93">
        <f t="shared" si="53"/>
        <v>0.97019999999999995</v>
      </c>
      <c r="AI144" s="93">
        <f t="shared" si="53"/>
        <v>0.97019999999999995</v>
      </c>
      <c r="AJ144" s="93">
        <f t="shared" si="53"/>
        <v>0.97019999999999995</v>
      </c>
      <c r="AK144" s="93">
        <f t="shared" si="53"/>
        <v>0.97019999999999995</v>
      </c>
      <c r="AL144" s="93">
        <f t="shared" si="53"/>
        <v>0.97019999999999995</v>
      </c>
      <c r="AM144" s="93">
        <f t="shared" si="53"/>
        <v>0.97019999999999995</v>
      </c>
      <c r="AN144" s="93">
        <f t="shared" si="53"/>
        <v>0.97019999999999995</v>
      </c>
      <c r="AO144" s="93">
        <f t="shared" si="53"/>
        <v>0.97019999999999995</v>
      </c>
      <c r="AP144" s="93">
        <f t="shared" si="53"/>
        <v>0.97019999999999995</v>
      </c>
      <c r="AQ144" s="93">
        <f t="shared" si="53"/>
        <v>0.97019999999999995</v>
      </c>
      <c r="AR144" s="93">
        <f t="shared" si="53"/>
        <v>0.97019999999999995</v>
      </c>
      <c r="AS144" s="93">
        <f t="shared" si="53"/>
        <v>0.97019999999999995</v>
      </c>
      <c r="AT144" s="93">
        <f t="shared" si="53"/>
        <v>0.97019999999999995</v>
      </c>
      <c r="AU144" s="93">
        <f t="shared" si="53"/>
        <v>0.97019999999999995</v>
      </c>
      <c r="AV144" s="93">
        <f t="shared" si="53"/>
        <v>0.97019999999999995</v>
      </c>
    </row>
    <row r="145" spans="1:48">
      <c r="A145" t="s">
        <v>16</v>
      </c>
      <c r="B145" s="233" t="str">
        <f t="shared" si="50"/>
        <v>CNT</v>
      </c>
      <c r="C145" s="233" t="str">
        <f t="shared" si="50"/>
        <v>Commercial - Public Water</v>
      </c>
      <c r="E145" s="130">
        <f t="shared" si="51"/>
        <v>0.02</v>
      </c>
      <c r="I145" s="137"/>
      <c r="J145" s="140">
        <f t="shared" ref="J145:AV146" si="54">J134*(1-$E145)</f>
        <v>0.97019999999999995</v>
      </c>
      <c r="K145" s="93">
        <f t="shared" si="54"/>
        <v>0.97019999999999995</v>
      </c>
      <c r="L145" s="93">
        <f t="shared" si="54"/>
        <v>0.97019999999999995</v>
      </c>
      <c r="M145" s="93">
        <f t="shared" si="54"/>
        <v>0.97019999999999995</v>
      </c>
      <c r="N145" s="93">
        <f t="shared" si="54"/>
        <v>0.97019999999999995</v>
      </c>
      <c r="O145" s="93">
        <f t="shared" si="54"/>
        <v>0.97019999999999995</v>
      </c>
      <c r="P145" s="93">
        <f t="shared" si="54"/>
        <v>0.97019999999999995</v>
      </c>
      <c r="Q145" s="93">
        <f t="shared" si="54"/>
        <v>0.97019999999999995</v>
      </c>
      <c r="R145" s="93">
        <f t="shared" si="54"/>
        <v>0.97019999999999995</v>
      </c>
      <c r="S145" s="93">
        <f t="shared" si="54"/>
        <v>0.97019999999999995</v>
      </c>
      <c r="T145" s="93">
        <f t="shared" si="54"/>
        <v>0.97019999999999995</v>
      </c>
      <c r="U145" s="93">
        <f t="shared" si="54"/>
        <v>0.97019999999999995</v>
      </c>
      <c r="V145" s="93">
        <f t="shared" si="54"/>
        <v>0.97019999999999995</v>
      </c>
      <c r="W145" s="93">
        <f t="shared" si="54"/>
        <v>0.97019999999999995</v>
      </c>
      <c r="X145" s="93">
        <f t="shared" si="54"/>
        <v>0.97019999999999995</v>
      </c>
      <c r="Y145" s="93">
        <f t="shared" si="54"/>
        <v>0.97019999999999995</v>
      </c>
      <c r="Z145" s="93">
        <f t="shared" si="54"/>
        <v>0.97019999999999995</v>
      </c>
      <c r="AA145" s="93">
        <f t="shared" si="54"/>
        <v>0.97019999999999995</v>
      </c>
      <c r="AB145" s="93">
        <f t="shared" si="54"/>
        <v>0.97019999999999995</v>
      </c>
      <c r="AC145" s="93">
        <f t="shared" si="54"/>
        <v>0.97019999999999995</v>
      </c>
      <c r="AD145" s="93">
        <f t="shared" si="54"/>
        <v>0.97019999999999995</v>
      </c>
      <c r="AE145" s="93">
        <f t="shared" si="54"/>
        <v>0.97019999999999995</v>
      </c>
      <c r="AF145" s="93">
        <f t="shared" si="54"/>
        <v>0.97019999999999995</v>
      </c>
      <c r="AG145" s="93">
        <f t="shared" si="54"/>
        <v>0.97019999999999995</v>
      </c>
      <c r="AH145" s="93">
        <f t="shared" si="54"/>
        <v>0.97019999999999995</v>
      </c>
      <c r="AI145" s="93">
        <f t="shared" si="53"/>
        <v>0.97019999999999995</v>
      </c>
      <c r="AJ145" s="93">
        <f t="shared" si="53"/>
        <v>0.97019999999999995</v>
      </c>
      <c r="AK145" s="93">
        <f t="shared" si="53"/>
        <v>0.97019999999999995</v>
      </c>
      <c r="AL145" s="93">
        <f t="shared" si="53"/>
        <v>0.97019999999999995</v>
      </c>
      <c r="AM145" s="93">
        <f t="shared" si="53"/>
        <v>0.97019999999999995</v>
      </c>
      <c r="AN145" s="93">
        <f t="shared" si="53"/>
        <v>0.97019999999999995</v>
      </c>
      <c r="AO145" s="93">
        <f t="shared" si="53"/>
        <v>0.97019999999999995</v>
      </c>
      <c r="AP145" s="93">
        <f t="shared" si="53"/>
        <v>0.97019999999999995</v>
      </c>
      <c r="AQ145" s="93">
        <f t="shared" si="53"/>
        <v>0.97019999999999995</v>
      </c>
      <c r="AR145" s="93">
        <f t="shared" si="53"/>
        <v>0.97019999999999995</v>
      </c>
      <c r="AS145" s="93">
        <f t="shared" si="54"/>
        <v>0.97019999999999995</v>
      </c>
      <c r="AT145" s="93">
        <f t="shared" si="54"/>
        <v>0.97019999999999995</v>
      </c>
      <c r="AU145" s="93">
        <f t="shared" si="54"/>
        <v>0.97019999999999995</v>
      </c>
      <c r="AV145" s="93">
        <f t="shared" si="54"/>
        <v>0.97019999999999995</v>
      </c>
    </row>
    <row r="146" spans="1:48">
      <c r="A146" t="s">
        <v>16</v>
      </c>
      <c r="B146" s="233" t="str">
        <f t="shared" si="50"/>
        <v>CNO</v>
      </c>
      <c r="C146" s="233" t="str">
        <f t="shared" si="50"/>
        <v>Commercial - Other</v>
      </c>
      <c r="E146" s="130">
        <f t="shared" si="51"/>
        <v>0.02</v>
      </c>
      <c r="I146" s="137"/>
      <c r="J146" s="140">
        <f t="shared" si="54"/>
        <v>0.97019999999999995</v>
      </c>
      <c r="K146" s="93">
        <f t="shared" si="54"/>
        <v>0.97019999999999995</v>
      </c>
      <c r="L146" s="93">
        <f t="shared" si="54"/>
        <v>0.97019999999999995</v>
      </c>
      <c r="M146" s="93">
        <f t="shared" si="54"/>
        <v>0.97019999999999995</v>
      </c>
      <c r="N146" s="93">
        <f t="shared" si="54"/>
        <v>0.97019999999999995</v>
      </c>
      <c r="O146" s="93">
        <f t="shared" si="54"/>
        <v>0.97019999999999995</v>
      </c>
      <c r="P146" s="93">
        <f t="shared" si="54"/>
        <v>0.97019999999999995</v>
      </c>
      <c r="Q146" s="93">
        <f t="shared" si="54"/>
        <v>0.97019999999999995</v>
      </c>
      <c r="R146" s="93">
        <f t="shared" si="54"/>
        <v>0.97019999999999995</v>
      </c>
      <c r="S146" s="93">
        <f t="shared" si="54"/>
        <v>0.97019999999999995</v>
      </c>
      <c r="T146" s="93">
        <f t="shared" si="54"/>
        <v>0.97019999999999995</v>
      </c>
      <c r="U146" s="93">
        <f t="shared" si="54"/>
        <v>0.97019999999999995</v>
      </c>
      <c r="V146" s="93">
        <f t="shared" si="54"/>
        <v>0.97019999999999995</v>
      </c>
      <c r="W146" s="93">
        <f t="shared" si="54"/>
        <v>0.97019999999999995</v>
      </c>
      <c r="X146" s="93">
        <f t="shared" si="54"/>
        <v>0.97019999999999995</v>
      </c>
      <c r="Y146" s="93">
        <f t="shared" si="54"/>
        <v>0.97019999999999995</v>
      </c>
      <c r="Z146" s="93">
        <f t="shared" si="54"/>
        <v>0.97019999999999995</v>
      </c>
      <c r="AA146" s="93">
        <f t="shared" si="54"/>
        <v>0.97019999999999995</v>
      </c>
      <c r="AB146" s="93">
        <f t="shared" si="54"/>
        <v>0.97019999999999995</v>
      </c>
      <c r="AC146" s="93">
        <f t="shared" si="54"/>
        <v>0.97019999999999995</v>
      </c>
      <c r="AD146" s="93">
        <f t="shared" si="54"/>
        <v>0.97019999999999995</v>
      </c>
      <c r="AE146" s="93">
        <f t="shared" si="54"/>
        <v>0.97019999999999995</v>
      </c>
      <c r="AF146" s="93">
        <f t="shared" si="54"/>
        <v>0.97019999999999995</v>
      </c>
      <c r="AG146" s="93">
        <f t="shared" si="54"/>
        <v>0.97019999999999995</v>
      </c>
      <c r="AH146" s="93">
        <f t="shared" si="54"/>
        <v>0.97019999999999995</v>
      </c>
      <c r="AI146" s="93">
        <f t="shared" si="53"/>
        <v>0.97019999999999995</v>
      </c>
      <c r="AJ146" s="93">
        <f t="shared" si="53"/>
        <v>0.97019999999999995</v>
      </c>
      <c r="AK146" s="93">
        <f t="shared" si="53"/>
        <v>0.97019999999999995</v>
      </c>
      <c r="AL146" s="93">
        <f t="shared" si="53"/>
        <v>0.97019999999999995</v>
      </c>
      <c r="AM146" s="93">
        <f t="shared" si="53"/>
        <v>0.97019999999999995</v>
      </c>
      <c r="AN146" s="93">
        <f t="shared" si="53"/>
        <v>0.97019999999999995</v>
      </c>
      <c r="AO146" s="93">
        <f t="shared" si="53"/>
        <v>0.97019999999999995</v>
      </c>
      <c r="AP146" s="93">
        <f t="shared" si="53"/>
        <v>0.97019999999999995</v>
      </c>
      <c r="AQ146" s="93">
        <f t="shared" si="53"/>
        <v>0.97019999999999995</v>
      </c>
      <c r="AR146" s="93">
        <f t="shared" si="53"/>
        <v>0.97019999999999995</v>
      </c>
      <c r="AS146" s="93">
        <f t="shared" si="54"/>
        <v>0.97019999999999995</v>
      </c>
      <c r="AT146" s="93">
        <f t="shared" si="54"/>
        <v>0.97019999999999995</v>
      </c>
      <c r="AU146" s="93">
        <f t="shared" si="54"/>
        <v>0.97019999999999995</v>
      </c>
      <c r="AV146" s="93">
        <f t="shared" si="54"/>
        <v>0.97019999999999995</v>
      </c>
    </row>
    <row r="147" spans="1:48">
      <c r="A147" t="s">
        <v>16</v>
      </c>
      <c r="I147" s="137"/>
      <c r="K147" s="75"/>
    </row>
    <row r="148" spans="1:48" ht="18.600000000000001"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5">J92*J$34/1000</f>
        <v>27.932878870776872</v>
      </c>
      <c r="K151" s="143">
        <f t="shared" si="55"/>
        <v>27.177942001479515</v>
      </c>
      <c r="L151" s="143">
        <f t="shared" si="55"/>
        <v>26.482954035311195</v>
      </c>
      <c r="M151" s="143">
        <f t="shared" si="55"/>
        <v>25.727350426489295</v>
      </c>
      <c r="N151" s="143">
        <f t="shared" si="55"/>
        <v>24.939742625372652</v>
      </c>
      <c r="O151" s="143">
        <f t="shared" si="55"/>
        <v>24.056668064799556</v>
      </c>
      <c r="P151" s="143">
        <f>P92*P$34/1000</f>
        <v>24.229725056384154</v>
      </c>
      <c r="Q151" s="143">
        <f>Q92*Q$34/1000</f>
        <v>24.372414300706755</v>
      </c>
      <c r="R151" s="143">
        <f t="shared" si="55"/>
        <v>24.372414300706755</v>
      </c>
      <c r="S151" s="143">
        <f t="shared" si="55"/>
        <v>24.738188457323702</v>
      </c>
      <c r="T151" s="143">
        <f t="shared" si="55"/>
        <v>25.028427659017094</v>
      </c>
      <c r="U151" s="143">
        <f t="shared" si="55"/>
        <v>25.338370313378984</v>
      </c>
      <c r="V151" s="143">
        <f t="shared" si="55"/>
        <v>25.647326691228667</v>
      </c>
      <c r="W151" s="143">
        <f t="shared" si="55"/>
        <v>25.951709430409338</v>
      </c>
      <c r="X151" s="143">
        <f t="shared" si="55"/>
        <v>26.249057590274024</v>
      </c>
      <c r="Y151" s="143">
        <f t="shared" si="55"/>
        <v>26.541817212327295</v>
      </c>
      <c r="Z151" s="143">
        <f t="shared" si="55"/>
        <v>26.85257389201373</v>
      </c>
      <c r="AA151" s="143">
        <f t="shared" si="55"/>
        <v>27.242128372122838</v>
      </c>
      <c r="AB151" s="143">
        <f t="shared" si="55"/>
        <v>27.652487994111382</v>
      </c>
      <c r="AC151" s="143">
        <f t="shared" si="55"/>
        <v>28.108301835082806</v>
      </c>
      <c r="AD151" s="143">
        <f t="shared" si="55"/>
        <v>28.582259444459119</v>
      </c>
      <c r="AE151" s="143">
        <f t="shared" si="55"/>
        <v>29.070880251162855</v>
      </c>
      <c r="AF151" s="143">
        <f t="shared" si="55"/>
        <v>29.579909593328825</v>
      </c>
      <c r="AG151" s="143">
        <f t="shared" si="55"/>
        <v>30.088799658554702</v>
      </c>
      <c r="AH151" s="143">
        <f t="shared" si="55"/>
        <v>30.585065355006297</v>
      </c>
      <c r="AI151" s="143">
        <f t="shared" si="55"/>
        <v>31.08603726210664</v>
      </c>
      <c r="AJ151" s="143">
        <f t="shared" si="55"/>
        <v>31.598286599031386</v>
      </c>
      <c r="AK151" s="143">
        <f t="shared" si="55"/>
        <v>32.120206350492204</v>
      </c>
      <c r="AL151" s="143">
        <f t="shared" si="55"/>
        <v>32.643602190608782</v>
      </c>
      <c r="AM151" s="143">
        <f t="shared" si="55"/>
        <v>33.24109229937617</v>
      </c>
      <c r="AN151" s="143">
        <f t="shared" si="55"/>
        <v>33.825387092547196</v>
      </c>
      <c r="AO151" s="143">
        <f t="shared" si="55"/>
        <v>34.397270253959732</v>
      </c>
      <c r="AP151" s="143">
        <f t="shared" si="55"/>
        <v>34.957451835856439</v>
      </c>
      <c r="AQ151" s="143">
        <f t="shared" si="55"/>
        <v>35.506577541631145</v>
      </c>
      <c r="AR151" s="143">
        <f t="shared" si="55"/>
        <v>36.194655505742553</v>
      </c>
      <c r="AS151" s="143">
        <f t="shared" si="55"/>
        <v>36.866682103898924</v>
      </c>
      <c r="AT151" s="143">
        <f t="shared" si="55"/>
        <v>37.523662152460595</v>
      </c>
      <c r="AU151" s="143">
        <f t="shared" si="55"/>
        <v>38.166501155686433</v>
      </c>
      <c r="AV151" s="143">
        <f t="shared" si="55"/>
        <v>38.84664453588065</v>
      </c>
    </row>
    <row r="152" spans="1:48">
      <c r="A152" t="s">
        <v>16</v>
      </c>
      <c r="B152" s="75" t="str">
        <f t="shared" ref="B152:C159" si="56">B93</f>
        <v>CEH</v>
      </c>
      <c r="C152" s="75" t="str">
        <f t="shared" si="56"/>
        <v>Commercial - Space Heating</v>
      </c>
      <c r="D152" s="145"/>
      <c r="E152" s="145"/>
      <c r="F152" s="145"/>
      <c r="G152" s="145"/>
      <c r="H152" s="145"/>
      <c r="I152" s="144"/>
      <c r="J152" s="143">
        <f t="shared" si="55"/>
        <v>1.5703509815003798</v>
      </c>
      <c r="K152" s="143">
        <f t="shared" si="55"/>
        <v>1.7092027157283503</v>
      </c>
      <c r="L152" s="143">
        <f t="shared" si="55"/>
        <v>1.855729423279425</v>
      </c>
      <c r="M152" s="143">
        <f t="shared" si="55"/>
        <v>2.0023592180722973</v>
      </c>
      <c r="N152" s="143">
        <f t="shared" si="55"/>
        <v>2.1506332692372587</v>
      </c>
      <c r="O152" s="143">
        <f t="shared" si="55"/>
        <v>2.2941963422736769</v>
      </c>
      <c r="P152" s="143">
        <f t="shared" si="55"/>
        <v>2.3107001538584244</v>
      </c>
      <c r="Q152" s="143">
        <f t="shared" si="55"/>
        <v>2.3243079045878652</v>
      </c>
      <c r="R152" s="143">
        <f t="shared" si="55"/>
        <v>2.3243079045878652</v>
      </c>
      <c r="S152" s="143">
        <f t="shared" si="55"/>
        <v>2.3591904465071565</v>
      </c>
      <c r="T152" s="143">
        <f t="shared" si="55"/>
        <v>2.3868694963704145</v>
      </c>
      <c r="U152" s="143">
        <f t="shared" si="55"/>
        <v>2.4164275923642684</v>
      </c>
      <c r="V152" s="143">
        <f t="shared" si="55"/>
        <v>2.445891630778716</v>
      </c>
      <c r="W152" s="143">
        <f t="shared" si="55"/>
        <v>2.4749194980211184</v>
      </c>
      <c r="X152" s="143">
        <f t="shared" si="55"/>
        <v>2.5032765031934825</v>
      </c>
      <c r="Y152" s="143">
        <f t="shared" si="55"/>
        <v>2.5311959163171482</v>
      </c>
      <c r="Z152" s="143">
        <f t="shared" si="55"/>
        <v>2.5608316429253946</v>
      </c>
      <c r="AA152" s="143">
        <f t="shared" si="55"/>
        <v>2.5979820272169896</v>
      </c>
      <c r="AB152" s="143">
        <f t="shared" si="55"/>
        <v>2.637116521705047</v>
      </c>
      <c r="AC152" s="143">
        <f t="shared" si="55"/>
        <v>2.6805858186125637</v>
      </c>
      <c r="AD152" s="143">
        <f t="shared" si="55"/>
        <v>2.7257854202737333</v>
      </c>
      <c r="AE152" s="143">
        <f t="shared" si="55"/>
        <v>2.7723833973701044</v>
      </c>
      <c r="AF152" s="143">
        <f t="shared" si="55"/>
        <v>2.8209276617612287</v>
      </c>
      <c r="AG152" s="143">
        <f t="shared" si="55"/>
        <v>2.869458643820582</v>
      </c>
      <c r="AH152" s="143">
        <f t="shared" si="55"/>
        <v>2.9167856860580352</v>
      </c>
      <c r="AI152" s="143">
        <f t="shared" si="55"/>
        <v>2.9645615423717859</v>
      </c>
      <c r="AJ152" s="143">
        <f t="shared" si="55"/>
        <v>3.0134128858720302</v>
      </c>
      <c r="AK152" s="143">
        <f t="shared" si="55"/>
        <v>3.0631864613953104</v>
      </c>
      <c r="AL152" s="143">
        <f t="shared" si="55"/>
        <v>3.1131008060885277</v>
      </c>
      <c r="AM152" s="143">
        <f t="shared" si="55"/>
        <v>3.1700812498634736</v>
      </c>
      <c r="AN152" s="143">
        <f t="shared" si="55"/>
        <v>3.2258033047087968</v>
      </c>
      <c r="AO152" s="143">
        <f t="shared" si="55"/>
        <v>3.2803417076824131</v>
      </c>
      <c r="AP152" s="143">
        <f t="shared" si="55"/>
        <v>3.3337641738666224</v>
      </c>
      <c r="AQ152" s="143">
        <f t="shared" si="55"/>
        <v>3.3861322816296493</v>
      </c>
      <c r="AR152" s="143">
        <f t="shared" si="55"/>
        <v>3.4517517574527923</v>
      </c>
      <c r="AS152" s="143">
        <f t="shared" si="55"/>
        <v>3.5158404732819362</v>
      </c>
      <c r="AT152" s="143">
        <f t="shared" si="55"/>
        <v>3.5784942547739131</v>
      </c>
      <c r="AU152" s="143">
        <f t="shared" si="55"/>
        <v>3.639799456554103</v>
      </c>
      <c r="AV152" s="143">
        <f t="shared" si="55"/>
        <v>3.7046622401640423</v>
      </c>
    </row>
    <row r="153" spans="1:48">
      <c r="A153" t="s">
        <v>16</v>
      </c>
      <c r="B153" s="75" t="str">
        <f t="shared" si="56"/>
        <v>CEK</v>
      </c>
      <c r="C153" s="75" t="str">
        <f t="shared" si="56"/>
        <v>Commercial - Cooking</v>
      </c>
      <c r="D153" s="145"/>
      <c r="E153" s="145"/>
      <c r="F153" s="145"/>
      <c r="G153" s="145"/>
      <c r="H153" s="145"/>
      <c r="I153" s="144"/>
      <c r="J153" s="143">
        <f t="shared" si="55"/>
        <v>1.9788999513059524</v>
      </c>
      <c r="K153" s="143">
        <f t="shared" si="55"/>
        <v>1.9150740151967034</v>
      </c>
      <c r="L153" s="143">
        <f t="shared" si="55"/>
        <v>1.8552495695318501</v>
      </c>
      <c r="M153" s="143">
        <f t="shared" si="55"/>
        <v>1.7909305310659525</v>
      </c>
      <c r="N153" s="143">
        <f t="shared" si="55"/>
        <v>1.7241477141403778</v>
      </c>
      <c r="O153" s="143">
        <f t="shared" si="55"/>
        <v>1.6505641448308161</v>
      </c>
      <c r="P153" s="143">
        <f t="shared" si="55"/>
        <v>1.6624378450686219</v>
      </c>
      <c r="Q153" s="143">
        <f t="shared" si="55"/>
        <v>1.6722279685344938</v>
      </c>
      <c r="R153" s="143">
        <f t="shared" si="55"/>
        <v>1.6722279685344938</v>
      </c>
      <c r="S153" s="143">
        <f t="shared" si="55"/>
        <v>1.6973242830528399</v>
      </c>
      <c r="T153" s="143">
        <f t="shared" si="55"/>
        <v>1.7172380308108022</v>
      </c>
      <c r="U153" s="143">
        <f t="shared" si="55"/>
        <v>1.7385036620638679</v>
      </c>
      <c r="V153" s="143">
        <f t="shared" si="55"/>
        <v>1.7597016234033958</v>
      </c>
      <c r="W153" s="143">
        <f t="shared" si="55"/>
        <v>1.7805857805212362</v>
      </c>
      <c r="X153" s="143">
        <f t="shared" si="55"/>
        <v>1.8009872845816515</v>
      </c>
      <c r="Y153" s="143">
        <f t="shared" si="55"/>
        <v>1.8210739621678305</v>
      </c>
      <c r="Z153" s="143">
        <f t="shared" si="55"/>
        <v>1.8423954449216133</v>
      </c>
      <c r="AA153" s="143">
        <f t="shared" si="55"/>
        <v>1.8691233631684105</v>
      </c>
      <c r="AB153" s="143">
        <f t="shared" si="55"/>
        <v>1.8972787534625346</v>
      </c>
      <c r="AC153" s="143">
        <f t="shared" si="55"/>
        <v>1.9285528260231444</v>
      </c>
      <c r="AD153" s="143">
        <f t="shared" si="55"/>
        <v>1.9610717697978624</v>
      </c>
      <c r="AE153" s="143">
        <f t="shared" si="55"/>
        <v>1.9945967775749616</v>
      </c>
      <c r="AF153" s="143">
        <f t="shared" si="55"/>
        <v>2.0295220456371399</v>
      </c>
      <c r="AG153" s="143">
        <f t="shared" si="55"/>
        <v>2.064437757699173</v>
      </c>
      <c r="AH153" s="143">
        <f t="shared" si="55"/>
        <v>2.0984872928495149</v>
      </c>
      <c r="AI153" s="143">
        <f t="shared" si="55"/>
        <v>2.1328597281842838</v>
      </c>
      <c r="AJ153" s="143">
        <f t="shared" si="55"/>
        <v>2.1680059249254078</v>
      </c>
      <c r="AK153" s="143">
        <f t="shared" si="55"/>
        <v>2.2038156233391604</v>
      </c>
      <c r="AL153" s="143">
        <f t="shared" si="55"/>
        <v>2.2397265984136392</v>
      </c>
      <c r="AM153" s="143">
        <f t="shared" si="55"/>
        <v>2.2807212925984732</v>
      </c>
      <c r="AN153" s="143">
        <f t="shared" si="55"/>
        <v>2.3208106363522156</v>
      </c>
      <c r="AO153" s="143">
        <f t="shared" si="55"/>
        <v>2.3600483994005912</v>
      </c>
      <c r="AP153" s="143">
        <f t="shared" si="55"/>
        <v>2.398483299494933</v>
      </c>
      <c r="AQ153" s="143">
        <f t="shared" si="55"/>
        <v>2.4361596393153619</v>
      </c>
      <c r="AR153" s="143">
        <f t="shared" si="55"/>
        <v>2.4833697023777641</v>
      </c>
      <c r="AS153" s="143">
        <f t="shared" si="55"/>
        <v>2.529478457102305</v>
      </c>
      <c r="AT153" s="143">
        <f t="shared" si="55"/>
        <v>2.5745548454493599</v>
      </c>
      <c r="AU153" s="143">
        <f t="shared" si="55"/>
        <v>2.6186609954267923</v>
      </c>
      <c r="AV153" s="143">
        <f t="shared" si="55"/>
        <v>2.665326654763684</v>
      </c>
    </row>
    <row r="154" spans="1:48">
      <c r="A154" t="s">
        <v>16</v>
      </c>
      <c r="B154" s="75" t="str">
        <f t="shared" si="56"/>
        <v>CEL</v>
      </c>
      <c r="C154" s="75" t="str">
        <f t="shared" si="56"/>
        <v>Commercial - Lighting</v>
      </c>
      <c r="D154" s="145"/>
      <c r="E154" s="145"/>
      <c r="F154" s="145"/>
      <c r="G154" s="145"/>
      <c r="H154" s="145"/>
      <c r="I154" s="144"/>
      <c r="J154" s="143">
        <f t="shared" si="55"/>
        <v>24.308054381137783</v>
      </c>
      <c r="K154" s="143">
        <f t="shared" si="55"/>
        <v>23.651084988254869</v>
      </c>
      <c r="L154" s="143">
        <f t="shared" si="55"/>
        <v>23.046284983428656</v>
      </c>
      <c r="M154" s="143">
        <f t="shared" si="55"/>
        <v>22.388735373207769</v>
      </c>
      <c r="N154" s="143">
        <f t="shared" si="55"/>
        <v>21.703334725851605</v>
      </c>
      <c r="O154" s="143">
        <f t="shared" si="55"/>
        <v>20.934855954282259</v>
      </c>
      <c r="P154" s="143">
        <f t="shared" si="55"/>
        <v>21.085455496203284</v>
      </c>
      <c r="Q154" s="143">
        <f t="shared" si="55"/>
        <v>21.209628086026306</v>
      </c>
      <c r="R154" s="143">
        <f t="shared" si="55"/>
        <v>21.209628086026306</v>
      </c>
      <c r="S154" s="143">
        <f t="shared" si="55"/>
        <v>21.527936060345475</v>
      </c>
      <c r="T154" s="143">
        <f t="shared" si="55"/>
        <v>21.780511182692855</v>
      </c>
      <c r="U154" s="143">
        <f t="shared" si="55"/>
        <v>22.050232858432665</v>
      </c>
      <c r="V154" s="143">
        <f t="shared" si="55"/>
        <v>22.319096245873418</v>
      </c>
      <c r="W154" s="143">
        <f t="shared" si="55"/>
        <v>22.583979511608842</v>
      </c>
      <c r="X154" s="143">
        <f t="shared" si="55"/>
        <v>22.842741069039423</v>
      </c>
      <c r="Y154" s="143">
        <f t="shared" si="55"/>
        <v>23.09750953907054</v>
      </c>
      <c r="Z154" s="143">
        <f t="shared" si="55"/>
        <v>23.367939604802952</v>
      </c>
      <c r="AA154" s="143">
        <f t="shared" si="55"/>
        <v>23.706941951489629</v>
      </c>
      <c r="AB154" s="143">
        <f t="shared" si="55"/>
        <v>24.064049575564727</v>
      </c>
      <c r="AC154" s="143">
        <f t="shared" si="55"/>
        <v>24.460712865634711</v>
      </c>
      <c r="AD154" s="143">
        <f t="shared" si="55"/>
        <v>24.873165423653234</v>
      </c>
      <c r="AE154" s="143">
        <f t="shared" si="55"/>
        <v>25.298378349111339</v>
      </c>
      <c r="AF154" s="143">
        <f t="shared" si="55"/>
        <v>25.741351412797595</v>
      </c>
      <c r="AG154" s="143">
        <f t="shared" si="55"/>
        <v>26.184203273386618</v>
      </c>
      <c r="AH154" s="143">
        <f t="shared" si="55"/>
        <v>26.616069018147321</v>
      </c>
      <c r="AI154" s="143">
        <f t="shared" si="55"/>
        <v>27.05203025284689</v>
      </c>
      <c r="AJ154" s="143">
        <f t="shared" si="55"/>
        <v>27.497805455477206</v>
      </c>
      <c r="AK154" s="143">
        <f t="shared" si="55"/>
        <v>27.95199615167402</v>
      </c>
      <c r="AL154" s="143">
        <f t="shared" si="55"/>
        <v>28.407471385833482</v>
      </c>
      <c r="AM154" s="143">
        <f t="shared" si="55"/>
        <v>28.927425742249799</v>
      </c>
      <c r="AN154" s="143">
        <f t="shared" si="55"/>
        <v>29.435897127269691</v>
      </c>
      <c r="AO154" s="143">
        <f t="shared" si="55"/>
        <v>29.933567526786458</v>
      </c>
      <c r="AP154" s="143">
        <f t="shared" si="55"/>
        <v>30.421054850203838</v>
      </c>
      <c r="AQ154" s="143">
        <f t="shared" si="55"/>
        <v>30.898921008568813</v>
      </c>
      <c r="AR154" s="143">
        <f t="shared" si="55"/>
        <v>31.497707716070739</v>
      </c>
      <c r="AS154" s="143">
        <f t="shared" si="55"/>
        <v>32.082526028895856</v>
      </c>
      <c r="AT154" s="143">
        <f t="shared" si="55"/>
        <v>32.654250369291979</v>
      </c>
      <c r="AU154" s="143">
        <f t="shared" si="55"/>
        <v>33.213668735047257</v>
      </c>
      <c r="AV154" s="143">
        <f t="shared" si="55"/>
        <v>33.805550522428241</v>
      </c>
    </row>
    <row r="155" spans="1:48">
      <c r="A155" t="s">
        <v>16</v>
      </c>
      <c r="B155" s="75" t="str">
        <f t="shared" si="56"/>
        <v>CER</v>
      </c>
      <c r="C155" s="75" t="str">
        <f t="shared" si="56"/>
        <v>Commercial - Refrigeration</v>
      </c>
      <c r="D155" s="145"/>
      <c r="E155" s="145"/>
      <c r="F155" s="145"/>
      <c r="G155" s="145"/>
      <c r="H155" s="145"/>
      <c r="I155" s="144"/>
      <c r="J155" s="143">
        <f t="shared" si="55"/>
        <v>5.9132780747494111</v>
      </c>
      <c r="K155" s="143">
        <f t="shared" si="55"/>
        <v>5.7534609768524074</v>
      </c>
      <c r="L155" s="143">
        <f t="shared" si="55"/>
        <v>5.6063348205557402</v>
      </c>
      <c r="M155" s="143">
        <f t="shared" si="55"/>
        <v>5.4463765765838827</v>
      </c>
      <c r="N155" s="143">
        <f t="shared" si="55"/>
        <v>5.2796431738655141</v>
      </c>
      <c r="O155" s="143">
        <f t="shared" si="55"/>
        <v>5.0926998422610916</v>
      </c>
      <c r="P155" s="143">
        <f t="shared" si="55"/>
        <v>5.1293353111203324</v>
      </c>
      <c r="Q155" s="143">
        <f t="shared" si="55"/>
        <v>5.1595420500625941</v>
      </c>
      <c r="R155" s="143">
        <f t="shared" si="55"/>
        <v>5.1595420500625941</v>
      </c>
      <c r="S155" s="143">
        <f t="shared" si="55"/>
        <v>5.2369749674013004</v>
      </c>
      <c r="T155" s="143">
        <f t="shared" si="55"/>
        <v>5.2984174386820486</v>
      </c>
      <c r="U155" s="143">
        <f t="shared" si="55"/>
        <v>5.3640310516199268</v>
      </c>
      <c r="V155" s="143">
        <f t="shared" si="55"/>
        <v>5.4294358737882513</v>
      </c>
      <c r="W155" s="143">
        <f t="shared" si="55"/>
        <v>5.4938724750514414</v>
      </c>
      <c r="X155" s="143">
        <f t="shared" si="55"/>
        <v>5.5568198841756207</v>
      </c>
      <c r="Y155" s="143">
        <f t="shared" si="55"/>
        <v>5.6187959183061613</v>
      </c>
      <c r="Z155" s="143">
        <f t="shared" si="55"/>
        <v>5.6845818571301825</v>
      </c>
      <c r="AA155" s="143">
        <f t="shared" si="55"/>
        <v>5.7670489732769372</v>
      </c>
      <c r="AB155" s="143">
        <f t="shared" si="55"/>
        <v>5.853920454254359</v>
      </c>
      <c r="AC155" s="143">
        <f t="shared" si="55"/>
        <v>5.9504144105147532</v>
      </c>
      <c r="AD155" s="143">
        <f t="shared" si="55"/>
        <v>6.0507493295487418</v>
      </c>
      <c r="AE155" s="143">
        <f t="shared" si="55"/>
        <v>6.154188388462587</v>
      </c>
      <c r="AF155" s="143">
        <f t="shared" si="55"/>
        <v>6.2619478522242407</v>
      </c>
      <c r="AG155" s="143">
        <f t="shared" si="55"/>
        <v>6.369677831618028</v>
      </c>
      <c r="AH155" s="143">
        <f t="shared" si="55"/>
        <v>6.4747352829338523</v>
      </c>
      <c r="AI155" s="143">
        <f t="shared" si="55"/>
        <v>6.5807890201095454</v>
      </c>
      <c r="AJ155" s="143">
        <f t="shared" si="55"/>
        <v>6.6892301438066459</v>
      </c>
      <c r="AK155" s="143">
        <f t="shared" si="55"/>
        <v>6.7997184553541077</v>
      </c>
      <c r="AL155" s="143">
        <f t="shared" si="55"/>
        <v>6.9105192489312559</v>
      </c>
      <c r="AM155" s="143">
        <f t="shared" si="55"/>
        <v>7.0370055010787267</v>
      </c>
      <c r="AN155" s="143">
        <f t="shared" si="55"/>
        <v>7.160698358003085</v>
      </c>
      <c r="AO155" s="143">
        <f t="shared" si="55"/>
        <v>7.2817637224198206</v>
      </c>
      <c r="AP155" s="143">
        <f t="shared" si="55"/>
        <v>7.4003519095319534</v>
      </c>
      <c r="AQ155" s="143">
        <f t="shared" si="55"/>
        <v>7.5165996121501042</v>
      </c>
      <c r="AR155" s="143">
        <f t="shared" si="55"/>
        <v>7.6622629488122946</v>
      </c>
      <c r="AS155" s="143">
        <f t="shared" si="55"/>
        <v>7.804528275881176</v>
      </c>
      <c r="AT155" s="143">
        <f t="shared" si="55"/>
        <v>7.9436083089375567</v>
      </c>
      <c r="AU155" s="143">
        <f t="shared" si="55"/>
        <v>8.0796947395899306</v>
      </c>
      <c r="AV155" s="143">
        <f t="shared" si="55"/>
        <v>8.223678356760022</v>
      </c>
    </row>
    <row r="156" spans="1:48">
      <c r="A156" t="s">
        <v>16</v>
      </c>
      <c r="B156" s="75" t="str">
        <f t="shared" si="56"/>
        <v>CEW</v>
      </c>
      <c r="C156" s="75" t="str">
        <f t="shared" si="56"/>
        <v>Commercial - Water Heating</v>
      </c>
      <c r="D156" s="145"/>
      <c r="E156" s="145"/>
      <c r="F156" s="145"/>
      <c r="G156" s="145"/>
      <c r="H156" s="145"/>
      <c r="I156" s="144"/>
      <c r="J156" s="143">
        <f t="shared" si="55"/>
        <v>1.9366218046150063</v>
      </c>
      <c r="K156" s="143">
        <f t="shared" si="55"/>
        <v>1.9347251007785318</v>
      </c>
      <c r="L156" s="143">
        <f t="shared" si="55"/>
        <v>1.9381824990609346</v>
      </c>
      <c r="M156" s="143">
        <f t="shared" si="55"/>
        <v>1.9384142079955711</v>
      </c>
      <c r="N156" s="143">
        <f t="shared" si="55"/>
        <v>1.9373851612697315</v>
      </c>
      <c r="O156" s="143">
        <f t="shared" si="55"/>
        <v>1.9299198240162896</v>
      </c>
      <c r="P156" s="143">
        <f t="shared" si="55"/>
        <v>1.9438031314570416</v>
      </c>
      <c r="Q156" s="143">
        <f t="shared" si="55"/>
        <v>1.9552502196635348</v>
      </c>
      <c r="R156" s="143">
        <f t="shared" si="55"/>
        <v>1.9552502196635348</v>
      </c>
      <c r="S156" s="143">
        <f t="shared" si="55"/>
        <v>1.9845940504079429</v>
      </c>
      <c r="T156" s="143">
        <f t="shared" si="55"/>
        <v>2.0078781721967935</v>
      </c>
      <c r="U156" s="143">
        <f t="shared" si="55"/>
        <v>2.0327429818765888</v>
      </c>
      <c r="V156" s="143">
        <f t="shared" si="55"/>
        <v>2.0575286686043706</v>
      </c>
      <c r="W156" s="143">
        <f t="shared" si="55"/>
        <v>2.0819474401836615</v>
      </c>
      <c r="X156" s="143">
        <f t="shared" si="55"/>
        <v>2.1058018703487975</v>
      </c>
      <c r="Y156" s="143">
        <f t="shared" si="55"/>
        <v>2.1292881900980758</v>
      </c>
      <c r="Z156" s="143">
        <f t="shared" si="55"/>
        <v>2.1542183040671783</v>
      </c>
      <c r="AA156" s="143">
        <f t="shared" si="55"/>
        <v>2.1854698851951979</v>
      </c>
      <c r="AB156" s="143">
        <f t="shared" si="55"/>
        <v>2.2183905360234126</v>
      </c>
      <c r="AC156" s="143">
        <f t="shared" si="55"/>
        <v>2.2549577017415503</v>
      </c>
      <c r="AD156" s="143">
        <f t="shared" si="55"/>
        <v>2.292980431390347</v>
      </c>
      <c r="AE156" s="143">
        <f t="shared" si="55"/>
        <v>2.3321794999705965</v>
      </c>
      <c r="AF156" s="143">
        <f t="shared" si="55"/>
        <v>2.3730158209359895</v>
      </c>
      <c r="AG156" s="143">
        <f t="shared" si="55"/>
        <v>2.4138409685615425</v>
      </c>
      <c r="AH156" s="143">
        <f t="shared" si="55"/>
        <v>2.4536533400413068</v>
      </c>
      <c r="AI156" s="143">
        <f t="shared" si="55"/>
        <v>2.4938432621113082</v>
      </c>
      <c r="AJ156" s="143">
        <f t="shared" si="55"/>
        <v>2.5349379036263908</v>
      </c>
      <c r="AK156" s="143">
        <f t="shared" si="55"/>
        <v>2.5768083435466949</v>
      </c>
      <c r="AL156" s="143">
        <f t="shared" si="55"/>
        <v>2.6187972010612843</v>
      </c>
      <c r="AM156" s="143">
        <f t="shared" si="55"/>
        <v>2.6667301900545151</v>
      </c>
      <c r="AN156" s="143">
        <f t="shared" si="55"/>
        <v>2.7136045993190399</v>
      </c>
      <c r="AO156" s="143">
        <f t="shared" si="55"/>
        <v>2.759483299031662</v>
      </c>
      <c r="AP156" s="143">
        <f t="shared" si="55"/>
        <v>2.8044232523551718</v>
      </c>
      <c r="AQ156" s="143">
        <f t="shared" si="55"/>
        <v>2.8484762601365041</v>
      </c>
      <c r="AR156" s="143">
        <f t="shared" si="55"/>
        <v>2.9036765605201822</v>
      </c>
      <c r="AS156" s="143">
        <f t="shared" si="55"/>
        <v>2.9575891576660007</v>
      </c>
      <c r="AT156" s="143">
        <f t="shared" si="55"/>
        <v>3.0102946618649638</v>
      </c>
      <c r="AU156" s="143">
        <f t="shared" si="55"/>
        <v>3.0618657162036049</v>
      </c>
      <c r="AV156" s="143">
        <f t="shared" si="55"/>
        <v>3.1164294732906028</v>
      </c>
    </row>
    <row r="157" spans="1:48">
      <c r="A157" t="s">
        <v>16</v>
      </c>
      <c r="B157" s="75" t="str">
        <f t="shared" si="56"/>
        <v>CEG</v>
      </c>
      <c r="C157" s="75" t="str">
        <f t="shared" si="56"/>
        <v>Commercial - Public lights</v>
      </c>
      <c r="D157" s="145"/>
      <c r="E157" s="145"/>
      <c r="F157" s="145"/>
      <c r="G157" s="145"/>
      <c r="H157" s="145"/>
      <c r="I157" s="144"/>
      <c r="J157" s="143">
        <f t="shared" si="55"/>
        <v>10.30055287377321</v>
      </c>
      <c r="K157" s="143">
        <f t="shared" si="55"/>
        <v>10.022161692737667</v>
      </c>
      <c r="L157" s="143">
        <f t="shared" si="55"/>
        <v>9.765877321718456</v>
      </c>
      <c r="M157" s="143">
        <f t="shared" si="55"/>
        <v>9.4872402732319685</v>
      </c>
      <c r="N157" s="143">
        <f t="shared" si="55"/>
        <v>9.1968013307681549</v>
      </c>
      <c r="O157" s="143">
        <f t="shared" si="55"/>
        <v>8.8711579824850144</v>
      </c>
      <c r="P157" s="143">
        <f t="shared" si="55"/>
        <v>8.9349746302512507</v>
      </c>
      <c r="Q157" s="143">
        <f t="shared" si="55"/>
        <v>8.9875928409435009</v>
      </c>
      <c r="R157" s="143">
        <f t="shared" si="55"/>
        <v>8.9875928409435009</v>
      </c>
      <c r="S157" s="143">
        <f t="shared" si="55"/>
        <v>9.1224760392533728</v>
      </c>
      <c r="T157" s="143">
        <f t="shared" si="55"/>
        <v>9.2295049014381547</v>
      </c>
      <c r="U157" s="143">
        <f t="shared" si="55"/>
        <v>9.3437996260836815</v>
      </c>
      <c r="V157" s="143">
        <f t="shared" si="55"/>
        <v>9.4577306505388599</v>
      </c>
      <c r="W157" s="143">
        <f t="shared" si="55"/>
        <v>9.5699750959932306</v>
      </c>
      <c r="X157" s="143">
        <f t="shared" si="55"/>
        <v>9.6796254638187147</v>
      </c>
      <c r="Y157" s="143">
        <f t="shared" si="55"/>
        <v>9.7875837584225867</v>
      </c>
      <c r="Z157" s="143">
        <f t="shared" si="55"/>
        <v>9.9021786637596492</v>
      </c>
      <c r="AA157" s="143">
        <f t="shared" si="55"/>
        <v>10.0458311149854</v>
      </c>
      <c r="AB157" s="143">
        <f t="shared" si="55"/>
        <v>10.197155688550096</v>
      </c>
      <c r="AC157" s="143">
        <f t="shared" si="55"/>
        <v>10.365241999712094</v>
      </c>
      <c r="AD157" s="143">
        <f t="shared" si="55"/>
        <v>10.540019022799942</v>
      </c>
      <c r="AE157" s="143">
        <f t="shared" si="55"/>
        <v>10.72020325937511</v>
      </c>
      <c r="AF157" s="143">
        <f t="shared" si="55"/>
        <v>10.907913365359498</v>
      </c>
      <c r="AG157" s="143">
        <f t="shared" ref="K157:AV159" si="57">AG98*AG$34/1000</f>
        <v>11.095572111457486</v>
      </c>
      <c r="AH157" s="143">
        <f t="shared" si="57"/>
        <v>11.27857548427086</v>
      </c>
      <c r="AI157" s="143">
        <f t="shared" si="57"/>
        <v>11.463314323444385</v>
      </c>
      <c r="AJ157" s="143">
        <f t="shared" si="57"/>
        <v>11.652211837515836</v>
      </c>
      <c r="AK157" s="143">
        <f t="shared" si="57"/>
        <v>11.844675422120179</v>
      </c>
      <c r="AL157" s="143">
        <f t="shared" si="57"/>
        <v>12.037683330469864</v>
      </c>
      <c r="AM157" s="143">
        <f t="shared" si="57"/>
        <v>12.25801430621307</v>
      </c>
      <c r="AN157" s="143">
        <f t="shared" si="57"/>
        <v>12.473479365821554</v>
      </c>
      <c r="AO157" s="143">
        <f t="shared" si="57"/>
        <v>12.684367501233661</v>
      </c>
      <c r="AP157" s="143">
        <f t="shared" si="57"/>
        <v>12.890940551936202</v>
      </c>
      <c r="AQ157" s="143">
        <f t="shared" si="57"/>
        <v>13.093436628078143</v>
      </c>
      <c r="AR157" s="143">
        <f t="shared" si="57"/>
        <v>13.347172860687619</v>
      </c>
      <c r="AS157" s="143">
        <f t="shared" si="57"/>
        <v>13.594989977531011</v>
      </c>
      <c r="AT157" s="143">
        <f t="shared" si="57"/>
        <v>13.837258515569296</v>
      </c>
      <c r="AU157" s="143">
        <f t="shared" si="57"/>
        <v>14.074312389345939</v>
      </c>
      <c r="AV157" s="143">
        <f t="shared" si="57"/>
        <v>14.325122657841641</v>
      </c>
    </row>
    <row r="158" spans="1:48">
      <c r="A158" t="s">
        <v>16</v>
      </c>
      <c r="B158" s="75" t="str">
        <f t="shared" si="56"/>
        <v>CET</v>
      </c>
      <c r="C158" s="75" t="str">
        <f t="shared" si="56"/>
        <v>Commercial - Public Water</v>
      </c>
      <c r="D158" s="145"/>
      <c r="E158" s="145"/>
      <c r="F158" s="145"/>
      <c r="G158" s="145"/>
      <c r="H158" s="145"/>
      <c r="I158" s="144"/>
      <c r="J158" s="143">
        <f t="shared" ref="J158:J159" si="58">J99*J$34/1000</f>
        <v>3.5593512487513528</v>
      </c>
      <c r="K158" s="143">
        <f t="shared" si="57"/>
        <v>3.4631533057862538</v>
      </c>
      <c r="L158" s="143">
        <f t="shared" si="57"/>
        <v>3.3745943607275568</v>
      </c>
      <c r="M158" s="143">
        <f t="shared" si="57"/>
        <v>3.2783114583792798</v>
      </c>
      <c r="N158" s="143">
        <f t="shared" si="57"/>
        <v>3.1779504170630659</v>
      </c>
      <c r="O158" s="143">
        <f t="shared" si="57"/>
        <v>3.0654245097100388</v>
      </c>
      <c r="P158" s="143">
        <f t="shared" si="57"/>
        <v>3.087476322627404</v>
      </c>
      <c r="Q158" s="143">
        <f t="shared" si="57"/>
        <v>3.1056585208287628</v>
      </c>
      <c r="R158" s="143">
        <f t="shared" si="57"/>
        <v>3.1056585208287628</v>
      </c>
      <c r="S158" s="143">
        <f t="shared" si="57"/>
        <v>3.1522673471920766</v>
      </c>
      <c r="T158" s="143">
        <f t="shared" si="57"/>
        <v>3.1892511206786245</v>
      </c>
      <c r="U158" s="143">
        <f t="shared" si="57"/>
        <v>3.2287456095549021</v>
      </c>
      <c r="V158" s="143">
        <f t="shared" si="57"/>
        <v>3.268114421999774</v>
      </c>
      <c r="W158" s="143">
        <f t="shared" si="57"/>
        <v>3.3069004378563256</v>
      </c>
      <c r="X158" s="143">
        <f t="shared" si="57"/>
        <v>3.34479007139623</v>
      </c>
      <c r="Y158" s="143">
        <f t="shared" si="57"/>
        <v>3.382095009822375</v>
      </c>
      <c r="Z158" s="143">
        <f t="shared" si="57"/>
        <v>3.4216932259968242</v>
      </c>
      <c r="AA158" s="143">
        <f t="shared" si="57"/>
        <v>3.4713322636215369</v>
      </c>
      <c r="AB158" s="143">
        <f t="shared" si="57"/>
        <v>3.5236223995477034</v>
      </c>
      <c r="AC158" s="143">
        <f t="shared" si="57"/>
        <v>3.5817045460949797</v>
      </c>
      <c r="AD158" s="143">
        <f t="shared" si="57"/>
        <v>3.6420986650324907</v>
      </c>
      <c r="AE158" s="143">
        <f t="shared" si="57"/>
        <v>3.7043612440725036</v>
      </c>
      <c r="AF158" s="143">
        <f t="shared" si="57"/>
        <v>3.7692243837822108</v>
      </c>
      <c r="AG158" s="143">
        <f t="shared" si="57"/>
        <v>3.8340697761070905</v>
      </c>
      <c r="AH158" s="143">
        <f t="shared" si="57"/>
        <v>3.8973065063613941</v>
      </c>
      <c r="AI158" s="143">
        <f t="shared" si="57"/>
        <v>3.9611429262082734</v>
      </c>
      <c r="AJ158" s="143">
        <f t="shared" si="57"/>
        <v>4.0264163742295098</v>
      </c>
      <c r="AK158" s="143">
        <f t="shared" si="57"/>
        <v>4.0929220762627345</v>
      </c>
      <c r="AL158" s="143">
        <f t="shared" si="57"/>
        <v>4.1596158691126801</v>
      </c>
      <c r="AM158" s="143">
        <f t="shared" si="57"/>
        <v>4.2357511351765975</v>
      </c>
      <c r="AN158" s="143">
        <f t="shared" si="57"/>
        <v>4.3102049861861325</v>
      </c>
      <c r="AO158" s="143">
        <f t="shared" si="57"/>
        <v>4.3830772831709996</v>
      </c>
      <c r="AP158" s="143">
        <f t="shared" si="57"/>
        <v>4.4544585046439336</v>
      </c>
      <c r="AQ158" s="143">
        <f t="shared" si="57"/>
        <v>4.5244309294560248</v>
      </c>
      <c r="AR158" s="143">
        <f t="shared" si="57"/>
        <v>4.6121093664738595</v>
      </c>
      <c r="AS158" s="143">
        <f t="shared" si="57"/>
        <v>4.697742455795149</v>
      </c>
      <c r="AT158" s="143">
        <f t="shared" si="57"/>
        <v>4.7814582362942062</v>
      </c>
      <c r="AU158" s="143">
        <f t="shared" si="57"/>
        <v>4.8633720919860286</v>
      </c>
      <c r="AV158" s="143">
        <f t="shared" si="57"/>
        <v>4.9500394634669176</v>
      </c>
    </row>
    <row r="159" spans="1:48">
      <c r="A159" t="s">
        <v>16</v>
      </c>
      <c r="B159" s="75" t="str">
        <f t="shared" si="56"/>
        <v>CEO</v>
      </c>
      <c r="C159" s="75" t="str">
        <f t="shared" si="56"/>
        <v>Commercial - Other</v>
      </c>
      <c r="D159" s="145"/>
      <c r="E159" s="145"/>
      <c r="F159" s="145"/>
      <c r="G159" s="145"/>
      <c r="H159" s="145"/>
      <c r="I159" s="144"/>
      <c r="J159" s="143">
        <f t="shared" si="58"/>
        <v>3.7520368714157861</v>
      </c>
      <c r="K159" s="143">
        <f t="shared" si="57"/>
        <v>3.6830638388302628</v>
      </c>
      <c r="L159" s="143">
        <f t="shared" si="57"/>
        <v>3.6229134377267136</v>
      </c>
      <c r="M159" s="143">
        <f t="shared" si="57"/>
        <v>3.5552490133731456</v>
      </c>
      <c r="N159" s="143">
        <f t="shared" si="57"/>
        <v>3.4839017055174701</v>
      </c>
      <c r="O159" s="143">
        <f t="shared" si="57"/>
        <v>3.3998483491588085</v>
      </c>
      <c r="P159" s="143">
        <f t="shared" si="57"/>
        <v>3.4243059143363488</v>
      </c>
      <c r="Q159" s="143">
        <f t="shared" si="57"/>
        <v>3.4444717074730447</v>
      </c>
      <c r="R159" s="143">
        <f t="shared" si="57"/>
        <v>3.4444717074730447</v>
      </c>
      <c r="S159" s="143">
        <f t="shared" si="57"/>
        <v>3.4961653443137481</v>
      </c>
      <c r="T159" s="143">
        <f t="shared" si="57"/>
        <v>3.5371838788872174</v>
      </c>
      <c r="U159" s="143">
        <f t="shared" si="57"/>
        <v>3.5809870364536662</v>
      </c>
      <c r="V159" s="143">
        <f t="shared" si="57"/>
        <v>3.6246508068629733</v>
      </c>
      <c r="W159" s="143">
        <f t="shared" si="57"/>
        <v>3.6676682002330079</v>
      </c>
      <c r="X159" s="143">
        <f t="shared" si="57"/>
        <v>3.7096914200620499</v>
      </c>
      <c r="Y159" s="143">
        <f t="shared" si="57"/>
        <v>3.7510661572059103</v>
      </c>
      <c r="Z159" s="143">
        <f t="shared" si="57"/>
        <v>3.7949843582458929</v>
      </c>
      <c r="AA159" s="143">
        <f t="shared" si="57"/>
        <v>3.850038788582582</v>
      </c>
      <c r="AB159" s="143">
        <f t="shared" si="57"/>
        <v>3.9080335399596704</v>
      </c>
      <c r="AC159" s="143">
        <f t="shared" si="57"/>
        <v>3.9724521839121967</v>
      </c>
      <c r="AD159" s="143">
        <f t="shared" si="57"/>
        <v>4.0394350259029848</v>
      </c>
      <c r="AE159" s="143">
        <f t="shared" si="57"/>
        <v>4.1084901684755808</v>
      </c>
      <c r="AF159" s="143">
        <f t="shared" si="57"/>
        <v>4.1804295810315804</v>
      </c>
      <c r="AG159" s="143">
        <f t="shared" si="57"/>
        <v>4.2523493100439751</v>
      </c>
      <c r="AH159" s="143">
        <f t="shared" si="57"/>
        <v>4.322484879287412</v>
      </c>
      <c r="AI159" s="143">
        <f t="shared" si="57"/>
        <v>4.3932855615241273</v>
      </c>
      <c r="AJ159" s="143">
        <f t="shared" si="57"/>
        <v>4.4656800451579448</v>
      </c>
      <c r="AK159" s="143">
        <f t="shared" si="57"/>
        <v>4.5394412160988971</v>
      </c>
      <c r="AL159" s="143">
        <f t="shared" si="57"/>
        <v>4.6134109977072111</v>
      </c>
      <c r="AM159" s="143">
        <f t="shared" si="57"/>
        <v>4.697852274215653</v>
      </c>
      <c r="AN159" s="143">
        <f t="shared" si="57"/>
        <v>4.7804287009524584</v>
      </c>
      <c r="AO159" s="143">
        <f t="shared" si="57"/>
        <v>4.8612510333304453</v>
      </c>
      <c r="AP159" s="143">
        <f t="shared" si="57"/>
        <v>4.9404196206556144</v>
      </c>
      <c r="AQ159" s="143">
        <f t="shared" si="57"/>
        <v>5.018025718026621</v>
      </c>
      <c r="AR159" s="143">
        <f t="shared" si="57"/>
        <v>5.1152694728174071</v>
      </c>
      <c r="AS159" s="143">
        <f t="shared" si="57"/>
        <v>5.2102447418022226</v>
      </c>
      <c r="AT159" s="143">
        <f t="shared" si="57"/>
        <v>5.3030935323128672</v>
      </c>
      <c r="AU159" s="143">
        <f t="shared" si="57"/>
        <v>5.3939438162343647</v>
      </c>
      <c r="AV159" s="143">
        <f t="shared" si="57"/>
        <v>5.4900662028473368</v>
      </c>
    </row>
    <row r="160" spans="1:48">
      <c r="A160" t="s">
        <v>16</v>
      </c>
      <c r="B160" s="145"/>
      <c r="C160" s="145"/>
      <c r="D160" s="145"/>
      <c r="E160" s="145"/>
      <c r="F160" s="145"/>
      <c r="G160" s="145"/>
      <c r="H160" s="145"/>
      <c r="I160" s="144"/>
      <c r="K160" s="75"/>
    </row>
    <row r="161" spans="1:48" ht="15" thickBot="1">
      <c r="A161" t="s">
        <v>16</v>
      </c>
      <c r="B161" s="73" t="s">
        <v>479</v>
      </c>
      <c r="C161" s="73"/>
      <c r="D161" s="73"/>
      <c r="E161" s="73"/>
      <c r="F161" s="73"/>
      <c r="G161" s="73"/>
      <c r="H161" s="73"/>
      <c r="I161" s="137"/>
      <c r="K161" s="75"/>
    </row>
    <row r="162" spans="1:48">
      <c r="A162" t="s">
        <v>16</v>
      </c>
      <c r="B162" s="75" t="str">
        <f t="shared" ref="B162:B170" si="59">B70</f>
        <v>CEC</v>
      </c>
      <c r="C162" s="75" t="str">
        <f t="shared" ref="C162:C170" si="60">C138</f>
        <v>Commercial - Cooling</v>
      </c>
      <c r="E162" s="94"/>
      <c r="F162" s="94"/>
      <c r="I162" s="137"/>
      <c r="J162" s="143">
        <f t="shared" ref="J162:AV168" si="61">J$35*J70/1000</f>
        <v>111.73151548310749</v>
      </c>
      <c r="K162" s="143">
        <f t="shared" si="61"/>
        <v>108.71176800591805</v>
      </c>
      <c r="L162" s="143">
        <f t="shared" si="61"/>
        <v>105.93181614124477</v>
      </c>
      <c r="M162" s="143">
        <f t="shared" si="61"/>
        <v>102.90940170595718</v>
      </c>
      <c r="N162" s="143">
        <f t="shared" si="61"/>
        <v>99.758970501490609</v>
      </c>
      <c r="O162" s="143">
        <f t="shared" si="61"/>
        <v>96.226672259198224</v>
      </c>
      <c r="P162" s="143">
        <f t="shared" si="61"/>
        <v>95.264405536606233</v>
      </c>
      <c r="Q162" s="143">
        <f>Q$35*Q70/1000</f>
        <v>94.302138814014256</v>
      </c>
      <c r="R162" s="143">
        <f t="shared" si="61"/>
        <v>93.339872091422279</v>
      </c>
      <c r="S162" s="143">
        <f t="shared" si="61"/>
        <v>92.377605368830288</v>
      </c>
      <c r="T162" s="143">
        <f t="shared" si="61"/>
        <v>91.415338646238311</v>
      </c>
      <c r="U162" s="143">
        <f t="shared" si="61"/>
        <v>90.45307192364632</v>
      </c>
      <c r="V162" s="143">
        <f t="shared" si="61"/>
        <v>89.490805201054343</v>
      </c>
      <c r="W162" s="143">
        <f t="shared" si="61"/>
        <v>88.528538478462352</v>
      </c>
      <c r="X162" s="143">
        <f t="shared" si="61"/>
        <v>87.566271755870375</v>
      </c>
      <c r="Y162" s="143">
        <f t="shared" si="61"/>
        <v>86.604005033278398</v>
      </c>
      <c r="Z162" s="143">
        <f t="shared" si="61"/>
        <v>85.641738310686421</v>
      </c>
      <c r="AA162" s="143">
        <f t="shared" si="61"/>
        <v>84.67947158809443</v>
      </c>
      <c r="AB162" s="143">
        <f t="shared" si="61"/>
        <v>83.717204865502438</v>
      </c>
      <c r="AC162" s="143">
        <f t="shared" si="61"/>
        <v>82.754938142910447</v>
      </c>
      <c r="AD162" s="143">
        <f t="shared" si="61"/>
        <v>81.79267142031847</v>
      </c>
      <c r="AE162" s="143">
        <f t="shared" si="61"/>
        <v>80.830404697726493</v>
      </c>
      <c r="AF162" s="143">
        <f t="shared" si="61"/>
        <v>79.868137975134502</v>
      </c>
      <c r="AG162" s="143">
        <f t="shared" si="61"/>
        <v>78.905871252542539</v>
      </c>
      <c r="AH162" s="143">
        <f t="shared" si="61"/>
        <v>77.943604529950548</v>
      </c>
      <c r="AI162" s="143">
        <f t="shared" si="61"/>
        <v>76.981337807358557</v>
      </c>
      <c r="AJ162" s="143">
        <f t="shared" si="61"/>
        <v>76.01907108476658</v>
      </c>
      <c r="AK162" s="143">
        <f t="shared" si="61"/>
        <v>75.056804362174603</v>
      </c>
      <c r="AL162" s="143">
        <f t="shared" si="61"/>
        <v>74.094537639582612</v>
      </c>
      <c r="AM162" s="143">
        <f t="shared" si="61"/>
        <v>73.132270916990635</v>
      </c>
      <c r="AN162" s="143">
        <f t="shared" si="61"/>
        <v>72.170004194398643</v>
      </c>
      <c r="AO162" s="143">
        <f t="shared" si="61"/>
        <v>71.207737471806652</v>
      </c>
      <c r="AP162" s="143">
        <f t="shared" si="61"/>
        <v>70.245470749214689</v>
      </c>
      <c r="AQ162" s="143">
        <f t="shared" si="61"/>
        <v>69.283204026622698</v>
      </c>
      <c r="AR162" s="143">
        <f t="shared" si="61"/>
        <v>68.320937304030707</v>
      </c>
      <c r="AS162" s="143">
        <f t="shared" si="61"/>
        <v>67.35867058143873</v>
      </c>
      <c r="AT162" s="143">
        <f t="shared" si="61"/>
        <v>66.396403858846739</v>
      </c>
      <c r="AU162" s="143">
        <f t="shared" si="61"/>
        <v>65.434137136254762</v>
      </c>
      <c r="AV162" s="143">
        <f t="shared" si="61"/>
        <v>64.471870413662785</v>
      </c>
    </row>
    <row r="163" spans="1:48">
      <c r="A163" t="s">
        <v>16</v>
      </c>
      <c r="B163" s="75" t="str">
        <f t="shared" si="59"/>
        <v>CEH</v>
      </c>
      <c r="C163" s="75" t="str">
        <f t="shared" si="60"/>
        <v>Commercial - Space Heating</v>
      </c>
      <c r="E163" s="94"/>
      <c r="F163" s="94"/>
      <c r="I163" s="137"/>
      <c r="J163" s="143">
        <f t="shared" si="61"/>
        <v>6.2814039260015191</v>
      </c>
      <c r="K163" s="143">
        <f t="shared" si="61"/>
        <v>6.8368108629134001</v>
      </c>
      <c r="L163" s="143">
        <f t="shared" si="61"/>
        <v>7.4229176931176992</v>
      </c>
      <c r="M163" s="143">
        <f t="shared" si="61"/>
        <v>8.0094368722891875</v>
      </c>
      <c r="N163" s="143">
        <f t="shared" si="61"/>
        <v>8.6025330769490349</v>
      </c>
      <c r="O163" s="143">
        <f t="shared" si="61"/>
        <v>9.1767853690947074</v>
      </c>
      <c r="P163" s="143">
        <f t="shared" si="61"/>
        <v>9.0850175154037593</v>
      </c>
      <c r="Q163" s="143">
        <f t="shared" si="61"/>
        <v>8.9932496617128113</v>
      </c>
      <c r="R163" s="143">
        <f t="shared" si="61"/>
        <v>8.9014818080218649</v>
      </c>
      <c r="S163" s="143">
        <f t="shared" si="61"/>
        <v>8.8097139543309169</v>
      </c>
      <c r="T163" s="143">
        <f t="shared" si="61"/>
        <v>8.7179461006399706</v>
      </c>
      <c r="U163" s="143">
        <f t="shared" si="61"/>
        <v>8.6261782469490225</v>
      </c>
      <c r="V163" s="143">
        <f t="shared" si="61"/>
        <v>8.5344103932580762</v>
      </c>
      <c r="W163" s="143">
        <f t="shared" si="61"/>
        <v>8.4426425395671281</v>
      </c>
      <c r="X163" s="143">
        <f t="shared" si="61"/>
        <v>8.3508746858761818</v>
      </c>
      <c r="Y163" s="143">
        <f t="shared" si="61"/>
        <v>8.2591068321852337</v>
      </c>
      <c r="Z163" s="143">
        <f t="shared" si="61"/>
        <v>8.1673389784942874</v>
      </c>
      <c r="AA163" s="143">
        <f t="shared" si="61"/>
        <v>8.075571124803341</v>
      </c>
      <c r="AB163" s="143">
        <f t="shared" si="61"/>
        <v>7.983803271112393</v>
      </c>
      <c r="AC163" s="143">
        <f t="shared" si="61"/>
        <v>7.8920354174214467</v>
      </c>
      <c r="AD163" s="143">
        <f t="shared" si="61"/>
        <v>7.8002675637304986</v>
      </c>
      <c r="AE163" s="143">
        <f t="shared" si="61"/>
        <v>7.7084997100395514</v>
      </c>
      <c r="AF163" s="143">
        <f t="shared" si="61"/>
        <v>7.6167318563486042</v>
      </c>
      <c r="AG163" s="143">
        <f t="shared" si="61"/>
        <v>7.5249640026576579</v>
      </c>
      <c r="AH163" s="143">
        <f t="shared" si="61"/>
        <v>7.4331961489667107</v>
      </c>
      <c r="AI163" s="143">
        <f t="shared" si="61"/>
        <v>7.3414282952757643</v>
      </c>
      <c r="AJ163" s="143">
        <f t="shared" si="61"/>
        <v>7.2496604415848163</v>
      </c>
      <c r="AK163" s="143">
        <f t="shared" si="61"/>
        <v>7.1578925878938691</v>
      </c>
      <c r="AL163" s="143">
        <f t="shared" si="61"/>
        <v>7.0661247342029219</v>
      </c>
      <c r="AM163" s="143">
        <f t="shared" si="61"/>
        <v>6.9743568805119747</v>
      </c>
      <c r="AN163" s="143">
        <f t="shared" si="61"/>
        <v>6.8825890268210266</v>
      </c>
      <c r="AO163" s="143">
        <f t="shared" si="61"/>
        <v>6.7908211731300803</v>
      </c>
      <c r="AP163" s="143">
        <f t="shared" si="61"/>
        <v>6.699053319439134</v>
      </c>
      <c r="AQ163" s="143">
        <f t="shared" si="61"/>
        <v>6.6072854657481859</v>
      </c>
      <c r="AR163" s="143">
        <f t="shared" si="61"/>
        <v>6.5155176120572387</v>
      </c>
      <c r="AS163" s="143">
        <f t="shared" si="61"/>
        <v>6.4237497583662906</v>
      </c>
      <c r="AT163" s="143">
        <f t="shared" si="61"/>
        <v>6.3319819046753434</v>
      </c>
      <c r="AU163" s="143">
        <f t="shared" si="61"/>
        <v>6.240214050984398</v>
      </c>
      <c r="AV163" s="143">
        <f t="shared" si="61"/>
        <v>6.1484461972934508</v>
      </c>
    </row>
    <row r="164" spans="1:48">
      <c r="A164" t="s">
        <v>16</v>
      </c>
      <c r="B164" s="75" t="str">
        <f t="shared" si="59"/>
        <v>CEK</v>
      </c>
      <c r="C164" s="75" t="str">
        <f t="shared" si="60"/>
        <v>Commercial - Cooking</v>
      </c>
      <c r="E164" s="94"/>
      <c r="F164" s="94"/>
      <c r="I164" s="137"/>
      <c r="J164" s="143">
        <f t="shared" si="61"/>
        <v>7.9155998052238097</v>
      </c>
      <c r="K164" s="143">
        <f t="shared" si="61"/>
        <v>7.6602960607868127</v>
      </c>
      <c r="L164" s="143">
        <f t="shared" si="61"/>
        <v>7.4209982781273993</v>
      </c>
      <c r="M164" s="143">
        <f t="shared" si="61"/>
        <v>7.1637221242638089</v>
      </c>
      <c r="N164" s="143">
        <f t="shared" si="61"/>
        <v>6.8965908565615113</v>
      </c>
      <c r="O164" s="143">
        <f t="shared" si="61"/>
        <v>6.6022565793232646</v>
      </c>
      <c r="P164" s="143">
        <f t="shared" si="61"/>
        <v>6.5362340135300316</v>
      </c>
      <c r="Q164" s="143">
        <f t="shared" si="61"/>
        <v>6.4702114477367987</v>
      </c>
      <c r="R164" s="143">
        <f t="shared" si="61"/>
        <v>6.4041888819435666</v>
      </c>
      <c r="S164" s="143">
        <f t="shared" si="61"/>
        <v>6.3381663161503328</v>
      </c>
      <c r="T164" s="143">
        <f t="shared" si="61"/>
        <v>6.2721437503571007</v>
      </c>
      <c r="U164" s="143">
        <f t="shared" si="61"/>
        <v>6.2061211845638677</v>
      </c>
      <c r="V164" s="143">
        <f t="shared" si="61"/>
        <v>6.1400986187706357</v>
      </c>
      <c r="W164" s="143">
        <f t="shared" si="61"/>
        <v>6.0740760529774027</v>
      </c>
      <c r="X164" s="143">
        <f t="shared" si="61"/>
        <v>6.0080534871841698</v>
      </c>
      <c r="Y164" s="143">
        <f t="shared" si="61"/>
        <v>5.9420309213909377</v>
      </c>
      <c r="Z164" s="143">
        <f t="shared" si="61"/>
        <v>5.8760083555977047</v>
      </c>
      <c r="AA164" s="143">
        <f t="shared" si="61"/>
        <v>5.8099857898044718</v>
      </c>
      <c r="AB164" s="143">
        <f t="shared" si="61"/>
        <v>5.7439632240112397</v>
      </c>
      <c r="AC164" s="143">
        <f t="shared" si="61"/>
        <v>5.6779406582180068</v>
      </c>
      <c r="AD164" s="143">
        <f t="shared" si="61"/>
        <v>5.6119180924247738</v>
      </c>
      <c r="AE164" s="143">
        <f t="shared" si="61"/>
        <v>5.5458955266315408</v>
      </c>
      <c r="AF164" s="143">
        <f t="shared" si="61"/>
        <v>5.4798729608383079</v>
      </c>
      <c r="AG164" s="143">
        <f t="shared" si="61"/>
        <v>5.4138503950450758</v>
      </c>
      <c r="AH164" s="143">
        <f t="shared" si="61"/>
        <v>5.3478278292518437</v>
      </c>
      <c r="AI164" s="143">
        <f t="shared" si="61"/>
        <v>5.2818052634586099</v>
      </c>
      <c r="AJ164" s="143">
        <f t="shared" si="61"/>
        <v>5.2157826976653778</v>
      </c>
      <c r="AK164" s="143">
        <f t="shared" si="61"/>
        <v>5.1497601318721458</v>
      </c>
      <c r="AL164" s="143">
        <f t="shared" si="61"/>
        <v>5.0837375660789119</v>
      </c>
      <c r="AM164" s="143">
        <f t="shared" si="61"/>
        <v>5.0177150002856798</v>
      </c>
      <c r="AN164" s="143">
        <f t="shared" si="61"/>
        <v>4.951692434492446</v>
      </c>
      <c r="AO164" s="143">
        <f t="shared" si="61"/>
        <v>4.8856698686992139</v>
      </c>
      <c r="AP164" s="143">
        <f t="shared" si="61"/>
        <v>4.8196473029059819</v>
      </c>
      <c r="AQ164" s="143">
        <f t="shared" si="61"/>
        <v>4.753624737112748</v>
      </c>
      <c r="AR164" s="143">
        <f t="shared" si="61"/>
        <v>4.687602171319516</v>
      </c>
      <c r="AS164" s="143">
        <f t="shared" si="61"/>
        <v>4.621579605526283</v>
      </c>
      <c r="AT164" s="143">
        <f t="shared" si="61"/>
        <v>4.55555703973305</v>
      </c>
      <c r="AU164" s="143">
        <f t="shared" si="61"/>
        <v>4.489534473939818</v>
      </c>
      <c r="AV164" s="143">
        <f t="shared" si="61"/>
        <v>4.4235119081465859</v>
      </c>
    </row>
    <row r="165" spans="1:48">
      <c r="A165" t="s">
        <v>16</v>
      </c>
      <c r="B165" s="75" t="str">
        <f t="shared" si="59"/>
        <v>CEL</v>
      </c>
      <c r="C165" s="75" t="str">
        <f t="shared" si="60"/>
        <v>Commercial - Lighting</v>
      </c>
      <c r="E165" s="94"/>
      <c r="F165" s="94"/>
      <c r="I165" s="137"/>
      <c r="J165" s="143">
        <f t="shared" si="61"/>
        <v>97.232217524551132</v>
      </c>
      <c r="K165" s="143">
        <f t="shared" si="61"/>
        <v>94.604339953019476</v>
      </c>
      <c r="L165" s="143">
        <f t="shared" si="61"/>
        <v>92.185139933714609</v>
      </c>
      <c r="M165" s="143">
        <f t="shared" si="61"/>
        <v>89.554941492831063</v>
      </c>
      <c r="N165" s="143">
        <f t="shared" si="61"/>
        <v>86.813338903406418</v>
      </c>
      <c r="O165" s="143">
        <f t="shared" si="61"/>
        <v>83.739423817129037</v>
      </c>
      <c r="P165" s="143">
        <f t="shared" si="61"/>
        <v>82.902029578957737</v>
      </c>
      <c r="Q165" s="143">
        <f t="shared" si="61"/>
        <v>82.064635340786452</v>
      </c>
      <c r="R165" s="143">
        <f t="shared" si="61"/>
        <v>81.227241102615153</v>
      </c>
      <c r="S165" s="143">
        <f t="shared" si="61"/>
        <v>80.389846864443854</v>
      </c>
      <c r="T165" s="143">
        <f t="shared" si="61"/>
        <v>79.552452626272569</v>
      </c>
      <c r="U165" s="143">
        <f t="shared" si="61"/>
        <v>78.715058388101269</v>
      </c>
      <c r="V165" s="143">
        <f t="shared" si="61"/>
        <v>77.877664149929998</v>
      </c>
      <c r="W165" s="143">
        <f t="shared" si="61"/>
        <v>77.040269911758685</v>
      </c>
      <c r="X165" s="143">
        <f t="shared" si="61"/>
        <v>76.2028756735874</v>
      </c>
      <c r="Y165" s="143">
        <f t="shared" si="61"/>
        <v>75.365481435416115</v>
      </c>
      <c r="Z165" s="143">
        <f t="shared" si="61"/>
        <v>74.528087197244815</v>
      </c>
      <c r="AA165" s="143">
        <f t="shared" si="61"/>
        <v>73.690692959073544</v>
      </c>
      <c r="AB165" s="143">
        <f t="shared" si="61"/>
        <v>72.853298720902245</v>
      </c>
      <c r="AC165" s="143">
        <f t="shared" si="61"/>
        <v>72.01590448273096</v>
      </c>
      <c r="AD165" s="143">
        <f t="shared" si="61"/>
        <v>71.178510244559661</v>
      </c>
      <c r="AE165" s="143">
        <f t="shared" si="61"/>
        <v>70.341116006388376</v>
      </c>
      <c r="AF165" s="143">
        <f t="shared" si="61"/>
        <v>69.503721768217076</v>
      </c>
      <c r="AG165" s="143">
        <f t="shared" si="61"/>
        <v>68.666327530045791</v>
      </c>
      <c r="AH165" s="143">
        <f t="shared" si="61"/>
        <v>67.828933291874506</v>
      </c>
      <c r="AI165" s="143">
        <f t="shared" si="61"/>
        <v>66.991539053703207</v>
      </c>
      <c r="AJ165" s="143">
        <f t="shared" si="61"/>
        <v>66.154144815531922</v>
      </c>
      <c r="AK165" s="143">
        <f t="shared" si="61"/>
        <v>65.316750577360622</v>
      </c>
      <c r="AL165" s="143">
        <f t="shared" si="61"/>
        <v>64.479356339189337</v>
      </c>
      <c r="AM165" s="143">
        <f t="shared" si="61"/>
        <v>63.641962101018045</v>
      </c>
      <c r="AN165" s="143">
        <f t="shared" si="61"/>
        <v>62.804567862846753</v>
      </c>
      <c r="AO165" s="143">
        <f t="shared" si="61"/>
        <v>61.967173624675461</v>
      </c>
      <c r="AP165" s="143">
        <f t="shared" si="61"/>
        <v>61.129779386504175</v>
      </c>
      <c r="AQ165" s="143">
        <f t="shared" si="61"/>
        <v>60.292385148332876</v>
      </c>
      <c r="AR165" s="143">
        <f t="shared" si="61"/>
        <v>59.454990910161584</v>
      </c>
      <c r="AS165" s="143">
        <f t="shared" si="61"/>
        <v>58.617596671990292</v>
      </c>
      <c r="AT165" s="143">
        <f t="shared" si="61"/>
        <v>57.780202433818992</v>
      </c>
      <c r="AU165" s="143">
        <f t="shared" si="61"/>
        <v>56.942808195647721</v>
      </c>
      <c r="AV165" s="143">
        <f t="shared" si="61"/>
        <v>56.105413957476429</v>
      </c>
    </row>
    <row r="166" spans="1:48">
      <c r="A166" t="s">
        <v>16</v>
      </c>
      <c r="B166" s="75" t="str">
        <f t="shared" si="59"/>
        <v>CER</v>
      </c>
      <c r="C166" s="75" t="str">
        <f t="shared" si="60"/>
        <v>Commercial - Refrigeration</v>
      </c>
      <c r="E166" s="94"/>
      <c r="F166" s="94"/>
      <c r="I166" s="137"/>
      <c r="J166" s="143">
        <f t="shared" si="61"/>
        <v>23.653112298997645</v>
      </c>
      <c r="K166" s="143">
        <f t="shared" si="61"/>
        <v>23.013843907409626</v>
      </c>
      <c r="L166" s="143">
        <f t="shared" si="61"/>
        <v>22.425339282222957</v>
      </c>
      <c r="M166" s="143">
        <f t="shared" si="61"/>
        <v>21.785506306335531</v>
      </c>
      <c r="N166" s="143">
        <f t="shared" si="61"/>
        <v>21.118572695462056</v>
      </c>
      <c r="O166" s="143">
        <f t="shared" si="61"/>
        <v>20.370799369044367</v>
      </c>
      <c r="P166" s="143">
        <f t="shared" si="61"/>
        <v>20.16709137535392</v>
      </c>
      <c r="Q166" s="143">
        <f t="shared" si="61"/>
        <v>19.963383381663476</v>
      </c>
      <c r="R166" s="143">
        <f t="shared" si="61"/>
        <v>19.759675387973033</v>
      </c>
      <c r="S166" s="143">
        <f t="shared" si="61"/>
        <v>19.55596739428259</v>
      </c>
      <c r="T166" s="143">
        <f t="shared" si="61"/>
        <v>19.352259400592146</v>
      </c>
      <c r="U166" s="143">
        <f t="shared" si="61"/>
        <v>19.148551406901699</v>
      </c>
      <c r="V166" s="143">
        <f t="shared" si="61"/>
        <v>18.94484341321126</v>
      </c>
      <c r="W166" s="143">
        <f t="shared" si="61"/>
        <v>18.741135419520813</v>
      </c>
      <c r="X166" s="143">
        <f t="shared" si="61"/>
        <v>18.537427425830369</v>
      </c>
      <c r="Y166" s="143">
        <f t="shared" si="61"/>
        <v>18.333719432139926</v>
      </c>
      <c r="Z166" s="143">
        <f t="shared" si="61"/>
        <v>18.130011438449486</v>
      </c>
      <c r="AA166" s="143">
        <f t="shared" si="61"/>
        <v>17.926303444759039</v>
      </c>
      <c r="AB166" s="143">
        <f t="shared" si="61"/>
        <v>17.722595451068596</v>
      </c>
      <c r="AC166" s="143">
        <f t="shared" si="61"/>
        <v>17.518887457378149</v>
      </c>
      <c r="AD166" s="143">
        <f t="shared" si="61"/>
        <v>17.315179463687706</v>
      </c>
      <c r="AE166" s="143">
        <f t="shared" si="61"/>
        <v>17.111471469997262</v>
      </c>
      <c r="AF166" s="143">
        <f t="shared" si="61"/>
        <v>16.907763476306819</v>
      </c>
      <c r="AG166" s="143">
        <f t="shared" si="61"/>
        <v>16.704055482616376</v>
      </c>
      <c r="AH166" s="143">
        <f t="shared" si="61"/>
        <v>16.500347488925936</v>
      </c>
      <c r="AI166" s="143">
        <f t="shared" si="61"/>
        <v>16.296639495235489</v>
      </c>
      <c r="AJ166" s="143">
        <f t="shared" si="61"/>
        <v>16.092931501545046</v>
      </c>
      <c r="AK166" s="143">
        <f t="shared" si="61"/>
        <v>15.8892235078546</v>
      </c>
      <c r="AL166" s="143">
        <f t="shared" si="61"/>
        <v>15.685515514164157</v>
      </c>
      <c r="AM166" s="143">
        <f t="shared" si="61"/>
        <v>15.481807520473712</v>
      </c>
      <c r="AN166" s="143">
        <f t="shared" si="61"/>
        <v>15.278099526783267</v>
      </c>
      <c r="AO166" s="143">
        <f t="shared" si="61"/>
        <v>15.074391533092825</v>
      </c>
      <c r="AP166" s="143">
        <f t="shared" si="61"/>
        <v>14.870683539402384</v>
      </c>
      <c r="AQ166" s="143">
        <f t="shared" si="61"/>
        <v>14.666975545711935</v>
      </c>
      <c r="AR166" s="143">
        <f t="shared" si="61"/>
        <v>14.463267552021492</v>
      </c>
      <c r="AS166" s="143">
        <f t="shared" si="61"/>
        <v>14.259559558331048</v>
      </c>
      <c r="AT166" s="143">
        <f t="shared" si="61"/>
        <v>14.055851564640605</v>
      </c>
      <c r="AU166" s="143">
        <f t="shared" si="61"/>
        <v>13.852143570950162</v>
      </c>
      <c r="AV166" s="143">
        <f t="shared" si="61"/>
        <v>13.648435577259718</v>
      </c>
    </row>
    <row r="167" spans="1:48">
      <c r="A167" t="s">
        <v>16</v>
      </c>
      <c r="B167" s="75" t="str">
        <f t="shared" si="59"/>
        <v>CEW</v>
      </c>
      <c r="C167" s="75" t="str">
        <f t="shared" si="60"/>
        <v>Commercial - Water Heating</v>
      </c>
      <c r="E167" s="94"/>
      <c r="F167" s="94"/>
      <c r="I167" s="137"/>
      <c r="J167" s="143">
        <f t="shared" si="61"/>
        <v>7.7464872184600253</v>
      </c>
      <c r="K167" s="143">
        <f t="shared" si="61"/>
        <v>7.7389004031141262</v>
      </c>
      <c r="L167" s="143">
        <f t="shared" si="61"/>
        <v>7.7527299962437377</v>
      </c>
      <c r="M167" s="143">
        <f t="shared" si="61"/>
        <v>7.7536568319822834</v>
      </c>
      <c r="N167" s="143">
        <f t="shared" si="61"/>
        <v>7.7495406450789259</v>
      </c>
      <c r="O167" s="143">
        <f t="shared" si="61"/>
        <v>7.7196792960651583</v>
      </c>
      <c r="P167" s="143">
        <f t="shared" si="61"/>
        <v>7.6424825031045067</v>
      </c>
      <c r="Q167" s="143">
        <f t="shared" si="61"/>
        <v>7.5652857101438551</v>
      </c>
      <c r="R167" s="143">
        <f t="shared" si="61"/>
        <v>7.4880889171832035</v>
      </c>
      <c r="S167" s="143">
        <f t="shared" si="61"/>
        <v>7.4108921242225518</v>
      </c>
      <c r="T167" s="143">
        <f t="shared" si="61"/>
        <v>7.3336953312619002</v>
      </c>
      <c r="U167" s="143">
        <f t="shared" si="61"/>
        <v>7.2564985383012477</v>
      </c>
      <c r="V167" s="143">
        <f t="shared" si="61"/>
        <v>7.179301745340597</v>
      </c>
      <c r="W167" s="143">
        <f t="shared" si="61"/>
        <v>7.1021049523799435</v>
      </c>
      <c r="X167" s="143">
        <f t="shared" si="61"/>
        <v>7.0249081594192937</v>
      </c>
      <c r="Y167" s="143">
        <f t="shared" si="61"/>
        <v>6.9477113664586412</v>
      </c>
      <c r="Z167" s="143">
        <f t="shared" si="61"/>
        <v>6.8705145734979896</v>
      </c>
      <c r="AA167" s="143">
        <f t="shared" si="61"/>
        <v>6.7933177805373379</v>
      </c>
      <c r="AB167" s="143">
        <f t="shared" si="61"/>
        <v>6.7161209875766863</v>
      </c>
      <c r="AC167" s="143">
        <f t="shared" si="61"/>
        <v>6.6389241946160347</v>
      </c>
      <c r="AD167" s="143">
        <f t="shared" si="61"/>
        <v>6.561727401655383</v>
      </c>
      <c r="AE167" s="143">
        <f t="shared" si="61"/>
        <v>6.4845306086947314</v>
      </c>
      <c r="AF167" s="143">
        <f t="shared" si="61"/>
        <v>6.4073338157340798</v>
      </c>
      <c r="AG167" s="143">
        <f t="shared" si="61"/>
        <v>6.330137022773429</v>
      </c>
      <c r="AH167" s="143">
        <f t="shared" si="61"/>
        <v>6.2529402298127774</v>
      </c>
      <c r="AI167" s="143">
        <f t="shared" si="61"/>
        <v>6.1757434368521249</v>
      </c>
      <c r="AJ167" s="143">
        <f t="shared" si="61"/>
        <v>6.0985466438914733</v>
      </c>
      <c r="AK167" s="143">
        <f t="shared" si="61"/>
        <v>6.0213498509308216</v>
      </c>
      <c r="AL167" s="143">
        <f t="shared" si="61"/>
        <v>5.94415305797017</v>
      </c>
      <c r="AM167" s="143">
        <f t="shared" si="61"/>
        <v>5.8669562650095184</v>
      </c>
      <c r="AN167" s="143">
        <f t="shared" si="61"/>
        <v>5.7897594720488668</v>
      </c>
      <c r="AO167" s="143">
        <f t="shared" si="61"/>
        <v>5.7125626790882151</v>
      </c>
      <c r="AP167" s="143">
        <f t="shared" si="61"/>
        <v>5.6353658861275644</v>
      </c>
      <c r="AQ167" s="143">
        <f t="shared" si="61"/>
        <v>5.5581690931669119</v>
      </c>
      <c r="AR167" s="143">
        <f t="shared" si="61"/>
        <v>5.4809723002062603</v>
      </c>
      <c r="AS167" s="143">
        <f t="shared" si="61"/>
        <v>5.4037755072456086</v>
      </c>
      <c r="AT167" s="143">
        <f t="shared" si="61"/>
        <v>5.3265787142849561</v>
      </c>
      <c r="AU167" s="143">
        <f t="shared" si="61"/>
        <v>5.2493819213243054</v>
      </c>
      <c r="AV167" s="143">
        <f t="shared" si="61"/>
        <v>5.1721851283636537</v>
      </c>
    </row>
    <row r="168" spans="1:48">
      <c r="A168" t="s">
        <v>16</v>
      </c>
      <c r="B168" s="75" t="str">
        <f t="shared" si="59"/>
        <v>CEG</v>
      </c>
      <c r="C168" s="75" t="str">
        <f t="shared" si="60"/>
        <v>Commercial - Public lights</v>
      </c>
      <c r="E168" s="94"/>
      <c r="F168" s="94"/>
      <c r="I168" s="137"/>
      <c r="J168" s="143">
        <f t="shared" si="61"/>
        <v>0</v>
      </c>
      <c r="K168" s="143">
        <f t="shared" si="61"/>
        <v>0</v>
      </c>
      <c r="L168" s="143">
        <f t="shared" si="61"/>
        <v>0</v>
      </c>
      <c r="M168" s="143">
        <f t="shared" si="61"/>
        <v>0</v>
      </c>
      <c r="N168" s="143">
        <f t="shared" si="61"/>
        <v>0</v>
      </c>
      <c r="O168" s="143">
        <f t="shared" si="61"/>
        <v>0</v>
      </c>
      <c r="P168" s="143">
        <f t="shared" si="61"/>
        <v>0</v>
      </c>
      <c r="Q168" s="143">
        <f t="shared" si="61"/>
        <v>0</v>
      </c>
      <c r="R168" s="143">
        <f t="shared" si="61"/>
        <v>0</v>
      </c>
      <c r="S168" s="143">
        <f t="shared" si="61"/>
        <v>0</v>
      </c>
      <c r="T168" s="143">
        <f t="shared" si="61"/>
        <v>0</v>
      </c>
      <c r="U168" s="143">
        <f t="shared" si="61"/>
        <v>0</v>
      </c>
      <c r="V168" s="143">
        <f t="shared" si="61"/>
        <v>0</v>
      </c>
      <c r="W168" s="143">
        <f t="shared" si="61"/>
        <v>0</v>
      </c>
      <c r="X168" s="143">
        <f t="shared" si="61"/>
        <v>0</v>
      </c>
      <c r="Y168" s="143">
        <f t="shared" si="61"/>
        <v>0</v>
      </c>
      <c r="Z168" s="143">
        <f t="shared" si="61"/>
        <v>0</v>
      </c>
      <c r="AA168" s="143">
        <f t="shared" si="61"/>
        <v>0</v>
      </c>
      <c r="AB168" s="143">
        <f t="shared" si="61"/>
        <v>0</v>
      </c>
      <c r="AC168" s="143">
        <f t="shared" si="61"/>
        <v>0</v>
      </c>
      <c r="AD168" s="143">
        <f t="shared" si="61"/>
        <v>0</v>
      </c>
      <c r="AE168" s="143">
        <f t="shared" si="61"/>
        <v>0</v>
      </c>
      <c r="AF168" s="143">
        <f t="shared" ref="AF168:AV168" si="62">AF$35*AF76/1000</f>
        <v>0</v>
      </c>
      <c r="AG168" s="143">
        <f t="shared" si="62"/>
        <v>0</v>
      </c>
      <c r="AH168" s="143">
        <f t="shared" si="62"/>
        <v>0</v>
      </c>
      <c r="AI168" s="143">
        <f t="shared" si="62"/>
        <v>0</v>
      </c>
      <c r="AJ168" s="143">
        <f t="shared" si="62"/>
        <v>0</v>
      </c>
      <c r="AK168" s="143">
        <f t="shared" si="62"/>
        <v>0</v>
      </c>
      <c r="AL168" s="143">
        <f t="shared" si="62"/>
        <v>0</v>
      </c>
      <c r="AM168" s="143">
        <f t="shared" si="62"/>
        <v>0</v>
      </c>
      <c r="AN168" s="143">
        <f t="shared" si="62"/>
        <v>0</v>
      </c>
      <c r="AO168" s="143">
        <f t="shared" si="62"/>
        <v>0</v>
      </c>
      <c r="AP168" s="143">
        <f t="shared" si="62"/>
        <v>0</v>
      </c>
      <c r="AQ168" s="143">
        <f t="shared" si="62"/>
        <v>0</v>
      </c>
      <c r="AR168" s="143">
        <f t="shared" si="62"/>
        <v>0</v>
      </c>
      <c r="AS168" s="143">
        <f t="shared" si="62"/>
        <v>0</v>
      </c>
      <c r="AT168" s="143">
        <f t="shared" si="62"/>
        <v>0</v>
      </c>
      <c r="AU168" s="143">
        <f t="shared" si="62"/>
        <v>0</v>
      </c>
      <c r="AV168" s="143">
        <f t="shared" si="62"/>
        <v>0</v>
      </c>
    </row>
    <row r="169" spans="1:48">
      <c r="A169" t="s">
        <v>16</v>
      </c>
      <c r="B169" s="75" t="str">
        <f t="shared" si="59"/>
        <v>CET</v>
      </c>
      <c r="C169" s="75" t="str">
        <f t="shared" si="60"/>
        <v>Commercial - Public Water</v>
      </c>
      <c r="E169" s="94"/>
      <c r="F169" s="94"/>
      <c r="I169" s="137"/>
      <c r="J169" s="143">
        <f t="shared" ref="J169:AV170" si="63">J$35*J77/1000</f>
        <v>0</v>
      </c>
      <c r="K169" s="143">
        <f t="shared" si="63"/>
        <v>0</v>
      </c>
      <c r="L169" s="143">
        <f t="shared" si="63"/>
        <v>0</v>
      </c>
      <c r="M169" s="143">
        <f t="shared" si="63"/>
        <v>0</v>
      </c>
      <c r="N169" s="143">
        <f t="shared" si="63"/>
        <v>0</v>
      </c>
      <c r="O169" s="143">
        <f t="shared" si="63"/>
        <v>0</v>
      </c>
      <c r="P169" s="143">
        <f t="shared" si="63"/>
        <v>0</v>
      </c>
      <c r="Q169" s="143">
        <f t="shared" si="63"/>
        <v>0</v>
      </c>
      <c r="R169" s="143">
        <f t="shared" si="63"/>
        <v>0</v>
      </c>
      <c r="S169" s="143">
        <f t="shared" si="63"/>
        <v>0</v>
      </c>
      <c r="T169" s="143">
        <f t="shared" si="63"/>
        <v>0</v>
      </c>
      <c r="U169" s="143">
        <f t="shared" si="63"/>
        <v>0</v>
      </c>
      <c r="V169" s="143">
        <f t="shared" si="63"/>
        <v>0</v>
      </c>
      <c r="W169" s="143">
        <f t="shared" si="63"/>
        <v>0</v>
      </c>
      <c r="X169" s="143">
        <f t="shared" si="63"/>
        <v>0</v>
      </c>
      <c r="Y169" s="143">
        <f t="shared" si="63"/>
        <v>0</v>
      </c>
      <c r="Z169" s="143">
        <f t="shared" si="63"/>
        <v>0</v>
      </c>
      <c r="AA169" s="143">
        <f t="shared" si="63"/>
        <v>0</v>
      </c>
      <c r="AB169" s="143">
        <f t="shared" si="63"/>
        <v>0</v>
      </c>
      <c r="AC169" s="143">
        <f t="shared" si="63"/>
        <v>0</v>
      </c>
      <c r="AD169" s="143">
        <f t="shared" si="63"/>
        <v>0</v>
      </c>
      <c r="AE169" s="143">
        <f t="shared" si="63"/>
        <v>0</v>
      </c>
      <c r="AF169" s="143">
        <f t="shared" si="63"/>
        <v>0</v>
      </c>
      <c r="AG169" s="143">
        <f t="shared" si="63"/>
        <v>0</v>
      </c>
      <c r="AH169" s="143">
        <f t="shared" si="63"/>
        <v>0</v>
      </c>
      <c r="AI169" s="143">
        <f t="shared" si="63"/>
        <v>0</v>
      </c>
      <c r="AJ169" s="143">
        <f t="shared" si="63"/>
        <v>0</v>
      </c>
      <c r="AK169" s="143">
        <f t="shared" si="63"/>
        <v>0</v>
      </c>
      <c r="AL169" s="143">
        <f t="shared" si="63"/>
        <v>0</v>
      </c>
      <c r="AM169" s="143">
        <f t="shared" si="63"/>
        <v>0</v>
      </c>
      <c r="AN169" s="143">
        <f t="shared" si="63"/>
        <v>0</v>
      </c>
      <c r="AO169" s="143">
        <f t="shared" si="63"/>
        <v>0</v>
      </c>
      <c r="AP169" s="143">
        <f t="shared" si="63"/>
        <v>0</v>
      </c>
      <c r="AQ169" s="143">
        <f t="shared" si="63"/>
        <v>0</v>
      </c>
      <c r="AR169" s="143">
        <f t="shared" si="63"/>
        <v>0</v>
      </c>
      <c r="AS169" s="143">
        <f t="shared" si="63"/>
        <v>0</v>
      </c>
      <c r="AT169" s="143">
        <f t="shared" si="63"/>
        <v>0</v>
      </c>
      <c r="AU169" s="143">
        <f t="shared" si="63"/>
        <v>0</v>
      </c>
      <c r="AV169" s="143">
        <f t="shared" si="63"/>
        <v>0</v>
      </c>
    </row>
    <row r="170" spans="1:48">
      <c r="A170" t="s">
        <v>16</v>
      </c>
      <c r="B170" s="75" t="str">
        <f t="shared" si="59"/>
        <v>CEO</v>
      </c>
      <c r="C170" s="75" t="str">
        <f t="shared" si="60"/>
        <v>Commercial - Other</v>
      </c>
      <c r="E170" s="94"/>
      <c r="F170" s="94"/>
      <c r="I170" s="137"/>
      <c r="J170" s="143">
        <f t="shared" si="63"/>
        <v>15.008147485663144</v>
      </c>
      <c r="K170" s="143">
        <f t="shared" si="63"/>
        <v>14.732255355321049</v>
      </c>
      <c r="L170" s="143">
        <f t="shared" si="63"/>
        <v>14.491653750906853</v>
      </c>
      <c r="M170" s="143">
        <f t="shared" si="63"/>
        <v>14.220996053492581</v>
      </c>
      <c r="N170" s="143">
        <f t="shared" si="63"/>
        <v>13.935606822069881</v>
      </c>
      <c r="O170" s="143">
        <f t="shared" si="63"/>
        <v>13.599393396635234</v>
      </c>
      <c r="P170" s="143">
        <f t="shared" si="63"/>
        <v>13.463399462668882</v>
      </c>
      <c r="Q170" s="143">
        <f t="shared" si="63"/>
        <v>13.327405528702529</v>
      </c>
      <c r="R170" s="143">
        <f t="shared" si="63"/>
        <v>13.191411594736177</v>
      </c>
      <c r="S170" s="143">
        <f t="shared" si="63"/>
        <v>13.055417660769825</v>
      </c>
      <c r="T170" s="143">
        <f t="shared" si="63"/>
        <v>12.919423726803473</v>
      </c>
      <c r="U170" s="143">
        <f t="shared" si="63"/>
        <v>12.78342979283712</v>
      </c>
      <c r="V170" s="143">
        <f t="shared" si="63"/>
        <v>12.647435858870768</v>
      </c>
      <c r="W170" s="143">
        <f t="shared" si="63"/>
        <v>12.511441924904414</v>
      </c>
      <c r="X170" s="143">
        <f t="shared" si="63"/>
        <v>12.375447990938062</v>
      </c>
      <c r="Y170" s="143">
        <f t="shared" si="63"/>
        <v>12.239454056971709</v>
      </c>
      <c r="Z170" s="143">
        <f t="shared" si="63"/>
        <v>12.103460123005357</v>
      </c>
      <c r="AA170" s="143">
        <f t="shared" si="63"/>
        <v>11.967466189039005</v>
      </c>
      <c r="AB170" s="143">
        <f t="shared" si="63"/>
        <v>11.831472255072653</v>
      </c>
      <c r="AC170" s="143">
        <f t="shared" si="63"/>
        <v>11.6954783211063</v>
      </c>
      <c r="AD170" s="143">
        <f t="shared" si="63"/>
        <v>11.559484387139948</v>
      </c>
      <c r="AE170" s="143">
        <f t="shared" si="63"/>
        <v>11.423490453173594</v>
      </c>
      <c r="AF170" s="143">
        <f t="shared" si="63"/>
        <v>11.287496519207242</v>
      </c>
      <c r="AG170" s="143">
        <f t="shared" si="63"/>
        <v>11.151502585240891</v>
      </c>
      <c r="AH170" s="143">
        <f t="shared" si="63"/>
        <v>11.015508651274539</v>
      </c>
      <c r="AI170" s="143">
        <f t="shared" si="63"/>
        <v>10.879514717308187</v>
      </c>
      <c r="AJ170" s="143">
        <f t="shared" si="63"/>
        <v>10.743520783341834</v>
      </c>
      <c r="AK170" s="143">
        <f t="shared" si="63"/>
        <v>10.607526849375482</v>
      </c>
      <c r="AL170" s="143">
        <f t="shared" si="63"/>
        <v>10.471532915409128</v>
      </c>
      <c r="AM170" s="143">
        <f t="shared" si="63"/>
        <v>10.335538981442774</v>
      </c>
      <c r="AN170" s="143">
        <f t="shared" si="63"/>
        <v>10.199545047476422</v>
      </c>
      <c r="AO170" s="143">
        <f t="shared" si="63"/>
        <v>10.063551113510069</v>
      </c>
      <c r="AP170" s="143">
        <f t="shared" si="63"/>
        <v>9.9275571795437187</v>
      </c>
      <c r="AQ170" s="143">
        <f t="shared" si="63"/>
        <v>9.7915632455773647</v>
      </c>
      <c r="AR170" s="143">
        <f t="shared" si="63"/>
        <v>9.6555693116110124</v>
      </c>
      <c r="AS170" s="143">
        <f t="shared" si="63"/>
        <v>9.5195753776446601</v>
      </c>
      <c r="AT170" s="143">
        <f t="shared" si="63"/>
        <v>9.3835814436783078</v>
      </c>
      <c r="AU170" s="143">
        <f t="shared" si="63"/>
        <v>9.2475875097119555</v>
      </c>
      <c r="AV170" s="143">
        <f t="shared" si="63"/>
        <v>9.1115935757456032</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4">B105</f>
        <v>CNC</v>
      </c>
      <c r="C174" s="75" t="str">
        <f t="shared" ref="C174:C182" si="65">C162</f>
        <v>Commercial - Cooling</v>
      </c>
      <c r="E174" s="94"/>
      <c r="F174" s="94"/>
      <c r="I174" s="141"/>
      <c r="J174" s="143">
        <f t="shared" ref="J174:Y182" si="66">INDEX(J$49:J$52,MATCH($I$173,$B$49:$B$52,0),1)*INDEX(J$81:J$89,MATCH($B174,$B$81:$B$89,0))*INDEX(J$105:J$113,MATCH($B174,$B$105:$B$113,0))/1000</f>
        <v>0</v>
      </c>
      <c r="K174" s="143">
        <f t="shared" si="66"/>
        <v>0</v>
      </c>
      <c r="L174" s="143">
        <f t="shared" si="66"/>
        <v>0</v>
      </c>
      <c r="M174" s="143">
        <f t="shared" si="66"/>
        <v>0</v>
      </c>
      <c r="N174" s="143">
        <f t="shared" si="66"/>
        <v>0</v>
      </c>
      <c r="O174" s="143">
        <f t="shared" si="66"/>
        <v>0</v>
      </c>
      <c r="P174" s="143">
        <f t="shared" si="66"/>
        <v>0</v>
      </c>
      <c r="Q174" s="143">
        <f t="shared" si="66"/>
        <v>0</v>
      </c>
      <c r="R174" s="143">
        <f t="shared" si="66"/>
        <v>0</v>
      </c>
      <c r="S174" s="143">
        <f t="shared" si="66"/>
        <v>0</v>
      </c>
      <c r="T174" s="143">
        <f t="shared" si="66"/>
        <v>0</v>
      </c>
      <c r="U174" s="143">
        <f t="shared" si="66"/>
        <v>0</v>
      </c>
      <c r="V174" s="143">
        <f t="shared" si="66"/>
        <v>0</v>
      </c>
      <c r="W174" s="143">
        <f t="shared" si="66"/>
        <v>0</v>
      </c>
      <c r="X174" s="143">
        <f t="shared" si="66"/>
        <v>0</v>
      </c>
      <c r="Y174" s="143">
        <f t="shared" si="66"/>
        <v>0</v>
      </c>
      <c r="Z174" s="143">
        <f t="shared" ref="Z174:AO182" si="67">INDEX(Z$49:Z$52,MATCH($I$173,$B$49:$B$52,0),1)*INDEX(Z$81:Z$89,MATCH($B174,$B$81:$B$89,0))*INDEX(Z$105:Z$113,MATCH($B174,$B$105:$B$113,0))/1000</f>
        <v>0</v>
      </c>
      <c r="AA174" s="143">
        <f t="shared" si="67"/>
        <v>0</v>
      </c>
      <c r="AB174" s="143">
        <f t="shared" si="67"/>
        <v>0</v>
      </c>
      <c r="AC174" s="143">
        <f t="shared" si="67"/>
        <v>0</v>
      </c>
      <c r="AD174" s="143">
        <f t="shared" si="67"/>
        <v>0</v>
      </c>
      <c r="AE174" s="143">
        <f t="shared" si="67"/>
        <v>0</v>
      </c>
      <c r="AF174" s="143">
        <f t="shared" si="67"/>
        <v>0</v>
      </c>
      <c r="AG174" s="143">
        <f t="shared" si="67"/>
        <v>0</v>
      </c>
      <c r="AH174" s="143">
        <f t="shared" si="67"/>
        <v>0</v>
      </c>
      <c r="AI174" s="143">
        <f t="shared" si="67"/>
        <v>0</v>
      </c>
      <c r="AJ174" s="143">
        <f t="shared" si="67"/>
        <v>0</v>
      </c>
      <c r="AK174" s="143">
        <f t="shared" si="67"/>
        <v>0</v>
      </c>
      <c r="AL174" s="143">
        <f t="shared" si="67"/>
        <v>0</v>
      </c>
      <c r="AM174" s="143">
        <f t="shared" si="67"/>
        <v>0</v>
      </c>
      <c r="AN174" s="143">
        <f t="shared" si="67"/>
        <v>0</v>
      </c>
      <c r="AO174" s="143">
        <f t="shared" si="67"/>
        <v>0</v>
      </c>
      <c r="AP174" s="143">
        <f t="shared" ref="AN174:AV182" si="68">INDEX(AP$49:AP$52,MATCH($I$173,$B$49:$B$52,0),1)*INDEX(AP$81:AP$89,MATCH($B174,$B$81:$B$89,0))*INDEX(AP$105:AP$113,MATCH($B174,$B$105:$B$113,0))/1000</f>
        <v>0</v>
      </c>
      <c r="AQ174" s="143">
        <f t="shared" si="68"/>
        <v>0</v>
      </c>
      <c r="AR174" s="143">
        <f t="shared" si="68"/>
        <v>0</v>
      </c>
      <c r="AS174" s="143">
        <f t="shared" si="68"/>
        <v>0</v>
      </c>
      <c r="AT174" s="143">
        <f t="shared" si="68"/>
        <v>0</v>
      </c>
      <c r="AU174" s="143">
        <f t="shared" si="68"/>
        <v>0</v>
      </c>
      <c r="AV174" s="143">
        <f t="shared" si="68"/>
        <v>0</v>
      </c>
    </row>
    <row r="175" spans="1:48">
      <c r="A175" t="s">
        <v>16</v>
      </c>
      <c r="B175" s="75" t="str">
        <f t="shared" si="64"/>
        <v>CNH</v>
      </c>
      <c r="C175" s="75" t="str">
        <f t="shared" si="65"/>
        <v>Commercial - Space Heating</v>
      </c>
      <c r="E175" s="94"/>
      <c r="F175" s="94"/>
      <c r="I175" s="141"/>
      <c r="J175" s="143">
        <f t="shared" si="66"/>
        <v>0</v>
      </c>
      <c r="K175" s="143">
        <f t="shared" si="66"/>
        <v>0</v>
      </c>
      <c r="L175" s="143">
        <f t="shared" si="66"/>
        <v>0</v>
      </c>
      <c r="M175" s="143">
        <f t="shared" si="66"/>
        <v>0</v>
      </c>
      <c r="N175" s="143">
        <f t="shared" si="66"/>
        <v>0</v>
      </c>
      <c r="O175" s="143">
        <f t="shared" si="66"/>
        <v>0</v>
      </c>
      <c r="P175" s="143">
        <f t="shared" si="66"/>
        <v>0</v>
      </c>
      <c r="Q175" s="143">
        <f t="shared" si="66"/>
        <v>0</v>
      </c>
      <c r="R175" s="143">
        <f t="shared" si="66"/>
        <v>0</v>
      </c>
      <c r="S175" s="143">
        <f t="shared" si="66"/>
        <v>0</v>
      </c>
      <c r="T175" s="143">
        <f t="shared" si="66"/>
        <v>0</v>
      </c>
      <c r="U175" s="143">
        <f t="shared" si="66"/>
        <v>0</v>
      </c>
      <c r="V175" s="143">
        <f t="shared" si="66"/>
        <v>0</v>
      </c>
      <c r="W175" s="143">
        <f t="shared" si="66"/>
        <v>0</v>
      </c>
      <c r="X175" s="143">
        <f t="shared" si="66"/>
        <v>0</v>
      </c>
      <c r="Y175" s="143">
        <f t="shared" si="66"/>
        <v>0</v>
      </c>
      <c r="Z175" s="143">
        <f t="shared" si="67"/>
        <v>0</v>
      </c>
      <c r="AA175" s="143">
        <f t="shared" si="67"/>
        <v>0</v>
      </c>
      <c r="AB175" s="143">
        <f t="shared" si="67"/>
        <v>0</v>
      </c>
      <c r="AC175" s="143">
        <f t="shared" si="67"/>
        <v>0</v>
      </c>
      <c r="AD175" s="143">
        <f t="shared" si="67"/>
        <v>0</v>
      </c>
      <c r="AE175" s="143">
        <f t="shared" si="67"/>
        <v>0</v>
      </c>
      <c r="AF175" s="143">
        <f t="shared" si="67"/>
        <v>0</v>
      </c>
      <c r="AG175" s="143">
        <f t="shared" si="67"/>
        <v>0</v>
      </c>
      <c r="AH175" s="143">
        <f t="shared" si="67"/>
        <v>0</v>
      </c>
      <c r="AI175" s="143">
        <f t="shared" si="67"/>
        <v>0</v>
      </c>
      <c r="AJ175" s="143">
        <f t="shared" si="67"/>
        <v>0</v>
      </c>
      <c r="AK175" s="143">
        <f t="shared" si="67"/>
        <v>0</v>
      </c>
      <c r="AL175" s="143">
        <f t="shared" si="67"/>
        <v>0</v>
      </c>
      <c r="AM175" s="143">
        <f t="shared" si="67"/>
        <v>0</v>
      </c>
      <c r="AN175" s="143">
        <f t="shared" si="68"/>
        <v>0</v>
      </c>
      <c r="AO175" s="143">
        <f t="shared" si="68"/>
        <v>0</v>
      </c>
      <c r="AP175" s="143">
        <f t="shared" si="68"/>
        <v>0</v>
      </c>
      <c r="AQ175" s="143">
        <f t="shared" si="68"/>
        <v>0</v>
      </c>
      <c r="AR175" s="143">
        <f t="shared" si="68"/>
        <v>0</v>
      </c>
      <c r="AS175" s="143">
        <f t="shared" si="68"/>
        <v>0</v>
      </c>
      <c r="AT175" s="143">
        <f t="shared" si="68"/>
        <v>0</v>
      </c>
      <c r="AU175" s="143">
        <f t="shared" si="68"/>
        <v>0</v>
      </c>
      <c r="AV175" s="143">
        <f t="shared" si="68"/>
        <v>0</v>
      </c>
    </row>
    <row r="176" spans="1:48">
      <c r="A176" t="s">
        <v>16</v>
      </c>
      <c r="B176" s="75" t="str">
        <f t="shared" si="64"/>
        <v>CNK</v>
      </c>
      <c r="C176" s="75" t="str">
        <f t="shared" si="65"/>
        <v>Commercial - Cooking</v>
      </c>
      <c r="E176" s="94"/>
      <c r="F176" s="94"/>
      <c r="I176" s="141"/>
      <c r="J176" s="143">
        <f t="shared" si="66"/>
        <v>0</v>
      </c>
      <c r="K176" s="143">
        <f t="shared" si="66"/>
        <v>0</v>
      </c>
      <c r="L176" s="143">
        <f t="shared" si="66"/>
        <v>0</v>
      </c>
      <c r="M176" s="143">
        <f t="shared" si="66"/>
        <v>0</v>
      </c>
      <c r="N176" s="143">
        <f t="shared" si="66"/>
        <v>0</v>
      </c>
      <c r="O176" s="143">
        <f t="shared" si="66"/>
        <v>0</v>
      </c>
      <c r="P176" s="143">
        <f t="shared" si="66"/>
        <v>0</v>
      </c>
      <c r="Q176" s="143">
        <f t="shared" si="66"/>
        <v>0</v>
      </c>
      <c r="R176" s="143">
        <f t="shared" si="66"/>
        <v>0</v>
      </c>
      <c r="S176" s="143">
        <f t="shared" si="66"/>
        <v>0</v>
      </c>
      <c r="T176" s="143">
        <f t="shared" si="66"/>
        <v>0</v>
      </c>
      <c r="U176" s="143">
        <f t="shared" si="66"/>
        <v>0</v>
      </c>
      <c r="V176" s="143">
        <f t="shared" si="66"/>
        <v>0</v>
      </c>
      <c r="W176" s="143">
        <f t="shared" si="66"/>
        <v>0</v>
      </c>
      <c r="X176" s="143">
        <f t="shared" si="66"/>
        <v>0</v>
      </c>
      <c r="Y176" s="143">
        <f t="shared" si="66"/>
        <v>0</v>
      </c>
      <c r="Z176" s="143">
        <f t="shared" si="67"/>
        <v>0</v>
      </c>
      <c r="AA176" s="143">
        <f t="shared" si="67"/>
        <v>0</v>
      </c>
      <c r="AB176" s="143">
        <f t="shared" si="67"/>
        <v>0</v>
      </c>
      <c r="AC176" s="143">
        <f t="shared" si="67"/>
        <v>0</v>
      </c>
      <c r="AD176" s="143">
        <f t="shared" si="67"/>
        <v>0</v>
      </c>
      <c r="AE176" s="143">
        <f t="shared" si="67"/>
        <v>0</v>
      </c>
      <c r="AF176" s="143">
        <f t="shared" si="67"/>
        <v>0</v>
      </c>
      <c r="AG176" s="143">
        <f t="shared" si="67"/>
        <v>0</v>
      </c>
      <c r="AH176" s="143">
        <f t="shared" si="67"/>
        <v>0</v>
      </c>
      <c r="AI176" s="143">
        <f t="shared" si="67"/>
        <v>0</v>
      </c>
      <c r="AJ176" s="143">
        <f t="shared" si="67"/>
        <v>0</v>
      </c>
      <c r="AK176" s="143">
        <f t="shared" si="67"/>
        <v>0</v>
      </c>
      <c r="AL176" s="143">
        <f t="shared" si="67"/>
        <v>0</v>
      </c>
      <c r="AM176" s="143">
        <f t="shared" si="67"/>
        <v>0</v>
      </c>
      <c r="AN176" s="143">
        <f t="shared" si="68"/>
        <v>0</v>
      </c>
      <c r="AO176" s="143">
        <f t="shared" si="68"/>
        <v>0</v>
      </c>
      <c r="AP176" s="143">
        <f t="shared" si="68"/>
        <v>0</v>
      </c>
      <c r="AQ176" s="143">
        <f t="shared" si="68"/>
        <v>0</v>
      </c>
      <c r="AR176" s="143">
        <f t="shared" si="68"/>
        <v>0</v>
      </c>
      <c r="AS176" s="143">
        <f t="shared" si="68"/>
        <v>0</v>
      </c>
      <c r="AT176" s="143">
        <f t="shared" si="68"/>
        <v>0</v>
      </c>
      <c r="AU176" s="143">
        <f t="shared" si="68"/>
        <v>0</v>
      </c>
      <c r="AV176" s="143">
        <f t="shared" si="68"/>
        <v>0</v>
      </c>
    </row>
    <row r="177" spans="1:48">
      <c r="A177" t="s">
        <v>16</v>
      </c>
      <c r="B177" s="75" t="str">
        <f t="shared" si="64"/>
        <v>CNL</v>
      </c>
      <c r="C177" s="75" t="str">
        <f t="shared" si="65"/>
        <v>Commercial - Lighting</v>
      </c>
      <c r="E177" s="94"/>
      <c r="F177" s="94"/>
      <c r="I177" s="141"/>
      <c r="J177" s="143">
        <f t="shared" si="66"/>
        <v>0</v>
      </c>
      <c r="K177" s="143">
        <f t="shared" si="66"/>
        <v>0</v>
      </c>
      <c r="L177" s="143">
        <f t="shared" si="66"/>
        <v>0</v>
      </c>
      <c r="M177" s="143">
        <f t="shared" si="66"/>
        <v>0</v>
      </c>
      <c r="N177" s="143">
        <f t="shared" si="66"/>
        <v>0</v>
      </c>
      <c r="O177" s="143">
        <f t="shared" si="66"/>
        <v>0</v>
      </c>
      <c r="P177" s="143">
        <f t="shared" si="66"/>
        <v>0</v>
      </c>
      <c r="Q177" s="143">
        <f t="shared" si="66"/>
        <v>0</v>
      </c>
      <c r="R177" s="143">
        <f t="shared" si="66"/>
        <v>0</v>
      </c>
      <c r="S177" s="143">
        <f t="shared" si="66"/>
        <v>0</v>
      </c>
      <c r="T177" s="143">
        <f t="shared" si="66"/>
        <v>0</v>
      </c>
      <c r="U177" s="143">
        <f t="shared" si="66"/>
        <v>0</v>
      </c>
      <c r="V177" s="143">
        <f t="shared" si="66"/>
        <v>0</v>
      </c>
      <c r="W177" s="143">
        <f t="shared" si="66"/>
        <v>0</v>
      </c>
      <c r="X177" s="143">
        <f t="shared" si="66"/>
        <v>0</v>
      </c>
      <c r="Y177" s="143">
        <f t="shared" si="66"/>
        <v>0</v>
      </c>
      <c r="Z177" s="143">
        <f t="shared" si="67"/>
        <v>0</v>
      </c>
      <c r="AA177" s="143">
        <f t="shared" si="67"/>
        <v>0</v>
      </c>
      <c r="AB177" s="143">
        <f t="shared" si="67"/>
        <v>0</v>
      </c>
      <c r="AC177" s="143">
        <f t="shared" si="67"/>
        <v>0</v>
      </c>
      <c r="AD177" s="143">
        <f t="shared" si="67"/>
        <v>0</v>
      </c>
      <c r="AE177" s="143">
        <f t="shared" si="67"/>
        <v>0</v>
      </c>
      <c r="AF177" s="143">
        <f t="shared" si="67"/>
        <v>0</v>
      </c>
      <c r="AG177" s="143">
        <f t="shared" si="67"/>
        <v>0</v>
      </c>
      <c r="AH177" s="143">
        <f t="shared" si="67"/>
        <v>0</v>
      </c>
      <c r="AI177" s="143">
        <f t="shared" si="67"/>
        <v>0</v>
      </c>
      <c r="AJ177" s="143">
        <f t="shared" si="67"/>
        <v>0</v>
      </c>
      <c r="AK177" s="143">
        <f t="shared" si="67"/>
        <v>0</v>
      </c>
      <c r="AL177" s="143">
        <f t="shared" si="67"/>
        <v>0</v>
      </c>
      <c r="AM177" s="143">
        <f t="shared" si="67"/>
        <v>0</v>
      </c>
      <c r="AN177" s="143">
        <f t="shared" si="68"/>
        <v>0</v>
      </c>
      <c r="AO177" s="143">
        <f t="shared" si="68"/>
        <v>0</v>
      </c>
      <c r="AP177" s="143">
        <f t="shared" si="68"/>
        <v>0</v>
      </c>
      <c r="AQ177" s="143">
        <f t="shared" si="68"/>
        <v>0</v>
      </c>
      <c r="AR177" s="143">
        <f t="shared" si="68"/>
        <v>0</v>
      </c>
      <c r="AS177" s="143">
        <f t="shared" si="68"/>
        <v>0</v>
      </c>
      <c r="AT177" s="143">
        <f t="shared" si="68"/>
        <v>0</v>
      </c>
      <c r="AU177" s="143">
        <f t="shared" si="68"/>
        <v>0</v>
      </c>
      <c r="AV177" s="143">
        <f t="shared" si="68"/>
        <v>0</v>
      </c>
    </row>
    <row r="178" spans="1:48">
      <c r="A178" t="s">
        <v>16</v>
      </c>
      <c r="B178" s="75" t="str">
        <f t="shared" si="64"/>
        <v>CNR</v>
      </c>
      <c r="C178" s="75" t="str">
        <f t="shared" si="65"/>
        <v>Commercial - Refrigeration</v>
      </c>
      <c r="E178" s="94"/>
      <c r="F178" s="94"/>
      <c r="I178" s="141"/>
      <c r="J178" s="143">
        <f t="shared" si="66"/>
        <v>0</v>
      </c>
      <c r="K178" s="143">
        <f t="shared" si="66"/>
        <v>0</v>
      </c>
      <c r="L178" s="143">
        <f t="shared" si="66"/>
        <v>0</v>
      </c>
      <c r="M178" s="143">
        <f t="shared" si="66"/>
        <v>0</v>
      </c>
      <c r="N178" s="143">
        <f t="shared" si="66"/>
        <v>0</v>
      </c>
      <c r="O178" s="143">
        <f t="shared" si="66"/>
        <v>0</v>
      </c>
      <c r="P178" s="143">
        <f t="shared" si="66"/>
        <v>0</v>
      </c>
      <c r="Q178" s="143">
        <f t="shared" si="66"/>
        <v>0</v>
      </c>
      <c r="R178" s="143">
        <f t="shared" si="66"/>
        <v>0</v>
      </c>
      <c r="S178" s="143">
        <f t="shared" si="66"/>
        <v>0</v>
      </c>
      <c r="T178" s="143">
        <f t="shared" si="66"/>
        <v>0</v>
      </c>
      <c r="U178" s="143">
        <f t="shared" si="66"/>
        <v>0</v>
      </c>
      <c r="V178" s="143">
        <f t="shared" si="66"/>
        <v>0</v>
      </c>
      <c r="W178" s="143">
        <f t="shared" si="66"/>
        <v>0</v>
      </c>
      <c r="X178" s="143">
        <f t="shared" si="66"/>
        <v>0</v>
      </c>
      <c r="Y178" s="143">
        <f t="shared" si="66"/>
        <v>0</v>
      </c>
      <c r="Z178" s="143">
        <f t="shared" si="67"/>
        <v>0</v>
      </c>
      <c r="AA178" s="143">
        <f t="shared" si="67"/>
        <v>0</v>
      </c>
      <c r="AB178" s="143">
        <f t="shared" si="67"/>
        <v>0</v>
      </c>
      <c r="AC178" s="143">
        <f t="shared" si="67"/>
        <v>0</v>
      </c>
      <c r="AD178" s="143">
        <f t="shared" si="67"/>
        <v>0</v>
      </c>
      <c r="AE178" s="143">
        <f t="shared" si="67"/>
        <v>0</v>
      </c>
      <c r="AF178" s="143">
        <f t="shared" si="67"/>
        <v>0</v>
      </c>
      <c r="AG178" s="143">
        <f t="shared" si="67"/>
        <v>0</v>
      </c>
      <c r="AH178" s="143">
        <f t="shared" si="67"/>
        <v>0</v>
      </c>
      <c r="AI178" s="143">
        <f t="shared" si="67"/>
        <v>0</v>
      </c>
      <c r="AJ178" s="143">
        <f t="shared" si="67"/>
        <v>0</v>
      </c>
      <c r="AK178" s="143">
        <f t="shared" si="67"/>
        <v>0</v>
      </c>
      <c r="AL178" s="143">
        <f t="shared" si="67"/>
        <v>0</v>
      </c>
      <c r="AM178" s="143">
        <f t="shared" si="67"/>
        <v>0</v>
      </c>
      <c r="AN178" s="143">
        <f t="shared" si="68"/>
        <v>0</v>
      </c>
      <c r="AO178" s="143">
        <f t="shared" si="68"/>
        <v>0</v>
      </c>
      <c r="AP178" s="143">
        <f t="shared" si="68"/>
        <v>0</v>
      </c>
      <c r="AQ178" s="143">
        <f t="shared" si="68"/>
        <v>0</v>
      </c>
      <c r="AR178" s="143">
        <f t="shared" si="68"/>
        <v>0</v>
      </c>
      <c r="AS178" s="143">
        <f t="shared" si="68"/>
        <v>0</v>
      </c>
      <c r="AT178" s="143">
        <f t="shared" si="68"/>
        <v>0</v>
      </c>
      <c r="AU178" s="143">
        <f t="shared" si="68"/>
        <v>0</v>
      </c>
      <c r="AV178" s="143">
        <f t="shared" si="68"/>
        <v>0</v>
      </c>
    </row>
    <row r="179" spans="1:48">
      <c r="A179" t="s">
        <v>16</v>
      </c>
      <c r="B179" s="75" t="str">
        <f t="shared" si="64"/>
        <v>CNW</v>
      </c>
      <c r="C179" s="75" t="str">
        <f t="shared" si="65"/>
        <v>Commercial - Water Heating</v>
      </c>
      <c r="E179" s="94"/>
      <c r="F179" s="94"/>
      <c r="I179" s="141"/>
      <c r="J179" s="143">
        <f t="shared" si="66"/>
        <v>0</v>
      </c>
      <c r="K179" s="143">
        <f t="shared" si="66"/>
        <v>0</v>
      </c>
      <c r="L179" s="143">
        <f t="shared" si="66"/>
        <v>0</v>
      </c>
      <c r="M179" s="143">
        <f t="shared" si="66"/>
        <v>0</v>
      </c>
      <c r="N179" s="143">
        <f t="shared" si="66"/>
        <v>0</v>
      </c>
      <c r="O179" s="143">
        <f t="shared" si="66"/>
        <v>0</v>
      </c>
      <c r="P179" s="143">
        <f t="shared" si="66"/>
        <v>0</v>
      </c>
      <c r="Q179" s="143">
        <f t="shared" si="66"/>
        <v>0</v>
      </c>
      <c r="R179" s="143">
        <f t="shared" si="66"/>
        <v>0</v>
      </c>
      <c r="S179" s="143">
        <f t="shared" si="66"/>
        <v>0</v>
      </c>
      <c r="T179" s="143">
        <f t="shared" si="66"/>
        <v>0</v>
      </c>
      <c r="U179" s="143">
        <f t="shared" si="66"/>
        <v>0</v>
      </c>
      <c r="V179" s="143">
        <f t="shared" si="66"/>
        <v>0</v>
      </c>
      <c r="W179" s="143">
        <f t="shared" si="66"/>
        <v>0</v>
      </c>
      <c r="X179" s="143">
        <f t="shared" si="66"/>
        <v>0</v>
      </c>
      <c r="Y179" s="143">
        <f t="shared" si="66"/>
        <v>0</v>
      </c>
      <c r="Z179" s="143">
        <f t="shared" si="67"/>
        <v>0</v>
      </c>
      <c r="AA179" s="143">
        <f t="shared" si="67"/>
        <v>0</v>
      </c>
      <c r="AB179" s="143">
        <f t="shared" si="67"/>
        <v>0</v>
      </c>
      <c r="AC179" s="143">
        <f t="shared" si="67"/>
        <v>0</v>
      </c>
      <c r="AD179" s="143">
        <f t="shared" si="67"/>
        <v>0</v>
      </c>
      <c r="AE179" s="143">
        <f t="shared" si="67"/>
        <v>0</v>
      </c>
      <c r="AF179" s="143">
        <f t="shared" si="67"/>
        <v>0</v>
      </c>
      <c r="AG179" s="143">
        <f t="shared" si="67"/>
        <v>0</v>
      </c>
      <c r="AH179" s="143">
        <f t="shared" si="67"/>
        <v>0</v>
      </c>
      <c r="AI179" s="143">
        <f t="shared" si="67"/>
        <v>0</v>
      </c>
      <c r="AJ179" s="143">
        <f t="shared" si="67"/>
        <v>0</v>
      </c>
      <c r="AK179" s="143">
        <f t="shared" si="67"/>
        <v>0</v>
      </c>
      <c r="AL179" s="143">
        <f t="shared" si="67"/>
        <v>0</v>
      </c>
      <c r="AM179" s="143">
        <f t="shared" si="67"/>
        <v>0</v>
      </c>
      <c r="AN179" s="143">
        <f t="shared" si="68"/>
        <v>0</v>
      </c>
      <c r="AO179" s="143">
        <f t="shared" si="68"/>
        <v>0</v>
      </c>
      <c r="AP179" s="143">
        <f t="shared" si="68"/>
        <v>0</v>
      </c>
      <c r="AQ179" s="143">
        <f t="shared" si="68"/>
        <v>0</v>
      </c>
      <c r="AR179" s="143">
        <f t="shared" si="68"/>
        <v>0</v>
      </c>
      <c r="AS179" s="143">
        <f t="shared" si="68"/>
        <v>0</v>
      </c>
      <c r="AT179" s="143">
        <f t="shared" si="68"/>
        <v>0</v>
      </c>
      <c r="AU179" s="143">
        <f t="shared" si="68"/>
        <v>0</v>
      </c>
      <c r="AV179" s="143">
        <f t="shared" si="68"/>
        <v>0</v>
      </c>
    </row>
    <row r="180" spans="1:48">
      <c r="A180" t="s">
        <v>16</v>
      </c>
      <c r="B180" s="75" t="str">
        <f t="shared" si="64"/>
        <v>CNG</v>
      </c>
      <c r="C180" s="75" t="str">
        <f t="shared" si="65"/>
        <v>Commercial - Public lights</v>
      </c>
      <c r="E180" s="94"/>
      <c r="F180" s="94"/>
      <c r="I180" s="141"/>
      <c r="J180" s="143">
        <f t="shared" si="66"/>
        <v>0</v>
      </c>
      <c r="K180" s="143">
        <f t="shared" si="66"/>
        <v>0</v>
      </c>
      <c r="L180" s="143">
        <f t="shared" si="66"/>
        <v>0</v>
      </c>
      <c r="M180" s="143">
        <f t="shared" si="66"/>
        <v>0</v>
      </c>
      <c r="N180" s="143">
        <f t="shared" si="66"/>
        <v>0</v>
      </c>
      <c r="O180" s="143">
        <f t="shared" si="66"/>
        <v>0</v>
      </c>
      <c r="P180" s="143">
        <f t="shared" si="66"/>
        <v>0</v>
      </c>
      <c r="Q180" s="143">
        <f t="shared" si="66"/>
        <v>0</v>
      </c>
      <c r="R180" s="143">
        <f t="shared" si="66"/>
        <v>0</v>
      </c>
      <c r="S180" s="143">
        <f t="shared" si="66"/>
        <v>0</v>
      </c>
      <c r="T180" s="143">
        <f t="shared" si="66"/>
        <v>0</v>
      </c>
      <c r="U180" s="143">
        <f t="shared" si="66"/>
        <v>0</v>
      </c>
      <c r="V180" s="143">
        <f t="shared" si="66"/>
        <v>0</v>
      </c>
      <c r="W180" s="143">
        <f t="shared" si="66"/>
        <v>0</v>
      </c>
      <c r="X180" s="143">
        <f t="shared" si="66"/>
        <v>0</v>
      </c>
      <c r="Y180" s="143">
        <f t="shared" si="66"/>
        <v>0</v>
      </c>
      <c r="Z180" s="143">
        <f t="shared" si="67"/>
        <v>0</v>
      </c>
      <c r="AA180" s="143">
        <f t="shared" si="67"/>
        <v>0</v>
      </c>
      <c r="AB180" s="143">
        <f t="shared" si="67"/>
        <v>0</v>
      </c>
      <c r="AC180" s="143">
        <f t="shared" si="67"/>
        <v>0</v>
      </c>
      <c r="AD180" s="143">
        <f t="shared" si="67"/>
        <v>0</v>
      </c>
      <c r="AE180" s="143">
        <f t="shared" si="67"/>
        <v>0</v>
      </c>
      <c r="AF180" s="143">
        <f t="shared" si="67"/>
        <v>0</v>
      </c>
      <c r="AG180" s="143">
        <f t="shared" si="67"/>
        <v>0</v>
      </c>
      <c r="AH180" s="143">
        <f t="shared" si="67"/>
        <v>0</v>
      </c>
      <c r="AI180" s="143">
        <f t="shared" si="67"/>
        <v>0</v>
      </c>
      <c r="AJ180" s="143">
        <f t="shared" si="67"/>
        <v>0</v>
      </c>
      <c r="AK180" s="143">
        <f t="shared" si="67"/>
        <v>0</v>
      </c>
      <c r="AL180" s="143">
        <f t="shared" si="67"/>
        <v>0</v>
      </c>
      <c r="AM180" s="143">
        <f t="shared" si="67"/>
        <v>0</v>
      </c>
      <c r="AN180" s="143">
        <f t="shared" si="68"/>
        <v>0</v>
      </c>
      <c r="AO180" s="143">
        <f t="shared" si="68"/>
        <v>0</v>
      </c>
      <c r="AP180" s="143">
        <f t="shared" si="68"/>
        <v>0</v>
      </c>
      <c r="AQ180" s="143">
        <f t="shared" si="68"/>
        <v>0</v>
      </c>
      <c r="AR180" s="143">
        <f t="shared" si="68"/>
        <v>0</v>
      </c>
      <c r="AS180" s="143">
        <f t="shared" si="68"/>
        <v>0</v>
      </c>
      <c r="AT180" s="143">
        <f t="shared" si="68"/>
        <v>0</v>
      </c>
      <c r="AU180" s="143">
        <f t="shared" si="68"/>
        <v>0</v>
      </c>
      <c r="AV180" s="143">
        <f t="shared" si="68"/>
        <v>0</v>
      </c>
    </row>
    <row r="181" spans="1:48">
      <c r="A181" t="s">
        <v>16</v>
      </c>
      <c r="B181" s="75" t="str">
        <f t="shared" si="64"/>
        <v>CNT</v>
      </c>
      <c r="C181" s="75" t="str">
        <f t="shared" si="65"/>
        <v>Commercial - Public Water</v>
      </c>
      <c r="E181" s="94"/>
      <c r="F181" s="94"/>
      <c r="I181" s="141"/>
      <c r="J181" s="143">
        <f t="shared" si="66"/>
        <v>0</v>
      </c>
      <c r="K181" s="143">
        <f t="shared" si="66"/>
        <v>0</v>
      </c>
      <c r="L181" s="143">
        <f t="shared" si="66"/>
        <v>0</v>
      </c>
      <c r="M181" s="143">
        <f t="shared" si="66"/>
        <v>0</v>
      </c>
      <c r="N181" s="143">
        <f t="shared" si="66"/>
        <v>0</v>
      </c>
      <c r="O181" s="143">
        <f t="shared" si="66"/>
        <v>0</v>
      </c>
      <c r="P181" s="143">
        <f t="shared" si="66"/>
        <v>0</v>
      </c>
      <c r="Q181" s="143">
        <f t="shared" si="66"/>
        <v>0</v>
      </c>
      <c r="R181" s="143">
        <f t="shared" si="66"/>
        <v>0</v>
      </c>
      <c r="S181" s="143">
        <f t="shared" si="66"/>
        <v>0</v>
      </c>
      <c r="T181" s="143">
        <f t="shared" si="66"/>
        <v>0</v>
      </c>
      <c r="U181" s="143">
        <f t="shared" si="66"/>
        <v>0</v>
      </c>
      <c r="V181" s="143">
        <f t="shared" si="66"/>
        <v>0</v>
      </c>
      <c r="W181" s="143">
        <f t="shared" si="66"/>
        <v>0</v>
      </c>
      <c r="X181" s="143">
        <f t="shared" si="66"/>
        <v>0</v>
      </c>
      <c r="Y181" s="143">
        <f t="shared" si="66"/>
        <v>0</v>
      </c>
      <c r="Z181" s="143">
        <f t="shared" si="67"/>
        <v>0</v>
      </c>
      <c r="AA181" s="143">
        <f t="shared" si="67"/>
        <v>0</v>
      </c>
      <c r="AB181" s="143">
        <f t="shared" si="67"/>
        <v>0</v>
      </c>
      <c r="AC181" s="143">
        <f t="shared" si="67"/>
        <v>0</v>
      </c>
      <c r="AD181" s="143">
        <f t="shared" si="67"/>
        <v>0</v>
      </c>
      <c r="AE181" s="143">
        <f t="shared" si="67"/>
        <v>0</v>
      </c>
      <c r="AF181" s="143">
        <f t="shared" si="67"/>
        <v>0</v>
      </c>
      <c r="AG181" s="143">
        <f t="shared" si="67"/>
        <v>0</v>
      </c>
      <c r="AH181" s="143">
        <f t="shared" si="67"/>
        <v>0</v>
      </c>
      <c r="AI181" s="143">
        <f t="shared" si="67"/>
        <v>0</v>
      </c>
      <c r="AJ181" s="143">
        <f t="shared" si="67"/>
        <v>0</v>
      </c>
      <c r="AK181" s="143">
        <f t="shared" si="67"/>
        <v>0</v>
      </c>
      <c r="AL181" s="143">
        <f t="shared" si="67"/>
        <v>0</v>
      </c>
      <c r="AM181" s="143">
        <f t="shared" si="67"/>
        <v>0</v>
      </c>
      <c r="AN181" s="143">
        <f t="shared" si="68"/>
        <v>0</v>
      </c>
      <c r="AO181" s="143">
        <f t="shared" si="68"/>
        <v>0</v>
      </c>
      <c r="AP181" s="143">
        <f t="shared" si="68"/>
        <v>0</v>
      </c>
      <c r="AQ181" s="143">
        <f t="shared" si="68"/>
        <v>0</v>
      </c>
      <c r="AR181" s="143">
        <f t="shared" si="68"/>
        <v>0</v>
      </c>
      <c r="AS181" s="143">
        <f t="shared" si="68"/>
        <v>0</v>
      </c>
      <c r="AT181" s="143">
        <f t="shared" si="68"/>
        <v>0</v>
      </c>
      <c r="AU181" s="143">
        <f t="shared" si="68"/>
        <v>0</v>
      </c>
      <c r="AV181" s="143">
        <f t="shared" si="68"/>
        <v>0</v>
      </c>
    </row>
    <row r="182" spans="1:48">
      <c r="A182" t="s">
        <v>16</v>
      </c>
      <c r="B182" s="75" t="str">
        <f t="shared" si="64"/>
        <v>CNO</v>
      </c>
      <c r="C182" s="75" t="str">
        <f t="shared" si="65"/>
        <v>Commercial - Other</v>
      </c>
      <c r="E182" s="94"/>
      <c r="F182" s="94"/>
      <c r="I182" s="141"/>
      <c r="J182" s="143">
        <f t="shared" si="66"/>
        <v>0</v>
      </c>
      <c r="K182" s="143">
        <f t="shared" si="66"/>
        <v>0</v>
      </c>
      <c r="L182" s="143">
        <f t="shared" si="66"/>
        <v>0</v>
      </c>
      <c r="M182" s="143">
        <f t="shared" si="66"/>
        <v>0</v>
      </c>
      <c r="N182" s="143">
        <f t="shared" si="66"/>
        <v>0</v>
      </c>
      <c r="O182" s="143">
        <f t="shared" si="66"/>
        <v>0</v>
      </c>
      <c r="P182" s="143">
        <f t="shared" si="66"/>
        <v>0</v>
      </c>
      <c r="Q182" s="143">
        <f t="shared" si="66"/>
        <v>0</v>
      </c>
      <c r="R182" s="143">
        <f t="shared" si="66"/>
        <v>0</v>
      </c>
      <c r="S182" s="143">
        <f t="shared" si="66"/>
        <v>0</v>
      </c>
      <c r="T182" s="143">
        <f t="shared" si="66"/>
        <v>0</v>
      </c>
      <c r="U182" s="143">
        <f t="shared" si="66"/>
        <v>0</v>
      </c>
      <c r="V182" s="143">
        <f t="shared" si="66"/>
        <v>0</v>
      </c>
      <c r="W182" s="143">
        <f t="shared" si="66"/>
        <v>0</v>
      </c>
      <c r="X182" s="143">
        <f t="shared" si="66"/>
        <v>0</v>
      </c>
      <c r="Y182" s="143">
        <f t="shared" si="66"/>
        <v>0</v>
      </c>
      <c r="Z182" s="143">
        <f t="shared" si="67"/>
        <v>0</v>
      </c>
      <c r="AA182" s="143">
        <f t="shared" si="67"/>
        <v>0</v>
      </c>
      <c r="AB182" s="143">
        <f t="shared" si="67"/>
        <v>0</v>
      </c>
      <c r="AC182" s="143">
        <f t="shared" si="67"/>
        <v>0</v>
      </c>
      <c r="AD182" s="143">
        <f t="shared" si="67"/>
        <v>0</v>
      </c>
      <c r="AE182" s="143">
        <f t="shared" si="67"/>
        <v>0</v>
      </c>
      <c r="AF182" s="143">
        <f t="shared" si="67"/>
        <v>0</v>
      </c>
      <c r="AG182" s="143">
        <f t="shared" si="67"/>
        <v>0</v>
      </c>
      <c r="AH182" s="143">
        <f t="shared" si="67"/>
        <v>0</v>
      </c>
      <c r="AI182" s="143">
        <f t="shared" si="67"/>
        <v>0</v>
      </c>
      <c r="AJ182" s="143">
        <f t="shared" si="67"/>
        <v>0</v>
      </c>
      <c r="AK182" s="143">
        <f t="shared" si="67"/>
        <v>0</v>
      </c>
      <c r="AL182" s="143">
        <f t="shared" si="67"/>
        <v>0</v>
      </c>
      <c r="AM182" s="143">
        <f t="shared" si="67"/>
        <v>0</v>
      </c>
      <c r="AN182" s="143">
        <f t="shared" si="68"/>
        <v>0</v>
      </c>
      <c r="AO182" s="143">
        <f t="shared" si="68"/>
        <v>0</v>
      </c>
      <c r="AP182" s="143">
        <f t="shared" si="68"/>
        <v>0</v>
      </c>
      <c r="AQ182" s="143">
        <f t="shared" si="68"/>
        <v>0</v>
      </c>
      <c r="AR182" s="143">
        <f t="shared" si="68"/>
        <v>0</v>
      </c>
      <c r="AS182" s="143">
        <f t="shared" si="68"/>
        <v>0</v>
      </c>
      <c r="AT182" s="143">
        <f t="shared" si="68"/>
        <v>0</v>
      </c>
      <c r="AU182" s="143">
        <f t="shared" si="68"/>
        <v>0</v>
      </c>
      <c r="AV182" s="143">
        <f t="shared" si="68"/>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69">B174</f>
        <v>CNC</v>
      </c>
      <c r="C186" s="75" t="str">
        <f t="shared" si="69"/>
        <v>Commercial - Cooling</v>
      </c>
      <c r="E186" s="94"/>
      <c r="F186" s="94"/>
      <c r="I186" s="141"/>
      <c r="J186" s="143">
        <f t="shared" ref="J186:Y194" si="70">INDEX(J$49:J$52,MATCH($I$185,$B$49:$B$52,0),1)*INDEX(J$81:J$89,MATCH($B186,$B$81:$B$89,0))*INDEX(J$116:J$124,MATCH($B186,$B$116:$B$124,0))/1000</f>
        <v>0</v>
      </c>
      <c r="K186" s="143">
        <f t="shared" si="70"/>
        <v>0</v>
      </c>
      <c r="L186" s="143">
        <f t="shared" si="70"/>
        <v>0</v>
      </c>
      <c r="M186" s="143">
        <f t="shared" si="70"/>
        <v>0</v>
      </c>
      <c r="N186" s="143">
        <f t="shared" si="70"/>
        <v>0</v>
      </c>
      <c r="O186" s="143">
        <f t="shared" si="70"/>
        <v>0</v>
      </c>
      <c r="P186" s="143">
        <f>INDEX(P$49:P$52,MATCH($I$185,$B$49:$B$52,0),1)*INDEX(P$81:P$89,MATCH($B186,$B$81:$B$89,0))*INDEX(P$116:P$124,MATCH($B186,$B$116:$B$124,0))/1000</f>
        <v>1.6544946889303713</v>
      </c>
      <c r="Q186" s="143">
        <f t="shared" si="70"/>
        <v>3.1875183888127405</v>
      </c>
      <c r="R186" s="143">
        <f t="shared" si="70"/>
        <v>4.1497851114047242</v>
      </c>
      <c r="S186" s="143">
        <f t="shared" si="70"/>
        <v>6.5751484604645132</v>
      </c>
      <c r="T186" s="143">
        <f t="shared" si="70"/>
        <v>8.6983719898300826</v>
      </c>
      <c r="U186" s="143">
        <f t="shared" si="70"/>
        <v>10.900409329869621</v>
      </c>
      <c r="V186" s="143">
        <f>INDEX(V$49:V$52,MATCH($I$185,$B$49:$B$52,0),1)*INDEX(V$81:V$89,MATCH($B186,$B$81:$B$89,0))*INDEX(V$116:V$124,MATCH($B186,$B$116:$B$124,0))/1000</f>
        <v>13.09850156386031</v>
      </c>
      <c r="W186" s="143">
        <f t="shared" si="70"/>
        <v>15.278299243174988</v>
      </c>
      <c r="X186" s="143">
        <f t="shared" si="70"/>
        <v>17.429958605225707</v>
      </c>
      <c r="Y186" s="143">
        <f t="shared" si="70"/>
        <v>19.563263816030783</v>
      </c>
      <c r="Z186" s="143">
        <f t="shared" ref="Z186:AO194" si="71">INDEX(Z$49:Z$52,MATCH($I$185,$B$49:$B$52,0),1)*INDEX(Z$81:Z$89,MATCH($B186,$B$81:$B$89,0))*INDEX(Z$116:Z$124,MATCH($B186,$B$116:$B$124,0))/1000</f>
        <v>21.768557257368503</v>
      </c>
      <c r="AA186" s="143">
        <f t="shared" si="71"/>
        <v>24.289041900396914</v>
      </c>
      <c r="AB186" s="143">
        <f t="shared" si="71"/>
        <v>26.892747110943091</v>
      </c>
      <c r="AC186" s="143">
        <f t="shared" si="71"/>
        <v>26.892747110943091</v>
      </c>
      <c r="AD186" s="143">
        <f t="shared" si="71"/>
        <v>26.892747110943091</v>
      </c>
      <c r="AE186" s="143">
        <f t="shared" si="71"/>
        <v>26.892747110943091</v>
      </c>
      <c r="AF186" s="143">
        <f t="shared" si="71"/>
        <v>26.892747110943091</v>
      </c>
      <c r="AG186" s="143">
        <f t="shared" si="71"/>
        <v>26.892747110943091</v>
      </c>
      <c r="AH186" s="143">
        <f t="shared" si="71"/>
        <v>26.892747110943091</v>
      </c>
      <c r="AI186" s="143">
        <f t="shared" si="71"/>
        <v>26.892747110943091</v>
      </c>
      <c r="AJ186" s="143">
        <f t="shared" si="71"/>
        <v>26.892747110943091</v>
      </c>
      <c r="AK186" s="143">
        <f t="shared" si="71"/>
        <v>26.892747110943091</v>
      </c>
      <c r="AL186" s="143">
        <f t="shared" si="71"/>
        <v>26.892747110943091</v>
      </c>
      <c r="AM186" s="143">
        <f t="shared" si="71"/>
        <v>26.892747110943091</v>
      </c>
      <c r="AN186" s="143">
        <f t="shared" si="71"/>
        <v>26.892747110943091</v>
      </c>
      <c r="AO186" s="143">
        <f t="shared" si="71"/>
        <v>26.892747110943091</v>
      </c>
      <c r="AP186" s="143">
        <f t="shared" ref="AN186:AV194" si="72">INDEX(AP$49:AP$52,MATCH($I$185,$B$49:$B$52,0),1)*INDEX(AP$81:AP$89,MATCH($B186,$B$81:$B$89,0))*INDEX(AP$116:AP$124,MATCH($B186,$B$116:$B$124,0))/1000</f>
        <v>26.892747110943091</v>
      </c>
      <c r="AQ186" s="143">
        <f t="shared" si="72"/>
        <v>26.892747110943091</v>
      </c>
      <c r="AR186" s="143">
        <f t="shared" si="72"/>
        <v>26.892747110943091</v>
      </c>
      <c r="AS186" s="143">
        <f t="shared" si="72"/>
        <v>26.892747110943091</v>
      </c>
      <c r="AT186" s="143">
        <f t="shared" si="72"/>
        <v>26.892747110943091</v>
      </c>
      <c r="AU186" s="143">
        <f t="shared" si="72"/>
        <v>26.892747110943091</v>
      </c>
      <c r="AV186" s="143">
        <f t="shared" si="72"/>
        <v>26.892747110943091</v>
      </c>
    </row>
    <row r="187" spans="1:48">
      <c r="A187" t="s">
        <v>16</v>
      </c>
      <c r="B187" s="75" t="str">
        <f t="shared" si="69"/>
        <v>CNH</v>
      </c>
      <c r="C187" s="75" t="str">
        <f t="shared" si="69"/>
        <v>Commercial - Space Heating</v>
      </c>
      <c r="E187" s="94"/>
      <c r="F187" s="94"/>
      <c r="I187" s="141"/>
      <c r="J187" s="143">
        <f t="shared" si="70"/>
        <v>0</v>
      </c>
      <c r="K187" s="143">
        <f t="shared" si="70"/>
        <v>0</v>
      </c>
      <c r="L187" s="143">
        <f t="shared" si="70"/>
        <v>0</v>
      </c>
      <c r="M187" s="143">
        <f t="shared" si="70"/>
        <v>0</v>
      </c>
      <c r="N187" s="143">
        <f t="shared" si="70"/>
        <v>0</v>
      </c>
      <c r="O187" s="143">
        <f t="shared" si="70"/>
        <v>0</v>
      </c>
      <c r="P187" s="143">
        <f t="shared" si="70"/>
        <v>0.15778310002993795</v>
      </c>
      <c r="Q187" s="143">
        <f t="shared" si="70"/>
        <v>0.30398195663864902</v>
      </c>
      <c r="R187" s="143">
        <f t="shared" si="70"/>
        <v>0.39574981032959627</v>
      </c>
      <c r="S187" s="143">
        <f t="shared" si="70"/>
        <v>0.62704783169770884</v>
      </c>
      <c r="T187" s="143">
        <f t="shared" si="70"/>
        <v>0.82953188484168616</v>
      </c>
      <c r="U187" s="143">
        <f t="shared" si="70"/>
        <v>1.0395321225080514</v>
      </c>
      <c r="V187" s="143">
        <f t="shared" si="70"/>
        <v>1.2491561298567864</v>
      </c>
      <c r="W187" s="143">
        <f t="shared" si="70"/>
        <v>1.457035452517343</v>
      </c>
      <c r="X187" s="143">
        <f t="shared" si="70"/>
        <v>1.6622313268977467</v>
      </c>
      <c r="Y187" s="143">
        <f t="shared" si="70"/>
        <v>1.8656768330833582</v>
      </c>
      <c r="Z187" s="143">
        <f t="shared" si="71"/>
        <v>2.0759875932072904</v>
      </c>
      <c r="AA187" s="143">
        <f t="shared" si="71"/>
        <v>2.3163569840646159</v>
      </c>
      <c r="AB187" s="143">
        <f t="shared" si="71"/>
        <v>2.5646628157077949</v>
      </c>
      <c r="AC187" s="143">
        <f t="shared" si="71"/>
        <v>2.5646628157077949</v>
      </c>
      <c r="AD187" s="143">
        <f t="shared" si="71"/>
        <v>2.5646628157077949</v>
      </c>
      <c r="AE187" s="143">
        <f t="shared" si="71"/>
        <v>2.5646628157077949</v>
      </c>
      <c r="AF187" s="143">
        <f t="shared" si="71"/>
        <v>2.5646628157077949</v>
      </c>
      <c r="AG187" s="143">
        <f t="shared" si="71"/>
        <v>2.5646628157077949</v>
      </c>
      <c r="AH187" s="143">
        <f t="shared" si="71"/>
        <v>2.5646628157077949</v>
      </c>
      <c r="AI187" s="143">
        <f t="shared" si="71"/>
        <v>2.5646628157077949</v>
      </c>
      <c r="AJ187" s="143">
        <f t="shared" si="71"/>
        <v>2.5646628157077949</v>
      </c>
      <c r="AK187" s="143">
        <f t="shared" si="71"/>
        <v>2.5646628157077949</v>
      </c>
      <c r="AL187" s="143">
        <f t="shared" si="71"/>
        <v>2.5646628157077949</v>
      </c>
      <c r="AM187" s="143">
        <f t="shared" si="71"/>
        <v>2.5646628157077949</v>
      </c>
      <c r="AN187" s="143">
        <f t="shared" si="72"/>
        <v>2.5646628157077949</v>
      </c>
      <c r="AO187" s="143">
        <f t="shared" si="72"/>
        <v>2.5646628157077949</v>
      </c>
      <c r="AP187" s="143">
        <f t="shared" si="72"/>
        <v>2.5646628157077949</v>
      </c>
      <c r="AQ187" s="143">
        <f t="shared" si="72"/>
        <v>2.5646628157077949</v>
      </c>
      <c r="AR187" s="143">
        <f t="shared" si="72"/>
        <v>2.5646628157077949</v>
      </c>
      <c r="AS187" s="143">
        <f t="shared" si="72"/>
        <v>2.5646628157077949</v>
      </c>
      <c r="AT187" s="143">
        <f t="shared" si="72"/>
        <v>2.5646628157077949</v>
      </c>
      <c r="AU187" s="143">
        <f t="shared" si="72"/>
        <v>2.5646628157077949</v>
      </c>
      <c r="AV187" s="143">
        <f t="shared" si="72"/>
        <v>2.5646628157077949</v>
      </c>
    </row>
    <row r="188" spans="1:48">
      <c r="A188" t="s">
        <v>16</v>
      </c>
      <c r="B188" s="75" t="str">
        <f t="shared" si="69"/>
        <v>CNK</v>
      </c>
      <c r="C188" s="75" t="str">
        <f t="shared" si="69"/>
        <v>Commercial - Cooking</v>
      </c>
      <c r="E188" s="94"/>
      <c r="F188" s="94"/>
      <c r="I188" s="141"/>
      <c r="J188" s="143">
        <f t="shared" si="70"/>
        <v>0</v>
      </c>
      <c r="K188" s="143">
        <f t="shared" si="70"/>
        <v>0</v>
      </c>
      <c r="L188" s="143">
        <f t="shared" si="70"/>
        <v>0</v>
      </c>
      <c r="M188" s="143">
        <f t="shared" si="70"/>
        <v>0</v>
      </c>
      <c r="N188" s="143">
        <f t="shared" si="70"/>
        <v>0</v>
      </c>
      <c r="O188" s="143">
        <f t="shared" si="70"/>
        <v>0</v>
      </c>
      <c r="P188" s="143">
        <f t="shared" si="70"/>
        <v>0.11351736674445566</v>
      </c>
      <c r="Q188" s="143">
        <f t="shared" si="70"/>
        <v>0.2187004264011754</v>
      </c>
      <c r="R188" s="143">
        <f t="shared" si="70"/>
        <v>0.28472299219440816</v>
      </c>
      <c r="S188" s="143">
        <f t="shared" si="70"/>
        <v>0.45113081606102673</v>
      </c>
      <c r="T188" s="143">
        <f t="shared" si="70"/>
        <v>0.59680837288610766</v>
      </c>
      <c r="U188" s="143">
        <f t="shared" si="70"/>
        <v>0.74789346369160248</v>
      </c>
      <c r="V188" s="143">
        <f t="shared" si="70"/>
        <v>0.89870787484294701</v>
      </c>
      <c r="W188" s="143">
        <f t="shared" si="70"/>
        <v>1.0482670691075417</v>
      </c>
      <c r="X188" s="143">
        <f t="shared" si="70"/>
        <v>1.1958956511424352</v>
      </c>
      <c r="Y188" s="143">
        <f t="shared" si="70"/>
        <v>1.3422649272803835</v>
      </c>
      <c r="Z188" s="143">
        <f t="shared" si="71"/>
        <v>1.4935734240887477</v>
      </c>
      <c r="AA188" s="143">
        <f t="shared" si="71"/>
        <v>1.6665076628691693</v>
      </c>
      <c r="AB188" s="143">
        <f t="shared" si="71"/>
        <v>1.8451517898388992</v>
      </c>
      <c r="AC188" s="143">
        <f t="shared" si="71"/>
        <v>1.8451517898388992</v>
      </c>
      <c r="AD188" s="143">
        <f t="shared" si="71"/>
        <v>1.8451517898388992</v>
      </c>
      <c r="AE188" s="143">
        <f t="shared" si="71"/>
        <v>1.8451517898388992</v>
      </c>
      <c r="AF188" s="143">
        <f t="shared" si="71"/>
        <v>1.8451517898388992</v>
      </c>
      <c r="AG188" s="143">
        <f t="shared" si="71"/>
        <v>1.8451517898388992</v>
      </c>
      <c r="AH188" s="143">
        <f t="shared" si="71"/>
        <v>1.8451517898388992</v>
      </c>
      <c r="AI188" s="143">
        <f t="shared" si="71"/>
        <v>1.8451517898388992</v>
      </c>
      <c r="AJ188" s="143">
        <f t="shared" si="71"/>
        <v>1.8451517898388992</v>
      </c>
      <c r="AK188" s="143">
        <f t="shared" si="71"/>
        <v>1.8451517898388992</v>
      </c>
      <c r="AL188" s="143">
        <f t="shared" si="71"/>
        <v>1.8451517898388992</v>
      </c>
      <c r="AM188" s="143">
        <f t="shared" si="71"/>
        <v>1.8451517898388992</v>
      </c>
      <c r="AN188" s="143">
        <f t="shared" si="72"/>
        <v>1.8451517898388992</v>
      </c>
      <c r="AO188" s="143">
        <f t="shared" si="72"/>
        <v>1.8451517898388992</v>
      </c>
      <c r="AP188" s="143">
        <f t="shared" si="72"/>
        <v>1.8451517898388992</v>
      </c>
      <c r="AQ188" s="143">
        <f t="shared" si="72"/>
        <v>1.8451517898388992</v>
      </c>
      <c r="AR188" s="143">
        <f t="shared" si="72"/>
        <v>1.8451517898388992</v>
      </c>
      <c r="AS188" s="143">
        <f t="shared" si="72"/>
        <v>1.8451517898388992</v>
      </c>
      <c r="AT188" s="143">
        <f t="shared" si="72"/>
        <v>1.8451517898388992</v>
      </c>
      <c r="AU188" s="143">
        <f t="shared" si="72"/>
        <v>1.8451517898388992</v>
      </c>
      <c r="AV188" s="143">
        <f t="shared" si="72"/>
        <v>1.8451517898388992</v>
      </c>
    </row>
    <row r="189" spans="1:48">
      <c r="A189" t="s">
        <v>16</v>
      </c>
      <c r="B189" s="75" t="str">
        <f t="shared" si="69"/>
        <v>CNL</v>
      </c>
      <c r="C189" s="75" t="str">
        <f t="shared" si="69"/>
        <v>Commercial - Lighting</v>
      </c>
      <c r="E189" s="94"/>
      <c r="F189" s="94"/>
      <c r="I189" s="141"/>
      <c r="J189" s="143">
        <f t="shared" si="70"/>
        <v>0</v>
      </c>
      <c r="K189" s="143">
        <f t="shared" si="70"/>
        <v>0</v>
      </c>
      <c r="L189" s="143">
        <f t="shared" si="70"/>
        <v>0</v>
      </c>
      <c r="M189" s="143">
        <f t="shared" si="70"/>
        <v>0</v>
      </c>
      <c r="N189" s="143">
        <f t="shared" si="70"/>
        <v>0</v>
      </c>
      <c r="O189" s="143">
        <f t="shared" si="70"/>
        <v>0</v>
      </c>
      <c r="P189" s="143">
        <f t="shared" si="70"/>
        <v>1.439792405855393</v>
      </c>
      <c r="Q189" s="143">
        <f t="shared" si="70"/>
        <v>2.7738770033187716</v>
      </c>
      <c r="R189" s="143">
        <f t="shared" si="70"/>
        <v>3.6112712414900638</v>
      </c>
      <c r="S189" s="143">
        <f t="shared" si="70"/>
        <v>5.7218973769380241</v>
      </c>
      <c r="T189" s="143">
        <f t="shared" si="70"/>
        <v>7.569592104498847</v>
      </c>
      <c r="U189" s="143">
        <f t="shared" si="70"/>
        <v>9.4858730456293667</v>
      </c>
      <c r="V189" s="143">
        <f t="shared" si="70"/>
        <v>11.398720833563669</v>
      </c>
      <c r="W189" s="143">
        <f t="shared" si="70"/>
        <v>13.295648134676668</v>
      </c>
      <c r="X189" s="143">
        <f t="shared" si="70"/>
        <v>15.168088602570284</v>
      </c>
      <c r="Y189" s="143">
        <f t="shared" si="70"/>
        <v>17.024556720866041</v>
      </c>
      <c r="Z189" s="143">
        <f t="shared" si="71"/>
        <v>18.943671221966973</v>
      </c>
      <c r="AA189" s="143">
        <f t="shared" si="71"/>
        <v>21.137074846884968</v>
      </c>
      <c r="AB189" s="143">
        <f t="shared" si="71"/>
        <v>23.402899581356671</v>
      </c>
      <c r="AC189" s="143">
        <f t="shared" si="71"/>
        <v>23.402899581356671</v>
      </c>
      <c r="AD189" s="143">
        <f t="shared" si="71"/>
        <v>23.402899581356671</v>
      </c>
      <c r="AE189" s="143">
        <f t="shared" si="71"/>
        <v>23.402899581356671</v>
      </c>
      <c r="AF189" s="143">
        <f t="shared" si="71"/>
        <v>23.402899581356671</v>
      </c>
      <c r="AG189" s="143">
        <f t="shared" si="71"/>
        <v>23.402899581356671</v>
      </c>
      <c r="AH189" s="143">
        <f t="shared" si="71"/>
        <v>23.402899581356671</v>
      </c>
      <c r="AI189" s="143">
        <f t="shared" si="71"/>
        <v>23.402899581356671</v>
      </c>
      <c r="AJ189" s="143">
        <f t="shared" si="71"/>
        <v>23.402899581356671</v>
      </c>
      <c r="AK189" s="143">
        <f t="shared" si="71"/>
        <v>23.402899581356671</v>
      </c>
      <c r="AL189" s="143">
        <f t="shared" si="71"/>
        <v>23.402899581356671</v>
      </c>
      <c r="AM189" s="143">
        <f t="shared" si="71"/>
        <v>23.402899581356671</v>
      </c>
      <c r="AN189" s="143">
        <f t="shared" si="72"/>
        <v>23.402899581356671</v>
      </c>
      <c r="AO189" s="143">
        <f t="shared" si="72"/>
        <v>23.402899581356671</v>
      </c>
      <c r="AP189" s="143">
        <f t="shared" si="72"/>
        <v>23.402899581356671</v>
      </c>
      <c r="AQ189" s="143">
        <f t="shared" si="72"/>
        <v>23.402899581356671</v>
      </c>
      <c r="AR189" s="143">
        <f t="shared" si="72"/>
        <v>23.402899581356671</v>
      </c>
      <c r="AS189" s="143">
        <f t="shared" si="72"/>
        <v>23.402899581356671</v>
      </c>
      <c r="AT189" s="143">
        <f t="shared" si="72"/>
        <v>23.402899581356671</v>
      </c>
      <c r="AU189" s="143">
        <f t="shared" si="72"/>
        <v>23.402899581356671</v>
      </c>
      <c r="AV189" s="143">
        <f t="shared" si="72"/>
        <v>23.402899581356671</v>
      </c>
    </row>
    <row r="190" spans="1:48">
      <c r="A190" t="s">
        <v>16</v>
      </c>
      <c r="B190" s="75" t="str">
        <f t="shared" si="69"/>
        <v>CNR</v>
      </c>
      <c r="C190" s="75" t="str">
        <f t="shared" si="69"/>
        <v>Commercial - Refrigeration</v>
      </c>
      <c r="E190" s="94"/>
      <c r="F190" s="94"/>
      <c r="I190" s="141"/>
      <c r="J190" s="143">
        <f t="shared" si="70"/>
        <v>0</v>
      </c>
      <c r="K190" s="143">
        <f t="shared" si="70"/>
        <v>0</v>
      </c>
      <c r="L190" s="143">
        <f t="shared" si="70"/>
        <v>0</v>
      </c>
      <c r="M190" s="143">
        <f t="shared" si="70"/>
        <v>0</v>
      </c>
      <c r="N190" s="143">
        <f t="shared" si="70"/>
        <v>0</v>
      </c>
      <c r="O190" s="143">
        <f t="shared" si="70"/>
        <v>0</v>
      </c>
      <c r="P190" s="143">
        <f t="shared" si="70"/>
        <v>0.35024986912740697</v>
      </c>
      <c r="Q190" s="143">
        <f t="shared" si="70"/>
        <v>0.67478481858689709</v>
      </c>
      <c r="R190" s="143">
        <f t="shared" si="70"/>
        <v>0.87849281227734122</v>
      </c>
      <c r="S190" s="143">
        <f t="shared" si="70"/>
        <v>1.3919324753226121</v>
      </c>
      <c r="T190" s="143">
        <f t="shared" si="70"/>
        <v>1.8414103541360498</v>
      </c>
      <c r="U190" s="143">
        <f t="shared" si="70"/>
        <v>2.3075727995780069</v>
      </c>
      <c r="V190" s="143">
        <f t="shared" si="70"/>
        <v>2.7729000819417458</v>
      </c>
      <c r="W190" s="143">
        <f t="shared" si="70"/>
        <v>3.2343544806849507</v>
      </c>
      <c r="X190" s="143">
        <f t="shared" si="70"/>
        <v>3.6898521108721098</v>
      </c>
      <c r="Y190" s="143">
        <f t="shared" si="70"/>
        <v>4.1414642410847193</v>
      </c>
      <c r="Z190" s="143">
        <f t="shared" si="71"/>
        <v>4.6083159900712474</v>
      </c>
      <c r="AA190" s="143">
        <f t="shared" si="71"/>
        <v>5.1418924483487087</v>
      </c>
      <c r="AB190" s="143">
        <f t="shared" si="71"/>
        <v>5.6930863659488429</v>
      </c>
      <c r="AC190" s="143">
        <f t="shared" si="71"/>
        <v>5.6930863659488429</v>
      </c>
      <c r="AD190" s="143">
        <f t="shared" si="71"/>
        <v>5.6930863659488429</v>
      </c>
      <c r="AE190" s="143">
        <f t="shared" si="71"/>
        <v>5.6930863659488429</v>
      </c>
      <c r="AF190" s="143">
        <f t="shared" si="71"/>
        <v>5.6930863659488429</v>
      </c>
      <c r="AG190" s="143">
        <f t="shared" si="71"/>
        <v>5.6930863659488429</v>
      </c>
      <c r="AH190" s="143">
        <f t="shared" si="71"/>
        <v>5.6930863659488429</v>
      </c>
      <c r="AI190" s="143">
        <f t="shared" si="71"/>
        <v>5.6930863659488429</v>
      </c>
      <c r="AJ190" s="143">
        <f t="shared" si="71"/>
        <v>5.6930863659488429</v>
      </c>
      <c r="AK190" s="143">
        <f t="shared" si="71"/>
        <v>5.6930863659488429</v>
      </c>
      <c r="AL190" s="143">
        <f t="shared" si="71"/>
        <v>5.6930863659488429</v>
      </c>
      <c r="AM190" s="143">
        <f t="shared" si="71"/>
        <v>5.6930863659488429</v>
      </c>
      <c r="AN190" s="143">
        <f t="shared" si="72"/>
        <v>5.6930863659488429</v>
      </c>
      <c r="AO190" s="143">
        <f t="shared" si="72"/>
        <v>5.6930863659488429</v>
      </c>
      <c r="AP190" s="143">
        <f t="shared" si="72"/>
        <v>5.6930863659488429</v>
      </c>
      <c r="AQ190" s="143">
        <f t="shared" si="72"/>
        <v>5.6930863659488429</v>
      </c>
      <c r="AR190" s="143">
        <f t="shared" si="72"/>
        <v>5.6930863659488429</v>
      </c>
      <c r="AS190" s="143">
        <f t="shared" si="72"/>
        <v>5.6930863659488429</v>
      </c>
      <c r="AT190" s="143">
        <f t="shared" si="72"/>
        <v>5.6930863659488429</v>
      </c>
      <c r="AU190" s="143">
        <f t="shared" si="72"/>
        <v>5.6930863659488429</v>
      </c>
      <c r="AV190" s="143">
        <f t="shared" si="72"/>
        <v>5.6930863659488429</v>
      </c>
    </row>
    <row r="191" spans="1:48">
      <c r="A191" t="s">
        <v>16</v>
      </c>
      <c r="B191" s="75" t="str">
        <f t="shared" si="69"/>
        <v>CNW</v>
      </c>
      <c r="C191" s="75" t="str">
        <f t="shared" si="69"/>
        <v>Commercial - Water Heating</v>
      </c>
      <c r="E191" s="94"/>
      <c r="F191" s="94"/>
      <c r="I191" s="141"/>
      <c r="J191" s="143">
        <f t="shared" si="70"/>
        <v>0</v>
      </c>
      <c r="K191" s="143">
        <f t="shared" si="70"/>
        <v>0</v>
      </c>
      <c r="L191" s="143">
        <f t="shared" si="70"/>
        <v>0</v>
      </c>
      <c r="M191" s="143">
        <f t="shared" si="70"/>
        <v>0</v>
      </c>
      <c r="N191" s="143">
        <f t="shared" si="70"/>
        <v>0</v>
      </c>
      <c r="O191" s="143">
        <f t="shared" si="70"/>
        <v>0</v>
      </c>
      <c r="P191" s="143">
        <f t="shared" si="70"/>
        <v>0.13273002272365989</v>
      </c>
      <c r="Q191" s="143">
        <f t="shared" si="70"/>
        <v>0.25571516851028336</v>
      </c>
      <c r="R191" s="143">
        <f t="shared" si="70"/>
        <v>0.3329119614709351</v>
      </c>
      <c r="S191" s="143">
        <f t="shared" si="70"/>
        <v>0.52748407740922043</v>
      </c>
      <c r="T191" s="143">
        <f t="shared" si="70"/>
        <v>0.69781735752527485</v>
      </c>
      <c r="U191" s="143">
        <f t="shared" si="70"/>
        <v>0.87447338920510564</v>
      </c>
      <c r="V191" s="143">
        <f t="shared" si="70"/>
        <v>1.0508129290768853</v>
      </c>
      <c r="W191" s="143">
        <f t="shared" si="70"/>
        <v>1.2256848083547003</v>
      </c>
      <c r="X191" s="143">
        <f t="shared" si="70"/>
        <v>1.3982993219758959</v>
      </c>
      <c r="Y191" s="143">
        <f t="shared" si="70"/>
        <v>1.5694413939336598</v>
      </c>
      <c r="Z191" s="143">
        <f t="shared" si="71"/>
        <v>1.7463586427707227</v>
      </c>
      <c r="AA191" s="143">
        <f t="shared" si="71"/>
        <v>1.9485617602434533</v>
      </c>
      <c r="AB191" s="143">
        <f t="shared" si="71"/>
        <v>2.1574411565169638</v>
      </c>
      <c r="AC191" s="143">
        <f t="shared" si="71"/>
        <v>2.1574411565169638</v>
      </c>
      <c r="AD191" s="143">
        <f t="shared" si="71"/>
        <v>2.1574411565169638</v>
      </c>
      <c r="AE191" s="143">
        <f t="shared" si="71"/>
        <v>2.1574411565169638</v>
      </c>
      <c r="AF191" s="143">
        <f t="shared" si="71"/>
        <v>2.1574411565169638</v>
      </c>
      <c r="AG191" s="143">
        <f t="shared" si="71"/>
        <v>2.1574411565169638</v>
      </c>
      <c r="AH191" s="143">
        <f t="shared" si="71"/>
        <v>2.1574411565169638</v>
      </c>
      <c r="AI191" s="143">
        <f t="shared" si="71"/>
        <v>2.1574411565169638</v>
      </c>
      <c r="AJ191" s="143">
        <f t="shared" si="71"/>
        <v>2.1574411565169638</v>
      </c>
      <c r="AK191" s="143">
        <f t="shared" si="71"/>
        <v>2.1574411565169638</v>
      </c>
      <c r="AL191" s="143">
        <f t="shared" si="71"/>
        <v>2.1574411565169638</v>
      </c>
      <c r="AM191" s="143">
        <f t="shared" si="71"/>
        <v>2.1574411565169638</v>
      </c>
      <c r="AN191" s="143">
        <f t="shared" si="72"/>
        <v>2.1574411565169638</v>
      </c>
      <c r="AO191" s="143">
        <f t="shared" si="72"/>
        <v>2.1574411565169638</v>
      </c>
      <c r="AP191" s="143">
        <f t="shared" si="72"/>
        <v>2.1574411565169638</v>
      </c>
      <c r="AQ191" s="143">
        <f t="shared" si="72"/>
        <v>2.1574411565169638</v>
      </c>
      <c r="AR191" s="143">
        <f t="shared" si="72"/>
        <v>2.1574411565169638</v>
      </c>
      <c r="AS191" s="143">
        <f t="shared" si="72"/>
        <v>2.1574411565169638</v>
      </c>
      <c r="AT191" s="143">
        <f t="shared" si="72"/>
        <v>2.1574411565169638</v>
      </c>
      <c r="AU191" s="143">
        <f t="shared" si="72"/>
        <v>2.1574411565169638</v>
      </c>
      <c r="AV191" s="143">
        <f t="shared" si="72"/>
        <v>2.1574411565169638</v>
      </c>
    </row>
    <row r="192" spans="1:48">
      <c r="A192" t="s">
        <v>16</v>
      </c>
      <c r="B192" s="75" t="str">
        <f t="shared" si="69"/>
        <v>CNG</v>
      </c>
      <c r="C192" s="75" t="str">
        <f t="shared" si="69"/>
        <v>Commercial - Public lights</v>
      </c>
      <c r="E192" s="94"/>
      <c r="F192" s="94"/>
      <c r="I192" s="141"/>
      <c r="J192" s="143">
        <f t="shared" si="70"/>
        <v>0</v>
      </c>
      <c r="K192" s="143">
        <f t="shared" si="70"/>
        <v>0</v>
      </c>
      <c r="L192" s="143">
        <f t="shared" si="70"/>
        <v>0</v>
      </c>
      <c r="M192" s="143">
        <f t="shared" si="70"/>
        <v>0</v>
      </c>
      <c r="N192" s="143">
        <f t="shared" si="70"/>
        <v>0</v>
      </c>
      <c r="O192" s="143">
        <f t="shared" si="70"/>
        <v>0</v>
      </c>
      <c r="P192" s="143">
        <f t="shared" si="70"/>
        <v>0</v>
      </c>
      <c r="Q192" s="143">
        <f t="shared" si="70"/>
        <v>0</v>
      </c>
      <c r="R192" s="143">
        <f t="shared" si="70"/>
        <v>0</v>
      </c>
      <c r="S192" s="143">
        <f t="shared" si="70"/>
        <v>0</v>
      </c>
      <c r="T192" s="143">
        <f t="shared" si="70"/>
        <v>0</v>
      </c>
      <c r="U192" s="143">
        <f t="shared" si="70"/>
        <v>0</v>
      </c>
      <c r="V192" s="143">
        <f t="shared" si="70"/>
        <v>0</v>
      </c>
      <c r="W192" s="143">
        <f t="shared" si="70"/>
        <v>0</v>
      </c>
      <c r="X192" s="143">
        <f t="shared" si="70"/>
        <v>0</v>
      </c>
      <c r="Y192" s="143">
        <f t="shared" si="70"/>
        <v>0</v>
      </c>
      <c r="Z192" s="143">
        <f t="shared" si="71"/>
        <v>0</v>
      </c>
      <c r="AA192" s="143">
        <f t="shared" si="71"/>
        <v>0</v>
      </c>
      <c r="AB192" s="143">
        <f t="shared" si="71"/>
        <v>0</v>
      </c>
      <c r="AC192" s="143">
        <f t="shared" si="71"/>
        <v>0</v>
      </c>
      <c r="AD192" s="143">
        <f t="shared" si="71"/>
        <v>0</v>
      </c>
      <c r="AE192" s="143">
        <f t="shared" si="71"/>
        <v>0</v>
      </c>
      <c r="AF192" s="143">
        <f t="shared" si="71"/>
        <v>0</v>
      </c>
      <c r="AG192" s="143">
        <f t="shared" si="71"/>
        <v>0</v>
      </c>
      <c r="AH192" s="143">
        <f t="shared" si="71"/>
        <v>0</v>
      </c>
      <c r="AI192" s="143">
        <f t="shared" si="71"/>
        <v>0</v>
      </c>
      <c r="AJ192" s="143">
        <f t="shared" si="71"/>
        <v>0</v>
      </c>
      <c r="AK192" s="143">
        <f t="shared" si="71"/>
        <v>0</v>
      </c>
      <c r="AL192" s="143">
        <f t="shared" si="71"/>
        <v>0</v>
      </c>
      <c r="AM192" s="143">
        <f t="shared" si="71"/>
        <v>0</v>
      </c>
      <c r="AN192" s="143">
        <f t="shared" si="72"/>
        <v>0</v>
      </c>
      <c r="AO192" s="143">
        <f t="shared" si="72"/>
        <v>0</v>
      </c>
      <c r="AP192" s="143">
        <f t="shared" si="72"/>
        <v>0</v>
      </c>
      <c r="AQ192" s="143">
        <f t="shared" si="72"/>
        <v>0</v>
      </c>
      <c r="AR192" s="143">
        <f t="shared" si="72"/>
        <v>0</v>
      </c>
      <c r="AS192" s="143">
        <f t="shared" si="72"/>
        <v>0</v>
      </c>
      <c r="AT192" s="143">
        <f t="shared" si="72"/>
        <v>0</v>
      </c>
      <c r="AU192" s="143">
        <f t="shared" si="72"/>
        <v>0</v>
      </c>
      <c r="AV192" s="143">
        <f t="shared" si="72"/>
        <v>0</v>
      </c>
    </row>
    <row r="193" spans="1:48">
      <c r="A193" t="s">
        <v>16</v>
      </c>
      <c r="B193" s="75" t="str">
        <f t="shared" si="69"/>
        <v>CNT</v>
      </c>
      <c r="C193" s="75" t="str">
        <f t="shared" si="69"/>
        <v>Commercial - Public Water</v>
      </c>
      <c r="E193" s="94"/>
      <c r="F193" s="94"/>
      <c r="I193" s="141"/>
      <c r="J193" s="143">
        <f t="shared" si="70"/>
        <v>0</v>
      </c>
      <c r="K193" s="143">
        <f t="shared" si="70"/>
        <v>0</v>
      </c>
      <c r="L193" s="143">
        <f t="shared" si="70"/>
        <v>0</v>
      </c>
      <c r="M193" s="143">
        <f t="shared" si="70"/>
        <v>0</v>
      </c>
      <c r="N193" s="143">
        <f t="shared" si="70"/>
        <v>0</v>
      </c>
      <c r="O193" s="143">
        <f t="shared" si="70"/>
        <v>0</v>
      </c>
      <c r="P193" s="143">
        <f t="shared" si="70"/>
        <v>0</v>
      </c>
      <c r="Q193" s="143">
        <f t="shared" si="70"/>
        <v>0</v>
      </c>
      <c r="R193" s="143">
        <f t="shared" si="70"/>
        <v>0</v>
      </c>
      <c r="S193" s="143">
        <f t="shared" si="70"/>
        <v>0</v>
      </c>
      <c r="T193" s="143">
        <f t="shared" si="70"/>
        <v>0</v>
      </c>
      <c r="U193" s="143">
        <f t="shared" si="70"/>
        <v>0</v>
      </c>
      <c r="V193" s="143">
        <f t="shared" si="70"/>
        <v>0</v>
      </c>
      <c r="W193" s="143">
        <f t="shared" si="70"/>
        <v>0</v>
      </c>
      <c r="X193" s="143">
        <f t="shared" si="70"/>
        <v>0</v>
      </c>
      <c r="Y193" s="143">
        <f t="shared" si="70"/>
        <v>0</v>
      </c>
      <c r="Z193" s="143">
        <f t="shared" si="71"/>
        <v>0</v>
      </c>
      <c r="AA193" s="143">
        <f t="shared" si="71"/>
        <v>0</v>
      </c>
      <c r="AB193" s="143">
        <f t="shared" si="71"/>
        <v>0</v>
      </c>
      <c r="AC193" s="143">
        <f t="shared" si="71"/>
        <v>0</v>
      </c>
      <c r="AD193" s="143">
        <f t="shared" si="71"/>
        <v>0</v>
      </c>
      <c r="AE193" s="143">
        <f t="shared" si="71"/>
        <v>0</v>
      </c>
      <c r="AF193" s="143">
        <f t="shared" si="71"/>
        <v>0</v>
      </c>
      <c r="AG193" s="143">
        <f t="shared" si="71"/>
        <v>0</v>
      </c>
      <c r="AH193" s="143">
        <f t="shared" si="71"/>
        <v>0</v>
      </c>
      <c r="AI193" s="143">
        <f t="shared" si="71"/>
        <v>0</v>
      </c>
      <c r="AJ193" s="143">
        <f t="shared" si="71"/>
        <v>0</v>
      </c>
      <c r="AK193" s="143">
        <f t="shared" si="71"/>
        <v>0</v>
      </c>
      <c r="AL193" s="143">
        <f t="shared" si="71"/>
        <v>0</v>
      </c>
      <c r="AM193" s="143">
        <f t="shared" si="71"/>
        <v>0</v>
      </c>
      <c r="AN193" s="143">
        <f t="shared" si="72"/>
        <v>0</v>
      </c>
      <c r="AO193" s="143">
        <f t="shared" si="72"/>
        <v>0</v>
      </c>
      <c r="AP193" s="143">
        <f t="shared" si="72"/>
        <v>0</v>
      </c>
      <c r="AQ193" s="143">
        <f t="shared" si="72"/>
        <v>0</v>
      </c>
      <c r="AR193" s="143">
        <f t="shared" si="72"/>
        <v>0</v>
      </c>
      <c r="AS193" s="143">
        <f t="shared" si="72"/>
        <v>0</v>
      </c>
      <c r="AT193" s="143">
        <f t="shared" si="72"/>
        <v>0</v>
      </c>
      <c r="AU193" s="143">
        <f t="shared" si="72"/>
        <v>0</v>
      </c>
      <c r="AV193" s="143">
        <f t="shared" si="72"/>
        <v>0</v>
      </c>
    </row>
    <row r="194" spans="1:48">
      <c r="A194" t="s">
        <v>16</v>
      </c>
      <c r="B194" s="75" t="str">
        <f t="shared" si="69"/>
        <v>CNO</v>
      </c>
      <c r="C194" s="75" t="str">
        <f t="shared" si="69"/>
        <v>Commercial - Other</v>
      </c>
      <c r="E194" s="94"/>
      <c r="F194" s="94"/>
      <c r="I194" s="141"/>
      <c r="J194" s="143">
        <f t="shared" si="70"/>
        <v>0</v>
      </c>
      <c r="K194" s="143">
        <f t="shared" si="70"/>
        <v>0</v>
      </c>
      <c r="L194" s="143">
        <f t="shared" si="70"/>
        <v>0</v>
      </c>
      <c r="M194" s="143">
        <f t="shared" si="70"/>
        <v>0</v>
      </c>
      <c r="N194" s="143">
        <f t="shared" si="70"/>
        <v>0</v>
      </c>
      <c r="O194" s="143">
        <f t="shared" si="70"/>
        <v>0</v>
      </c>
      <c r="P194" s="143">
        <f t="shared" si="70"/>
        <v>0.23382419467651278</v>
      </c>
      <c r="Q194" s="143">
        <f t="shared" si="70"/>
        <v>0.45048130118964741</v>
      </c>
      <c r="R194" s="143">
        <f t="shared" si="70"/>
        <v>0.58647523515600009</v>
      </c>
      <c r="S194" s="143">
        <f t="shared" si="70"/>
        <v>0.92924371648516635</v>
      </c>
      <c r="T194" s="143">
        <f t="shared" si="70"/>
        <v>1.2293117887453975</v>
      </c>
      <c r="U194" s="143">
        <f t="shared" si="70"/>
        <v>1.5405183529775446</v>
      </c>
      <c r="V194" s="143">
        <f t="shared" si="70"/>
        <v>1.8511673685811239</v>
      </c>
      <c r="W194" s="143">
        <f t="shared" si="70"/>
        <v>2.159230876027618</v>
      </c>
      <c r="X194" s="143">
        <f t="shared" si="70"/>
        <v>2.4633176893101365</v>
      </c>
      <c r="Y194" s="143">
        <f t="shared" si="70"/>
        <v>2.7648105718519296</v>
      </c>
      <c r="Z194" s="143">
        <f t="shared" si="71"/>
        <v>3.0764773099782126</v>
      </c>
      <c r="AA194" s="143">
        <f t="shared" si="71"/>
        <v>3.4326889652913217</v>
      </c>
      <c r="AB194" s="143">
        <f t="shared" si="71"/>
        <v>3.8006619047660291</v>
      </c>
      <c r="AC194" s="143">
        <f t="shared" si="71"/>
        <v>3.8006619047660291</v>
      </c>
      <c r="AD194" s="143">
        <f t="shared" si="71"/>
        <v>3.8006619047660291</v>
      </c>
      <c r="AE194" s="143">
        <f t="shared" si="71"/>
        <v>3.8006619047660291</v>
      </c>
      <c r="AF194" s="143">
        <f t="shared" si="71"/>
        <v>3.8006619047660291</v>
      </c>
      <c r="AG194" s="143">
        <f t="shared" si="71"/>
        <v>3.8006619047660291</v>
      </c>
      <c r="AH194" s="143">
        <f t="shared" si="71"/>
        <v>3.8006619047660291</v>
      </c>
      <c r="AI194" s="143">
        <f t="shared" si="71"/>
        <v>3.8006619047660291</v>
      </c>
      <c r="AJ194" s="143">
        <f t="shared" si="71"/>
        <v>3.8006619047660291</v>
      </c>
      <c r="AK194" s="143">
        <f t="shared" si="71"/>
        <v>3.8006619047660291</v>
      </c>
      <c r="AL194" s="143">
        <f t="shared" si="71"/>
        <v>3.8006619047660291</v>
      </c>
      <c r="AM194" s="143">
        <f t="shared" si="71"/>
        <v>3.8006619047660291</v>
      </c>
      <c r="AN194" s="143">
        <f t="shared" si="72"/>
        <v>3.8006619047660291</v>
      </c>
      <c r="AO194" s="143">
        <f t="shared" si="72"/>
        <v>3.8006619047660291</v>
      </c>
      <c r="AP194" s="143">
        <f t="shared" si="72"/>
        <v>3.8006619047660291</v>
      </c>
      <c r="AQ194" s="143">
        <f t="shared" si="72"/>
        <v>3.8006619047660291</v>
      </c>
      <c r="AR194" s="143">
        <f t="shared" si="72"/>
        <v>3.8006619047660291</v>
      </c>
      <c r="AS194" s="143">
        <f t="shared" si="72"/>
        <v>3.8006619047660291</v>
      </c>
      <c r="AT194" s="143">
        <f t="shared" si="72"/>
        <v>3.8006619047660291</v>
      </c>
      <c r="AU194" s="143">
        <f t="shared" si="72"/>
        <v>3.8006619047660291</v>
      </c>
      <c r="AV194" s="143">
        <f t="shared" si="72"/>
        <v>3.8006619047660291</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3">B186</f>
        <v>CNC</v>
      </c>
      <c r="C197" s="75" t="str">
        <f t="shared" si="73"/>
        <v>Commercial - Cooling</v>
      </c>
      <c r="E197" s="94"/>
      <c r="F197" s="94"/>
      <c r="I197" s="141"/>
      <c r="J197" s="143">
        <f t="shared" ref="J197:Y205" si="74">INDEX(J$49:J$52,MATCH($I$196,$B$49:$B$52,0),1)*INDEX(J$81:J$89,MATCH($B197,$B$81:$B$89,0))*INDEX(J$127:J$135,MATCH($B197,$B$127:$B$135,0))/1000</f>
        <v>0</v>
      </c>
      <c r="K197" s="143">
        <f t="shared" si="74"/>
        <v>0</v>
      </c>
      <c r="L197" s="143">
        <f t="shared" si="74"/>
        <v>0</v>
      </c>
      <c r="M197" s="143">
        <f t="shared" si="74"/>
        <v>0</v>
      </c>
      <c r="N197" s="143">
        <f t="shared" si="74"/>
        <v>0</v>
      </c>
      <c r="O197" s="143">
        <f t="shared" si="74"/>
        <v>0</v>
      </c>
      <c r="P197" s="143">
        <f t="shared" si="74"/>
        <v>0</v>
      </c>
      <c r="Q197" s="143">
        <f t="shared" si="74"/>
        <v>0</v>
      </c>
      <c r="R197" s="143">
        <f t="shared" si="74"/>
        <v>0</v>
      </c>
      <c r="S197" s="143">
        <f t="shared" si="74"/>
        <v>0</v>
      </c>
      <c r="T197" s="143">
        <f t="shared" si="74"/>
        <v>0</v>
      </c>
      <c r="U197" s="143">
        <f t="shared" si="74"/>
        <v>0</v>
      </c>
      <c r="V197" s="143">
        <f t="shared" si="74"/>
        <v>0</v>
      </c>
      <c r="W197" s="143">
        <f t="shared" si="74"/>
        <v>0</v>
      </c>
      <c r="X197" s="143">
        <f t="shared" si="74"/>
        <v>0</v>
      </c>
      <c r="Y197" s="143">
        <f t="shared" si="74"/>
        <v>0</v>
      </c>
      <c r="Z197" s="143">
        <f t="shared" ref="Z197:AO205" si="75">INDEX(Z$49:Z$52,MATCH($I$196,$B$49:$B$52,0),1)*INDEX(Z$81:Z$89,MATCH($B197,$B$81:$B$89,0))*INDEX(Z$127:Z$135,MATCH($B197,$B$127:$B$135,0))/1000</f>
        <v>0</v>
      </c>
      <c r="AA197" s="143">
        <f t="shared" si="75"/>
        <v>0</v>
      </c>
      <c r="AB197" s="143">
        <f t="shared" si="75"/>
        <v>0</v>
      </c>
      <c r="AC197" s="143">
        <f t="shared" si="75"/>
        <v>2.75766686561288</v>
      </c>
      <c r="AD197" s="143">
        <f t="shared" si="75"/>
        <v>5.5871830541091541</v>
      </c>
      <c r="AE197" s="143">
        <f t="shared" si="75"/>
        <v>8.4747655040220113</v>
      </c>
      <c r="AF197" s="143">
        <f t="shared" si="75"/>
        <v>11.443165754365323</v>
      </c>
      <c r="AG197" s="143">
        <f t="shared" si="75"/>
        <v>14.411014468025856</v>
      </c>
      <c r="AH197" s="143">
        <f t="shared" si="75"/>
        <v>17.32887068134022</v>
      </c>
      <c r="AI197" s="143">
        <f t="shared" si="75"/>
        <v>20.265363488823638</v>
      </c>
      <c r="AJ197" s="143">
        <f t="shared" si="75"/>
        <v>23.246514918411705</v>
      </c>
      <c r="AK197" s="143">
        <f t="shared" si="75"/>
        <v>26.265961189562585</v>
      </c>
      <c r="AL197" s="143">
        <f t="shared" si="75"/>
        <v>29.291252771790326</v>
      </c>
      <c r="AM197" s="143">
        <f t="shared" si="75"/>
        <v>29.291252771790326</v>
      </c>
      <c r="AN197" s="143">
        <f t="shared" si="75"/>
        <v>29.291252771790326</v>
      </c>
      <c r="AO197" s="143">
        <f t="shared" si="75"/>
        <v>29.291252771790326</v>
      </c>
      <c r="AP197" s="143">
        <f t="shared" ref="AN197:AV205" si="76">INDEX(AP$49:AP$52,MATCH($I$196,$B$49:$B$52,0),1)*INDEX(AP$81:AP$89,MATCH($B197,$B$81:$B$89,0))*INDEX(AP$127:AP$135,MATCH($B197,$B$127:$B$135,0))/1000</f>
        <v>29.291252771790326</v>
      </c>
      <c r="AQ197" s="143">
        <f t="shared" si="76"/>
        <v>29.291252771790326</v>
      </c>
      <c r="AR197" s="143">
        <f t="shared" si="76"/>
        <v>29.291252771790326</v>
      </c>
      <c r="AS197" s="143">
        <f t="shared" si="76"/>
        <v>29.291252771790326</v>
      </c>
      <c r="AT197" s="143">
        <f t="shared" si="76"/>
        <v>29.291252771790326</v>
      </c>
      <c r="AU197" s="143">
        <f t="shared" si="76"/>
        <v>29.291252771790326</v>
      </c>
      <c r="AV197" s="143">
        <f t="shared" si="76"/>
        <v>29.291252771790326</v>
      </c>
    </row>
    <row r="198" spans="1:48">
      <c r="A198" t="s">
        <v>16</v>
      </c>
      <c r="B198" s="75" t="str">
        <f t="shared" si="73"/>
        <v>CNH</v>
      </c>
      <c r="C198" s="75" t="str">
        <f t="shared" si="73"/>
        <v>Commercial - Space Heating</v>
      </c>
      <c r="E198" s="94"/>
      <c r="F198" s="94"/>
      <c r="I198" s="141"/>
      <c r="J198" s="143">
        <f t="shared" si="74"/>
        <v>0</v>
      </c>
      <c r="K198" s="143">
        <f t="shared" si="74"/>
        <v>0</v>
      </c>
      <c r="L198" s="143">
        <f t="shared" si="74"/>
        <v>0</v>
      </c>
      <c r="M198" s="143">
        <f t="shared" si="74"/>
        <v>0</v>
      </c>
      <c r="N198" s="143">
        <f t="shared" si="74"/>
        <v>0</v>
      </c>
      <c r="O198" s="143">
        <f t="shared" si="74"/>
        <v>0</v>
      </c>
      <c r="P198" s="143">
        <f t="shared" si="74"/>
        <v>0</v>
      </c>
      <c r="Q198" s="143">
        <f t="shared" si="74"/>
        <v>0</v>
      </c>
      <c r="R198" s="143">
        <f t="shared" si="74"/>
        <v>0</v>
      </c>
      <c r="S198" s="143">
        <f t="shared" si="74"/>
        <v>0</v>
      </c>
      <c r="T198" s="143">
        <f t="shared" si="74"/>
        <v>0</v>
      </c>
      <c r="U198" s="143">
        <f t="shared" si="74"/>
        <v>0</v>
      </c>
      <c r="V198" s="143">
        <f t="shared" si="74"/>
        <v>0</v>
      </c>
      <c r="W198" s="143">
        <f t="shared" si="74"/>
        <v>0</v>
      </c>
      <c r="X198" s="143">
        <f t="shared" si="74"/>
        <v>0</v>
      </c>
      <c r="Y198" s="143">
        <f t="shared" si="74"/>
        <v>0</v>
      </c>
      <c r="Z198" s="143">
        <f t="shared" si="75"/>
        <v>0</v>
      </c>
      <c r="AA198" s="143">
        <f t="shared" si="75"/>
        <v>0</v>
      </c>
      <c r="AB198" s="143">
        <f t="shared" si="75"/>
        <v>0</v>
      </c>
      <c r="AC198" s="143">
        <f t="shared" si="75"/>
        <v>0.26298859090780319</v>
      </c>
      <c r="AD198" s="143">
        <f t="shared" si="75"/>
        <v>0.53282918864007245</v>
      </c>
      <c r="AE198" s="143">
        <f t="shared" si="75"/>
        <v>0.80820735309573832</v>
      </c>
      <c r="AF198" s="143">
        <f t="shared" si="75"/>
        <v>1.0912928152386288</v>
      </c>
      <c r="AG198" s="143">
        <f t="shared" si="75"/>
        <v>1.3743256793477077</v>
      </c>
      <c r="AH198" s="143">
        <f t="shared" si="75"/>
        <v>1.6525909417620561</v>
      </c>
      <c r="AI198" s="143">
        <f t="shared" si="75"/>
        <v>1.9326335079185495</v>
      </c>
      <c r="AJ198" s="143">
        <f t="shared" si="75"/>
        <v>2.2169350033335533</v>
      </c>
      <c r="AK198" s="143">
        <f t="shared" si="75"/>
        <v>2.50488853755978</v>
      </c>
      <c r="AL198" s="143">
        <f t="shared" si="75"/>
        <v>2.7933995176989597</v>
      </c>
      <c r="AM198" s="143">
        <f t="shared" si="75"/>
        <v>2.7933995176989597</v>
      </c>
      <c r="AN198" s="143">
        <f t="shared" si="76"/>
        <v>2.7933995176989597</v>
      </c>
      <c r="AO198" s="143">
        <f t="shared" si="76"/>
        <v>2.7933995176989597</v>
      </c>
      <c r="AP198" s="143">
        <f t="shared" si="76"/>
        <v>2.7933995176989597</v>
      </c>
      <c r="AQ198" s="143">
        <f t="shared" si="76"/>
        <v>2.7933995176989597</v>
      </c>
      <c r="AR198" s="143">
        <f t="shared" si="76"/>
        <v>2.7933995176989597</v>
      </c>
      <c r="AS198" s="143">
        <f t="shared" si="76"/>
        <v>2.7933995176989597</v>
      </c>
      <c r="AT198" s="143">
        <f t="shared" si="76"/>
        <v>2.7933995176989597</v>
      </c>
      <c r="AU198" s="143">
        <f t="shared" si="76"/>
        <v>2.7933995176989597</v>
      </c>
      <c r="AV198" s="143">
        <f t="shared" si="76"/>
        <v>2.7933995176989597</v>
      </c>
    </row>
    <row r="199" spans="1:48">
      <c r="A199" t="s">
        <v>16</v>
      </c>
      <c r="B199" s="75" t="str">
        <f t="shared" si="73"/>
        <v>CNK</v>
      </c>
      <c r="C199" s="75" t="str">
        <f t="shared" si="73"/>
        <v>Commercial - Cooking</v>
      </c>
      <c r="E199" s="94"/>
      <c r="F199" s="94"/>
      <c r="I199" s="141"/>
      <c r="J199" s="143">
        <f t="shared" si="74"/>
        <v>0</v>
      </c>
      <c r="K199" s="143">
        <f t="shared" si="74"/>
        <v>0</v>
      </c>
      <c r="L199" s="143">
        <f t="shared" si="74"/>
        <v>0</v>
      </c>
      <c r="M199" s="143">
        <f t="shared" si="74"/>
        <v>0</v>
      </c>
      <c r="N199" s="143">
        <f t="shared" si="74"/>
        <v>0</v>
      </c>
      <c r="O199" s="143">
        <f t="shared" si="74"/>
        <v>0</v>
      </c>
      <c r="P199" s="143">
        <f t="shared" si="74"/>
        <v>0</v>
      </c>
      <c r="Q199" s="143">
        <f t="shared" si="74"/>
        <v>0</v>
      </c>
      <c r="R199" s="143">
        <f t="shared" si="74"/>
        <v>0</v>
      </c>
      <c r="S199" s="143">
        <f t="shared" si="74"/>
        <v>0</v>
      </c>
      <c r="T199" s="143">
        <f t="shared" si="74"/>
        <v>0</v>
      </c>
      <c r="U199" s="143">
        <f t="shared" si="74"/>
        <v>0</v>
      </c>
      <c r="V199" s="143">
        <f t="shared" si="74"/>
        <v>0</v>
      </c>
      <c r="W199" s="143">
        <f t="shared" si="74"/>
        <v>0</v>
      </c>
      <c r="X199" s="143">
        <f t="shared" si="74"/>
        <v>0</v>
      </c>
      <c r="Y199" s="143">
        <f t="shared" si="74"/>
        <v>0</v>
      </c>
      <c r="Z199" s="143">
        <f t="shared" si="75"/>
        <v>0</v>
      </c>
      <c r="AA199" s="143">
        <f t="shared" si="75"/>
        <v>0</v>
      </c>
      <c r="AB199" s="143">
        <f t="shared" si="75"/>
        <v>0</v>
      </c>
      <c r="AC199" s="143">
        <f t="shared" si="75"/>
        <v>0.18920766747531401</v>
      </c>
      <c r="AD199" s="143">
        <f t="shared" si="75"/>
        <v>0.38334502495849859</v>
      </c>
      <c r="AE199" s="143">
        <f t="shared" si="75"/>
        <v>0.58146639589111127</v>
      </c>
      <c r="AF199" s="143">
        <f t="shared" si="75"/>
        <v>0.78513279755263798</v>
      </c>
      <c r="AG199" s="143">
        <f t="shared" si="75"/>
        <v>0.98876135745358917</v>
      </c>
      <c r="AH199" s="143">
        <f t="shared" si="75"/>
        <v>1.1889598567842419</v>
      </c>
      <c r="AI199" s="143">
        <f t="shared" si="75"/>
        <v>1.3904370408452298</v>
      </c>
      <c r="AJ199" s="143">
        <f t="shared" si="75"/>
        <v>1.5949783200753791</v>
      </c>
      <c r="AK199" s="143">
        <f t="shared" si="75"/>
        <v>1.8021470659291405</v>
      </c>
      <c r="AL199" s="143">
        <f t="shared" si="75"/>
        <v>2.0097168673593786</v>
      </c>
      <c r="AM199" s="143">
        <f t="shared" si="75"/>
        <v>2.0097168673593786</v>
      </c>
      <c r="AN199" s="143">
        <f t="shared" si="76"/>
        <v>2.0097168673593786</v>
      </c>
      <c r="AO199" s="143">
        <f t="shared" si="76"/>
        <v>2.0097168673593786</v>
      </c>
      <c r="AP199" s="143">
        <f t="shared" si="76"/>
        <v>2.0097168673593786</v>
      </c>
      <c r="AQ199" s="143">
        <f t="shared" si="76"/>
        <v>2.0097168673593786</v>
      </c>
      <c r="AR199" s="143">
        <f t="shared" si="76"/>
        <v>2.0097168673593786</v>
      </c>
      <c r="AS199" s="143">
        <f t="shared" si="76"/>
        <v>2.0097168673593786</v>
      </c>
      <c r="AT199" s="143">
        <f t="shared" si="76"/>
        <v>2.0097168673593786</v>
      </c>
      <c r="AU199" s="143">
        <f t="shared" si="76"/>
        <v>2.0097168673593786</v>
      </c>
      <c r="AV199" s="143">
        <f t="shared" si="76"/>
        <v>2.0097168673593786</v>
      </c>
    </row>
    <row r="200" spans="1:48">
      <c r="A200" t="s">
        <v>16</v>
      </c>
      <c r="B200" s="75" t="str">
        <f t="shared" si="73"/>
        <v>CNL</v>
      </c>
      <c r="C200" s="75" t="str">
        <f t="shared" si="73"/>
        <v>Commercial - Lighting</v>
      </c>
      <c r="E200" s="94"/>
      <c r="F200" s="94"/>
      <c r="I200" s="141"/>
      <c r="J200" s="143">
        <f t="shared" si="74"/>
        <v>0</v>
      </c>
      <c r="K200" s="143">
        <f t="shared" si="74"/>
        <v>0</v>
      </c>
      <c r="L200" s="143">
        <f t="shared" si="74"/>
        <v>0</v>
      </c>
      <c r="M200" s="143">
        <f t="shared" si="74"/>
        <v>0</v>
      </c>
      <c r="N200" s="143">
        <f t="shared" si="74"/>
        <v>0</v>
      </c>
      <c r="O200" s="143">
        <f t="shared" si="74"/>
        <v>0</v>
      </c>
      <c r="P200" s="143">
        <f t="shared" si="74"/>
        <v>0</v>
      </c>
      <c r="Q200" s="143">
        <f t="shared" si="74"/>
        <v>0</v>
      </c>
      <c r="R200" s="143">
        <f t="shared" si="74"/>
        <v>0</v>
      </c>
      <c r="S200" s="143">
        <f t="shared" si="74"/>
        <v>0</v>
      </c>
      <c r="T200" s="143">
        <f t="shared" si="74"/>
        <v>0</v>
      </c>
      <c r="U200" s="143">
        <f t="shared" si="74"/>
        <v>0</v>
      </c>
      <c r="V200" s="143">
        <f t="shared" si="74"/>
        <v>0</v>
      </c>
      <c r="W200" s="143">
        <f t="shared" si="74"/>
        <v>0</v>
      </c>
      <c r="X200" s="143">
        <f t="shared" si="74"/>
        <v>0</v>
      </c>
      <c r="Y200" s="143">
        <f t="shared" si="74"/>
        <v>0</v>
      </c>
      <c r="Z200" s="143">
        <f t="shared" si="75"/>
        <v>0</v>
      </c>
      <c r="AA200" s="143">
        <f t="shared" si="75"/>
        <v>0</v>
      </c>
      <c r="AB200" s="143">
        <f t="shared" si="75"/>
        <v>0</v>
      </c>
      <c r="AC200" s="143">
        <f t="shared" si="75"/>
        <v>2.3998069244666911</v>
      </c>
      <c r="AD200" s="143">
        <f t="shared" si="75"/>
        <v>4.8621393500096302</v>
      </c>
      <c r="AE200" s="143">
        <f t="shared" si="75"/>
        <v>7.3750028306132904</v>
      </c>
      <c r="AF200" s="143">
        <f t="shared" si="75"/>
        <v>9.9581964586004581</v>
      </c>
      <c r="AG200" s="143">
        <f t="shared" si="75"/>
        <v>12.54091012232257</v>
      </c>
      <c r="AH200" s="143">
        <f t="shared" si="75"/>
        <v>15.080118767364519</v>
      </c>
      <c r="AI200" s="143">
        <f t="shared" si="75"/>
        <v>17.635545552564398</v>
      </c>
      <c r="AJ200" s="143">
        <f t="shared" si="75"/>
        <v>20.229835650770017</v>
      </c>
      <c r="AK200" s="143">
        <f t="shared" si="75"/>
        <v>22.857451103498967</v>
      </c>
      <c r="AL200" s="143">
        <f t="shared" si="75"/>
        <v>25.490153326560048</v>
      </c>
      <c r="AM200" s="143">
        <f t="shared" si="75"/>
        <v>25.490153326560048</v>
      </c>
      <c r="AN200" s="143">
        <f t="shared" si="76"/>
        <v>25.490153326560048</v>
      </c>
      <c r="AO200" s="143">
        <f t="shared" si="76"/>
        <v>25.490153326560048</v>
      </c>
      <c r="AP200" s="143">
        <f t="shared" si="76"/>
        <v>25.490153326560048</v>
      </c>
      <c r="AQ200" s="143">
        <f t="shared" si="76"/>
        <v>25.490153326560048</v>
      </c>
      <c r="AR200" s="143">
        <f t="shared" si="76"/>
        <v>25.490153326560048</v>
      </c>
      <c r="AS200" s="143">
        <f t="shared" si="76"/>
        <v>25.490153326560048</v>
      </c>
      <c r="AT200" s="143">
        <f t="shared" si="76"/>
        <v>25.490153326560048</v>
      </c>
      <c r="AU200" s="143">
        <f t="shared" si="76"/>
        <v>25.490153326560048</v>
      </c>
      <c r="AV200" s="143">
        <f t="shared" si="76"/>
        <v>25.490153326560048</v>
      </c>
    </row>
    <row r="201" spans="1:48">
      <c r="A201" t="s">
        <v>16</v>
      </c>
      <c r="B201" s="75" t="str">
        <f t="shared" si="73"/>
        <v>CNR</v>
      </c>
      <c r="C201" s="75" t="str">
        <f t="shared" si="73"/>
        <v>Commercial - Refrigeration</v>
      </c>
      <c r="E201" s="94"/>
      <c r="F201" s="94"/>
      <c r="I201" s="141"/>
      <c r="J201" s="143">
        <f t="shared" si="74"/>
        <v>0</v>
      </c>
      <c r="K201" s="143">
        <f t="shared" si="74"/>
        <v>0</v>
      </c>
      <c r="L201" s="143">
        <f t="shared" si="74"/>
        <v>0</v>
      </c>
      <c r="M201" s="143">
        <f t="shared" si="74"/>
        <v>0</v>
      </c>
      <c r="N201" s="143">
        <f t="shared" si="74"/>
        <v>0</v>
      </c>
      <c r="O201" s="143">
        <f t="shared" si="74"/>
        <v>0</v>
      </c>
      <c r="P201" s="143">
        <f t="shared" si="74"/>
        <v>0</v>
      </c>
      <c r="Q201" s="143">
        <f t="shared" si="74"/>
        <v>0</v>
      </c>
      <c r="R201" s="143">
        <f t="shared" si="74"/>
        <v>0</v>
      </c>
      <c r="S201" s="143">
        <f t="shared" si="74"/>
        <v>0</v>
      </c>
      <c r="T201" s="143">
        <f t="shared" si="74"/>
        <v>0</v>
      </c>
      <c r="U201" s="143">
        <f t="shared" si="74"/>
        <v>0</v>
      </c>
      <c r="V201" s="143">
        <f t="shared" si="74"/>
        <v>0</v>
      </c>
      <c r="W201" s="143">
        <f t="shared" si="74"/>
        <v>0</v>
      </c>
      <c r="X201" s="143">
        <f t="shared" si="74"/>
        <v>0</v>
      </c>
      <c r="Y201" s="143">
        <f t="shared" si="74"/>
        <v>0</v>
      </c>
      <c r="Z201" s="143">
        <f t="shared" si="75"/>
        <v>0</v>
      </c>
      <c r="AA201" s="143">
        <f t="shared" si="75"/>
        <v>0</v>
      </c>
      <c r="AB201" s="143">
        <f t="shared" si="75"/>
        <v>0</v>
      </c>
      <c r="AC201" s="143">
        <f t="shared" si="75"/>
        <v>0.58378698054469613</v>
      </c>
      <c r="AD201" s="143">
        <f t="shared" si="75"/>
        <v>1.1827841736728313</v>
      </c>
      <c r="AE201" s="143">
        <f t="shared" si="75"/>
        <v>1.7940737607251949</v>
      </c>
      <c r="AF201" s="143">
        <f t="shared" si="75"/>
        <v>2.4224721509748846</v>
      </c>
      <c r="AG201" s="143">
        <f t="shared" si="75"/>
        <v>3.0507537831278251</v>
      </c>
      <c r="AH201" s="143">
        <f t="shared" si="75"/>
        <v>3.6684522040920262</v>
      </c>
      <c r="AI201" s="143">
        <f t="shared" si="75"/>
        <v>4.2900959170613113</v>
      </c>
      <c r="AJ201" s="143">
        <f t="shared" si="75"/>
        <v>4.9211936806553682</v>
      </c>
      <c r="AK201" s="143">
        <f t="shared" si="75"/>
        <v>5.5603983081368531</v>
      </c>
      <c r="AL201" s="143">
        <f t="shared" si="75"/>
        <v>6.2008403644559014</v>
      </c>
      <c r="AM201" s="143">
        <f t="shared" si="75"/>
        <v>6.2008403644559014</v>
      </c>
      <c r="AN201" s="143">
        <f t="shared" si="76"/>
        <v>6.2008403644559014</v>
      </c>
      <c r="AO201" s="143">
        <f t="shared" si="76"/>
        <v>6.2008403644559014</v>
      </c>
      <c r="AP201" s="143">
        <f t="shared" si="76"/>
        <v>6.2008403644559014</v>
      </c>
      <c r="AQ201" s="143">
        <f t="shared" si="76"/>
        <v>6.2008403644559014</v>
      </c>
      <c r="AR201" s="143">
        <f t="shared" si="76"/>
        <v>6.2008403644559014</v>
      </c>
      <c r="AS201" s="143">
        <f t="shared" si="76"/>
        <v>6.2008403644559014</v>
      </c>
      <c r="AT201" s="143">
        <f t="shared" si="76"/>
        <v>6.2008403644559014</v>
      </c>
      <c r="AU201" s="143">
        <f t="shared" si="76"/>
        <v>6.2008403644559014</v>
      </c>
      <c r="AV201" s="143">
        <f t="shared" si="76"/>
        <v>6.2008403644559014</v>
      </c>
    </row>
    <row r="202" spans="1:48">
      <c r="A202" t="s">
        <v>16</v>
      </c>
      <c r="B202" s="75" t="str">
        <f t="shared" si="73"/>
        <v>CNW</v>
      </c>
      <c r="C202" s="75" t="str">
        <f t="shared" si="73"/>
        <v>Commercial - Water Heating</v>
      </c>
      <c r="E202" s="94"/>
      <c r="F202" s="94"/>
      <c r="I202" s="141"/>
      <c r="J202" s="143">
        <f t="shared" si="74"/>
        <v>0</v>
      </c>
      <c r="K202" s="143">
        <f t="shared" si="74"/>
        <v>0</v>
      </c>
      <c r="L202" s="143">
        <f t="shared" si="74"/>
        <v>0</v>
      </c>
      <c r="M202" s="143">
        <f t="shared" si="74"/>
        <v>0</v>
      </c>
      <c r="N202" s="143">
        <f t="shared" si="74"/>
        <v>0</v>
      </c>
      <c r="O202" s="143">
        <f t="shared" si="74"/>
        <v>0</v>
      </c>
      <c r="P202" s="143">
        <f t="shared" si="74"/>
        <v>0</v>
      </c>
      <c r="Q202" s="143">
        <f t="shared" si="74"/>
        <v>0</v>
      </c>
      <c r="R202" s="143">
        <f t="shared" si="74"/>
        <v>0</v>
      </c>
      <c r="S202" s="143">
        <f t="shared" si="74"/>
        <v>0</v>
      </c>
      <c r="T202" s="143">
        <f t="shared" si="74"/>
        <v>0</v>
      </c>
      <c r="U202" s="143">
        <f t="shared" si="74"/>
        <v>0</v>
      </c>
      <c r="V202" s="143">
        <f t="shared" si="74"/>
        <v>0</v>
      </c>
      <c r="W202" s="143">
        <f t="shared" si="74"/>
        <v>0</v>
      </c>
      <c r="X202" s="143">
        <f t="shared" si="74"/>
        <v>0</v>
      </c>
      <c r="Y202" s="143">
        <f t="shared" si="74"/>
        <v>0</v>
      </c>
      <c r="Z202" s="143">
        <f t="shared" si="75"/>
        <v>0</v>
      </c>
      <c r="AA202" s="143">
        <f t="shared" si="75"/>
        <v>0</v>
      </c>
      <c r="AB202" s="143">
        <f t="shared" si="75"/>
        <v>0</v>
      </c>
      <c r="AC202" s="143">
        <f t="shared" si="75"/>
        <v>0.22123080127486916</v>
      </c>
      <c r="AD202" s="143">
        <f t="shared" si="75"/>
        <v>0.44822563571515017</v>
      </c>
      <c r="AE202" s="143">
        <f t="shared" si="75"/>
        <v>0.67987877232398264</v>
      </c>
      <c r="AF202" s="143">
        <f t="shared" si="75"/>
        <v>0.91801542837798489</v>
      </c>
      <c r="AG202" s="143">
        <f t="shared" si="75"/>
        <v>1.1561078380062189</v>
      </c>
      <c r="AH202" s="143">
        <f t="shared" si="75"/>
        <v>1.3901896540971295</v>
      </c>
      <c r="AI202" s="143">
        <f t="shared" si="75"/>
        <v>1.6257665705253821</v>
      </c>
      <c r="AJ202" s="143">
        <f t="shared" si="75"/>
        <v>1.864926175956154</v>
      </c>
      <c r="AK202" s="143">
        <f t="shared" si="75"/>
        <v>2.1071579430716016</v>
      </c>
      <c r="AL202" s="143">
        <f t="shared" si="75"/>
        <v>2.349858643860423</v>
      </c>
      <c r="AM202" s="143">
        <f t="shared" si="75"/>
        <v>2.349858643860423</v>
      </c>
      <c r="AN202" s="143">
        <f t="shared" si="76"/>
        <v>2.349858643860423</v>
      </c>
      <c r="AO202" s="143">
        <f t="shared" si="76"/>
        <v>2.349858643860423</v>
      </c>
      <c r="AP202" s="143">
        <f t="shared" si="76"/>
        <v>2.349858643860423</v>
      </c>
      <c r="AQ202" s="143">
        <f t="shared" si="76"/>
        <v>2.349858643860423</v>
      </c>
      <c r="AR202" s="143">
        <f t="shared" si="76"/>
        <v>2.349858643860423</v>
      </c>
      <c r="AS202" s="143">
        <f t="shared" si="76"/>
        <v>2.349858643860423</v>
      </c>
      <c r="AT202" s="143">
        <f t="shared" si="76"/>
        <v>2.349858643860423</v>
      </c>
      <c r="AU202" s="143">
        <f t="shared" si="76"/>
        <v>2.349858643860423</v>
      </c>
      <c r="AV202" s="143">
        <f t="shared" si="76"/>
        <v>2.349858643860423</v>
      </c>
    </row>
    <row r="203" spans="1:48">
      <c r="A203" t="s">
        <v>16</v>
      </c>
      <c r="B203" s="75" t="str">
        <f t="shared" si="73"/>
        <v>CNG</v>
      </c>
      <c r="C203" s="75" t="str">
        <f t="shared" si="73"/>
        <v>Commercial - Public lights</v>
      </c>
      <c r="E203" s="94"/>
      <c r="F203" s="94"/>
      <c r="I203" s="141"/>
      <c r="J203" s="143">
        <f t="shared" si="74"/>
        <v>0</v>
      </c>
      <c r="K203" s="143">
        <f t="shared" si="74"/>
        <v>0</v>
      </c>
      <c r="L203" s="143">
        <f t="shared" si="74"/>
        <v>0</v>
      </c>
      <c r="M203" s="143">
        <f t="shared" si="74"/>
        <v>0</v>
      </c>
      <c r="N203" s="143">
        <f t="shared" si="74"/>
        <v>0</v>
      </c>
      <c r="O203" s="143">
        <f t="shared" si="74"/>
        <v>0</v>
      </c>
      <c r="P203" s="143">
        <f t="shared" si="74"/>
        <v>0</v>
      </c>
      <c r="Q203" s="143">
        <f t="shared" si="74"/>
        <v>0</v>
      </c>
      <c r="R203" s="143">
        <f t="shared" si="74"/>
        <v>0</v>
      </c>
      <c r="S203" s="143">
        <f t="shared" si="74"/>
        <v>0</v>
      </c>
      <c r="T203" s="143">
        <f t="shared" si="74"/>
        <v>0</v>
      </c>
      <c r="U203" s="143">
        <f t="shared" si="74"/>
        <v>0</v>
      </c>
      <c r="V203" s="143">
        <f t="shared" si="74"/>
        <v>0</v>
      </c>
      <c r="W203" s="143">
        <f t="shared" si="74"/>
        <v>0</v>
      </c>
      <c r="X203" s="143">
        <f t="shared" si="74"/>
        <v>0</v>
      </c>
      <c r="Y203" s="143">
        <f t="shared" si="74"/>
        <v>0</v>
      </c>
      <c r="Z203" s="143">
        <f t="shared" si="75"/>
        <v>0</v>
      </c>
      <c r="AA203" s="143">
        <f t="shared" si="75"/>
        <v>0</v>
      </c>
      <c r="AB203" s="143">
        <f t="shared" si="75"/>
        <v>0</v>
      </c>
      <c r="AC203" s="143">
        <f t="shared" si="75"/>
        <v>0</v>
      </c>
      <c r="AD203" s="143">
        <f t="shared" si="75"/>
        <v>0</v>
      </c>
      <c r="AE203" s="143">
        <f t="shared" si="75"/>
        <v>0</v>
      </c>
      <c r="AF203" s="143">
        <f t="shared" si="75"/>
        <v>0</v>
      </c>
      <c r="AG203" s="143">
        <f t="shared" si="75"/>
        <v>0</v>
      </c>
      <c r="AH203" s="143">
        <f t="shared" si="75"/>
        <v>0</v>
      </c>
      <c r="AI203" s="143">
        <f t="shared" si="75"/>
        <v>0</v>
      </c>
      <c r="AJ203" s="143">
        <f t="shared" si="75"/>
        <v>0</v>
      </c>
      <c r="AK203" s="143">
        <f t="shared" si="75"/>
        <v>0</v>
      </c>
      <c r="AL203" s="143">
        <f t="shared" si="75"/>
        <v>0</v>
      </c>
      <c r="AM203" s="143">
        <f t="shared" si="75"/>
        <v>0</v>
      </c>
      <c r="AN203" s="143">
        <f t="shared" si="76"/>
        <v>0</v>
      </c>
      <c r="AO203" s="143">
        <f t="shared" si="76"/>
        <v>0</v>
      </c>
      <c r="AP203" s="143">
        <f t="shared" si="76"/>
        <v>0</v>
      </c>
      <c r="AQ203" s="143">
        <f t="shared" si="76"/>
        <v>0</v>
      </c>
      <c r="AR203" s="143">
        <f t="shared" si="76"/>
        <v>0</v>
      </c>
      <c r="AS203" s="143">
        <f t="shared" si="76"/>
        <v>0</v>
      </c>
      <c r="AT203" s="143">
        <f t="shared" si="76"/>
        <v>0</v>
      </c>
      <c r="AU203" s="143">
        <f t="shared" si="76"/>
        <v>0</v>
      </c>
      <c r="AV203" s="143">
        <f t="shared" si="76"/>
        <v>0</v>
      </c>
    </row>
    <row r="204" spans="1:48">
      <c r="A204" t="s">
        <v>16</v>
      </c>
      <c r="B204" s="75" t="str">
        <f t="shared" si="73"/>
        <v>CNT</v>
      </c>
      <c r="C204" s="75" t="str">
        <f t="shared" si="73"/>
        <v>Commercial - Public Water</v>
      </c>
      <c r="E204" s="94"/>
      <c r="F204" s="94"/>
      <c r="I204" s="141"/>
      <c r="J204" s="143">
        <f t="shared" si="74"/>
        <v>0</v>
      </c>
      <c r="K204" s="143">
        <f t="shared" si="74"/>
        <v>0</v>
      </c>
      <c r="L204" s="143">
        <f t="shared" si="74"/>
        <v>0</v>
      </c>
      <c r="M204" s="143">
        <f t="shared" si="74"/>
        <v>0</v>
      </c>
      <c r="N204" s="143">
        <f t="shared" si="74"/>
        <v>0</v>
      </c>
      <c r="O204" s="143">
        <f t="shared" si="74"/>
        <v>0</v>
      </c>
      <c r="P204" s="143">
        <f t="shared" si="74"/>
        <v>0</v>
      </c>
      <c r="Q204" s="143">
        <f t="shared" si="74"/>
        <v>0</v>
      </c>
      <c r="R204" s="143">
        <f t="shared" si="74"/>
        <v>0</v>
      </c>
      <c r="S204" s="143">
        <f t="shared" si="74"/>
        <v>0</v>
      </c>
      <c r="T204" s="143">
        <f t="shared" si="74"/>
        <v>0</v>
      </c>
      <c r="U204" s="143">
        <f t="shared" si="74"/>
        <v>0</v>
      </c>
      <c r="V204" s="143">
        <f t="shared" si="74"/>
        <v>0</v>
      </c>
      <c r="W204" s="143">
        <f t="shared" si="74"/>
        <v>0</v>
      </c>
      <c r="X204" s="143">
        <f t="shared" si="74"/>
        <v>0</v>
      </c>
      <c r="Y204" s="143">
        <f t="shared" si="74"/>
        <v>0</v>
      </c>
      <c r="Z204" s="143">
        <f t="shared" si="75"/>
        <v>0</v>
      </c>
      <c r="AA204" s="143">
        <f t="shared" si="75"/>
        <v>0</v>
      </c>
      <c r="AB204" s="143">
        <f t="shared" si="75"/>
        <v>0</v>
      </c>
      <c r="AC204" s="143">
        <f t="shared" si="75"/>
        <v>0</v>
      </c>
      <c r="AD204" s="143">
        <f t="shared" si="75"/>
        <v>0</v>
      </c>
      <c r="AE204" s="143">
        <f t="shared" si="75"/>
        <v>0</v>
      </c>
      <c r="AF204" s="143">
        <f t="shared" si="75"/>
        <v>0</v>
      </c>
      <c r="AG204" s="143">
        <f t="shared" si="75"/>
        <v>0</v>
      </c>
      <c r="AH204" s="143">
        <f t="shared" si="75"/>
        <v>0</v>
      </c>
      <c r="AI204" s="143">
        <f t="shared" si="75"/>
        <v>0</v>
      </c>
      <c r="AJ204" s="143">
        <f t="shared" si="75"/>
        <v>0</v>
      </c>
      <c r="AK204" s="143">
        <f t="shared" si="75"/>
        <v>0</v>
      </c>
      <c r="AL204" s="143">
        <f t="shared" si="75"/>
        <v>0</v>
      </c>
      <c r="AM204" s="143">
        <f t="shared" si="75"/>
        <v>0</v>
      </c>
      <c r="AN204" s="143">
        <f t="shared" si="76"/>
        <v>0</v>
      </c>
      <c r="AO204" s="143">
        <f t="shared" si="76"/>
        <v>0</v>
      </c>
      <c r="AP204" s="143">
        <f t="shared" si="76"/>
        <v>0</v>
      </c>
      <c r="AQ204" s="143">
        <f t="shared" si="76"/>
        <v>0</v>
      </c>
      <c r="AR204" s="143">
        <f t="shared" si="76"/>
        <v>0</v>
      </c>
      <c r="AS204" s="143">
        <f t="shared" si="76"/>
        <v>0</v>
      </c>
      <c r="AT204" s="143">
        <f t="shared" si="76"/>
        <v>0</v>
      </c>
      <c r="AU204" s="143">
        <f t="shared" si="76"/>
        <v>0</v>
      </c>
      <c r="AV204" s="143">
        <f t="shared" si="76"/>
        <v>0</v>
      </c>
    </row>
    <row r="205" spans="1:48">
      <c r="A205" t="s">
        <v>16</v>
      </c>
      <c r="B205" s="75" t="str">
        <f t="shared" si="73"/>
        <v>CNO</v>
      </c>
      <c r="C205" s="75" t="str">
        <f t="shared" si="73"/>
        <v>Commercial - Other</v>
      </c>
      <c r="E205" s="94"/>
      <c r="F205" s="94"/>
      <c r="I205" s="141"/>
      <c r="J205" s="143">
        <f t="shared" si="74"/>
        <v>0</v>
      </c>
      <c r="K205" s="143">
        <f t="shared" si="74"/>
        <v>0</v>
      </c>
      <c r="L205" s="143">
        <f t="shared" si="74"/>
        <v>0</v>
      </c>
      <c r="M205" s="143">
        <f t="shared" si="74"/>
        <v>0</v>
      </c>
      <c r="N205" s="143">
        <f t="shared" si="74"/>
        <v>0</v>
      </c>
      <c r="O205" s="143">
        <f t="shared" si="74"/>
        <v>0</v>
      </c>
      <c r="P205" s="143">
        <f t="shared" si="74"/>
        <v>0</v>
      </c>
      <c r="Q205" s="143">
        <f t="shared" si="74"/>
        <v>0</v>
      </c>
      <c r="R205" s="143">
        <f t="shared" si="74"/>
        <v>0</v>
      </c>
      <c r="S205" s="143">
        <f t="shared" si="74"/>
        <v>0</v>
      </c>
      <c r="T205" s="143">
        <f t="shared" si="74"/>
        <v>0</v>
      </c>
      <c r="U205" s="143">
        <f t="shared" si="74"/>
        <v>0</v>
      </c>
      <c r="V205" s="143">
        <f t="shared" si="74"/>
        <v>0</v>
      </c>
      <c r="W205" s="143">
        <f t="shared" si="74"/>
        <v>0</v>
      </c>
      <c r="X205" s="143">
        <f t="shared" si="74"/>
        <v>0</v>
      </c>
      <c r="Y205" s="143">
        <f t="shared" si="74"/>
        <v>0</v>
      </c>
      <c r="Z205" s="143">
        <f t="shared" si="75"/>
        <v>0</v>
      </c>
      <c r="AA205" s="143">
        <f t="shared" si="75"/>
        <v>0</v>
      </c>
      <c r="AB205" s="143">
        <f t="shared" si="75"/>
        <v>0</v>
      </c>
      <c r="AC205" s="143">
        <f t="shared" si="75"/>
        <v>0.38973182467868972</v>
      </c>
      <c r="AD205" s="143">
        <f t="shared" si="75"/>
        <v>0.78961787358890212</v>
      </c>
      <c r="AE205" s="143">
        <f t="shared" si="75"/>
        <v>1.19771023280307</v>
      </c>
      <c r="AF205" s="143">
        <f t="shared" si="75"/>
        <v>1.6172243011515202</v>
      </c>
      <c r="AG205" s="143">
        <f t="shared" si="75"/>
        <v>2.0366604226672922</v>
      </c>
      <c r="AH205" s="143">
        <f t="shared" si="75"/>
        <v>2.4490312714979852</v>
      </c>
      <c r="AI205" s="143">
        <f t="shared" si="75"/>
        <v>2.8640359677820717</v>
      </c>
      <c r="AJ205" s="143">
        <f t="shared" si="75"/>
        <v>3.2853521175986753</v>
      </c>
      <c r="AK205" s="143">
        <f t="shared" si="75"/>
        <v>3.7120803491515342</v>
      </c>
      <c r="AL205" s="143">
        <f t="shared" si="75"/>
        <v>4.1396346789471528</v>
      </c>
      <c r="AM205" s="143">
        <f t="shared" si="75"/>
        <v>4.1396346789471528</v>
      </c>
      <c r="AN205" s="143">
        <f t="shared" si="76"/>
        <v>4.1396346789471528</v>
      </c>
      <c r="AO205" s="143">
        <f t="shared" si="76"/>
        <v>4.1396346789471528</v>
      </c>
      <c r="AP205" s="143">
        <f t="shared" si="76"/>
        <v>4.1396346789471528</v>
      </c>
      <c r="AQ205" s="143">
        <f t="shared" si="76"/>
        <v>4.1396346789471528</v>
      </c>
      <c r="AR205" s="143">
        <f t="shared" si="76"/>
        <v>4.1396346789471528</v>
      </c>
      <c r="AS205" s="143">
        <f t="shared" si="76"/>
        <v>4.1396346789471528</v>
      </c>
      <c r="AT205" s="143">
        <f t="shared" si="76"/>
        <v>4.1396346789471528</v>
      </c>
      <c r="AU205" s="143">
        <f t="shared" si="76"/>
        <v>4.1396346789471528</v>
      </c>
      <c r="AV205" s="143">
        <f t="shared" si="76"/>
        <v>4.1396346789471528</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7">B197</f>
        <v>CNC</v>
      </c>
      <c r="C208" s="75" t="str">
        <f t="shared" si="77"/>
        <v>Commercial - Cooling</v>
      </c>
      <c r="E208" s="77"/>
      <c r="F208" s="94"/>
      <c r="I208" s="141"/>
      <c r="J208" s="143">
        <f t="shared" ref="J208:Y216" si="78">INDEX(J$49:J$52,MATCH($I$207,$B$49:$B$52,0),1)*INDEX(J$81:J$89,MATCH($B208,$B$81:$B$89,0))*INDEX(J$138:J$146,MATCH($B208,$B$138:$B$146,0))/1000</f>
        <v>0</v>
      </c>
      <c r="K208" s="143">
        <f t="shared" si="78"/>
        <v>0</v>
      </c>
      <c r="L208" s="143">
        <f t="shared" si="78"/>
        <v>0</v>
      </c>
      <c r="M208" s="143">
        <f t="shared" si="78"/>
        <v>0</v>
      </c>
      <c r="N208" s="143">
        <f t="shared" si="78"/>
        <v>0</v>
      </c>
      <c r="O208" s="143">
        <f t="shared" si="78"/>
        <v>0</v>
      </c>
      <c r="P208" s="143">
        <f t="shared" si="78"/>
        <v>0</v>
      </c>
      <c r="Q208" s="143">
        <f t="shared" si="78"/>
        <v>0</v>
      </c>
      <c r="R208" s="143">
        <f t="shared" si="78"/>
        <v>0</v>
      </c>
      <c r="S208" s="143">
        <f t="shared" si="78"/>
        <v>0</v>
      </c>
      <c r="T208" s="143">
        <f t="shared" si="78"/>
        <v>0</v>
      </c>
      <c r="U208" s="143">
        <f t="shared" si="78"/>
        <v>0</v>
      </c>
      <c r="V208" s="143">
        <f t="shared" si="78"/>
        <v>0</v>
      </c>
      <c r="W208" s="143">
        <f t="shared" si="78"/>
        <v>0</v>
      </c>
      <c r="X208" s="143">
        <f t="shared" si="78"/>
        <v>0</v>
      </c>
      <c r="Y208" s="143">
        <f t="shared" si="78"/>
        <v>0</v>
      </c>
      <c r="Z208" s="143">
        <f t="shared" ref="Z208:AO216" si="79">INDEX(Z$49:Z$52,MATCH($I$207,$B$49:$B$52,0),1)*INDEX(Z$81:Z$89,MATCH($B208,$B$81:$B$89,0))*INDEX(Z$138:Z$146,MATCH($B208,$B$138:$B$146,0))/1000</f>
        <v>0</v>
      </c>
      <c r="AA208" s="143">
        <f t="shared" si="79"/>
        <v>0</v>
      </c>
      <c r="AB208" s="143">
        <f t="shared" si="79"/>
        <v>0</v>
      </c>
      <c r="AC208" s="143">
        <f t="shared" si="79"/>
        <v>0</v>
      </c>
      <c r="AD208" s="143">
        <f t="shared" si="79"/>
        <v>0</v>
      </c>
      <c r="AE208" s="143">
        <f t="shared" si="79"/>
        <v>0</v>
      </c>
      <c r="AF208" s="143">
        <f t="shared" si="79"/>
        <v>0</v>
      </c>
      <c r="AG208" s="143">
        <f t="shared" si="79"/>
        <v>0</v>
      </c>
      <c r="AH208" s="143">
        <f t="shared" si="79"/>
        <v>0</v>
      </c>
      <c r="AI208" s="143">
        <f t="shared" si="79"/>
        <v>0</v>
      </c>
      <c r="AJ208" s="143">
        <f t="shared" si="79"/>
        <v>0</v>
      </c>
      <c r="AK208" s="143">
        <f t="shared" si="79"/>
        <v>0</v>
      </c>
      <c r="AL208" s="143">
        <f t="shared" si="79"/>
        <v>0</v>
      </c>
      <c r="AM208" s="143">
        <f t="shared" si="79"/>
        <v>3.2523307883632162</v>
      </c>
      <c r="AN208" s="143">
        <f t="shared" si="79"/>
        <v>6.4534531959600647</v>
      </c>
      <c r="AO208" s="143">
        <f t="shared" si="79"/>
        <v>9.6064085430285626</v>
      </c>
      <c r="AP208" s="143">
        <f t="shared" ref="AN208:AV216" si="80">INDEX(AP$49:AP$52,MATCH($I$207,$B$49:$B$52,0),1)*INDEX(AP$81:AP$89,MATCH($B208,$B$81:$B$89,0))*INDEX(AP$138:AP$146,MATCH($B208,$B$138:$B$146,0))/1000</f>
        <v>12.713952400312044</v>
      </c>
      <c r="AQ208" s="143">
        <f t="shared" si="80"/>
        <v>15.778590613541294</v>
      </c>
      <c r="AR208" s="143">
        <f t="shared" si="80"/>
        <v>19.382474750923556</v>
      </c>
      <c r="AS208" s="143">
        <f t="shared" si="80"/>
        <v>22.924066747307567</v>
      </c>
      <c r="AT208" s="143">
        <f t="shared" si="80"/>
        <v>26.407266094024433</v>
      </c>
      <c r="AU208" s="143">
        <f t="shared" si="80"/>
        <v>29.835586872002033</v>
      </c>
      <c r="AV208" s="143">
        <f t="shared" si="80"/>
        <v>33.408678476118517</v>
      </c>
    </row>
    <row r="209" spans="1:48">
      <c r="A209" t="s">
        <v>16</v>
      </c>
      <c r="B209" s="75" t="str">
        <f t="shared" si="77"/>
        <v>CNH</v>
      </c>
      <c r="C209" s="75" t="str">
        <f t="shared" si="77"/>
        <v>Commercial - Space Heating</v>
      </c>
      <c r="E209" s="94"/>
      <c r="F209" s="94"/>
      <c r="I209" s="141"/>
      <c r="J209" s="143">
        <f t="shared" si="78"/>
        <v>0</v>
      </c>
      <c r="K209" s="143">
        <f t="shared" si="78"/>
        <v>0</v>
      </c>
      <c r="L209" s="143">
        <f t="shared" si="78"/>
        <v>0</v>
      </c>
      <c r="M209" s="143">
        <f t="shared" si="78"/>
        <v>0</v>
      </c>
      <c r="N209" s="143">
        <f t="shared" si="78"/>
        <v>0</v>
      </c>
      <c r="O209" s="143">
        <f t="shared" si="78"/>
        <v>0</v>
      </c>
      <c r="P209" s="143">
        <f t="shared" si="78"/>
        <v>0</v>
      </c>
      <c r="Q209" s="143">
        <f t="shared" si="78"/>
        <v>0</v>
      </c>
      <c r="R209" s="143">
        <f t="shared" si="78"/>
        <v>0</v>
      </c>
      <c r="S209" s="143">
        <f t="shared" si="78"/>
        <v>0</v>
      </c>
      <c r="T209" s="143">
        <f t="shared" si="78"/>
        <v>0</v>
      </c>
      <c r="U209" s="143">
        <f t="shared" si="78"/>
        <v>0</v>
      </c>
      <c r="V209" s="143">
        <f t="shared" si="78"/>
        <v>0</v>
      </c>
      <c r="W209" s="143">
        <f t="shared" si="78"/>
        <v>0</v>
      </c>
      <c r="X209" s="143">
        <f t="shared" si="78"/>
        <v>0</v>
      </c>
      <c r="Y209" s="143">
        <f t="shared" si="78"/>
        <v>0</v>
      </c>
      <c r="Z209" s="143">
        <f t="shared" si="79"/>
        <v>0</v>
      </c>
      <c r="AA209" s="143">
        <f t="shared" si="79"/>
        <v>0</v>
      </c>
      <c r="AB209" s="143">
        <f t="shared" si="79"/>
        <v>0</v>
      </c>
      <c r="AC209" s="143">
        <f t="shared" si="79"/>
        <v>0</v>
      </c>
      <c r="AD209" s="143">
        <f t="shared" si="79"/>
        <v>0</v>
      </c>
      <c r="AE209" s="143">
        <f t="shared" si="79"/>
        <v>0</v>
      </c>
      <c r="AF209" s="143">
        <f t="shared" si="79"/>
        <v>0</v>
      </c>
      <c r="AG209" s="143">
        <f t="shared" si="79"/>
        <v>0</v>
      </c>
      <c r="AH209" s="143">
        <f t="shared" si="79"/>
        <v>0</v>
      </c>
      <c r="AI209" s="143">
        <f t="shared" si="79"/>
        <v>0</v>
      </c>
      <c r="AJ209" s="143">
        <f t="shared" si="79"/>
        <v>0</v>
      </c>
      <c r="AK209" s="143">
        <f t="shared" si="79"/>
        <v>0</v>
      </c>
      <c r="AL209" s="143">
        <f t="shared" si="79"/>
        <v>0</v>
      </c>
      <c r="AM209" s="143">
        <f t="shared" si="79"/>
        <v>0.31016287785276564</v>
      </c>
      <c r="AN209" s="143">
        <f t="shared" si="80"/>
        <v>0.61544219994745608</v>
      </c>
      <c r="AO209" s="143">
        <f t="shared" si="80"/>
        <v>0.9161280058584188</v>
      </c>
      <c r="AP209" s="143">
        <f t="shared" si="80"/>
        <v>1.2124830842770562</v>
      </c>
      <c r="AQ209" s="143">
        <f t="shared" si="80"/>
        <v>1.5047464085347688</v>
      </c>
      <c r="AR209" s="143">
        <f t="shared" si="80"/>
        <v>1.8484356419601791</v>
      </c>
      <c r="AS209" s="143">
        <f t="shared" si="80"/>
        <v>2.1861843020008784</v>
      </c>
      <c r="AT209" s="143">
        <f t="shared" si="80"/>
        <v>2.518364268865898</v>
      </c>
      <c r="AU209" s="143">
        <f t="shared" si="80"/>
        <v>2.8453106675854158</v>
      </c>
      <c r="AV209" s="143">
        <f t="shared" si="80"/>
        <v>3.1860633298698278</v>
      </c>
    </row>
    <row r="210" spans="1:48">
      <c r="A210" t="s">
        <v>16</v>
      </c>
      <c r="B210" s="75" t="str">
        <f t="shared" si="77"/>
        <v>CNK</v>
      </c>
      <c r="C210" s="75" t="str">
        <f t="shared" si="77"/>
        <v>Commercial - Cooking</v>
      </c>
      <c r="E210" s="94"/>
      <c r="F210" s="94"/>
      <c r="I210" s="141"/>
      <c r="J210" s="143">
        <f t="shared" si="78"/>
        <v>0</v>
      </c>
      <c r="K210" s="143">
        <f t="shared" si="78"/>
        <v>0</v>
      </c>
      <c r="L210" s="143">
        <f t="shared" si="78"/>
        <v>0</v>
      </c>
      <c r="M210" s="143">
        <f t="shared" si="78"/>
        <v>0</v>
      </c>
      <c r="N210" s="143">
        <f t="shared" si="78"/>
        <v>0</v>
      </c>
      <c r="O210" s="143">
        <f t="shared" si="78"/>
        <v>0</v>
      </c>
      <c r="P210" s="143">
        <f t="shared" si="78"/>
        <v>0</v>
      </c>
      <c r="Q210" s="143">
        <f t="shared" si="78"/>
        <v>0</v>
      </c>
      <c r="R210" s="143">
        <f t="shared" si="78"/>
        <v>0</v>
      </c>
      <c r="S210" s="143">
        <f t="shared" si="78"/>
        <v>0</v>
      </c>
      <c r="T210" s="143">
        <f t="shared" si="78"/>
        <v>0</v>
      </c>
      <c r="U210" s="143">
        <f t="shared" si="78"/>
        <v>0</v>
      </c>
      <c r="V210" s="143">
        <f t="shared" si="78"/>
        <v>0</v>
      </c>
      <c r="W210" s="143">
        <f t="shared" si="78"/>
        <v>0</v>
      </c>
      <c r="X210" s="143">
        <f t="shared" si="78"/>
        <v>0</v>
      </c>
      <c r="Y210" s="143">
        <f t="shared" si="78"/>
        <v>0</v>
      </c>
      <c r="Z210" s="143">
        <f t="shared" si="79"/>
        <v>0</v>
      </c>
      <c r="AA210" s="143">
        <f t="shared" si="79"/>
        <v>0</v>
      </c>
      <c r="AB210" s="143">
        <f t="shared" si="79"/>
        <v>0</v>
      </c>
      <c r="AC210" s="143">
        <f t="shared" si="79"/>
        <v>0</v>
      </c>
      <c r="AD210" s="143">
        <f t="shared" si="79"/>
        <v>0</v>
      </c>
      <c r="AE210" s="143">
        <f t="shared" si="79"/>
        <v>0</v>
      </c>
      <c r="AF210" s="143">
        <f t="shared" si="79"/>
        <v>0</v>
      </c>
      <c r="AG210" s="143">
        <f t="shared" si="79"/>
        <v>0</v>
      </c>
      <c r="AH210" s="143">
        <f t="shared" si="79"/>
        <v>0</v>
      </c>
      <c r="AI210" s="143">
        <f t="shared" si="79"/>
        <v>0</v>
      </c>
      <c r="AJ210" s="143">
        <f t="shared" si="79"/>
        <v>0</v>
      </c>
      <c r="AK210" s="143">
        <f t="shared" si="79"/>
        <v>0</v>
      </c>
      <c r="AL210" s="143">
        <f t="shared" si="79"/>
        <v>0</v>
      </c>
      <c r="AM210" s="143">
        <f t="shared" si="79"/>
        <v>0.22314730252509696</v>
      </c>
      <c r="AN210" s="143">
        <f t="shared" si="80"/>
        <v>0.44278112109721518</v>
      </c>
      <c r="AO210" s="143">
        <f t="shared" si="80"/>
        <v>0.65911012526794399</v>
      </c>
      <c r="AP210" s="143">
        <f t="shared" si="80"/>
        <v>0.87232337888665978</v>
      </c>
      <c r="AQ210" s="143">
        <f t="shared" si="80"/>
        <v>1.0825928117943762</v>
      </c>
      <c r="AR210" s="143">
        <f t="shared" si="80"/>
        <v>1.3298607178595405</v>
      </c>
      <c r="AS210" s="143">
        <f t="shared" si="80"/>
        <v>1.5728546665271339</v>
      </c>
      <c r="AT210" s="143">
        <f t="shared" si="80"/>
        <v>1.8118422077569791</v>
      </c>
      <c r="AU210" s="143">
        <f t="shared" si="80"/>
        <v>2.0470644479219935</v>
      </c>
      <c r="AV210" s="143">
        <f t="shared" si="80"/>
        <v>2.2922196320091976</v>
      </c>
    </row>
    <row r="211" spans="1:48">
      <c r="A211" t="s">
        <v>16</v>
      </c>
      <c r="B211" s="75" t="str">
        <f t="shared" si="77"/>
        <v>CNL</v>
      </c>
      <c r="C211" s="75" t="str">
        <f t="shared" si="77"/>
        <v>Commercial - Lighting</v>
      </c>
      <c r="E211" s="94"/>
      <c r="F211" s="94"/>
      <c r="I211" s="141"/>
      <c r="J211" s="143">
        <f t="shared" si="78"/>
        <v>0</v>
      </c>
      <c r="K211" s="143">
        <f t="shared" si="78"/>
        <v>0</v>
      </c>
      <c r="L211" s="143">
        <f t="shared" si="78"/>
        <v>0</v>
      </c>
      <c r="M211" s="143">
        <f t="shared" si="78"/>
        <v>0</v>
      </c>
      <c r="N211" s="143">
        <f t="shared" si="78"/>
        <v>0</v>
      </c>
      <c r="O211" s="143">
        <f t="shared" si="78"/>
        <v>0</v>
      </c>
      <c r="P211" s="143">
        <f t="shared" si="78"/>
        <v>0</v>
      </c>
      <c r="Q211" s="143">
        <f t="shared" si="78"/>
        <v>0</v>
      </c>
      <c r="R211" s="143">
        <f t="shared" si="78"/>
        <v>0</v>
      </c>
      <c r="S211" s="143">
        <f t="shared" si="78"/>
        <v>0</v>
      </c>
      <c r="T211" s="143">
        <f t="shared" si="78"/>
        <v>0</v>
      </c>
      <c r="U211" s="143">
        <f t="shared" si="78"/>
        <v>0</v>
      </c>
      <c r="V211" s="143">
        <f t="shared" si="78"/>
        <v>0</v>
      </c>
      <c r="W211" s="143">
        <f t="shared" si="78"/>
        <v>0</v>
      </c>
      <c r="X211" s="143">
        <f t="shared" si="78"/>
        <v>0</v>
      </c>
      <c r="Y211" s="143">
        <f t="shared" si="78"/>
        <v>0</v>
      </c>
      <c r="Z211" s="143">
        <f t="shared" si="79"/>
        <v>0</v>
      </c>
      <c r="AA211" s="143">
        <f t="shared" si="79"/>
        <v>0</v>
      </c>
      <c r="AB211" s="143">
        <f t="shared" si="79"/>
        <v>0</v>
      </c>
      <c r="AC211" s="143">
        <f t="shared" si="79"/>
        <v>0</v>
      </c>
      <c r="AD211" s="143">
        <f t="shared" si="79"/>
        <v>0</v>
      </c>
      <c r="AE211" s="143">
        <f t="shared" si="79"/>
        <v>0</v>
      </c>
      <c r="AF211" s="143">
        <f t="shared" si="79"/>
        <v>0</v>
      </c>
      <c r="AG211" s="143">
        <f t="shared" si="79"/>
        <v>0</v>
      </c>
      <c r="AH211" s="143">
        <f t="shared" si="79"/>
        <v>0</v>
      </c>
      <c r="AI211" s="143">
        <f t="shared" si="79"/>
        <v>0</v>
      </c>
      <c r="AJ211" s="143">
        <f t="shared" si="79"/>
        <v>0</v>
      </c>
      <c r="AK211" s="143">
        <f t="shared" si="79"/>
        <v>0</v>
      </c>
      <c r="AL211" s="143">
        <f t="shared" si="79"/>
        <v>0</v>
      </c>
      <c r="AM211" s="143">
        <f t="shared" si="79"/>
        <v>2.8302787562542067</v>
      </c>
      <c r="AN211" s="143">
        <f t="shared" si="80"/>
        <v>5.6159943971132025</v>
      </c>
      <c r="AO211" s="143">
        <f t="shared" si="80"/>
        <v>8.359793573431638</v>
      </c>
      <c r="AP211" s="143">
        <f t="shared" si="80"/>
        <v>11.064074268023598</v>
      </c>
      <c r="AQ211" s="143">
        <f t="shared" si="80"/>
        <v>13.731017145280187</v>
      </c>
      <c r="AR211" s="143">
        <f t="shared" si="80"/>
        <v>16.867228489627433</v>
      </c>
      <c r="AS211" s="143">
        <f t="shared" si="80"/>
        <v>19.949231287912959</v>
      </c>
      <c r="AT211" s="143">
        <f t="shared" si="80"/>
        <v>22.980418997996001</v>
      </c>
      <c r="AU211" s="143">
        <f t="shared" si="80"/>
        <v>25.963849681692881</v>
      </c>
      <c r="AV211" s="143">
        <f t="shared" si="80"/>
        <v>29.073264412034813</v>
      </c>
    </row>
    <row r="212" spans="1:48">
      <c r="A212" t="s">
        <v>16</v>
      </c>
      <c r="B212" s="75" t="str">
        <f t="shared" si="77"/>
        <v>CNR</v>
      </c>
      <c r="C212" s="75" t="str">
        <f t="shared" si="77"/>
        <v>Commercial - Refrigeration</v>
      </c>
      <c r="E212" s="94"/>
      <c r="F212" s="94"/>
      <c r="I212" s="141"/>
      <c r="J212" s="143">
        <f t="shared" si="78"/>
        <v>0</v>
      </c>
      <c r="K212" s="143">
        <f t="shared" si="78"/>
        <v>0</v>
      </c>
      <c r="L212" s="143">
        <f t="shared" si="78"/>
        <v>0</v>
      </c>
      <c r="M212" s="143">
        <f t="shared" si="78"/>
        <v>0</v>
      </c>
      <c r="N212" s="143">
        <f t="shared" si="78"/>
        <v>0</v>
      </c>
      <c r="O212" s="143">
        <f t="shared" si="78"/>
        <v>0</v>
      </c>
      <c r="P212" s="143">
        <f t="shared" si="78"/>
        <v>0</v>
      </c>
      <c r="Q212" s="143">
        <f t="shared" si="78"/>
        <v>0</v>
      </c>
      <c r="R212" s="143">
        <f t="shared" si="78"/>
        <v>0</v>
      </c>
      <c r="S212" s="143">
        <f t="shared" si="78"/>
        <v>0</v>
      </c>
      <c r="T212" s="143">
        <f t="shared" si="78"/>
        <v>0</v>
      </c>
      <c r="U212" s="143">
        <f t="shared" si="78"/>
        <v>0</v>
      </c>
      <c r="V212" s="143">
        <f t="shared" si="78"/>
        <v>0</v>
      </c>
      <c r="W212" s="143">
        <f t="shared" si="78"/>
        <v>0</v>
      </c>
      <c r="X212" s="143">
        <f t="shared" si="78"/>
        <v>0</v>
      </c>
      <c r="Y212" s="143">
        <f t="shared" si="78"/>
        <v>0</v>
      </c>
      <c r="Z212" s="143">
        <f t="shared" si="79"/>
        <v>0</v>
      </c>
      <c r="AA212" s="143">
        <f t="shared" si="79"/>
        <v>0</v>
      </c>
      <c r="AB212" s="143">
        <f t="shared" si="79"/>
        <v>0</v>
      </c>
      <c r="AC212" s="143">
        <f t="shared" si="79"/>
        <v>0</v>
      </c>
      <c r="AD212" s="143">
        <f t="shared" si="79"/>
        <v>0</v>
      </c>
      <c r="AE212" s="143">
        <f t="shared" si="79"/>
        <v>0</v>
      </c>
      <c r="AF212" s="143">
        <f t="shared" si="79"/>
        <v>0</v>
      </c>
      <c r="AG212" s="143">
        <f t="shared" si="79"/>
        <v>0</v>
      </c>
      <c r="AH212" s="143">
        <f t="shared" si="79"/>
        <v>0</v>
      </c>
      <c r="AI212" s="143">
        <f t="shared" si="79"/>
        <v>0</v>
      </c>
      <c r="AJ212" s="143">
        <f t="shared" si="79"/>
        <v>0</v>
      </c>
      <c r="AK212" s="143">
        <f t="shared" si="79"/>
        <v>0</v>
      </c>
      <c r="AL212" s="143">
        <f t="shared" si="79"/>
        <v>0</v>
      </c>
      <c r="AM212" s="143">
        <f t="shared" si="79"/>
        <v>0.68850534281237119</v>
      </c>
      <c r="AN212" s="143">
        <f t="shared" si="80"/>
        <v>1.366170077442892</v>
      </c>
      <c r="AO212" s="143">
        <f t="shared" si="80"/>
        <v>2.0336380391498237</v>
      </c>
      <c r="AP212" s="143">
        <f t="shared" si="80"/>
        <v>2.6914925711730588</v>
      </c>
      <c r="AQ212" s="143">
        <f t="shared" si="80"/>
        <v>3.3402641509720481</v>
      </c>
      <c r="AR212" s="143">
        <f t="shared" si="80"/>
        <v>4.1031919233691454</v>
      </c>
      <c r="AS212" s="143">
        <f t="shared" si="80"/>
        <v>4.8529327001365319</v>
      </c>
      <c r="AT212" s="143">
        <f t="shared" si="80"/>
        <v>5.5903119879002015</v>
      </c>
      <c r="AU212" s="143">
        <f t="shared" si="80"/>
        <v>6.3160737034544034</v>
      </c>
      <c r="AV212" s="143">
        <f t="shared" si="80"/>
        <v>7.0724828204465622</v>
      </c>
    </row>
    <row r="213" spans="1:48">
      <c r="A213" t="s">
        <v>16</v>
      </c>
      <c r="B213" s="75" t="str">
        <f t="shared" si="77"/>
        <v>CNW</v>
      </c>
      <c r="C213" s="75" t="str">
        <f t="shared" si="77"/>
        <v>Commercial - Water Heating</v>
      </c>
      <c r="E213" s="94"/>
      <c r="F213" s="94"/>
      <c r="I213" s="137"/>
      <c r="J213" s="143">
        <f t="shared" si="78"/>
        <v>0</v>
      </c>
      <c r="K213" s="143">
        <f t="shared" si="78"/>
        <v>0</v>
      </c>
      <c r="L213" s="143">
        <f t="shared" si="78"/>
        <v>0</v>
      </c>
      <c r="M213" s="143">
        <f t="shared" si="78"/>
        <v>0</v>
      </c>
      <c r="N213" s="143">
        <f t="shared" si="78"/>
        <v>0</v>
      </c>
      <c r="O213" s="143">
        <f t="shared" si="78"/>
        <v>0</v>
      </c>
      <c r="P213" s="143">
        <f t="shared" si="78"/>
        <v>0</v>
      </c>
      <c r="Q213" s="143">
        <f t="shared" si="78"/>
        <v>0</v>
      </c>
      <c r="R213" s="143">
        <f t="shared" si="78"/>
        <v>0</v>
      </c>
      <c r="S213" s="143">
        <f t="shared" si="78"/>
        <v>0</v>
      </c>
      <c r="T213" s="143">
        <f t="shared" si="78"/>
        <v>0</v>
      </c>
      <c r="U213" s="143">
        <f t="shared" si="78"/>
        <v>0</v>
      </c>
      <c r="V213" s="143">
        <f t="shared" si="78"/>
        <v>0</v>
      </c>
      <c r="W213" s="143">
        <f t="shared" si="78"/>
        <v>0</v>
      </c>
      <c r="X213" s="143">
        <f t="shared" si="78"/>
        <v>0</v>
      </c>
      <c r="Y213" s="143">
        <f t="shared" si="78"/>
        <v>0</v>
      </c>
      <c r="Z213" s="143">
        <f t="shared" si="79"/>
        <v>0</v>
      </c>
      <c r="AA213" s="143">
        <f t="shared" si="79"/>
        <v>0</v>
      </c>
      <c r="AB213" s="143">
        <f t="shared" si="79"/>
        <v>0</v>
      </c>
      <c r="AC213" s="143">
        <f t="shared" si="79"/>
        <v>0</v>
      </c>
      <c r="AD213" s="143">
        <f t="shared" si="79"/>
        <v>0</v>
      </c>
      <c r="AE213" s="143">
        <f t="shared" si="79"/>
        <v>0</v>
      </c>
      <c r="AF213" s="143">
        <f t="shared" si="79"/>
        <v>0</v>
      </c>
      <c r="AG213" s="143">
        <f t="shared" si="79"/>
        <v>0</v>
      </c>
      <c r="AH213" s="143">
        <f t="shared" si="79"/>
        <v>0</v>
      </c>
      <c r="AI213" s="143">
        <f t="shared" si="79"/>
        <v>0</v>
      </c>
      <c r="AJ213" s="143">
        <f t="shared" si="79"/>
        <v>0</v>
      </c>
      <c r="AK213" s="143">
        <f t="shared" si="79"/>
        <v>0</v>
      </c>
      <c r="AL213" s="143">
        <f t="shared" si="79"/>
        <v>0</v>
      </c>
      <c r="AM213" s="143">
        <f t="shared" si="79"/>
        <v>0.26091467221535186</v>
      </c>
      <c r="AN213" s="143">
        <f t="shared" si="80"/>
        <v>0.5177212082195467</v>
      </c>
      <c r="AO213" s="143">
        <f t="shared" si="80"/>
        <v>0.7706635945947129</v>
      </c>
      <c r="AP213" s="143">
        <f t="shared" si="80"/>
        <v>1.0199628939830139</v>
      </c>
      <c r="AQ213" s="143">
        <f t="shared" si="80"/>
        <v>1.2658201351112344</v>
      </c>
      <c r="AR213" s="143">
        <f t="shared" si="80"/>
        <v>1.5549377893706346</v>
      </c>
      <c r="AS213" s="143">
        <f t="shared" si="80"/>
        <v>1.8390581249045521</v>
      </c>
      <c r="AT213" s="143">
        <f t="shared" si="80"/>
        <v>2.1184939741303115</v>
      </c>
      <c r="AU213" s="143">
        <f t="shared" si="80"/>
        <v>2.393527250338134</v>
      </c>
      <c r="AV213" s="143">
        <f t="shared" si="80"/>
        <v>2.6801746073717827</v>
      </c>
    </row>
    <row r="214" spans="1:48">
      <c r="A214" t="s">
        <v>16</v>
      </c>
      <c r="B214" s="75" t="str">
        <f t="shared" si="77"/>
        <v>CNG</v>
      </c>
      <c r="C214" s="75" t="str">
        <f t="shared" si="77"/>
        <v>Commercial - Public lights</v>
      </c>
      <c r="E214" s="94"/>
      <c r="F214" s="94"/>
      <c r="I214" s="137"/>
      <c r="J214" s="143">
        <f t="shared" si="78"/>
        <v>0</v>
      </c>
      <c r="K214" s="143">
        <f t="shared" si="78"/>
        <v>0</v>
      </c>
      <c r="L214" s="143">
        <f t="shared" si="78"/>
        <v>0</v>
      </c>
      <c r="M214" s="143">
        <f t="shared" si="78"/>
        <v>0</v>
      </c>
      <c r="N214" s="143">
        <f t="shared" si="78"/>
        <v>0</v>
      </c>
      <c r="O214" s="143">
        <f t="shared" si="78"/>
        <v>0</v>
      </c>
      <c r="P214" s="143">
        <f t="shared" si="78"/>
        <v>0</v>
      </c>
      <c r="Q214" s="143">
        <f t="shared" si="78"/>
        <v>0</v>
      </c>
      <c r="R214" s="143">
        <f t="shared" si="78"/>
        <v>0</v>
      </c>
      <c r="S214" s="143">
        <f t="shared" si="78"/>
        <v>0</v>
      </c>
      <c r="T214" s="143">
        <f t="shared" si="78"/>
        <v>0</v>
      </c>
      <c r="U214" s="143">
        <f t="shared" si="78"/>
        <v>0</v>
      </c>
      <c r="V214" s="143">
        <f t="shared" si="78"/>
        <v>0</v>
      </c>
      <c r="W214" s="143">
        <f t="shared" si="78"/>
        <v>0</v>
      </c>
      <c r="X214" s="143">
        <f t="shared" si="78"/>
        <v>0</v>
      </c>
      <c r="Y214" s="143">
        <f t="shared" si="78"/>
        <v>0</v>
      </c>
      <c r="Z214" s="143">
        <f t="shared" si="79"/>
        <v>0</v>
      </c>
      <c r="AA214" s="143">
        <f t="shared" si="79"/>
        <v>0</v>
      </c>
      <c r="AB214" s="143">
        <f t="shared" si="79"/>
        <v>0</v>
      </c>
      <c r="AC214" s="143">
        <f t="shared" si="79"/>
        <v>0</v>
      </c>
      <c r="AD214" s="143">
        <f t="shared" si="79"/>
        <v>0</v>
      </c>
      <c r="AE214" s="143">
        <f t="shared" si="79"/>
        <v>0</v>
      </c>
      <c r="AF214" s="143">
        <f t="shared" si="79"/>
        <v>0</v>
      </c>
      <c r="AG214" s="143">
        <f t="shared" si="79"/>
        <v>0</v>
      </c>
      <c r="AH214" s="143">
        <f t="shared" si="79"/>
        <v>0</v>
      </c>
      <c r="AI214" s="143">
        <f t="shared" si="79"/>
        <v>0</v>
      </c>
      <c r="AJ214" s="143">
        <f t="shared" si="79"/>
        <v>0</v>
      </c>
      <c r="AK214" s="143">
        <f t="shared" si="79"/>
        <v>0</v>
      </c>
      <c r="AL214" s="143">
        <f t="shared" si="79"/>
        <v>0</v>
      </c>
      <c r="AM214" s="143">
        <f t="shared" si="79"/>
        <v>0</v>
      </c>
      <c r="AN214" s="143">
        <f t="shared" si="80"/>
        <v>0</v>
      </c>
      <c r="AO214" s="143">
        <f t="shared" si="80"/>
        <v>0</v>
      </c>
      <c r="AP214" s="143">
        <f t="shared" si="80"/>
        <v>0</v>
      </c>
      <c r="AQ214" s="143">
        <f t="shared" si="80"/>
        <v>0</v>
      </c>
      <c r="AR214" s="143">
        <f t="shared" si="80"/>
        <v>0</v>
      </c>
      <c r="AS214" s="143">
        <f t="shared" si="80"/>
        <v>0</v>
      </c>
      <c r="AT214" s="143">
        <f t="shared" si="80"/>
        <v>0</v>
      </c>
      <c r="AU214" s="143">
        <f t="shared" si="80"/>
        <v>0</v>
      </c>
      <c r="AV214" s="143">
        <f t="shared" si="80"/>
        <v>0</v>
      </c>
    </row>
    <row r="215" spans="1:48">
      <c r="A215" t="s">
        <v>16</v>
      </c>
      <c r="B215" s="75" t="str">
        <f t="shared" si="77"/>
        <v>CNT</v>
      </c>
      <c r="C215" s="75" t="str">
        <f t="shared" si="77"/>
        <v>Commercial - Public Water</v>
      </c>
      <c r="E215" s="94"/>
      <c r="F215" s="94"/>
      <c r="I215" s="137"/>
      <c r="J215" s="143">
        <f t="shared" si="78"/>
        <v>0</v>
      </c>
      <c r="K215" s="143">
        <f t="shared" si="78"/>
        <v>0</v>
      </c>
      <c r="L215" s="143">
        <f t="shared" si="78"/>
        <v>0</v>
      </c>
      <c r="M215" s="143">
        <f t="shared" si="78"/>
        <v>0</v>
      </c>
      <c r="N215" s="143">
        <f t="shared" si="78"/>
        <v>0</v>
      </c>
      <c r="O215" s="143">
        <f t="shared" si="78"/>
        <v>0</v>
      </c>
      <c r="P215" s="143">
        <f t="shared" si="78"/>
        <v>0</v>
      </c>
      <c r="Q215" s="143">
        <f t="shared" si="78"/>
        <v>0</v>
      </c>
      <c r="R215" s="143">
        <f t="shared" si="78"/>
        <v>0</v>
      </c>
      <c r="S215" s="143">
        <f t="shared" si="78"/>
        <v>0</v>
      </c>
      <c r="T215" s="143">
        <f t="shared" si="78"/>
        <v>0</v>
      </c>
      <c r="U215" s="143">
        <f t="shared" si="78"/>
        <v>0</v>
      </c>
      <c r="V215" s="143">
        <f t="shared" si="78"/>
        <v>0</v>
      </c>
      <c r="W215" s="143">
        <f t="shared" si="78"/>
        <v>0</v>
      </c>
      <c r="X215" s="143">
        <f t="shared" si="78"/>
        <v>0</v>
      </c>
      <c r="Y215" s="143">
        <f t="shared" si="78"/>
        <v>0</v>
      </c>
      <c r="Z215" s="143">
        <f t="shared" si="79"/>
        <v>0</v>
      </c>
      <c r="AA215" s="143">
        <f t="shared" si="79"/>
        <v>0</v>
      </c>
      <c r="AB215" s="143">
        <f t="shared" si="79"/>
        <v>0</v>
      </c>
      <c r="AC215" s="143">
        <f t="shared" si="79"/>
        <v>0</v>
      </c>
      <c r="AD215" s="143">
        <f t="shared" si="79"/>
        <v>0</v>
      </c>
      <c r="AE215" s="143">
        <f t="shared" si="79"/>
        <v>0</v>
      </c>
      <c r="AF215" s="143">
        <f t="shared" si="79"/>
        <v>0</v>
      </c>
      <c r="AG215" s="143">
        <f t="shared" si="79"/>
        <v>0</v>
      </c>
      <c r="AH215" s="143">
        <f t="shared" si="79"/>
        <v>0</v>
      </c>
      <c r="AI215" s="143">
        <f t="shared" si="79"/>
        <v>0</v>
      </c>
      <c r="AJ215" s="143">
        <f t="shared" si="79"/>
        <v>0</v>
      </c>
      <c r="AK215" s="143">
        <f t="shared" si="79"/>
        <v>0</v>
      </c>
      <c r="AL215" s="143">
        <f t="shared" si="79"/>
        <v>0</v>
      </c>
      <c r="AM215" s="143">
        <f t="shared" si="79"/>
        <v>0</v>
      </c>
      <c r="AN215" s="143">
        <f t="shared" si="80"/>
        <v>0</v>
      </c>
      <c r="AO215" s="143">
        <f t="shared" si="80"/>
        <v>0</v>
      </c>
      <c r="AP215" s="143">
        <f t="shared" si="80"/>
        <v>0</v>
      </c>
      <c r="AQ215" s="143">
        <f t="shared" si="80"/>
        <v>0</v>
      </c>
      <c r="AR215" s="143">
        <f t="shared" si="80"/>
        <v>0</v>
      </c>
      <c r="AS215" s="143">
        <f t="shared" si="80"/>
        <v>0</v>
      </c>
      <c r="AT215" s="143">
        <f t="shared" si="80"/>
        <v>0</v>
      </c>
      <c r="AU215" s="143">
        <f t="shared" si="80"/>
        <v>0</v>
      </c>
      <c r="AV215" s="143">
        <f t="shared" si="80"/>
        <v>0</v>
      </c>
    </row>
    <row r="216" spans="1:48">
      <c r="A216" t="s">
        <v>16</v>
      </c>
      <c r="B216" s="75" t="str">
        <f t="shared" si="77"/>
        <v>CNO</v>
      </c>
      <c r="C216" s="75" t="str">
        <f t="shared" si="77"/>
        <v>Commercial - Other</v>
      </c>
      <c r="E216" s="94"/>
      <c r="F216" s="94"/>
      <c r="I216" s="137"/>
      <c r="J216" s="143">
        <f t="shared" si="78"/>
        <v>0</v>
      </c>
      <c r="K216" s="143">
        <f t="shared" si="78"/>
        <v>0</v>
      </c>
      <c r="L216" s="143">
        <f t="shared" si="78"/>
        <v>0</v>
      </c>
      <c r="M216" s="143">
        <f t="shared" si="78"/>
        <v>0</v>
      </c>
      <c r="N216" s="143">
        <f t="shared" si="78"/>
        <v>0</v>
      </c>
      <c r="O216" s="143">
        <f t="shared" si="78"/>
        <v>0</v>
      </c>
      <c r="P216" s="143">
        <f t="shared" si="78"/>
        <v>0</v>
      </c>
      <c r="Q216" s="143">
        <f t="shared" si="78"/>
        <v>0</v>
      </c>
      <c r="R216" s="143">
        <f t="shared" si="78"/>
        <v>0</v>
      </c>
      <c r="S216" s="143">
        <f t="shared" si="78"/>
        <v>0</v>
      </c>
      <c r="T216" s="143">
        <f t="shared" si="78"/>
        <v>0</v>
      </c>
      <c r="U216" s="143">
        <f t="shared" si="78"/>
        <v>0</v>
      </c>
      <c r="V216" s="143">
        <f t="shared" si="78"/>
        <v>0</v>
      </c>
      <c r="W216" s="143">
        <f t="shared" si="78"/>
        <v>0</v>
      </c>
      <c r="X216" s="143">
        <f t="shared" si="78"/>
        <v>0</v>
      </c>
      <c r="Y216" s="143">
        <f t="shared" si="78"/>
        <v>0</v>
      </c>
      <c r="Z216" s="143">
        <f t="shared" si="79"/>
        <v>0</v>
      </c>
      <c r="AA216" s="143">
        <f t="shared" si="79"/>
        <v>0</v>
      </c>
      <c r="AB216" s="143">
        <f t="shared" si="79"/>
        <v>0</v>
      </c>
      <c r="AC216" s="143">
        <f t="shared" si="79"/>
        <v>0</v>
      </c>
      <c r="AD216" s="143">
        <f t="shared" si="79"/>
        <v>0</v>
      </c>
      <c r="AE216" s="143">
        <f t="shared" si="79"/>
        <v>0</v>
      </c>
      <c r="AF216" s="143">
        <f t="shared" si="79"/>
        <v>0</v>
      </c>
      <c r="AG216" s="143">
        <f t="shared" si="79"/>
        <v>0</v>
      </c>
      <c r="AH216" s="143">
        <f t="shared" si="79"/>
        <v>0</v>
      </c>
      <c r="AI216" s="143">
        <f t="shared" si="79"/>
        <v>0</v>
      </c>
      <c r="AJ216" s="143">
        <f t="shared" si="79"/>
        <v>0</v>
      </c>
      <c r="AK216" s="143">
        <f t="shared" si="79"/>
        <v>0</v>
      </c>
      <c r="AL216" s="143">
        <f t="shared" si="79"/>
        <v>0</v>
      </c>
      <c r="AM216" s="143">
        <f t="shared" si="79"/>
        <v>0.45964102060811218</v>
      </c>
      <c r="AN216" s="143">
        <f t="shared" si="80"/>
        <v>0.91204493222246563</v>
      </c>
      <c r="AO216" s="143">
        <f t="shared" si="80"/>
        <v>1.3576415544491098</v>
      </c>
      <c r="AP216" s="143">
        <f t="shared" si="80"/>
        <v>1.7968203228747814</v>
      </c>
      <c r="AQ216" s="143">
        <f t="shared" si="80"/>
        <v>2.2299353802863395</v>
      </c>
      <c r="AR216" s="143">
        <f t="shared" si="80"/>
        <v>2.7392602586125765</v>
      </c>
      <c r="AS216" s="143">
        <f t="shared" si="80"/>
        <v>3.2397815972230055</v>
      </c>
      <c r="AT216" s="143">
        <f t="shared" si="80"/>
        <v>3.732050498170866</v>
      </c>
      <c r="AU216" s="143">
        <f t="shared" si="80"/>
        <v>4.2165635947475719</v>
      </c>
      <c r="AV216" s="143">
        <f t="shared" si="80"/>
        <v>4.7215366674493531</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1">B208</f>
        <v>CNC</v>
      </c>
      <c r="C220" s="75" t="str">
        <f t="shared" si="81"/>
        <v>Commercial - Cooling</v>
      </c>
      <c r="E220" s="94"/>
      <c r="F220" s="94"/>
      <c r="I220" s="137"/>
      <c r="J220" s="143">
        <f t="shared" ref="J220:AV226" si="82">J186+J197+J208</f>
        <v>0</v>
      </c>
      <c r="K220" s="143">
        <f t="shared" si="82"/>
        <v>0</v>
      </c>
      <c r="L220" s="143">
        <f t="shared" si="82"/>
        <v>0</v>
      </c>
      <c r="M220" s="143">
        <f t="shared" si="82"/>
        <v>0</v>
      </c>
      <c r="N220" s="143">
        <f t="shared" si="82"/>
        <v>0</v>
      </c>
      <c r="O220" s="143">
        <f t="shared" si="82"/>
        <v>0</v>
      </c>
      <c r="P220" s="143">
        <f t="shared" si="82"/>
        <v>1.6544946889303713</v>
      </c>
      <c r="Q220" s="143">
        <f t="shared" si="82"/>
        <v>3.1875183888127405</v>
      </c>
      <c r="R220" s="143">
        <f t="shared" si="82"/>
        <v>4.1497851114047242</v>
      </c>
      <c r="S220" s="143">
        <f t="shared" si="82"/>
        <v>6.5751484604645132</v>
      </c>
      <c r="T220" s="143">
        <f t="shared" si="82"/>
        <v>8.6983719898300826</v>
      </c>
      <c r="U220" s="143">
        <f t="shared" si="82"/>
        <v>10.900409329869621</v>
      </c>
      <c r="V220" s="143">
        <f t="shared" si="82"/>
        <v>13.09850156386031</v>
      </c>
      <c r="W220" s="143">
        <f t="shared" si="82"/>
        <v>15.278299243174988</v>
      </c>
      <c r="X220" s="143">
        <f t="shared" si="82"/>
        <v>17.429958605225707</v>
      </c>
      <c r="Y220" s="143">
        <f t="shared" si="82"/>
        <v>19.563263816030783</v>
      </c>
      <c r="Z220" s="143">
        <f t="shared" si="82"/>
        <v>21.768557257368503</v>
      </c>
      <c r="AA220" s="143">
        <f t="shared" si="82"/>
        <v>24.289041900396914</v>
      </c>
      <c r="AB220" s="143">
        <f t="shared" si="82"/>
        <v>26.892747110943091</v>
      </c>
      <c r="AC220" s="143">
        <f t="shared" si="82"/>
        <v>29.650413976555971</v>
      </c>
      <c r="AD220" s="143">
        <f t="shared" si="82"/>
        <v>32.479930165052245</v>
      </c>
      <c r="AE220" s="143">
        <f t="shared" si="82"/>
        <v>35.367512614965101</v>
      </c>
      <c r="AF220" s="143">
        <f t="shared" si="82"/>
        <v>38.335912865308416</v>
      </c>
      <c r="AG220" s="143">
        <f t="shared" si="82"/>
        <v>41.303761578968945</v>
      </c>
      <c r="AH220" s="143">
        <f t="shared" si="82"/>
        <v>44.221617792283311</v>
      </c>
      <c r="AI220" s="143">
        <f t="shared" si="82"/>
        <v>47.158110599766729</v>
      </c>
      <c r="AJ220" s="143">
        <f t="shared" si="82"/>
        <v>50.139262029354796</v>
      </c>
      <c r="AK220" s="143">
        <f t="shared" si="82"/>
        <v>53.15870830050568</v>
      </c>
      <c r="AL220" s="143">
        <f t="shared" si="82"/>
        <v>56.183999882733417</v>
      </c>
      <c r="AM220" s="143">
        <f t="shared" si="82"/>
        <v>59.436330671096634</v>
      </c>
      <c r="AN220" s="143">
        <f t="shared" si="82"/>
        <v>62.637453078693483</v>
      </c>
      <c r="AO220" s="143">
        <f t="shared" si="82"/>
        <v>65.790408425761981</v>
      </c>
      <c r="AP220" s="143">
        <f t="shared" si="82"/>
        <v>68.897952283045456</v>
      </c>
      <c r="AQ220" s="143">
        <f t="shared" si="82"/>
        <v>71.962590496274714</v>
      </c>
      <c r="AR220" s="143">
        <f t="shared" si="82"/>
        <v>75.566474633656981</v>
      </c>
      <c r="AS220" s="143">
        <f t="shared" si="82"/>
        <v>79.10806663004098</v>
      </c>
      <c r="AT220" s="143">
        <f t="shared" si="82"/>
        <v>82.591265976757853</v>
      </c>
      <c r="AU220" s="143">
        <f t="shared" si="82"/>
        <v>86.019586754735457</v>
      </c>
      <c r="AV220" s="143">
        <f t="shared" si="82"/>
        <v>89.592678358851941</v>
      </c>
    </row>
    <row r="221" spans="1:48">
      <c r="A221" t="s">
        <v>16</v>
      </c>
      <c r="B221" s="75" t="str">
        <f t="shared" si="81"/>
        <v>CNH</v>
      </c>
      <c r="C221" s="75" t="str">
        <f t="shared" si="81"/>
        <v>Commercial - Space Heating</v>
      </c>
      <c r="E221" s="94"/>
      <c r="F221" s="94"/>
      <c r="I221" s="137"/>
      <c r="J221" s="143">
        <f t="shared" si="82"/>
        <v>0</v>
      </c>
      <c r="K221" s="143">
        <f t="shared" si="82"/>
        <v>0</v>
      </c>
      <c r="L221" s="143">
        <f t="shared" si="82"/>
        <v>0</v>
      </c>
      <c r="M221" s="143">
        <f t="shared" si="82"/>
        <v>0</v>
      </c>
      <c r="N221" s="143">
        <f t="shared" si="82"/>
        <v>0</v>
      </c>
      <c r="O221" s="143">
        <f t="shared" si="82"/>
        <v>0</v>
      </c>
      <c r="P221" s="143">
        <f t="shared" si="82"/>
        <v>0.15778310002993795</v>
      </c>
      <c r="Q221" s="143">
        <f t="shared" si="82"/>
        <v>0.30398195663864902</v>
      </c>
      <c r="R221" s="143">
        <f t="shared" si="82"/>
        <v>0.39574981032959627</v>
      </c>
      <c r="S221" s="143">
        <f t="shared" si="82"/>
        <v>0.62704783169770884</v>
      </c>
      <c r="T221" s="143">
        <f t="shared" si="82"/>
        <v>0.82953188484168616</v>
      </c>
      <c r="U221" s="143">
        <f t="shared" si="82"/>
        <v>1.0395321225080514</v>
      </c>
      <c r="V221" s="143">
        <f t="shared" si="82"/>
        <v>1.2491561298567864</v>
      </c>
      <c r="W221" s="143">
        <f t="shared" si="82"/>
        <v>1.457035452517343</v>
      </c>
      <c r="X221" s="143">
        <f t="shared" si="82"/>
        <v>1.6622313268977467</v>
      </c>
      <c r="Y221" s="143">
        <f t="shared" si="82"/>
        <v>1.8656768330833582</v>
      </c>
      <c r="Z221" s="143">
        <f t="shared" si="82"/>
        <v>2.0759875932072904</v>
      </c>
      <c r="AA221" s="143">
        <f t="shared" si="82"/>
        <v>2.3163569840646159</v>
      </c>
      <c r="AB221" s="143">
        <f t="shared" si="82"/>
        <v>2.5646628157077949</v>
      </c>
      <c r="AC221" s="143">
        <f t="shared" si="82"/>
        <v>2.827651406615598</v>
      </c>
      <c r="AD221" s="143">
        <f t="shared" si="82"/>
        <v>3.0974920043478673</v>
      </c>
      <c r="AE221" s="143">
        <f t="shared" si="82"/>
        <v>3.3728701688035332</v>
      </c>
      <c r="AF221" s="143">
        <f t="shared" si="82"/>
        <v>3.6559556309464236</v>
      </c>
      <c r="AG221" s="143">
        <f t="shared" si="82"/>
        <v>3.9389884950555025</v>
      </c>
      <c r="AH221" s="143">
        <f t="shared" si="82"/>
        <v>4.2172537574698508</v>
      </c>
      <c r="AI221" s="143">
        <f t="shared" si="82"/>
        <v>4.4972963236263439</v>
      </c>
      <c r="AJ221" s="143">
        <f t="shared" si="82"/>
        <v>4.7815978190413482</v>
      </c>
      <c r="AK221" s="143">
        <f t="shared" si="82"/>
        <v>5.0695513532675749</v>
      </c>
      <c r="AL221" s="143">
        <f t="shared" si="82"/>
        <v>5.358062333406755</v>
      </c>
      <c r="AM221" s="143">
        <f t="shared" si="82"/>
        <v>5.6682252112595206</v>
      </c>
      <c r="AN221" s="143">
        <f t="shared" si="82"/>
        <v>5.9735045333542107</v>
      </c>
      <c r="AO221" s="143">
        <f t="shared" si="82"/>
        <v>6.2741903392651741</v>
      </c>
      <c r="AP221" s="143">
        <f t="shared" si="82"/>
        <v>6.5705454176838112</v>
      </c>
      <c r="AQ221" s="143">
        <f t="shared" si="82"/>
        <v>6.8628087419415236</v>
      </c>
      <c r="AR221" s="143">
        <f t="shared" si="82"/>
        <v>7.2064979753669345</v>
      </c>
      <c r="AS221" s="143">
        <f t="shared" si="82"/>
        <v>7.5442466354076334</v>
      </c>
      <c r="AT221" s="143">
        <f t="shared" si="82"/>
        <v>7.8764266022726535</v>
      </c>
      <c r="AU221" s="143">
        <f t="shared" si="82"/>
        <v>8.2033730009921708</v>
      </c>
      <c r="AV221" s="143">
        <f t="shared" si="82"/>
        <v>8.5441256632765832</v>
      </c>
    </row>
    <row r="222" spans="1:48">
      <c r="A222" t="s">
        <v>16</v>
      </c>
      <c r="B222" s="75" t="str">
        <f t="shared" si="81"/>
        <v>CNK</v>
      </c>
      <c r="C222" s="75" t="str">
        <f t="shared" si="81"/>
        <v>Commercial - Cooking</v>
      </c>
      <c r="E222" s="94"/>
      <c r="F222" s="94"/>
      <c r="I222" s="137"/>
      <c r="J222" s="143">
        <f t="shared" si="82"/>
        <v>0</v>
      </c>
      <c r="K222" s="143">
        <f t="shared" si="82"/>
        <v>0</v>
      </c>
      <c r="L222" s="143">
        <f t="shared" si="82"/>
        <v>0</v>
      </c>
      <c r="M222" s="143">
        <f t="shared" si="82"/>
        <v>0</v>
      </c>
      <c r="N222" s="143">
        <f t="shared" si="82"/>
        <v>0</v>
      </c>
      <c r="O222" s="143">
        <f t="shared" si="82"/>
        <v>0</v>
      </c>
      <c r="P222" s="143">
        <f t="shared" si="82"/>
        <v>0.11351736674445566</v>
      </c>
      <c r="Q222" s="143">
        <f t="shared" si="82"/>
        <v>0.2187004264011754</v>
      </c>
      <c r="R222" s="143">
        <f t="shared" si="82"/>
        <v>0.28472299219440816</v>
      </c>
      <c r="S222" s="143">
        <f t="shared" si="82"/>
        <v>0.45113081606102673</v>
      </c>
      <c r="T222" s="143">
        <f t="shared" si="82"/>
        <v>0.59680837288610766</v>
      </c>
      <c r="U222" s="143">
        <f t="shared" si="82"/>
        <v>0.74789346369160248</v>
      </c>
      <c r="V222" s="143">
        <f t="shared" si="82"/>
        <v>0.89870787484294701</v>
      </c>
      <c r="W222" s="143">
        <f t="shared" si="82"/>
        <v>1.0482670691075417</v>
      </c>
      <c r="X222" s="143">
        <f t="shared" si="82"/>
        <v>1.1958956511424352</v>
      </c>
      <c r="Y222" s="143">
        <f t="shared" si="82"/>
        <v>1.3422649272803835</v>
      </c>
      <c r="Z222" s="143">
        <f t="shared" si="82"/>
        <v>1.4935734240887477</v>
      </c>
      <c r="AA222" s="143">
        <f t="shared" si="82"/>
        <v>1.6665076628691693</v>
      </c>
      <c r="AB222" s="143">
        <f t="shared" si="82"/>
        <v>1.8451517898388992</v>
      </c>
      <c r="AC222" s="143">
        <f t="shared" si="82"/>
        <v>2.034359457314213</v>
      </c>
      <c r="AD222" s="143">
        <f t="shared" si="82"/>
        <v>2.2284968147973978</v>
      </c>
      <c r="AE222" s="143">
        <f t="shared" si="82"/>
        <v>2.4266181857300104</v>
      </c>
      <c r="AF222" s="143">
        <f t="shared" si="82"/>
        <v>2.6302845873915373</v>
      </c>
      <c r="AG222" s="143">
        <f t="shared" si="82"/>
        <v>2.8339131472924883</v>
      </c>
      <c r="AH222" s="143">
        <f t="shared" si="82"/>
        <v>3.034111646623141</v>
      </c>
      <c r="AI222" s="143">
        <f t="shared" si="82"/>
        <v>3.2355888306841289</v>
      </c>
      <c r="AJ222" s="143">
        <f t="shared" si="82"/>
        <v>3.4401301099142785</v>
      </c>
      <c r="AK222" s="143">
        <f t="shared" si="82"/>
        <v>3.6472988557680397</v>
      </c>
      <c r="AL222" s="143">
        <f t="shared" si="82"/>
        <v>3.8548686571982778</v>
      </c>
      <c r="AM222" s="143">
        <f t="shared" si="82"/>
        <v>4.0780159597233752</v>
      </c>
      <c r="AN222" s="143">
        <f t="shared" si="82"/>
        <v>4.2976497782954928</v>
      </c>
      <c r="AO222" s="143">
        <f t="shared" si="82"/>
        <v>4.5139787824662214</v>
      </c>
      <c r="AP222" s="143">
        <f t="shared" si="82"/>
        <v>4.7271920360849373</v>
      </c>
      <c r="AQ222" s="143">
        <f t="shared" si="82"/>
        <v>4.9374614689926535</v>
      </c>
      <c r="AR222" s="143">
        <f t="shared" si="82"/>
        <v>5.1847293750578185</v>
      </c>
      <c r="AS222" s="143">
        <f t="shared" si="82"/>
        <v>5.4277233237254112</v>
      </c>
      <c r="AT222" s="143">
        <f t="shared" si="82"/>
        <v>5.6667108649552569</v>
      </c>
      <c r="AU222" s="143">
        <f t="shared" si="82"/>
        <v>5.9019331051202713</v>
      </c>
      <c r="AV222" s="143">
        <f t="shared" si="82"/>
        <v>6.1470882892074759</v>
      </c>
    </row>
    <row r="223" spans="1:48">
      <c r="A223" t="s">
        <v>16</v>
      </c>
      <c r="B223" s="75" t="str">
        <f t="shared" si="81"/>
        <v>CNL</v>
      </c>
      <c r="C223" s="75" t="str">
        <f t="shared" si="81"/>
        <v>Commercial - Lighting</v>
      </c>
      <c r="E223" s="94"/>
      <c r="F223" s="94"/>
      <c r="I223" s="137"/>
      <c r="J223" s="143">
        <f t="shared" si="82"/>
        <v>0</v>
      </c>
      <c r="K223" s="143">
        <f t="shared" si="82"/>
        <v>0</v>
      </c>
      <c r="L223" s="143">
        <f t="shared" si="82"/>
        <v>0</v>
      </c>
      <c r="M223" s="143">
        <f t="shared" si="82"/>
        <v>0</v>
      </c>
      <c r="N223" s="143">
        <f t="shared" si="82"/>
        <v>0</v>
      </c>
      <c r="O223" s="143">
        <f t="shared" si="82"/>
        <v>0</v>
      </c>
      <c r="P223" s="143">
        <f t="shared" si="82"/>
        <v>1.439792405855393</v>
      </c>
      <c r="Q223" s="143">
        <f t="shared" si="82"/>
        <v>2.7738770033187716</v>
      </c>
      <c r="R223" s="143">
        <f t="shared" si="82"/>
        <v>3.6112712414900638</v>
      </c>
      <c r="S223" s="143">
        <f t="shared" si="82"/>
        <v>5.7218973769380241</v>
      </c>
      <c r="T223" s="143">
        <f t="shared" si="82"/>
        <v>7.569592104498847</v>
      </c>
      <c r="U223" s="143">
        <f t="shared" si="82"/>
        <v>9.4858730456293667</v>
      </c>
      <c r="V223" s="143">
        <f t="shared" si="82"/>
        <v>11.398720833563669</v>
      </c>
      <c r="W223" s="143">
        <f t="shared" si="82"/>
        <v>13.295648134676668</v>
      </c>
      <c r="X223" s="143">
        <f t="shared" si="82"/>
        <v>15.168088602570284</v>
      </c>
      <c r="Y223" s="143">
        <f t="shared" si="82"/>
        <v>17.024556720866041</v>
      </c>
      <c r="Z223" s="143">
        <f t="shared" si="82"/>
        <v>18.943671221966973</v>
      </c>
      <c r="AA223" s="143">
        <f t="shared" si="82"/>
        <v>21.137074846884968</v>
      </c>
      <c r="AB223" s="143">
        <f t="shared" si="82"/>
        <v>23.402899581356671</v>
      </c>
      <c r="AC223" s="143">
        <f t="shared" si="82"/>
        <v>25.802706505823362</v>
      </c>
      <c r="AD223" s="143">
        <f t="shared" si="82"/>
        <v>28.265038931366302</v>
      </c>
      <c r="AE223" s="143">
        <f t="shared" si="82"/>
        <v>30.777902411969961</v>
      </c>
      <c r="AF223" s="143">
        <f t="shared" si="82"/>
        <v>33.361096039957133</v>
      </c>
      <c r="AG223" s="143">
        <f t="shared" si="82"/>
        <v>35.943809703679243</v>
      </c>
      <c r="AH223" s="143">
        <f t="shared" si="82"/>
        <v>38.483018348721188</v>
      </c>
      <c r="AI223" s="143">
        <f t="shared" si="82"/>
        <v>41.038445133921073</v>
      </c>
      <c r="AJ223" s="143">
        <f t="shared" si="82"/>
        <v>43.632735232126691</v>
      </c>
      <c r="AK223" s="143">
        <f t="shared" si="82"/>
        <v>46.260350684855638</v>
      </c>
      <c r="AL223" s="143">
        <f t="shared" si="82"/>
        <v>48.893052907916719</v>
      </c>
      <c r="AM223" s="143">
        <f t="shared" si="82"/>
        <v>51.723331664170928</v>
      </c>
      <c r="AN223" s="143">
        <f t="shared" si="82"/>
        <v>54.509047305029924</v>
      </c>
      <c r="AO223" s="143">
        <f t="shared" si="82"/>
        <v>57.252846481348357</v>
      </c>
      <c r="AP223" s="143">
        <f t="shared" si="82"/>
        <v>59.957127175940315</v>
      </c>
      <c r="AQ223" s="143">
        <f t="shared" si="82"/>
        <v>62.624070053196903</v>
      </c>
      <c r="AR223" s="143">
        <f t="shared" si="82"/>
        <v>65.760281397544148</v>
      </c>
      <c r="AS223" s="143">
        <f t="shared" si="82"/>
        <v>68.842284195829677</v>
      </c>
      <c r="AT223" s="143">
        <f t="shared" si="82"/>
        <v>71.873471905912723</v>
      </c>
      <c r="AU223" s="143">
        <f t="shared" si="82"/>
        <v>74.856902589609604</v>
      </c>
      <c r="AV223" s="143">
        <f t="shared" si="82"/>
        <v>77.966317319951528</v>
      </c>
    </row>
    <row r="224" spans="1:48">
      <c r="A224" t="s">
        <v>16</v>
      </c>
      <c r="B224" s="75" t="str">
        <f t="shared" si="81"/>
        <v>CNR</v>
      </c>
      <c r="C224" s="75" t="str">
        <f t="shared" si="81"/>
        <v>Commercial - Refrigeration</v>
      </c>
      <c r="E224" s="94"/>
      <c r="F224" s="94"/>
      <c r="I224" s="137"/>
      <c r="J224" s="143">
        <f t="shared" si="82"/>
        <v>0</v>
      </c>
      <c r="K224" s="143">
        <f t="shared" si="82"/>
        <v>0</v>
      </c>
      <c r="L224" s="143">
        <f t="shared" si="82"/>
        <v>0</v>
      </c>
      <c r="M224" s="143">
        <f t="shared" si="82"/>
        <v>0</v>
      </c>
      <c r="N224" s="143">
        <f t="shared" si="82"/>
        <v>0</v>
      </c>
      <c r="O224" s="143">
        <f t="shared" si="82"/>
        <v>0</v>
      </c>
      <c r="P224" s="143">
        <f t="shared" si="82"/>
        <v>0.35024986912740697</v>
      </c>
      <c r="Q224" s="143">
        <f t="shared" si="82"/>
        <v>0.67478481858689709</v>
      </c>
      <c r="R224" s="143">
        <f t="shared" si="82"/>
        <v>0.87849281227734122</v>
      </c>
      <c r="S224" s="143">
        <f t="shared" si="82"/>
        <v>1.3919324753226121</v>
      </c>
      <c r="T224" s="143">
        <f t="shared" si="82"/>
        <v>1.8414103541360498</v>
      </c>
      <c r="U224" s="143">
        <f t="shared" si="82"/>
        <v>2.3075727995780069</v>
      </c>
      <c r="V224" s="143">
        <f t="shared" si="82"/>
        <v>2.7729000819417458</v>
      </c>
      <c r="W224" s="143">
        <f t="shared" si="82"/>
        <v>3.2343544806849507</v>
      </c>
      <c r="X224" s="143">
        <f t="shared" si="82"/>
        <v>3.6898521108721098</v>
      </c>
      <c r="Y224" s="143">
        <f t="shared" si="82"/>
        <v>4.1414642410847193</v>
      </c>
      <c r="Z224" s="143">
        <f t="shared" si="82"/>
        <v>4.6083159900712474</v>
      </c>
      <c r="AA224" s="143">
        <f t="shared" si="82"/>
        <v>5.1418924483487087</v>
      </c>
      <c r="AB224" s="143">
        <f t="shared" si="82"/>
        <v>5.6930863659488429</v>
      </c>
      <c r="AC224" s="143">
        <f t="shared" si="82"/>
        <v>6.2768733464935389</v>
      </c>
      <c r="AD224" s="143">
        <f t="shared" si="82"/>
        <v>6.8758705396216744</v>
      </c>
      <c r="AE224" s="143">
        <f t="shared" si="82"/>
        <v>7.4871601266740377</v>
      </c>
      <c r="AF224" s="143">
        <f t="shared" si="82"/>
        <v>8.115558516923727</v>
      </c>
      <c r="AG224" s="143">
        <f t="shared" si="82"/>
        <v>8.743840149076668</v>
      </c>
      <c r="AH224" s="143">
        <f t="shared" si="82"/>
        <v>9.3615385700408691</v>
      </c>
      <c r="AI224" s="143">
        <f t="shared" si="82"/>
        <v>9.9831822830101551</v>
      </c>
      <c r="AJ224" s="143">
        <f t="shared" si="82"/>
        <v>10.614280046604211</v>
      </c>
      <c r="AK224" s="143">
        <f t="shared" si="82"/>
        <v>11.253484674085696</v>
      </c>
      <c r="AL224" s="143">
        <f t="shared" si="82"/>
        <v>11.893926730404743</v>
      </c>
      <c r="AM224" s="143">
        <f t="shared" si="82"/>
        <v>12.582432073217115</v>
      </c>
      <c r="AN224" s="143">
        <f t="shared" si="82"/>
        <v>13.260096807847635</v>
      </c>
      <c r="AO224" s="143">
        <f t="shared" si="82"/>
        <v>13.927564769554568</v>
      </c>
      <c r="AP224" s="143">
        <f t="shared" si="82"/>
        <v>14.585419301577803</v>
      </c>
      <c r="AQ224" s="143">
        <f t="shared" si="82"/>
        <v>15.234190881376792</v>
      </c>
      <c r="AR224" s="143">
        <f t="shared" si="82"/>
        <v>15.997118653773889</v>
      </c>
      <c r="AS224" s="143">
        <f t="shared" si="82"/>
        <v>16.746859430541274</v>
      </c>
      <c r="AT224" s="143">
        <f t="shared" si="82"/>
        <v>17.484238718304944</v>
      </c>
      <c r="AU224" s="143">
        <f t="shared" si="82"/>
        <v>18.210000433859147</v>
      </c>
      <c r="AV224" s="143">
        <f t="shared" si="82"/>
        <v>18.966409550851306</v>
      </c>
    </row>
    <row r="225" spans="1:48">
      <c r="A225" t="s">
        <v>16</v>
      </c>
      <c r="B225" s="75" t="str">
        <f t="shared" si="81"/>
        <v>CNW</v>
      </c>
      <c r="C225" s="75" t="str">
        <f t="shared" si="81"/>
        <v>Commercial - Water Heating</v>
      </c>
      <c r="E225" s="94"/>
      <c r="F225" s="94"/>
      <c r="I225" s="137"/>
      <c r="J225" s="143">
        <f t="shared" si="82"/>
        <v>0</v>
      </c>
      <c r="K225" s="143">
        <f t="shared" si="82"/>
        <v>0</v>
      </c>
      <c r="L225" s="143">
        <f t="shared" si="82"/>
        <v>0</v>
      </c>
      <c r="M225" s="143">
        <f t="shared" si="82"/>
        <v>0</v>
      </c>
      <c r="N225" s="143">
        <f t="shared" si="82"/>
        <v>0</v>
      </c>
      <c r="O225" s="143">
        <f t="shared" si="82"/>
        <v>0</v>
      </c>
      <c r="P225" s="143">
        <f t="shared" si="82"/>
        <v>0.13273002272365989</v>
      </c>
      <c r="Q225" s="143">
        <f t="shared" si="82"/>
        <v>0.25571516851028336</v>
      </c>
      <c r="R225" s="143">
        <f t="shared" si="82"/>
        <v>0.3329119614709351</v>
      </c>
      <c r="S225" s="143">
        <f t="shared" si="82"/>
        <v>0.52748407740922043</v>
      </c>
      <c r="T225" s="143">
        <f t="shared" si="82"/>
        <v>0.69781735752527485</v>
      </c>
      <c r="U225" s="143">
        <f t="shared" si="82"/>
        <v>0.87447338920510564</v>
      </c>
      <c r="V225" s="143">
        <f t="shared" si="82"/>
        <v>1.0508129290768853</v>
      </c>
      <c r="W225" s="143">
        <f t="shared" si="82"/>
        <v>1.2256848083547003</v>
      </c>
      <c r="X225" s="143">
        <f t="shared" si="82"/>
        <v>1.3982993219758959</v>
      </c>
      <c r="Y225" s="143">
        <f t="shared" si="82"/>
        <v>1.5694413939336598</v>
      </c>
      <c r="Z225" s="143">
        <f t="shared" si="82"/>
        <v>1.7463586427707227</v>
      </c>
      <c r="AA225" s="143">
        <f t="shared" si="82"/>
        <v>1.9485617602434533</v>
      </c>
      <c r="AB225" s="143">
        <f t="shared" si="82"/>
        <v>2.1574411565169638</v>
      </c>
      <c r="AC225" s="143">
        <f t="shared" si="82"/>
        <v>2.3786719577918332</v>
      </c>
      <c r="AD225" s="143">
        <f t="shared" si="82"/>
        <v>2.6056667922321139</v>
      </c>
      <c r="AE225" s="143">
        <f t="shared" si="82"/>
        <v>2.8373199288409463</v>
      </c>
      <c r="AF225" s="143">
        <f t="shared" si="82"/>
        <v>3.0754565848949484</v>
      </c>
      <c r="AG225" s="143">
        <f t="shared" si="82"/>
        <v>3.3135489945231829</v>
      </c>
      <c r="AH225" s="143">
        <f t="shared" si="82"/>
        <v>3.547630810614093</v>
      </c>
      <c r="AI225" s="143">
        <f t="shared" si="82"/>
        <v>3.7832077270423459</v>
      </c>
      <c r="AJ225" s="143">
        <f t="shared" si="82"/>
        <v>4.0223673324731175</v>
      </c>
      <c r="AK225" s="143">
        <f t="shared" si="82"/>
        <v>4.2645990995885654</v>
      </c>
      <c r="AL225" s="143">
        <f t="shared" si="82"/>
        <v>4.5072998003773872</v>
      </c>
      <c r="AM225" s="143">
        <f t="shared" si="82"/>
        <v>4.7682144725927387</v>
      </c>
      <c r="AN225" s="143">
        <f t="shared" si="82"/>
        <v>5.0250210085969336</v>
      </c>
      <c r="AO225" s="143">
        <f t="shared" si="82"/>
        <v>5.2779633949721001</v>
      </c>
      <c r="AP225" s="143">
        <f t="shared" si="82"/>
        <v>5.5272626943604006</v>
      </c>
      <c r="AQ225" s="143">
        <f t="shared" si="82"/>
        <v>5.7731199354886211</v>
      </c>
      <c r="AR225" s="143">
        <f t="shared" si="82"/>
        <v>6.0622375897480216</v>
      </c>
      <c r="AS225" s="143">
        <f t="shared" si="82"/>
        <v>6.3463579252819393</v>
      </c>
      <c r="AT225" s="143">
        <f t="shared" si="82"/>
        <v>6.6257937745076987</v>
      </c>
      <c r="AU225" s="143">
        <f t="shared" si="82"/>
        <v>6.9008270507155212</v>
      </c>
      <c r="AV225" s="143">
        <f t="shared" si="82"/>
        <v>7.1874744077491695</v>
      </c>
    </row>
    <row r="226" spans="1:48">
      <c r="A226" t="s">
        <v>16</v>
      </c>
      <c r="B226" s="75" t="str">
        <f t="shared" si="81"/>
        <v>CNG</v>
      </c>
      <c r="C226" s="75" t="str">
        <f t="shared" si="81"/>
        <v>Commercial - Public lights</v>
      </c>
      <c r="E226" s="94"/>
      <c r="F226" s="94"/>
      <c r="I226" s="137"/>
      <c r="J226" s="143">
        <f t="shared" si="82"/>
        <v>0</v>
      </c>
      <c r="K226" s="143">
        <f t="shared" si="82"/>
        <v>0</v>
      </c>
      <c r="L226" s="143">
        <f t="shared" si="82"/>
        <v>0</v>
      </c>
      <c r="M226" s="143">
        <f t="shared" si="82"/>
        <v>0</v>
      </c>
      <c r="N226" s="143">
        <f t="shared" si="82"/>
        <v>0</v>
      </c>
      <c r="O226" s="143">
        <f t="shared" si="82"/>
        <v>0</v>
      </c>
      <c r="P226" s="143">
        <f t="shared" si="82"/>
        <v>0</v>
      </c>
      <c r="Q226" s="143">
        <f t="shared" si="82"/>
        <v>0</v>
      </c>
      <c r="R226" s="143">
        <f t="shared" si="82"/>
        <v>0</v>
      </c>
      <c r="S226" s="143">
        <f t="shared" si="82"/>
        <v>0</v>
      </c>
      <c r="T226" s="143">
        <f t="shared" si="82"/>
        <v>0</v>
      </c>
      <c r="U226" s="143">
        <f t="shared" si="82"/>
        <v>0</v>
      </c>
      <c r="V226" s="143">
        <f t="shared" si="82"/>
        <v>0</v>
      </c>
      <c r="W226" s="143">
        <f t="shared" si="82"/>
        <v>0</v>
      </c>
      <c r="X226" s="143">
        <f t="shared" si="82"/>
        <v>0</v>
      </c>
      <c r="Y226" s="143">
        <f t="shared" si="82"/>
        <v>0</v>
      </c>
      <c r="Z226" s="143">
        <f t="shared" si="82"/>
        <v>0</v>
      </c>
      <c r="AA226" s="143">
        <f t="shared" si="82"/>
        <v>0</v>
      </c>
      <c r="AB226" s="143">
        <f t="shared" si="82"/>
        <v>0</v>
      </c>
      <c r="AC226" s="143">
        <f t="shared" si="82"/>
        <v>0</v>
      </c>
      <c r="AD226" s="143">
        <f t="shared" si="82"/>
        <v>0</v>
      </c>
      <c r="AE226" s="143">
        <f t="shared" ref="AE226:AV228" si="83">AE192+AE203+AE214</f>
        <v>0</v>
      </c>
      <c r="AF226" s="143">
        <f t="shared" si="83"/>
        <v>0</v>
      </c>
      <c r="AG226" s="143">
        <f t="shared" si="83"/>
        <v>0</v>
      </c>
      <c r="AH226" s="143">
        <f t="shared" si="83"/>
        <v>0</v>
      </c>
      <c r="AI226" s="143">
        <f t="shared" si="83"/>
        <v>0</v>
      </c>
      <c r="AJ226" s="143">
        <f t="shared" si="83"/>
        <v>0</v>
      </c>
      <c r="AK226" s="143">
        <f t="shared" si="83"/>
        <v>0</v>
      </c>
      <c r="AL226" s="143">
        <f t="shared" si="83"/>
        <v>0</v>
      </c>
      <c r="AM226" s="143">
        <f t="shared" si="83"/>
        <v>0</v>
      </c>
      <c r="AN226" s="143">
        <f t="shared" si="83"/>
        <v>0</v>
      </c>
      <c r="AO226" s="143">
        <f t="shared" si="83"/>
        <v>0</v>
      </c>
      <c r="AP226" s="143">
        <f t="shared" si="83"/>
        <v>0</v>
      </c>
      <c r="AQ226" s="143">
        <f t="shared" si="83"/>
        <v>0</v>
      </c>
      <c r="AR226" s="143">
        <f t="shared" si="83"/>
        <v>0</v>
      </c>
      <c r="AS226" s="143">
        <f t="shared" si="83"/>
        <v>0</v>
      </c>
      <c r="AT226" s="143">
        <f t="shared" si="83"/>
        <v>0</v>
      </c>
      <c r="AU226" s="143">
        <f t="shared" si="83"/>
        <v>0</v>
      </c>
      <c r="AV226" s="143">
        <f t="shared" si="83"/>
        <v>0</v>
      </c>
    </row>
    <row r="227" spans="1:48">
      <c r="A227" t="s">
        <v>16</v>
      </c>
      <c r="B227" s="75" t="str">
        <f t="shared" si="81"/>
        <v>CNT</v>
      </c>
      <c r="C227" s="75" t="str">
        <f t="shared" si="81"/>
        <v>Commercial - Public Water</v>
      </c>
      <c r="E227" s="94"/>
      <c r="F227" s="94"/>
      <c r="I227" s="137"/>
      <c r="J227" s="143">
        <f t="shared" ref="J227:AV228" si="84">J193+J204+J215</f>
        <v>0</v>
      </c>
      <c r="K227" s="143">
        <f t="shared" si="84"/>
        <v>0</v>
      </c>
      <c r="L227" s="143">
        <f t="shared" si="84"/>
        <v>0</v>
      </c>
      <c r="M227" s="143">
        <f t="shared" si="84"/>
        <v>0</v>
      </c>
      <c r="N227" s="143">
        <f t="shared" si="84"/>
        <v>0</v>
      </c>
      <c r="O227" s="143">
        <f t="shared" si="84"/>
        <v>0</v>
      </c>
      <c r="P227" s="143">
        <f t="shared" si="84"/>
        <v>0</v>
      </c>
      <c r="Q227" s="143">
        <f t="shared" si="84"/>
        <v>0</v>
      </c>
      <c r="R227" s="143">
        <f t="shared" si="84"/>
        <v>0</v>
      </c>
      <c r="S227" s="143">
        <f t="shared" si="84"/>
        <v>0</v>
      </c>
      <c r="T227" s="143">
        <f t="shared" si="84"/>
        <v>0</v>
      </c>
      <c r="U227" s="143">
        <f t="shared" si="84"/>
        <v>0</v>
      </c>
      <c r="V227" s="143">
        <f t="shared" si="84"/>
        <v>0</v>
      </c>
      <c r="W227" s="143">
        <f t="shared" si="84"/>
        <v>0</v>
      </c>
      <c r="X227" s="143">
        <f t="shared" si="84"/>
        <v>0</v>
      </c>
      <c r="Y227" s="143">
        <f t="shared" si="84"/>
        <v>0</v>
      </c>
      <c r="Z227" s="143">
        <f t="shared" si="84"/>
        <v>0</v>
      </c>
      <c r="AA227" s="143">
        <f t="shared" si="84"/>
        <v>0</v>
      </c>
      <c r="AB227" s="143">
        <f t="shared" si="84"/>
        <v>0</v>
      </c>
      <c r="AC227" s="143">
        <f t="shared" si="84"/>
        <v>0</v>
      </c>
      <c r="AD227" s="143">
        <f t="shared" si="84"/>
        <v>0</v>
      </c>
      <c r="AE227" s="143">
        <f t="shared" si="84"/>
        <v>0</v>
      </c>
      <c r="AF227" s="143">
        <f t="shared" si="84"/>
        <v>0</v>
      </c>
      <c r="AG227" s="143">
        <f t="shared" si="84"/>
        <v>0</v>
      </c>
      <c r="AH227" s="143">
        <f t="shared" si="84"/>
        <v>0</v>
      </c>
      <c r="AI227" s="143">
        <f t="shared" si="83"/>
        <v>0</v>
      </c>
      <c r="AJ227" s="143">
        <f t="shared" si="83"/>
        <v>0</v>
      </c>
      <c r="AK227" s="143">
        <f t="shared" si="83"/>
        <v>0</v>
      </c>
      <c r="AL227" s="143">
        <f t="shared" si="83"/>
        <v>0</v>
      </c>
      <c r="AM227" s="143">
        <f t="shared" si="83"/>
        <v>0</v>
      </c>
      <c r="AN227" s="143">
        <f t="shared" si="83"/>
        <v>0</v>
      </c>
      <c r="AO227" s="143">
        <f t="shared" si="83"/>
        <v>0</v>
      </c>
      <c r="AP227" s="143">
        <f t="shared" si="83"/>
        <v>0</v>
      </c>
      <c r="AQ227" s="143">
        <f t="shared" si="83"/>
        <v>0</v>
      </c>
      <c r="AR227" s="143">
        <f t="shared" si="83"/>
        <v>0</v>
      </c>
      <c r="AS227" s="143">
        <f t="shared" si="84"/>
        <v>0</v>
      </c>
      <c r="AT227" s="143">
        <f t="shared" si="84"/>
        <v>0</v>
      </c>
      <c r="AU227" s="143">
        <f t="shared" si="84"/>
        <v>0</v>
      </c>
      <c r="AV227" s="143">
        <f t="shared" si="84"/>
        <v>0</v>
      </c>
    </row>
    <row r="228" spans="1:48">
      <c r="A228" t="s">
        <v>16</v>
      </c>
      <c r="B228" s="75" t="str">
        <f t="shared" si="81"/>
        <v>CNO</v>
      </c>
      <c r="C228" s="75" t="str">
        <f t="shared" si="81"/>
        <v>Commercial - Other</v>
      </c>
      <c r="E228" s="94"/>
      <c r="F228" s="94"/>
      <c r="I228" s="137"/>
      <c r="J228" s="143">
        <f t="shared" si="84"/>
        <v>0</v>
      </c>
      <c r="K228" s="143">
        <f t="shared" si="84"/>
        <v>0</v>
      </c>
      <c r="L228" s="143">
        <f t="shared" si="84"/>
        <v>0</v>
      </c>
      <c r="M228" s="143">
        <f t="shared" si="84"/>
        <v>0</v>
      </c>
      <c r="N228" s="143">
        <f t="shared" si="84"/>
        <v>0</v>
      </c>
      <c r="O228" s="143">
        <f t="shared" si="84"/>
        <v>0</v>
      </c>
      <c r="P228" s="143">
        <f t="shared" si="84"/>
        <v>0.23382419467651278</v>
      </c>
      <c r="Q228" s="143">
        <f t="shared" si="84"/>
        <v>0.45048130118964741</v>
      </c>
      <c r="R228" s="143">
        <f t="shared" si="84"/>
        <v>0.58647523515600009</v>
      </c>
      <c r="S228" s="143">
        <f t="shared" si="84"/>
        <v>0.92924371648516635</v>
      </c>
      <c r="T228" s="143">
        <f t="shared" si="84"/>
        <v>1.2293117887453975</v>
      </c>
      <c r="U228" s="143">
        <f t="shared" si="84"/>
        <v>1.5405183529775446</v>
      </c>
      <c r="V228" s="143">
        <f t="shared" si="84"/>
        <v>1.8511673685811239</v>
      </c>
      <c r="W228" s="143">
        <f t="shared" si="84"/>
        <v>2.159230876027618</v>
      </c>
      <c r="X228" s="143">
        <f t="shared" si="84"/>
        <v>2.4633176893101365</v>
      </c>
      <c r="Y228" s="143">
        <f t="shared" si="84"/>
        <v>2.7648105718519296</v>
      </c>
      <c r="Z228" s="143">
        <f t="shared" si="84"/>
        <v>3.0764773099782126</v>
      </c>
      <c r="AA228" s="143">
        <f t="shared" si="84"/>
        <v>3.4326889652913217</v>
      </c>
      <c r="AB228" s="143">
        <f t="shared" si="84"/>
        <v>3.8006619047660291</v>
      </c>
      <c r="AC228" s="143">
        <f t="shared" si="84"/>
        <v>4.1903937294447191</v>
      </c>
      <c r="AD228" s="143">
        <f t="shared" si="84"/>
        <v>4.5902797783549314</v>
      </c>
      <c r="AE228" s="143">
        <f t="shared" si="84"/>
        <v>4.998372137569099</v>
      </c>
      <c r="AF228" s="143">
        <f t="shared" si="84"/>
        <v>5.417886205917549</v>
      </c>
      <c r="AG228" s="143">
        <f t="shared" si="84"/>
        <v>5.8373223274333217</v>
      </c>
      <c r="AH228" s="143">
        <f t="shared" si="84"/>
        <v>6.2496931762640138</v>
      </c>
      <c r="AI228" s="143">
        <f t="shared" si="83"/>
        <v>6.6646978725481008</v>
      </c>
      <c r="AJ228" s="143">
        <f t="shared" si="83"/>
        <v>7.0860140223647043</v>
      </c>
      <c r="AK228" s="143">
        <f t="shared" si="83"/>
        <v>7.5127422539175637</v>
      </c>
      <c r="AL228" s="143">
        <f t="shared" si="83"/>
        <v>7.9402965837131818</v>
      </c>
      <c r="AM228" s="143">
        <f t="shared" si="83"/>
        <v>8.3999376043212948</v>
      </c>
      <c r="AN228" s="143">
        <f t="shared" si="83"/>
        <v>8.8523415159356471</v>
      </c>
      <c r="AO228" s="143">
        <f t="shared" si="83"/>
        <v>9.2979381381622908</v>
      </c>
      <c r="AP228" s="143">
        <f t="shared" si="83"/>
        <v>9.7371169065879641</v>
      </c>
      <c r="AQ228" s="143">
        <f t="shared" si="83"/>
        <v>10.170231963999521</v>
      </c>
      <c r="AR228" s="143">
        <f t="shared" si="83"/>
        <v>10.679556842325759</v>
      </c>
      <c r="AS228" s="143">
        <f t="shared" si="84"/>
        <v>11.180078180936187</v>
      </c>
      <c r="AT228" s="143">
        <f t="shared" si="84"/>
        <v>11.672347081884048</v>
      </c>
      <c r="AU228" s="143">
        <f t="shared" si="84"/>
        <v>12.156860178460754</v>
      </c>
      <c r="AV228" s="143">
        <f t="shared" si="84"/>
        <v>12.661833251162534</v>
      </c>
    </row>
    <row r="229" spans="1:48" ht="1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5">B162</f>
        <v>CEC</v>
      </c>
      <c r="C233" s="75" t="str">
        <f t="shared" si="85"/>
        <v>Commercial - Cooling</v>
      </c>
      <c r="E233" s="94"/>
      <c r="F233" s="94"/>
      <c r="I233" s="137"/>
      <c r="J233" s="82">
        <f t="shared" ref="J233:AV239" si="86">J162+J174+J151</f>
        <v>139.66439435388435</v>
      </c>
      <c r="K233" s="82">
        <f t="shared" si="86"/>
        <v>135.88971000739755</v>
      </c>
      <c r="L233" s="82">
        <f t="shared" si="86"/>
        <v>132.41477017655598</v>
      </c>
      <c r="M233" s="82">
        <f t="shared" si="86"/>
        <v>128.63675213244647</v>
      </c>
      <c r="N233" s="82">
        <f t="shared" si="86"/>
        <v>124.69871312686325</v>
      </c>
      <c r="O233" s="82">
        <f t="shared" si="86"/>
        <v>120.28334032399778</v>
      </c>
      <c r="P233" s="82">
        <f t="shared" si="86"/>
        <v>119.49413059299039</v>
      </c>
      <c r="Q233" s="82">
        <f t="shared" si="86"/>
        <v>118.67455311472101</v>
      </c>
      <c r="R233" s="82">
        <f t="shared" si="86"/>
        <v>117.71228639212903</v>
      </c>
      <c r="S233" s="82">
        <f t="shared" si="86"/>
        <v>117.11579382615399</v>
      </c>
      <c r="T233" s="82">
        <f t="shared" si="86"/>
        <v>116.44376630525541</v>
      </c>
      <c r="U233" s="82">
        <f t="shared" si="86"/>
        <v>115.79144223702531</v>
      </c>
      <c r="V233" s="82">
        <f t="shared" si="86"/>
        <v>115.13813189228301</v>
      </c>
      <c r="W233" s="82">
        <f t="shared" si="86"/>
        <v>114.48024790887169</v>
      </c>
      <c r="X233" s="82">
        <f t="shared" si="86"/>
        <v>113.8153293461444</v>
      </c>
      <c r="Y233" s="82">
        <f t="shared" si="86"/>
        <v>113.1458222456057</v>
      </c>
      <c r="Z233" s="82">
        <f t="shared" si="86"/>
        <v>112.49431220270014</v>
      </c>
      <c r="AA233" s="82">
        <f t="shared" si="86"/>
        <v>111.92159996021726</v>
      </c>
      <c r="AB233" s="82">
        <f t="shared" si="86"/>
        <v>111.36969285961382</v>
      </c>
      <c r="AC233" s="82">
        <f t="shared" si="86"/>
        <v>110.86323997799326</v>
      </c>
      <c r="AD233" s="82">
        <f t="shared" si="86"/>
        <v>110.37493086477758</v>
      </c>
      <c r="AE233" s="82">
        <f t="shared" si="86"/>
        <v>109.90128494888936</v>
      </c>
      <c r="AF233" s="82">
        <f t="shared" si="86"/>
        <v>109.44804756846332</v>
      </c>
      <c r="AG233" s="82">
        <f t="shared" si="86"/>
        <v>108.99467091109724</v>
      </c>
      <c r="AH233" s="82">
        <f t="shared" si="86"/>
        <v>108.52866988495684</v>
      </c>
      <c r="AI233" s="82">
        <f t="shared" si="86"/>
        <v>108.0673750694652</v>
      </c>
      <c r="AJ233" s="82">
        <f t="shared" si="86"/>
        <v>107.61735768379796</v>
      </c>
      <c r="AK233" s="82">
        <f t="shared" si="86"/>
        <v>107.1770107126668</v>
      </c>
      <c r="AL233" s="82">
        <f t="shared" si="86"/>
        <v>106.73813983019139</v>
      </c>
      <c r="AM233" s="82">
        <f t="shared" si="86"/>
        <v>106.37336321636681</v>
      </c>
      <c r="AN233" s="82">
        <f t="shared" si="86"/>
        <v>105.99539128694585</v>
      </c>
      <c r="AO233" s="82">
        <f t="shared" si="86"/>
        <v>105.60500772576638</v>
      </c>
      <c r="AP233" s="82">
        <f t="shared" si="86"/>
        <v>105.20292258507112</v>
      </c>
      <c r="AQ233" s="82">
        <f t="shared" si="86"/>
        <v>104.78978156825384</v>
      </c>
      <c r="AR233" s="82">
        <f t="shared" si="86"/>
        <v>104.51559280977327</v>
      </c>
      <c r="AS233" s="82">
        <f t="shared" si="86"/>
        <v>104.22535268533765</v>
      </c>
      <c r="AT233" s="82">
        <f t="shared" si="86"/>
        <v>103.92006601130734</v>
      </c>
      <c r="AU233" s="82">
        <f t="shared" si="86"/>
        <v>103.60063829194119</v>
      </c>
      <c r="AV233" s="82">
        <f t="shared" si="86"/>
        <v>103.31851494954344</v>
      </c>
    </row>
    <row r="234" spans="1:48">
      <c r="A234" t="s">
        <v>16</v>
      </c>
      <c r="B234" s="75" t="str">
        <f t="shared" si="85"/>
        <v>CEH</v>
      </c>
      <c r="C234" s="75" t="str">
        <f t="shared" si="85"/>
        <v>Commercial - Space Heating</v>
      </c>
      <c r="E234" s="94"/>
      <c r="F234" s="94"/>
      <c r="I234" s="137"/>
      <c r="J234" s="82">
        <f t="shared" si="86"/>
        <v>7.8517549075018991</v>
      </c>
      <c r="K234" s="82">
        <f t="shared" si="86"/>
        <v>8.5460135786417499</v>
      </c>
      <c r="L234" s="82">
        <f t="shared" si="86"/>
        <v>9.2786471163971243</v>
      </c>
      <c r="M234" s="82">
        <f t="shared" si="86"/>
        <v>10.011796090361486</v>
      </c>
      <c r="N234" s="82">
        <f t="shared" si="86"/>
        <v>10.753166346186294</v>
      </c>
      <c r="O234" s="82">
        <f t="shared" si="86"/>
        <v>11.470981711368385</v>
      </c>
      <c r="P234" s="82">
        <f t="shared" si="86"/>
        <v>11.395717669262183</v>
      </c>
      <c r="Q234" s="82">
        <f t="shared" si="86"/>
        <v>11.317557566300676</v>
      </c>
      <c r="R234" s="82">
        <f t="shared" si="86"/>
        <v>11.22578971260973</v>
      </c>
      <c r="S234" s="82">
        <f t="shared" si="86"/>
        <v>11.168904400838073</v>
      </c>
      <c r="T234" s="82">
        <f t="shared" si="86"/>
        <v>11.104815597010385</v>
      </c>
      <c r="U234" s="82">
        <f t="shared" si="86"/>
        <v>11.042605839313291</v>
      </c>
      <c r="V234" s="82">
        <f t="shared" si="86"/>
        <v>10.980302024036792</v>
      </c>
      <c r="W234" s="82">
        <f t="shared" si="86"/>
        <v>10.917562037588247</v>
      </c>
      <c r="X234" s="82">
        <f t="shared" si="86"/>
        <v>10.854151189069665</v>
      </c>
      <c r="Y234" s="82">
        <f t="shared" si="86"/>
        <v>10.790302748502382</v>
      </c>
      <c r="Z234" s="82">
        <f t="shared" si="86"/>
        <v>10.728170621419682</v>
      </c>
      <c r="AA234" s="82">
        <f t="shared" si="86"/>
        <v>10.673553152020331</v>
      </c>
      <c r="AB234" s="82">
        <f t="shared" si="86"/>
        <v>10.620919792817439</v>
      </c>
      <c r="AC234" s="82">
        <f t="shared" si="86"/>
        <v>10.57262123603401</v>
      </c>
      <c r="AD234" s="82">
        <f t="shared" si="86"/>
        <v>10.526052984004231</v>
      </c>
      <c r="AE234" s="82">
        <f t="shared" si="86"/>
        <v>10.480883107409657</v>
      </c>
      <c r="AF234" s="82">
        <f t="shared" si="86"/>
        <v>10.437659518109832</v>
      </c>
      <c r="AG234" s="82">
        <f t="shared" si="86"/>
        <v>10.39442264647824</v>
      </c>
      <c r="AH234" s="82">
        <f t="shared" si="86"/>
        <v>10.349981835024746</v>
      </c>
      <c r="AI234" s="82">
        <f t="shared" si="86"/>
        <v>10.30598983764755</v>
      </c>
      <c r="AJ234" s="82">
        <f t="shared" si="86"/>
        <v>10.263073327456846</v>
      </c>
      <c r="AK234" s="82">
        <f t="shared" si="86"/>
        <v>10.22107904928918</v>
      </c>
      <c r="AL234" s="82">
        <f t="shared" si="86"/>
        <v>10.17922554029145</v>
      </c>
      <c r="AM234" s="82">
        <f t="shared" si="86"/>
        <v>10.144438130375448</v>
      </c>
      <c r="AN234" s="82">
        <f t="shared" si="86"/>
        <v>10.108392331529824</v>
      </c>
      <c r="AO234" s="82">
        <f t="shared" si="86"/>
        <v>10.071162880812494</v>
      </c>
      <c r="AP234" s="82">
        <f t="shared" si="86"/>
        <v>10.032817493305757</v>
      </c>
      <c r="AQ234" s="82">
        <f t="shared" si="86"/>
        <v>9.9934177473778352</v>
      </c>
      <c r="AR234" s="82">
        <f t="shared" si="86"/>
        <v>9.9672693695100314</v>
      </c>
      <c r="AS234" s="82">
        <f t="shared" si="86"/>
        <v>9.9395902316482267</v>
      </c>
      <c r="AT234" s="82">
        <f t="shared" si="86"/>
        <v>9.9104761594492565</v>
      </c>
      <c r="AU234" s="82">
        <f t="shared" si="86"/>
        <v>9.8800135075385001</v>
      </c>
      <c r="AV234" s="82">
        <f t="shared" si="86"/>
        <v>9.8531084374574931</v>
      </c>
    </row>
    <row r="235" spans="1:48">
      <c r="A235" t="s">
        <v>16</v>
      </c>
      <c r="B235" s="75" t="str">
        <f t="shared" si="85"/>
        <v>CEK</v>
      </c>
      <c r="C235" s="75" t="str">
        <f t="shared" si="85"/>
        <v>Commercial - Cooking</v>
      </c>
      <c r="E235" s="94"/>
      <c r="F235" s="94"/>
      <c r="I235" s="137"/>
      <c r="J235" s="82">
        <f t="shared" si="86"/>
        <v>9.8944997565297612</v>
      </c>
      <c r="K235" s="82">
        <f t="shared" si="86"/>
        <v>9.5753700759835159</v>
      </c>
      <c r="L235" s="82">
        <f t="shared" si="86"/>
        <v>9.2762478476592491</v>
      </c>
      <c r="M235" s="82">
        <f t="shared" si="86"/>
        <v>8.9546526553297614</v>
      </c>
      <c r="N235" s="82">
        <f t="shared" si="86"/>
        <v>8.6207385707018886</v>
      </c>
      <c r="O235" s="82">
        <f t="shared" si="86"/>
        <v>8.2528207241540805</v>
      </c>
      <c r="P235" s="82">
        <f t="shared" si="86"/>
        <v>8.1986718585986544</v>
      </c>
      <c r="Q235" s="82">
        <f t="shared" si="86"/>
        <v>8.1424394162712925</v>
      </c>
      <c r="R235" s="82">
        <f t="shared" si="86"/>
        <v>8.0764168504780613</v>
      </c>
      <c r="S235" s="82">
        <f t="shared" si="86"/>
        <v>8.0354905992031718</v>
      </c>
      <c r="T235" s="82">
        <f t="shared" si="86"/>
        <v>7.9893817811679027</v>
      </c>
      <c r="U235" s="82">
        <f t="shared" si="86"/>
        <v>7.944624846627736</v>
      </c>
      <c r="V235" s="82">
        <f t="shared" si="86"/>
        <v>7.899800242174031</v>
      </c>
      <c r="W235" s="82">
        <f t="shared" si="86"/>
        <v>7.8546618334986391</v>
      </c>
      <c r="X235" s="82">
        <f t="shared" si="86"/>
        <v>7.8090407717658215</v>
      </c>
      <c r="Y235" s="82">
        <f t="shared" si="86"/>
        <v>7.7631048835587677</v>
      </c>
      <c r="Z235" s="82">
        <f t="shared" si="86"/>
        <v>7.7184038005193178</v>
      </c>
      <c r="AA235" s="82">
        <f t="shared" si="86"/>
        <v>7.6791091529728828</v>
      </c>
      <c r="AB235" s="82">
        <f t="shared" si="86"/>
        <v>7.6412419774737739</v>
      </c>
      <c r="AC235" s="82">
        <f t="shared" si="86"/>
        <v>7.6064934842411507</v>
      </c>
      <c r="AD235" s="82">
        <f t="shared" si="86"/>
        <v>7.5729898622226361</v>
      </c>
      <c r="AE235" s="82">
        <f t="shared" si="86"/>
        <v>7.5404923042065022</v>
      </c>
      <c r="AF235" s="82">
        <f t="shared" si="86"/>
        <v>7.5093950064754473</v>
      </c>
      <c r="AG235" s="82">
        <f t="shared" si="86"/>
        <v>7.4782881527442484</v>
      </c>
      <c r="AH235" s="82">
        <f t="shared" si="86"/>
        <v>7.4463151221013586</v>
      </c>
      <c r="AI235" s="82">
        <f t="shared" si="86"/>
        <v>7.4146649916428942</v>
      </c>
      <c r="AJ235" s="82">
        <f t="shared" si="86"/>
        <v>7.3837886225907852</v>
      </c>
      <c r="AK235" s="82">
        <f t="shared" si="86"/>
        <v>7.3535757552113061</v>
      </c>
      <c r="AL235" s="82">
        <f t="shared" si="86"/>
        <v>7.3234641644925507</v>
      </c>
      <c r="AM235" s="82">
        <f t="shared" si="86"/>
        <v>7.2984362928841531</v>
      </c>
      <c r="AN235" s="82">
        <f t="shared" si="86"/>
        <v>7.2725030708446621</v>
      </c>
      <c r="AO235" s="82">
        <f t="shared" si="86"/>
        <v>7.2457182680998056</v>
      </c>
      <c r="AP235" s="82">
        <f t="shared" si="86"/>
        <v>7.2181306024009153</v>
      </c>
      <c r="AQ235" s="82">
        <f t="shared" si="86"/>
        <v>7.1897843764281095</v>
      </c>
      <c r="AR235" s="82">
        <f t="shared" si="86"/>
        <v>7.1709718736972796</v>
      </c>
      <c r="AS235" s="82">
        <f t="shared" si="86"/>
        <v>7.1510580626285876</v>
      </c>
      <c r="AT235" s="82">
        <f t="shared" si="86"/>
        <v>7.1301118851824103</v>
      </c>
      <c r="AU235" s="82">
        <f t="shared" si="86"/>
        <v>7.1081954693666098</v>
      </c>
      <c r="AV235" s="82">
        <f t="shared" si="86"/>
        <v>7.0888385629102704</v>
      </c>
    </row>
    <row r="236" spans="1:48">
      <c r="A236" t="s">
        <v>16</v>
      </c>
      <c r="B236" s="75" t="str">
        <f t="shared" si="85"/>
        <v>CEL</v>
      </c>
      <c r="C236" s="75" t="str">
        <f t="shared" si="85"/>
        <v>Commercial - Lighting</v>
      </c>
      <c r="E236" s="94"/>
      <c r="F236" s="94"/>
      <c r="I236" s="137"/>
      <c r="J236" s="82">
        <f t="shared" si="86"/>
        <v>121.54027190568891</v>
      </c>
      <c r="K236" s="82">
        <f t="shared" si="86"/>
        <v>118.25542494127434</v>
      </c>
      <c r="L236" s="82">
        <f t="shared" si="86"/>
        <v>115.23142491714327</v>
      </c>
      <c r="M236" s="82">
        <f t="shared" si="86"/>
        <v>111.94367686603883</v>
      </c>
      <c r="N236" s="82">
        <f t="shared" si="86"/>
        <v>108.51667362925802</v>
      </c>
      <c r="O236" s="82">
        <f t="shared" si="86"/>
        <v>104.67427977141129</v>
      </c>
      <c r="P236" s="82">
        <f t="shared" si="86"/>
        <v>103.98748507516102</v>
      </c>
      <c r="Q236" s="82">
        <f t="shared" si="86"/>
        <v>103.27426342681275</v>
      </c>
      <c r="R236" s="82">
        <f t="shared" si="86"/>
        <v>102.43686918864145</v>
      </c>
      <c r="S236" s="82">
        <f t="shared" si="86"/>
        <v>101.91778292478932</v>
      </c>
      <c r="T236" s="82">
        <f t="shared" si="86"/>
        <v>101.33296380896542</v>
      </c>
      <c r="U236" s="82">
        <f t="shared" si="86"/>
        <v>100.76529124653393</v>
      </c>
      <c r="V236" s="82">
        <f t="shared" si="86"/>
        <v>100.19676039580341</v>
      </c>
      <c r="W236" s="82">
        <f t="shared" si="86"/>
        <v>99.62424942336753</v>
      </c>
      <c r="X236" s="82">
        <f t="shared" si="86"/>
        <v>99.045616742626819</v>
      </c>
      <c r="Y236" s="82">
        <f t="shared" si="86"/>
        <v>98.462990974486658</v>
      </c>
      <c r="Z236" s="82">
        <f t="shared" si="86"/>
        <v>97.896026802047771</v>
      </c>
      <c r="AA236" s="82">
        <f t="shared" si="86"/>
        <v>97.39763491056317</v>
      </c>
      <c r="AB236" s="82">
        <f t="shared" si="86"/>
        <v>96.917348296466969</v>
      </c>
      <c r="AC236" s="82">
        <f t="shared" si="86"/>
        <v>96.476617348365664</v>
      </c>
      <c r="AD236" s="82">
        <f t="shared" si="86"/>
        <v>96.051675668212894</v>
      </c>
      <c r="AE236" s="82">
        <f t="shared" si="86"/>
        <v>95.639494355499721</v>
      </c>
      <c r="AF236" s="82">
        <f t="shared" si="86"/>
        <v>95.245073181014675</v>
      </c>
      <c r="AG236" s="82">
        <f t="shared" si="86"/>
        <v>94.850530803432406</v>
      </c>
      <c r="AH236" s="82">
        <f t="shared" si="86"/>
        <v>94.445002310021835</v>
      </c>
      <c r="AI236" s="82">
        <f t="shared" si="86"/>
        <v>94.043569306550097</v>
      </c>
      <c r="AJ236" s="82">
        <f t="shared" si="86"/>
        <v>93.651950271009127</v>
      </c>
      <c r="AK236" s="82">
        <f t="shared" si="86"/>
        <v>93.268746729034646</v>
      </c>
      <c r="AL236" s="82">
        <f t="shared" si="86"/>
        <v>92.886827725022812</v>
      </c>
      <c r="AM236" s="82">
        <f t="shared" si="86"/>
        <v>92.569387843267847</v>
      </c>
      <c r="AN236" s="82">
        <f t="shared" si="86"/>
        <v>92.240464990116436</v>
      </c>
      <c r="AO236" s="82">
        <f t="shared" si="86"/>
        <v>91.900741151461915</v>
      </c>
      <c r="AP236" s="82">
        <f t="shared" si="86"/>
        <v>91.550834236708013</v>
      </c>
      <c r="AQ236" s="82">
        <f t="shared" si="86"/>
        <v>91.191306156901689</v>
      </c>
      <c r="AR236" s="82">
        <f t="shared" si="86"/>
        <v>90.952698626232319</v>
      </c>
      <c r="AS236" s="82">
        <f t="shared" si="86"/>
        <v>90.700122700886141</v>
      </c>
      <c r="AT236" s="82">
        <f t="shared" si="86"/>
        <v>90.434452803110972</v>
      </c>
      <c r="AU236" s="82">
        <f t="shared" si="86"/>
        <v>90.156476930694978</v>
      </c>
      <c r="AV236" s="82">
        <f t="shared" si="86"/>
        <v>89.910964479904663</v>
      </c>
    </row>
    <row r="237" spans="1:48">
      <c r="A237" t="s">
        <v>16</v>
      </c>
      <c r="B237" s="75" t="str">
        <f t="shared" si="85"/>
        <v>CER</v>
      </c>
      <c r="C237" s="75" t="str">
        <f t="shared" si="85"/>
        <v>Commercial - Refrigeration</v>
      </c>
      <c r="E237" s="94"/>
      <c r="F237" s="94"/>
      <c r="I237" s="137"/>
      <c r="J237" s="82">
        <f t="shared" si="86"/>
        <v>29.566390373747055</v>
      </c>
      <c r="K237" s="82">
        <f t="shared" si="86"/>
        <v>28.767304884262032</v>
      </c>
      <c r="L237" s="82">
        <f t="shared" si="86"/>
        <v>28.031674102778698</v>
      </c>
      <c r="M237" s="82">
        <f t="shared" si="86"/>
        <v>27.231882882919415</v>
      </c>
      <c r="N237" s="82">
        <f t="shared" si="86"/>
        <v>26.398215869327572</v>
      </c>
      <c r="O237" s="82">
        <f t="shared" si="86"/>
        <v>25.463499211305457</v>
      </c>
      <c r="P237" s="82">
        <f t="shared" si="86"/>
        <v>25.296426686474252</v>
      </c>
      <c r="Q237" s="82">
        <f t="shared" si="86"/>
        <v>25.12292543172607</v>
      </c>
      <c r="R237" s="82">
        <f t="shared" si="86"/>
        <v>24.919217438035627</v>
      </c>
      <c r="S237" s="82">
        <f t="shared" si="86"/>
        <v>24.792942361683892</v>
      </c>
      <c r="T237" s="82">
        <f t="shared" si="86"/>
        <v>24.650676839274194</v>
      </c>
      <c r="U237" s="82">
        <f t="shared" si="86"/>
        <v>24.512582458521628</v>
      </c>
      <c r="V237" s="82">
        <f t="shared" si="86"/>
        <v>24.37427928699951</v>
      </c>
      <c r="W237" s="82">
        <f t="shared" si="86"/>
        <v>24.235007894572256</v>
      </c>
      <c r="X237" s="82">
        <f t="shared" si="86"/>
        <v>24.09424731000599</v>
      </c>
      <c r="Y237" s="82">
        <f t="shared" si="86"/>
        <v>23.952515350446088</v>
      </c>
      <c r="Z237" s="82">
        <f t="shared" si="86"/>
        <v>23.81459329557967</v>
      </c>
      <c r="AA237" s="82">
        <f t="shared" si="86"/>
        <v>23.693352418035978</v>
      </c>
      <c r="AB237" s="82">
        <f t="shared" si="86"/>
        <v>23.576515905322957</v>
      </c>
      <c r="AC237" s="82">
        <f t="shared" si="86"/>
        <v>23.469301867892902</v>
      </c>
      <c r="AD237" s="82">
        <f t="shared" si="86"/>
        <v>23.365928793236449</v>
      </c>
      <c r="AE237" s="82">
        <f t="shared" si="86"/>
        <v>23.265659858459848</v>
      </c>
      <c r="AF237" s="82">
        <f t="shared" si="86"/>
        <v>23.169711328531058</v>
      </c>
      <c r="AG237" s="82">
        <f t="shared" si="86"/>
        <v>23.073733314234403</v>
      </c>
      <c r="AH237" s="82">
        <f t="shared" si="86"/>
        <v>22.975082771859789</v>
      </c>
      <c r="AI237" s="82">
        <f t="shared" si="86"/>
        <v>22.877428515345034</v>
      </c>
      <c r="AJ237" s="82">
        <f t="shared" si="86"/>
        <v>22.782161645351692</v>
      </c>
      <c r="AK237" s="82">
        <f t="shared" si="86"/>
        <v>22.688941963208709</v>
      </c>
      <c r="AL237" s="82">
        <f t="shared" si="86"/>
        <v>22.596034763095414</v>
      </c>
      <c r="AM237" s="82">
        <f t="shared" si="86"/>
        <v>22.51881302155244</v>
      </c>
      <c r="AN237" s="82">
        <f t="shared" si="86"/>
        <v>22.438797884786354</v>
      </c>
      <c r="AO237" s="82">
        <f t="shared" si="86"/>
        <v>22.356155255512647</v>
      </c>
      <c r="AP237" s="82">
        <f t="shared" si="86"/>
        <v>22.271035448934338</v>
      </c>
      <c r="AQ237" s="82">
        <f t="shared" si="86"/>
        <v>22.183575157862037</v>
      </c>
      <c r="AR237" s="82">
        <f t="shared" si="86"/>
        <v>22.125530500833786</v>
      </c>
      <c r="AS237" s="82">
        <f t="shared" si="86"/>
        <v>22.064087834212224</v>
      </c>
      <c r="AT237" s="82">
        <f t="shared" si="86"/>
        <v>21.999459873578161</v>
      </c>
      <c r="AU237" s="82">
        <f t="shared" si="86"/>
        <v>21.931838310540094</v>
      </c>
      <c r="AV237" s="82">
        <f t="shared" si="86"/>
        <v>21.87211393401974</v>
      </c>
    </row>
    <row r="238" spans="1:48">
      <c r="A238" t="s">
        <v>16</v>
      </c>
      <c r="B238" s="75" t="str">
        <f t="shared" si="85"/>
        <v>CEW</v>
      </c>
      <c r="C238" s="75" t="str">
        <f t="shared" si="85"/>
        <v>Commercial - Water Heating</v>
      </c>
      <c r="E238" s="94"/>
      <c r="F238" s="94"/>
      <c r="I238" s="137"/>
      <c r="J238" s="82">
        <f t="shared" si="86"/>
        <v>9.6831090230750316</v>
      </c>
      <c r="K238" s="82">
        <f t="shared" si="86"/>
        <v>9.6736255038926586</v>
      </c>
      <c r="L238" s="82">
        <f t="shared" si="86"/>
        <v>9.6909124953046728</v>
      </c>
      <c r="M238" s="82">
        <f t="shared" si="86"/>
        <v>9.6920710399778542</v>
      </c>
      <c r="N238" s="82">
        <f t="shared" si="86"/>
        <v>9.6869258063486576</v>
      </c>
      <c r="O238" s="82">
        <f t="shared" si="86"/>
        <v>9.6495991200814473</v>
      </c>
      <c r="P238" s="82">
        <f t="shared" si="86"/>
        <v>9.5862856345615484</v>
      </c>
      <c r="Q238" s="82">
        <f t="shared" si="86"/>
        <v>9.5205359298073908</v>
      </c>
      <c r="R238" s="82">
        <f t="shared" si="86"/>
        <v>9.4433391368467383</v>
      </c>
      <c r="S238" s="82">
        <f t="shared" si="86"/>
        <v>9.395486174630495</v>
      </c>
      <c r="T238" s="82">
        <f t="shared" si="86"/>
        <v>9.3415735034586938</v>
      </c>
      <c r="U238" s="82">
        <f t="shared" si="86"/>
        <v>9.2892415201778356</v>
      </c>
      <c r="V238" s="82">
        <f t="shared" si="86"/>
        <v>9.2368304139449684</v>
      </c>
      <c r="W238" s="82">
        <f t="shared" si="86"/>
        <v>9.1840523925636042</v>
      </c>
      <c r="X238" s="82">
        <f t="shared" si="86"/>
        <v>9.1307100297680908</v>
      </c>
      <c r="Y238" s="82">
        <f t="shared" si="86"/>
        <v>9.0769995565567179</v>
      </c>
      <c r="Z238" s="82">
        <f t="shared" si="86"/>
        <v>9.0247328775651674</v>
      </c>
      <c r="AA238" s="82">
        <f t="shared" si="86"/>
        <v>8.9787876657325363</v>
      </c>
      <c r="AB238" s="82">
        <f t="shared" si="86"/>
        <v>8.9345115236000989</v>
      </c>
      <c r="AC238" s="82">
        <f t="shared" si="86"/>
        <v>8.8938818963575841</v>
      </c>
      <c r="AD238" s="82">
        <f t="shared" si="86"/>
        <v>8.8547078330457296</v>
      </c>
      <c r="AE238" s="82">
        <f t="shared" si="86"/>
        <v>8.8167101086653279</v>
      </c>
      <c r="AF238" s="82">
        <f t="shared" si="86"/>
        <v>8.7803496366700688</v>
      </c>
      <c r="AG238" s="82">
        <f t="shared" si="86"/>
        <v>8.7439779913349724</v>
      </c>
      <c r="AH238" s="82">
        <f t="shared" si="86"/>
        <v>8.7065935698540837</v>
      </c>
      <c r="AI238" s="82">
        <f t="shared" si="86"/>
        <v>8.6695866989634336</v>
      </c>
      <c r="AJ238" s="82">
        <f t="shared" si="86"/>
        <v>8.6334845475178632</v>
      </c>
      <c r="AK238" s="82">
        <f t="shared" si="86"/>
        <v>8.5981581944775165</v>
      </c>
      <c r="AL238" s="82">
        <f t="shared" si="86"/>
        <v>8.5629502590314548</v>
      </c>
      <c r="AM238" s="82">
        <f t="shared" si="86"/>
        <v>8.5336864550640339</v>
      </c>
      <c r="AN238" s="82">
        <f t="shared" si="86"/>
        <v>8.5033640713679066</v>
      </c>
      <c r="AO238" s="82">
        <f t="shared" si="86"/>
        <v>8.4720459781198763</v>
      </c>
      <c r="AP238" s="82">
        <f t="shared" si="86"/>
        <v>8.4397891384827357</v>
      </c>
      <c r="AQ238" s="82">
        <f t="shared" si="86"/>
        <v>8.406645353303416</v>
      </c>
      <c r="AR238" s="82">
        <f t="shared" si="86"/>
        <v>8.3846488607264433</v>
      </c>
      <c r="AS238" s="82">
        <f t="shared" si="86"/>
        <v>8.3613646649116085</v>
      </c>
      <c r="AT238" s="82">
        <f t="shared" si="86"/>
        <v>8.3368733761499207</v>
      </c>
      <c r="AU238" s="82">
        <f t="shared" si="86"/>
        <v>8.3112476375279094</v>
      </c>
      <c r="AV238" s="82">
        <f t="shared" si="86"/>
        <v>8.2886146016542561</v>
      </c>
    </row>
    <row r="239" spans="1:48">
      <c r="A239" t="s">
        <v>16</v>
      </c>
      <c r="B239" s="75" t="str">
        <f t="shared" si="85"/>
        <v>CEG</v>
      </c>
      <c r="C239" s="75" t="str">
        <f t="shared" si="85"/>
        <v>Commercial - Public lights</v>
      </c>
      <c r="E239" s="94"/>
      <c r="F239" s="94"/>
      <c r="I239" s="137"/>
      <c r="J239" s="82">
        <f t="shared" si="86"/>
        <v>10.30055287377321</v>
      </c>
      <c r="K239" s="82">
        <f t="shared" si="86"/>
        <v>10.022161692737667</v>
      </c>
      <c r="L239" s="82">
        <f t="shared" si="86"/>
        <v>9.765877321718456</v>
      </c>
      <c r="M239" s="82">
        <f t="shared" si="86"/>
        <v>9.4872402732319685</v>
      </c>
      <c r="N239" s="82">
        <f t="shared" si="86"/>
        <v>9.1968013307681549</v>
      </c>
      <c r="O239" s="82">
        <f t="shared" si="86"/>
        <v>8.8711579824850144</v>
      </c>
      <c r="P239" s="82">
        <f t="shared" si="86"/>
        <v>8.9349746302512507</v>
      </c>
      <c r="Q239" s="82">
        <f t="shared" si="86"/>
        <v>8.9875928409435009</v>
      </c>
      <c r="R239" s="82">
        <f t="shared" si="86"/>
        <v>8.9875928409435009</v>
      </c>
      <c r="S239" s="82">
        <f t="shared" si="86"/>
        <v>9.1224760392533728</v>
      </c>
      <c r="T239" s="82">
        <f t="shared" si="86"/>
        <v>9.2295049014381547</v>
      </c>
      <c r="U239" s="82">
        <f t="shared" si="86"/>
        <v>9.3437996260836815</v>
      </c>
      <c r="V239" s="82">
        <f t="shared" si="86"/>
        <v>9.4577306505388599</v>
      </c>
      <c r="W239" s="82">
        <f t="shared" si="86"/>
        <v>9.5699750959932306</v>
      </c>
      <c r="X239" s="82">
        <f t="shared" si="86"/>
        <v>9.6796254638187147</v>
      </c>
      <c r="Y239" s="82">
        <f t="shared" si="86"/>
        <v>9.7875837584225867</v>
      </c>
      <c r="Z239" s="82">
        <f t="shared" si="86"/>
        <v>9.9021786637596492</v>
      </c>
      <c r="AA239" s="82">
        <f t="shared" si="86"/>
        <v>10.0458311149854</v>
      </c>
      <c r="AB239" s="82">
        <f t="shared" si="86"/>
        <v>10.197155688550096</v>
      </c>
      <c r="AC239" s="82">
        <f t="shared" si="86"/>
        <v>10.365241999712094</v>
      </c>
      <c r="AD239" s="82">
        <f t="shared" si="86"/>
        <v>10.540019022799942</v>
      </c>
      <c r="AE239" s="82">
        <f t="shared" ref="K239:AV241" si="87">AE168+AE180+AE157</f>
        <v>10.72020325937511</v>
      </c>
      <c r="AF239" s="82">
        <f t="shared" si="87"/>
        <v>10.907913365359498</v>
      </c>
      <c r="AG239" s="82">
        <f t="shared" si="87"/>
        <v>11.095572111457486</v>
      </c>
      <c r="AH239" s="82">
        <f t="shared" si="87"/>
        <v>11.27857548427086</v>
      </c>
      <c r="AI239" s="82">
        <f t="shared" si="87"/>
        <v>11.463314323444385</v>
      </c>
      <c r="AJ239" s="82">
        <f t="shared" si="87"/>
        <v>11.652211837515836</v>
      </c>
      <c r="AK239" s="82">
        <f t="shared" si="87"/>
        <v>11.844675422120179</v>
      </c>
      <c r="AL239" s="82">
        <f t="shared" si="87"/>
        <v>12.037683330469864</v>
      </c>
      <c r="AM239" s="82">
        <f t="shared" si="87"/>
        <v>12.25801430621307</v>
      </c>
      <c r="AN239" s="82">
        <f t="shared" si="87"/>
        <v>12.473479365821554</v>
      </c>
      <c r="AO239" s="82">
        <f t="shared" si="87"/>
        <v>12.684367501233661</v>
      </c>
      <c r="AP239" s="82">
        <f t="shared" si="87"/>
        <v>12.890940551936202</v>
      </c>
      <c r="AQ239" s="82">
        <f t="shared" si="87"/>
        <v>13.093436628078143</v>
      </c>
      <c r="AR239" s="82">
        <f t="shared" si="87"/>
        <v>13.347172860687619</v>
      </c>
      <c r="AS239" s="82">
        <f t="shared" si="87"/>
        <v>13.594989977531011</v>
      </c>
      <c r="AT239" s="82">
        <f t="shared" si="87"/>
        <v>13.837258515569296</v>
      </c>
      <c r="AU239" s="82">
        <f t="shared" si="87"/>
        <v>14.074312389345939</v>
      </c>
      <c r="AV239" s="82">
        <f t="shared" si="87"/>
        <v>14.325122657841641</v>
      </c>
    </row>
    <row r="240" spans="1:48">
      <c r="A240" t="s">
        <v>16</v>
      </c>
      <c r="B240" s="75" t="str">
        <f t="shared" si="85"/>
        <v>CET</v>
      </c>
      <c r="C240" s="75" t="str">
        <f t="shared" si="85"/>
        <v>Commercial - Public Water</v>
      </c>
      <c r="E240" s="94"/>
      <c r="F240" s="94"/>
      <c r="I240" s="137"/>
      <c r="J240" s="82">
        <f t="shared" ref="J240:J241" si="88">J169+J181+J158</f>
        <v>3.5593512487513528</v>
      </c>
      <c r="K240" s="82">
        <f t="shared" si="87"/>
        <v>3.4631533057862538</v>
      </c>
      <c r="L240" s="82">
        <f t="shared" si="87"/>
        <v>3.3745943607275568</v>
      </c>
      <c r="M240" s="82">
        <f t="shared" si="87"/>
        <v>3.2783114583792798</v>
      </c>
      <c r="N240" s="82">
        <f t="shared" si="87"/>
        <v>3.1779504170630659</v>
      </c>
      <c r="O240" s="82">
        <f t="shared" si="87"/>
        <v>3.0654245097100388</v>
      </c>
      <c r="P240" s="82">
        <f t="shared" si="87"/>
        <v>3.087476322627404</v>
      </c>
      <c r="Q240" s="82">
        <f t="shared" si="87"/>
        <v>3.1056585208287628</v>
      </c>
      <c r="R240" s="82">
        <f t="shared" si="87"/>
        <v>3.1056585208287628</v>
      </c>
      <c r="S240" s="82">
        <f t="shared" si="87"/>
        <v>3.1522673471920766</v>
      </c>
      <c r="T240" s="82">
        <f t="shared" si="87"/>
        <v>3.1892511206786245</v>
      </c>
      <c r="U240" s="82">
        <f t="shared" si="87"/>
        <v>3.2287456095549021</v>
      </c>
      <c r="V240" s="82">
        <f t="shared" si="87"/>
        <v>3.268114421999774</v>
      </c>
      <c r="W240" s="82">
        <f t="shared" si="87"/>
        <v>3.3069004378563256</v>
      </c>
      <c r="X240" s="82">
        <f t="shared" si="87"/>
        <v>3.34479007139623</v>
      </c>
      <c r="Y240" s="82">
        <f t="shared" si="87"/>
        <v>3.382095009822375</v>
      </c>
      <c r="Z240" s="82">
        <f t="shared" si="87"/>
        <v>3.4216932259968242</v>
      </c>
      <c r="AA240" s="82">
        <f t="shared" si="87"/>
        <v>3.4713322636215369</v>
      </c>
      <c r="AB240" s="82">
        <f t="shared" si="87"/>
        <v>3.5236223995477034</v>
      </c>
      <c r="AC240" s="82">
        <f t="shared" si="87"/>
        <v>3.5817045460949797</v>
      </c>
      <c r="AD240" s="82">
        <f t="shared" si="87"/>
        <v>3.6420986650324907</v>
      </c>
      <c r="AE240" s="82">
        <f t="shared" si="87"/>
        <v>3.7043612440725036</v>
      </c>
      <c r="AF240" s="82">
        <f t="shared" si="87"/>
        <v>3.7692243837822108</v>
      </c>
      <c r="AG240" s="82">
        <f t="shared" si="87"/>
        <v>3.8340697761070905</v>
      </c>
      <c r="AH240" s="82">
        <f t="shared" si="87"/>
        <v>3.8973065063613941</v>
      </c>
      <c r="AI240" s="82">
        <f t="shared" si="87"/>
        <v>3.9611429262082734</v>
      </c>
      <c r="AJ240" s="82">
        <f t="shared" si="87"/>
        <v>4.0264163742295098</v>
      </c>
      <c r="AK240" s="82">
        <f t="shared" si="87"/>
        <v>4.0929220762627345</v>
      </c>
      <c r="AL240" s="82">
        <f t="shared" si="87"/>
        <v>4.1596158691126801</v>
      </c>
      <c r="AM240" s="82">
        <f t="shared" si="87"/>
        <v>4.2357511351765975</v>
      </c>
      <c r="AN240" s="82">
        <f t="shared" si="87"/>
        <v>4.3102049861861325</v>
      </c>
      <c r="AO240" s="82">
        <f t="shared" si="87"/>
        <v>4.3830772831709996</v>
      </c>
      <c r="AP240" s="82">
        <f t="shared" si="87"/>
        <v>4.4544585046439336</v>
      </c>
      <c r="AQ240" s="82">
        <f t="shared" si="87"/>
        <v>4.5244309294560248</v>
      </c>
      <c r="AR240" s="82">
        <f t="shared" si="87"/>
        <v>4.6121093664738595</v>
      </c>
      <c r="AS240" s="82">
        <f t="shared" si="87"/>
        <v>4.697742455795149</v>
      </c>
      <c r="AT240" s="82">
        <f t="shared" si="87"/>
        <v>4.7814582362942062</v>
      </c>
      <c r="AU240" s="82">
        <f t="shared" si="87"/>
        <v>4.8633720919860286</v>
      </c>
      <c r="AV240" s="82">
        <f t="shared" si="87"/>
        <v>4.9500394634669176</v>
      </c>
    </row>
    <row r="241" spans="1:48">
      <c r="A241" t="s">
        <v>16</v>
      </c>
      <c r="B241" s="75" t="str">
        <f t="shared" si="85"/>
        <v>CEO</v>
      </c>
      <c r="C241" s="75" t="str">
        <f t="shared" si="85"/>
        <v>Commercial - Other</v>
      </c>
      <c r="E241" s="94"/>
      <c r="F241" s="94"/>
      <c r="I241" s="137"/>
      <c r="J241" s="82">
        <f t="shared" si="88"/>
        <v>18.760184357078931</v>
      </c>
      <c r="K241" s="82">
        <f t="shared" si="87"/>
        <v>18.415319194151312</v>
      </c>
      <c r="L241" s="82">
        <f t="shared" si="87"/>
        <v>18.114567188633565</v>
      </c>
      <c r="M241" s="82">
        <f t="shared" si="87"/>
        <v>17.776245066865727</v>
      </c>
      <c r="N241" s="82">
        <f t="shared" si="87"/>
        <v>17.41950852758735</v>
      </c>
      <c r="O241" s="82">
        <f t="shared" si="87"/>
        <v>16.999241745794041</v>
      </c>
      <c r="P241" s="82">
        <f t="shared" si="87"/>
        <v>16.887705377005229</v>
      </c>
      <c r="Q241" s="82">
        <f t="shared" si="87"/>
        <v>16.771877236175573</v>
      </c>
      <c r="R241" s="82">
        <f t="shared" si="87"/>
        <v>16.635883302209223</v>
      </c>
      <c r="S241" s="82">
        <f t="shared" si="87"/>
        <v>16.551583005083572</v>
      </c>
      <c r="T241" s="82">
        <f t="shared" si="87"/>
        <v>16.456607605690689</v>
      </c>
      <c r="U241" s="82">
        <f t="shared" si="87"/>
        <v>16.364416829290786</v>
      </c>
      <c r="V241" s="82">
        <f t="shared" si="87"/>
        <v>16.272086665733742</v>
      </c>
      <c r="W241" s="82">
        <f t="shared" si="87"/>
        <v>16.17911012513742</v>
      </c>
      <c r="X241" s="82">
        <f t="shared" si="87"/>
        <v>16.08513941100011</v>
      </c>
      <c r="Y241" s="82">
        <f t="shared" si="87"/>
        <v>15.99052021417762</v>
      </c>
      <c r="Z241" s="82">
        <f t="shared" si="87"/>
        <v>15.89844448125125</v>
      </c>
      <c r="AA241" s="82">
        <f t="shared" si="87"/>
        <v>15.817504977621587</v>
      </c>
      <c r="AB241" s="82">
        <f t="shared" si="87"/>
        <v>15.739505795032322</v>
      </c>
      <c r="AC241" s="82">
        <f t="shared" si="87"/>
        <v>15.667930505018496</v>
      </c>
      <c r="AD241" s="82">
        <f t="shared" si="87"/>
        <v>15.598919413042932</v>
      </c>
      <c r="AE241" s="82">
        <f t="shared" si="87"/>
        <v>15.531980621649176</v>
      </c>
      <c r="AF241" s="82">
        <f t="shared" si="87"/>
        <v>15.467926100238822</v>
      </c>
      <c r="AG241" s="82">
        <f t="shared" si="87"/>
        <v>15.403851895284866</v>
      </c>
      <c r="AH241" s="82">
        <f t="shared" si="87"/>
        <v>15.337993530561951</v>
      </c>
      <c r="AI241" s="82">
        <f t="shared" si="87"/>
        <v>15.272800278832314</v>
      </c>
      <c r="AJ241" s="82">
        <f t="shared" si="87"/>
        <v>15.209200828499778</v>
      </c>
      <c r="AK241" s="82">
        <f t="shared" si="87"/>
        <v>15.146968065474379</v>
      </c>
      <c r="AL241" s="82">
        <f t="shared" si="87"/>
        <v>15.084943913116339</v>
      </c>
      <c r="AM241" s="82">
        <f t="shared" si="87"/>
        <v>15.033391255658426</v>
      </c>
      <c r="AN241" s="82">
        <f t="shared" si="87"/>
        <v>14.979973748428879</v>
      </c>
      <c r="AO241" s="82">
        <f t="shared" si="87"/>
        <v>14.924802146840515</v>
      </c>
      <c r="AP241" s="82">
        <f t="shared" si="87"/>
        <v>14.867976800199333</v>
      </c>
      <c r="AQ241" s="82">
        <f t="shared" si="87"/>
        <v>14.809588963603986</v>
      </c>
      <c r="AR241" s="82">
        <f t="shared" si="87"/>
        <v>14.77083878442842</v>
      </c>
      <c r="AS241" s="82">
        <f t="shared" si="87"/>
        <v>14.729820119446883</v>
      </c>
      <c r="AT241" s="82">
        <f t="shared" si="87"/>
        <v>14.686674975991174</v>
      </c>
      <c r="AU241" s="82">
        <f t="shared" si="87"/>
        <v>14.641531325946321</v>
      </c>
      <c r="AV241" s="82">
        <f t="shared" si="87"/>
        <v>14.601659778592939</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89">SUM(J220:J241)</f>
        <v>350.82050880003044</v>
      </c>
      <c r="K245" s="148">
        <f t="shared" si="89"/>
        <v>342.60808318412711</v>
      </c>
      <c r="L245" s="148">
        <f t="shared" si="89"/>
        <v>335.17871552691855</v>
      </c>
      <c r="M245" s="148">
        <f t="shared" si="89"/>
        <v>327.01262846555079</v>
      </c>
      <c r="N245" s="148">
        <f t="shared" si="89"/>
        <v>318.46869362410433</v>
      </c>
      <c r="O245" s="148">
        <f t="shared" si="89"/>
        <v>308.73034510030755</v>
      </c>
      <c r="P245" s="148">
        <f t="shared" si="89"/>
        <v>310.95126549501964</v>
      </c>
      <c r="Q245" s="148">
        <f t="shared" si="89"/>
        <v>312.78246254704516</v>
      </c>
      <c r="R245" s="148">
        <f t="shared" si="89"/>
        <v>312.78246254704516</v>
      </c>
      <c r="S245" s="148">
        <f t="shared" si="89"/>
        <v>317.47661143320624</v>
      </c>
      <c r="T245" s="148">
        <f t="shared" si="89"/>
        <v>321.20138531540289</v>
      </c>
      <c r="U245" s="148">
        <f t="shared" si="89"/>
        <v>325.17902271658846</v>
      </c>
      <c r="V245" s="148">
        <f t="shared" si="89"/>
        <v>329.1440027752376</v>
      </c>
      <c r="W245" s="148">
        <f t="shared" si="89"/>
        <v>333.05028721399282</v>
      </c>
      <c r="X245" s="148">
        <f t="shared" si="89"/>
        <v>336.8662936435901</v>
      </c>
      <c r="Y245" s="148">
        <f t="shared" si="89"/>
        <v>340.62341324570974</v>
      </c>
      <c r="Z245" s="148">
        <f t="shared" si="89"/>
        <v>344.61149741029118</v>
      </c>
      <c r="AA245" s="148">
        <f t="shared" si="89"/>
        <v>349.61083018386978</v>
      </c>
      <c r="AB245" s="148">
        <f t="shared" si="89"/>
        <v>354.8771649635035</v>
      </c>
      <c r="AC245" s="148">
        <f t="shared" si="89"/>
        <v>360.65810324174942</v>
      </c>
      <c r="AD245" s="148">
        <f t="shared" si="89"/>
        <v>366.67009813214742</v>
      </c>
      <c r="AE245" s="148">
        <f t="shared" si="89"/>
        <v>372.8688253827799</v>
      </c>
      <c r="AF245" s="148">
        <f t="shared" si="89"/>
        <v>379.32745051998461</v>
      </c>
      <c r="AG245" s="148">
        <f t="shared" si="89"/>
        <v>385.78430199820031</v>
      </c>
      <c r="AH245" s="148">
        <f t="shared" si="89"/>
        <v>392.08038511702932</v>
      </c>
      <c r="AI245" s="148">
        <f t="shared" ref="AI245:AR245" si="90">SUM(AI220:AI241)</f>
        <v>398.43640071869811</v>
      </c>
      <c r="AJ245" s="148">
        <f t="shared" si="90"/>
        <v>404.93603172984854</v>
      </c>
      <c r="AK245" s="148">
        <f t="shared" si="90"/>
        <v>411.55881318973417</v>
      </c>
      <c r="AL245" s="148">
        <f t="shared" si="90"/>
        <v>418.20039229057437</v>
      </c>
      <c r="AM245" s="148">
        <f t="shared" si="90"/>
        <v>425.62176931294044</v>
      </c>
      <c r="AN245" s="148">
        <f t="shared" si="90"/>
        <v>432.87768576378102</v>
      </c>
      <c r="AO245" s="148">
        <f t="shared" si="90"/>
        <v>439.97796852254902</v>
      </c>
      <c r="AP245" s="148">
        <f t="shared" si="90"/>
        <v>446.93152117696303</v>
      </c>
      <c r="AQ245" s="148">
        <f t="shared" si="90"/>
        <v>453.74644042253584</v>
      </c>
      <c r="AR245" s="148">
        <f t="shared" si="90"/>
        <v>462.30372951983657</v>
      </c>
      <c r="AS245" s="148">
        <f t="shared" si="89"/>
        <v>470.65974505416057</v>
      </c>
      <c r="AT245" s="148">
        <f t="shared" si="89"/>
        <v>478.82708676122797</v>
      </c>
      <c r="AU245" s="148">
        <f t="shared" si="89"/>
        <v>486.81710906838049</v>
      </c>
      <c r="AV245" s="148">
        <f t="shared" si="89"/>
        <v>495.27490370644188</v>
      </c>
    </row>
    <row r="246" spans="1:48">
      <c r="A246" t="s">
        <v>16</v>
      </c>
      <c r="K246" s="75"/>
    </row>
    <row r="247" spans="1:48" customFormat="1" ht="21.6">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1">IF(A248="*","","COM_PROJ")</f>
        <v>COM_PROJ</v>
      </c>
      <c r="C248" s="17" t="str">
        <f t="shared" ref="C248:C266" si="92">IF($A248="*","","-")</f>
        <v>-</v>
      </c>
      <c r="D248" s="16" t="str">
        <f>COM!B162</f>
        <v>CEC</v>
      </c>
      <c r="E248" s="17" t="str">
        <f t="shared" ref="E248:H263" si="93">IF($A248="*","","-")</f>
        <v>-</v>
      </c>
      <c r="F248" s="17" t="str">
        <f t="shared" si="93"/>
        <v>-</v>
      </c>
      <c r="G248" s="17" t="str">
        <f t="shared" si="93"/>
        <v>-</v>
      </c>
      <c r="H248" s="17" t="str">
        <f t="shared" si="93"/>
        <v>-</v>
      </c>
      <c r="I248" s="16">
        <f t="shared" ref="I248:I266" si="94">IF(A248="*","",0)</f>
        <v>0</v>
      </c>
      <c r="J248" s="6">
        <f t="shared" ref="J248:Y256" si="95">INDEX($J$233:$AV$241,MATCH($D248,$B$233:$B$241,0),MATCH(J$247,$J$104:$AV$104,0))</f>
        <v>139.66439435388435</v>
      </c>
      <c r="K248" s="6">
        <f t="shared" si="95"/>
        <v>135.88971000739755</v>
      </c>
      <c r="L248" s="6">
        <f t="shared" si="95"/>
        <v>132.41477017655598</v>
      </c>
      <c r="M248" s="6">
        <f t="shared" si="95"/>
        <v>128.63675213244647</v>
      </c>
      <c r="N248" s="6">
        <f t="shared" si="95"/>
        <v>124.69871312686325</v>
      </c>
      <c r="O248" s="6">
        <f t="shared" si="95"/>
        <v>120.28334032399778</v>
      </c>
      <c r="P248" s="6">
        <f t="shared" si="95"/>
        <v>119.49413059299039</v>
      </c>
      <c r="Q248" s="6">
        <f t="shared" si="95"/>
        <v>118.67455311472101</v>
      </c>
      <c r="R248" s="6">
        <f t="shared" si="95"/>
        <v>117.71228639212903</v>
      </c>
      <c r="S248" s="6">
        <f t="shared" si="95"/>
        <v>117.11579382615399</v>
      </c>
      <c r="T248" s="6">
        <f t="shared" si="95"/>
        <v>116.44376630525541</v>
      </c>
      <c r="U248" s="6">
        <f t="shared" si="95"/>
        <v>115.79144223702531</v>
      </c>
      <c r="V248" s="6">
        <f t="shared" si="95"/>
        <v>115.13813189228301</v>
      </c>
      <c r="W248" s="6">
        <f t="shared" si="95"/>
        <v>114.48024790887169</v>
      </c>
      <c r="X248" s="6">
        <f t="shared" si="95"/>
        <v>113.8153293461444</v>
      </c>
      <c r="Y248" s="6">
        <f t="shared" si="95"/>
        <v>113.1458222456057</v>
      </c>
      <c r="Z248" s="6">
        <f t="shared" ref="Z248:AN256" si="96">INDEX($J$233:$AV$241,MATCH($D248,$B$233:$B$241,0),MATCH(Z$247,$J$104:$AV$104,0))</f>
        <v>112.49431220270014</v>
      </c>
      <c r="AA248" s="6">
        <f t="shared" si="96"/>
        <v>111.92159996021726</v>
      </c>
      <c r="AB248" s="6">
        <f t="shared" si="96"/>
        <v>111.36969285961382</v>
      </c>
      <c r="AC248" s="6">
        <f t="shared" si="96"/>
        <v>110.86323997799326</v>
      </c>
      <c r="AD248" s="6">
        <f t="shared" si="96"/>
        <v>110.37493086477758</v>
      </c>
      <c r="AE248" s="6">
        <f t="shared" si="96"/>
        <v>109.90128494888936</v>
      </c>
      <c r="AF248" s="6">
        <f t="shared" si="96"/>
        <v>109.44804756846332</v>
      </c>
      <c r="AG248" s="6">
        <f t="shared" si="96"/>
        <v>108.99467091109724</v>
      </c>
      <c r="AH248" s="6">
        <f t="shared" si="96"/>
        <v>108.52866988495684</v>
      </c>
      <c r="AI248" s="6">
        <f t="shared" si="96"/>
        <v>108.0673750694652</v>
      </c>
      <c r="AJ248" s="6">
        <f t="shared" si="96"/>
        <v>107.61735768379796</v>
      </c>
      <c r="AK248" s="6">
        <f t="shared" si="96"/>
        <v>107.1770107126668</v>
      </c>
      <c r="AL248" s="6">
        <f t="shared" si="96"/>
        <v>106.73813983019139</v>
      </c>
      <c r="AM248" s="6">
        <f>INDEX($J$233:$AV$241,MATCH($D248,$B$233:$B$241,0),MATCH(AM$247,$J$104:$AV$104,0))</f>
        <v>104.78978156825384</v>
      </c>
      <c r="AN248" s="6">
        <f>INDEX($J$233:$AV$241,MATCH($D248,$B$233:$B$241,0),MATCH(AN$247,$J$104:$AV$104,0))</f>
        <v>103.31851494954344</v>
      </c>
      <c r="AO248" s="3">
        <f>AN248</f>
        <v>103.31851494954344</v>
      </c>
      <c r="AP248" s="3">
        <f>AO248</f>
        <v>103.31851494954344</v>
      </c>
      <c r="AQ248" s="3"/>
      <c r="AR248" s="3"/>
      <c r="AS248" s="3"/>
      <c r="AT248" s="3"/>
      <c r="AU248" s="3"/>
      <c r="AV248" s="3"/>
    </row>
    <row r="249" spans="1:48" customFormat="1">
      <c r="A249" t="s">
        <v>125</v>
      </c>
      <c r="B249" s="16" t="str">
        <f t="shared" si="91"/>
        <v>COM_PROJ</v>
      </c>
      <c r="C249" s="17" t="str">
        <f t="shared" si="92"/>
        <v>-</v>
      </c>
      <c r="D249" s="16" t="str">
        <f>COM!B163</f>
        <v>CEH</v>
      </c>
      <c r="E249" s="17" t="str">
        <f t="shared" si="93"/>
        <v>-</v>
      </c>
      <c r="F249" s="17" t="str">
        <f t="shared" si="93"/>
        <v>-</v>
      </c>
      <c r="G249" s="17" t="str">
        <f t="shared" si="93"/>
        <v>-</v>
      </c>
      <c r="H249" s="17" t="str">
        <f t="shared" si="93"/>
        <v>-</v>
      </c>
      <c r="I249" s="16">
        <f t="shared" si="94"/>
        <v>0</v>
      </c>
      <c r="J249" s="6">
        <f t="shared" si="95"/>
        <v>7.8517549075018991</v>
      </c>
      <c r="K249" s="6">
        <f t="shared" si="95"/>
        <v>8.5460135786417499</v>
      </c>
      <c r="L249" s="6">
        <f t="shared" si="95"/>
        <v>9.2786471163971243</v>
      </c>
      <c r="M249" s="6">
        <f t="shared" si="95"/>
        <v>10.011796090361486</v>
      </c>
      <c r="N249" s="6">
        <f t="shared" si="95"/>
        <v>10.753166346186294</v>
      </c>
      <c r="O249" s="6">
        <f t="shared" si="95"/>
        <v>11.470981711368385</v>
      </c>
      <c r="P249" s="6">
        <f t="shared" si="95"/>
        <v>11.395717669262183</v>
      </c>
      <c r="Q249" s="6">
        <f t="shared" si="95"/>
        <v>11.317557566300676</v>
      </c>
      <c r="R249" s="6">
        <f t="shared" si="95"/>
        <v>11.22578971260973</v>
      </c>
      <c r="S249" s="6">
        <f t="shared" si="95"/>
        <v>11.168904400838073</v>
      </c>
      <c r="T249" s="6">
        <f t="shared" si="95"/>
        <v>11.104815597010385</v>
      </c>
      <c r="U249" s="6">
        <f t="shared" si="95"/>
        <v>11.042605839313291</v>
      </c>
      <c r="V249" s="6">
        <f t="shared" si="95"/>
        <v>10.980302024036792</v>
      </c>
      <c r="W249" s="6">
        <f t="shared" si="95"/>
        <v>10.917562037588247</v>
      </c>
      <c r="X249" s="6">
        <f t="shared" si="95"/>
        <v>10.854151189069665</v>
      </c>
      <c r="Y249" s="6">
        <f t="shared" si="95"/>
        <v>10.790302748502382</v>
      </c>
      <c r="Z249" s="6">
        <f t="shared" si="96"/>
        <v>10.728170621419682</v>
      </c>
      <c r="AA249" s="6">
        <f t="shared" si="96"/>
        <v>10.673553152020331</v>
      </c>
      <c r="AB249" s="6">
        <f t="shared" si="96"/>
        <v>10.620919792817439</v>
      </c>
      <c r="AC249" s="6">
        <f t="shared" si="96"/>
        <v>10.57262123603401</v>
      </c>
      <c r="AD249" s="6">
        <f t="shared" si="96"/>
        <v>10.526052984004231</v>
      </c>
      <c r="AE249" s="6">
        <f t="shared" si="96"/>
        <v>10.480883107409657</v>
      </c>
      <c r="AF249" s="6">
        <f t="shared" si="96"/>
        <v>10.437659518109832</v>
      </c>
      <c r="AG249" s="6">
        <f t="shared" si="96"/>
        <v>10.39442264647824</v>
      </c>
      <c r="AH249" s="6">
        <f t="shared" si="96"/>
        <v>10.349981835024746</v>
      </c>
      <c r="AI249" s="6">
        <f t="shared" si="96"/>
        <v>10.30598983764755</v>
      </c>
      <c r="AJ249" s="6">
        <f t="shared" si="96"/>
        <v>10.263073327456846</v>
      </c>
      <c r="AK249" s="6">
        <f t="shared" si="96"/>
        <v>10.22107904928918</v>
      </c>
      <c r="AL249" s="6">
        <f t="shared" si="96"/>
        <v>10.17922554029145</v>
      </c>
      <c r="AM249" s="6">
        <f t="shared" si="96"/>
        <v>9.9934177473778352</v>
      </c>
      <c r="AN249" s="6">
        <f t="shared" si="96"/>
        <v>9.8531084374574931</v>
      </c>
      <c r="AO249" s="3">
        <f t="shared" ref="AO249:AP264" si="97">AN249</f>
        <v>9.8531084374574931</v>
      </c>
      <c r="AP249" s="3">
        <f t="shared" si="97"/>
        <v>9.8531084374574931</v>
      </c>
      <c r="AQ249" s="3"/>
      <c r="AR249" s="3"/>
      <c r="AS249" s="3"/>
      <c r="AT249" s="3"/>
      <c r="AU249" s="3"/>
      <c r="AV249" s="3"/>
    </row>
    <row r="250" spans="1:48" customFormat="1">
      <c r="A250" t="s">
        <v>125</v>
      </c>
      <c r="B250" s="16" t="str">
        <f t="shared" si="91"/>
        <v>COM_PROJ</v>
      </c>
      <c r="C250" s="17" t="str">
        <f t="shared" si="92"/>
        <v>-</v>
      </c>
      <c r="D250" s="16" t="str">
        <f>COM!B164</f>
        <v>CEK</v>
      </c>
      <c r="E250" s="17" t="str">
        <f t="shared" si="93"/>
        <v>-</v>
      </c>
      <c r="F250" s="17" t="str">
        <f t="shared" si="93"/>
        <v>-</v>
      </c>
      <c r="G250" s="17" t="str">
        <f t="shared" si="93"/>
        <v>-</v>
      </c>
      <c r="H250" s="17" t="str">
        <f t="shared" si="93"/>
        <v>-</v>
      </c>
      <c r="I250" s="16">
        <f t="shared" si="94"/>
        <v>0</v>
      </c>
      <c r="J250" s="6">
        <f t="shared" si="95"/>
        <v>9.8944997565297612</v>
      </c>
      <c r="K250" s="6">
        <f t="shared" si="95"/>
        <v>9.5753700759835159</v>
      </c>
      <c r="L250" s="6">
        <f t="shared" si="95"/>
        <v>9.2762478476592491</v>
      </c>
      <c r="M250" s="6">
        <f t="shared" si="95"/>
        <v>8.9546526553297614</v>
      </c>
      <c r="N250" s="6">
        <f t="shared" si="95"/>
        <v>8.6207385707018886</v>
      </c>
      <c r="O250" s="6">
        <f t="shared" si="95"/>
        <v>8.2528207241540805</v>
      </c>
      <c r="P250" s="6">
        <f t="shared" si="95"/>
        <v>8.1986718585986544</v>
      </c>
      <c r="Q250" s="6">
        <f t="shared" si="95"/>
        <v>8.1424394162712925</v>
      </c>
      <c r="R250" s="6">
        <f t="shared" si="95"/>
        <v>8.0764168504780613</v>
      </c>
      <c r="S250" s="6">
        <f t="shared" si="95"/>
        <v>8.0354905992031718</v>
      </c>
      <c r="T250" s="6">
        <f t="shared" si="95"/>
        <v>7.9893817811679027</v>
      </c>
      <c r="U250" s="6">
        <f t="shared" si="95"/>
        <v>7.944624846627736</v>
      </c>
      <c r="V250" s="6">
        <f t="shared" si="95"/>
        <v>7.899800242174031</v>
      </c>
      <c r="W250" s="6">
        <f t="shared" si="95"/>
        <v>7.8546618334986391</v>
      </c>
      <c r="X250" s="6">
        <f t="shared" si="95"/>
        <v>7.8090407717658215</v>
      </c>
      <c r="Y250" s="6">
        <f t="shared" si="95"/>
        <v>7.7631048835587677</v>
      </c>
      <c r="Z250" s="6">
        <f t="shared" si="96"/>
        <v>7.7184038005193178</v>
      </c>
      <c r="AA250" s="6">
        <f t="shared" si="96"/>
        <v>7.6791091529728828</v>
      </c>
      <c r="AB250" s="6">
        <f t="shared" si="96"/>
        <v>7.6412419774737739</v>
      </c>
      <c r="AC250" s="6">
        <f t="shared" si="96"/>
        <v>7.6064934842411507</v>
      </c>
      <c r="AD250" s="6">
        <f t="shared" si="96"/>
        <v>7.5729898622226361</v>
      </c>
      <c r="AE250" s="6">
        <f t="shared" si="96"/>
        <v>7.5404923042065022</v>
      </c>
      <c r="AF250" s="6">
        <f t="shared" si="96"/>
        <v>7.5093950064754473</v>
      </c>
      <c r="AG250" s="6">
        <f t="shared" si="96"/>
        <v>7.4782881527442484</v>
      </c>
      <c r="AH250" s="6">
        <f t="shared" si="96"/>
        <v>7.4463151221013586</v>
      </c>
      <c r="AI250" s="6">
        <f t="shared" si="96"/>
        <v>7.4146649916428942</v>
      </c>
      <c r="AJ250" s="6">
        <f t="shared" si="96"/>
        <v>7.3837886225907852</v>
      </c>
      <c r="AK250" s="6">
        <f t="shared" si="96"/>
        <v>7.3535757552113061</v>
      </c>
      <c r="AL250" s="6">
        <f t="shared" si="96"/>
        <v>7.3234641644925507</v>
      </c>
      <c r="AM250" s="6">
        <f t="shared" si="96"/>
        <v>7.1897843764281095</v>
      </c>
      <c r="AN250" s="6">
        <f t="shared" si="96"/>
        <v>7.0888385629102704</v>
      </c>
      <c r="AO250" s="3">
        <f t="shared" si="97"/>
        <v>7.0888385629102704</v>
      </c>
      <c r="AP250" s="3">
        <f t="shared" si="97"/>
        <v>7.0888385629102704</v>
      </c>
      <c r="AQ250" s="3"/>
      <c r="AR250" s="3"/>
      <c r="AS250" s="3"/>
      <c r="AT250" s="3"/>
      <c r="AU250" s="3"/>
      <c r="AV250" s="3"/>
    </row>
    <row r="251" spans="1:48" customFormat="1">
      <c r="A251" t="s">
        <v>125</v>
      </c>
      <c r="B251" s="16" t="str">
        <f t="shared" si="91"/>
        <v>COM_PROJ</v>
      </c>
      <c r="C251" s="17" t="str">
        <f t="shared" si="92"/>
        <v>-</v>
      </c>
      <c r="D251" s="16" t="str">
        <f>COM!B165</f>
        <v>CEL</v>
      </c>
      <c r="E251" s="17" t="str">
        <f t="shared" si="93"/>
        <v>-</v>
      </c>
      <c r="F251" s="17" t="str">
        <f t="shared" si="93"/>
        <v>-</v>
      </c>
      <c r="G251" s="17" t="str">
        <f t="shared" si="93"/>
        <v>-</v>
      </c>
      <c r="H251" s="17" t="str">
        <f t="shared" si="93"/>
        <v>-</v>
      </c>
      <c r="I251" s="16">
        <f t="shared" si="94"/>
        <v>0</v>
      </c>
      <c r="J251" s="6">
        <f t="shared" si="95"/>
        <v>121.54027190568891</v>
      </c>
      <c r="K251" s="6">
        <f t="shared" si="95"/>
        <v>118.25542494127434</v>
      </c>
      <c r="L251" s="6">
        <f t="shared" si="95"/>
        <v>115.23142491714327</v>
      </c>
      <c r="M251" s="6">
        <f t="shared" si="95"/>
        <v>111.94367686603883</v>
      </c>
      <c r="N251" s="6">
        <f t="shared" si="95"/>
        <v>108.51667362925802</v>
      </c>
      <c r="O251" s="6">
        <f t="shared" si="95"/>
        <v>104.67427977141129</v>
      </c>
      <c r="P251" s="6">
        <f t="shared" si="95"/>
        <v>103.98748507516102</v>
      </c>
      <c r="Q251" s="6">
        <f t="shared" si="95"/>
        <v>103.27426342681275</v>
      </c>
      <c r="R251" s="6">
        <f t="shared" si="95"/>
        <v>102.43686918864145</v>
      </c>
      <c r="S251" s="6">
        <f t="shared" si="95"/>
        <v>101.91778292478932</v>
      </c>
      <c r="T251" s="6">
        <f t="shared" si="95"/>
        <v>101.33296380896542</v>
      </c>
      <c r="U251" s="6">
        <f t="shared" si="95"/>
        <v>100.76529124653393</v>
      </c>
      <c r="V251" s="6">
        <f t="shared" si="95"/>
        <v>100.19676039580341</v>
      </c>
      <c r="W251" s="6">
        <f t="shared" si="95"/>
        <v>99.62424942336753</v>
      </c>
      <c r="X251" s="6">
        <f t="shared" si="95"/>
        <v>99.045616742626819</v>
      </c>
      <c r="Y251" s="6">
        <f t="shared" si="95"/>
        <v>98.462990974486658</v>
      </c>
      <c r="Z251" s="6">
        <f t="shared" si="96"/>
        <v>97.896026802047771</v>
      </c>
      <c r="AA251" s="6">
        <f t="shared" si="96"/>
        <v>97.39763491056317</v>
      </c>
      <c r="AB251" s="6">
        <f t="shared" si="96"/>
        <v>96.917348296466969</v>
      </c>
      <c r="AC251" s="6">
        <f t="shared" si="96"/>
        <v>96.476617348365664</v>
      </c>
      <c r="AD251" s="6">
        <f t="shared" si="96"/>
        <v>96.051675668212894</v>
      </c>
      <c r="AE251" s="6">
        <f t="shared" si="96"/>
        <v>95.639494355499721</v>
      </c>
      <c r="AF251" s="6">
        <f t="shared" si="96"/>
        <v>95.245073181014675</v>
      </c>
      <c r="AG251" s="6">
        <f t="shared" si="96"/>
        <v>94.850530803432406</v>
      </c>
      <c r="AH251" s="6">
        <f t="shared" si="96"/>
        <v>94.445002310021835</v>
      </c>
      <c r="AI251" s="6">
        <f t="shared" si="96"/>
        <v>94.043569306550097</v>
      </c>
      <c r="AJ251" s="6">
        <f t="shared" si="96"/>
        <v>93.651950271009127</v>
      </c>
      <c r="AK251" s="6">
        <f t="shared" si="96"/>
        <v>93.268746729034646</v>
      </c>
      <c r="AL251" s="6">
        <f t="shared" si="96"/>
        <v>92.886827725022812</v>
      </c>
      <c r="AM251" s="6">
        <f t="shared" si="96"/>
        <v>91.191306156901689</v>
      </c>
      <c r="AN251" s="6">
        <f t="shared" si="96"/>
        <v>89.910964479904663</v>
      </c>
      <c r="AO251" s="3">
        <f t="shared" si="97"/>
        <v>89.910964479904663</v>
      </c>
      <c r="AP251" s="3">
        <f t="shared" si="97"/>
        <v>89.910964479904663</v>
      </c>
      <c r="AQ251" s="3"/>
      <c r="AR251" s="3"/>
      <c r="AS251" s="3"/>
      <c r="AT251" s="3"/>
      <c r="AU251" s="3"/>
      <c r="AV251" s="3"/>
    </row>
    <row r="252" spans="1:48" customFormat="1">
      <c r="A252" t="s">
        <v>125</v>
      </c>
      <c r="B252" s="16" t="str">
        <f t="shared" si="91"/>
        <v>COM_PROJ</v>
      </c>
      <c r="C252" s="17" t="str">
        <f t="shared" si="92"/>
        <v>-</v>
      </c>
      <c r="D252" s="16" t="str">
        <f>COM!B166</f>
        <v>CER</v>
      </c>
      <c r="E252" s="17" t="str">
        <f t="shared" si="93"/>
        <v>-</v>
      </c>
      <c r="F252" s="17" t="str">
        <f t="shared" si="93"/>
        <v>-</v>
      </c>
      <c r="G252" s="17" t="str">
        <f t="shared" si="93"/>
        <v>-</v>
      </c>
      <c r="H252" s="17" t="str">
        <f t="shared" si="93"/>
        <v>-</v>
      </c>
      <c r="I252" s="16">
        <f t="shared" si="94"/>
        <v>0</v>
      </c>
      <c r="J252" s="6">
        <f t="shared" si="95"/>
        <v>29.566390373747055</v>
      </c>
      <c r="K252" s="6">
        <f t="shared" si="95"/>
        <v>28.767304884262032</v>
      </c>
      <c r="L252" s="6">
        <f t="shared" si="95"/>
        <v>28.031674102778698</v>
      </c>
      <c r="M252" s="6">
        <f t="shared" si="95"/>
        <v>27.231882882919415</v>
      </c>
      <c r="N252" s="6">
        <f t="shared" si="95"/>
        <v>26.398215869327572</v>
      </c>
      <c r="O252" s="6">
        <f t="shared" si="95"/>
        <v>25.463499211305457</v>
      </c>
      <c r="P252" s="6">
        <f t="shared" si="95"/>
        <v>25.296426686474252</v>
      </c>
      <c r="Q252" s="6">
        <f t="shared" si="95"/>
        <v>25.12292543172607</v>
      </c>
      <c r="R252" s="6">
        <f t="shared" si="95"/>
        <v>24.919217438035627</v>
      </c>
      <c r="S252" s="6">
        <f t="shared" si="95"/>
        <v>24.792942361683892</v>
      </c>
      <c r="T252" s="6">
        <f t="shared" si="95"/>
        <v>24.650676839274194</v>
      </c>
      <c r="U252" s="6">
        <f t="shared" si="95"/>
        <v>24.512582458521628</v>
      </c>
      <c r="V252" s="6">
        <f t="shared" si="95"/>
        <v>24.37427928699951</v>
      </c>
      <c r="W252" s="6">
        <f t="shared" si="95"/>
        <v>24.235007894572256</v>
      </c>
      <c r="X252" s="6">
        <f t="shared" si="95"/>
        <v>24.09424731000599</v>
      </c>
      <c r="Y252" s="6">
        <f t="shared" si="95"/>
        <v>23.952515350446088</v>
      </c>
      <c r="Z252" s="6">
        <f t="shared" si="96"/>
        <v>23.81459329557967</v>
      </c>
      <c r="AA252" s="6">
        <f t="shared" si="96"/>
        <v>23.693352418035978</v>
      </c>
      <c r="AB252" s="6">
        <f t="shared" si="96"/>
        <v>23.576515905322957</v>
      </c>
      <c r="AC252" s="6">
        <f t="shared" si="96"/>
        <v>23.469301867892902</v>
      </c>
      <c r="AD252" s="6">
        <f t="shared" si="96"/>
        <v>23.365928793236449</v>
      </c>
      <c r="AE252" s="6">
        <f t="shared" si="96"/>
        <v>23.265659858459848</v>
      </c>
      <c r="AF252" s="6">
        <f t="shared" si="96"/>
        <v>23.169711328531058</v>
      </c>
      <c r="AG252" s="6">
        <f t="shared" si="96"/>
        <v>23.073733314234403</v>
      </c>
      <c r="AH252" s="6">
        <f t="shared" si="96"/>
        <v>22.975082771859789</v>
      </c>
      <c r="AI252" s="6">
        <f t="shared" si="96"/>
        <v>22.877428515345034</v>
      </c>
      <c r="AJ252" s="6">
        <f t="shared" si="96"/>
        <v>22.782161645351692</v>
      </c>
      <c r="AK252" s="6">
        <f t="shared" si="96"/>
        <v>22.688941963208709</v>
      </c>
      <c r="AL252" s="6">
        <f t="shared" si="96"/>
        <v>22.596034763095414</v>
      </c>
      <c r="AM252" s="6">
        <f t="shared" si="96"/>
        <v>22.183575157862037</v>
      </c>
      <c r="AN252" s="6">
        <f t="shared" si="96"/>
        <v>21.87211393401974</v>
      </c>
      <c r="AO252" s="3">
        <f t="shared" si="97"/>
        <v>21.87211393401974</v>
      </c>
      <c r="AP252" s="3">
        <f t="shared" si="97"/>
        <v>21.87211393401974</v>
      </c>
      <c r="AQ252" s="3"/>
      <c r="AR252" s="3"/>
      <c r="AS252" s="3"/>
      <c r="AT252" s="3"/>
      <c r="AU252" s="3"/>
      <c r="AV252" s="3"/>
    </row>
    <row r="253" spans="1:48" customFormat="1">
      <c r="A253" t="s">
        <v>125</v>
      </c>
      <c r="B253" s="16" t="str">
        <f t="shared" si="91"/>
        <v>COM_PROJ</v>
      </c>
      <c r="C253" s="17" t="str">
        <f t="shared" si="92"/>
        <v>-</v>
      </c>
      <c r="D253" s="16" t="str">
        <f>COM!B167</f>
        <v>CEW</v>
      </c>
      <c r="E253" s="17" t="str">
        <f t="shared" si="93"/>
        <v>-</v>
      </c>
      <c r="F253" s="17" t="str">
        <f t="shared" si="93"/>
        <v>-</v>
      </c>
      <c r="G253" s="17" t="str">
        <f t="shared" si="93"/>
        <v>-</v>
      </c>
      <c r="H253" s="17" t="str">
        <f t="shared" si="93"/>
        <v>-</v>
      </c>
      <c r="I253" s="16">
        <f t="shared" si="94"/>
        <v>0</v>
      </c>
      <c r="J253" s="6">
        <f t="shared" si="95"/>
        <v>9.6831090230750316</v>
      </c>
      <c r="K253" s="6">
        <f t="shared" si="95"/>
        <v>9.6736255038926586</v>
      </c>
      <c r="L253" s="6">
        <f t="shared" si="95"/>
        <v>9.6909124953046728</v>
      </c>
      <c r="M253" s="6">
        <f t="shared" si="95"/>
        <v>9.6920710399778542</v>
      </c>
      <c r="N253" s="6">
        <f t="shared" si="95"/>
        <v>9.6869258063486576</v>
      </c>
      <c r="O253" s="6">
        <f t="shared" si="95"/>
        <v>9.6495991200814473</v>
      </c>
      <c r="P253" s="6">
        <f t="shared" si="95"/>
        <v>9.5862856345615484</v>
      </c>
      <c r="Q253" s="6">
        <f t="shared" si="95"/>
        <v>9.5205359298073908</v>
      </c>
      <c r="R253" s="6">
        <f t="shared" si="95"/>
        <v>9.4433391368467383</v>
      </c>
      <c r="S253" s="6">
        <f t="shared" si="95"/>
        <v>9.395486174630495</v>
      </c>
      <c r="T253" s="6">
        <f t="shared" si="95"/>
        <v>9.3415735034586938</v>
      </c>
      <c r="U253" s="6">
        <f t="shared" si="95"/>
        <v>9.2892415201778356</v>
      </c>
      <c r="V253" s="6">
        <f t="shared" si="95"/>
        <v>9.2368304139449684</v>
      </c>
      <c r="W253" s="6">
        <f t="shared" si="95"/>
        <v>9.1840523925636042</v>
      </c>
      <c r="X253" s="6">
        <f t="shared" si="95"/>
        <v>9.1307100297680908</v>
      </c>
      <c r="Y253" s="6">
        <f t="shared" si="95"/>
        <v>9.0769995565567179</v>
      </c>
      <c r="Z253" s="6">
        <f t="shared" si="96"/>
        <v>9.0247328775651674</v>
      </c>
      <c r="AA253" s="6">
        <f t="shared" si="96"/>
        <v>8.9787876657325363</v>
      </c>
      <c r="AB253" s="6">
        <f t="shared" si="96"/>
        <v>8.9345115236000989</v>
      </c>
      <c r="AC253" s="6">
        <f t="shared" si="96"/>
        <v>8.8938818963575841</v>
      </c>
      <c r="AD253" s="6">
        <f t="shared" si="96"/>
        <v>8.8547078330457296</v>
      </c>
      <c r="AE253" s="6">
        <f t="shared" si="96"/>
        <v>8.8167101086653279</v>
      </c>
      <c r="AF253" s="6">
        <f t="shared" si="96"/>
        <v>8.7803496366700688</v>
      </c>
      <c r="AG253" s="6">
        <f t="shared" si="96"/>
        <v>8.7439779913349724</v>
      </c>
      <c r="AH253" s="6">
        <f t="shared" si="96"/>
        <v>8.7065935698540837</v>
      </c>
      <c r="AI253" s="6">
        <f t="shared" si="96"/>
        <v>8.6695866989634336</v>
      </c>
      <c r="AJ253" s="6">
        <f t="shared" si="96"/>
        <v>8.6334845475178632</v>
      </c>
      <c r="AK253" s="6">
        <f t="shared" si="96"/>
        <v>8.5981581944775165</v>
      </c>
      <c r="AL253" s="6">
        <f t="shared" si="96"/>
        <v>8.5629502590314548</v>
      </c>
      <c r="AM253" s="6">
        <f t="shared" si="96"/>
        <v>8.406645353303416</v>
      </c>
      <c r="AN253" s="6">
        <f t="shared" si="96"/>
        <v>8.2886146016542561</v>
      </c>
      <c r="AO253" s="3">
        <f t="shared" si="97"/>
        <v>8.2886146016542561</v>
      </c>
      <c r="AP253" s="3">
        <f t="shared" si="97"/>
        <v>8.2886146016542561</v>
      </c>
      <c r="AQ253" s="3"/>
      <c r="AR253" s="3"/>
      <c r="AS253" s="3"/>
      <c r="AT253" s="3"/>
      <c r="AU253" s="3"/>
      <c r="AV253" s="3"/>
    </row>
    <row r="254" spans="1:48" customFormat="1">
      <c r="A254" t="s">
        <v>125</v>
      </c>
      <c r="B254" s="16" t="str">
        <f t="shared" si="91"/>
        <v>COM_PROJ</v>
      </c>
      <c r="C254" s="17" t="str">
        <f t="shared" si="92"/>
        <v>-</v>
      </c>
      <c r="D254" s="16" t="str">
        <f>COM!B168</f>
        <v>CEG</v>
      </c>
      <c r="E254" s="17" t="str">
        <f t="shared" si="93"/>
        <v>-</v>
      </c>
      <c r="F254" s="17" t="str">
        <f t="shared" si="93"/>
        <v>-</v>
      </c>
      <c r="G254" s="17" t="str">
        <f t="shared" si="93"/>
        <v>-</v>
      </c>
      <c r="H254" s="17" t="str">
        <f t="shared" si="93"/>
        <v>-</v>
      </c>
      <c r="I254" s="16">
        <f t="shared" si="94"/>
        <v>0</v>
      </c>
      <c r="J254" s="6">
        <f t="shared" si="95"/>
        <v>10.30055287377321</v>
      </c>
      <c r="K254" s="6">
        <f t="shared" si="95"/>
        <v>10.022161692737667</v>
      </c>
      <c r="L254" s="6">
        <f t="shared" si="95"/>
        <v>9.765877321718456</v>
      </c>
      <c r="M254" s="6">
        <f t="shared" si="95"/>
        <v>9.4872402732319685</v>
      </c>
      <c r="N254" s="6">
        <f t="shared" si="95"/>
        <v>9.1968013307681549</v>
      </c>
      <c r="O254" s="6">
        <f t="shared" si="95"/>
        <v>8.8711579824850144</v>
      </c>
      <c r="P254" s="6">
        <f t="shared" si="95"/>
        <v>8.9349746302512507</v>
      </c>
      <c r="Q254" s="6">
        <f t="shared" si="95"/>
        <v>8.9875928409435009</v>
      </c>
      <c r="R254" s="6">
        <f t="shared" si="95"/>
        <v>8.9875928409435009</v>
      </c>
      <c r="S254" s="6">
        <f t="shared" si="95"/>
        <v>9.1224760392533728</v>
      </c>
      <c r="T254" s="6">
        <f t="shared" si="95"/>
        <v>9.2295049014381547</v>
      </c>
      <c r="U254" s="6">
        <f t="shared" si="95"/>
        <v>9.3437996260836815</v>
      </c>
      <c r="V254" s="6">
        <f t="shared" si="95"/>
        <v>9.4577306505388599</v>
      </c>
      <c r="W254" s="6">
        <f t="shared" si="95"/>
        <v>9.5699750959932306</v>
      </c>
      <c r="X254" s="6">
        <f t="shared" si="95"/>
        <v>9.6796254638187147</v>
      </c>
      <c r="Y254" s="6">
        <f t="shared" si="95"/>
        <v>9.7875837584225867</v>
      </c>
      <c r="Z254" s="6">
        <f t="shared" si="96"/>
        <v>9.9021786637596492</v>
      </c>
      <c r="AA254" s="6">
        <f t="shared" si="96"/>
        <v>10.0458311149854</v>
      </c>
      <c r="AB254" s="6">
        <f t="shared" si="96"/>
        <v>10.197155688550096</v>
      </c>
      <c r="AC254" s="6">
        <f t="shared" si="96"/>
        <v>10.365241999712094</v>
      </c>
      <c r="AD254" s="6">
        <f t="shared" si="96"/>
        <v>10.540019022799942</v>
      </c>
      <c r="AE254" s="6">
        <f t="shared" si="96"/>
        <v>10.72020325937511</v>
      </c>
      <c r="AF254" s="6">
        <f t="shared" si="96"/>
        <v>10.907913365359498</v>
      </c>
      <c r="AG254" s="6">
        <f t="shared" si="96"/>
        <v>11.095572111457486</v>
      </c>
      <c r="AH254" s="6">
        <f t="shared" si="96"/>
        <v>11.27857548427086</v>
      </c>
      <c r="AI254" s="6">
        <f t="shared" si="96"/>
        <v>11.463314323444385</v>
      </c>
      <c r="AJ254" s="6">
        <f t="shared" si="96"/>
        <v>11.652211837515836</v>
      </c>
      <c r="AK254" s="6">
        <f t="shared" si="96"/>
        <v>11.844675422120179</v>
      </c>
      <c r="AL254" s="6">
        <f t="shared" si="96"/>
        <v>12.037683330469864</v>
      </c>
      <c r="AM254" s="6">
        <f t="shared" si="96"/>
        <v>13.093436628078143</v>
      </c>
      <c r="AN254" s="6">
        <f t="shared" si="96"/>
        <v>14.325122657841641</v>
      </c>
      <c r="AO254" s="3">
        <f t="shared" si="97"/>
        <v>14.325122657841641</v>
      </c>
      <c r="AP254" s="3">
        <f t="shared" si="97"/>
        <v>14.325122657841641</v>
      </c>
      <c r="AQ254" s="3"/>
      <c r="AR254" s="3"/>
      <c r="AS254" s="3"/>
      <c r="AT254" s="3"/>
      <c r="AU254" s="3"/>
      <c r="AV254" s="3"/>
    </row>
    <row r="255" spans="1:48" customFormat="1">
      <c r="B255" s="16" t="str">
        <f t="shared" si="91"/>
        <v>COM_PROJ</v>
      </c>
      <c r="C255" s="17" t="str">
        <f t="shared" si="92"/>
        <v>-</v>
      </c>
      <c r="D255" s="16" t="str">
        <f>COM!B169</f>
        <v>CET</v>
      </c>
      <c r="E255" s="17" t="str">
        <f t="shared" si="93"/>
        <v>-</v>
      </c>
      <c r="F255" s="17" t="str">
        <f t="shared" si="93"/>
        <v>-</v>
      </c>
      <c r="G255" s="17" t="str">
        <f t="shared" si="93"/>
        <v>-</v>
      </c>
      <c r="H255" s="17" t="str">
        <f t="shared" si="93"/>
        <v>-</v>
      </c>
      <c r="I255" s="16">
        <f t="shared" si="94"/>
        <v>0</v>
      </c>
      <c r="J255" s="6">
        <f t="shared" si="95"/>
        <v>3.5593512487513528</v>
      </c>
      <c r="K255" s="6">
        <f t="shared" si="95"/>
        <v>3.4631533057862538</v>
      </c>
      <c r="L255" s="6">
        <f t="shared" si="95"/>
        <v>3.3745943607275568</v>
      </c>
      <c r="M255" s="6">
        <f t="shared" si="95"/>
        <v>3.2783114583792798</v>
      </c>
      <c r="N255" s="6">
        <f t="shared" si="95"/>
        <v>3.1779504170630659</v>
      </c>
      <c r="O255" s="6">
        <f t="shared" si="95"/>
        <v>3.0654245097100388</v>
      </c>
      <c r="P255" s="6">
        <f t="shared" si="95"/>
        <v>3.087476322627404</v>
      </c>
      <c r="Q255" s="6">
        <f t="shared" si="95"/>
        <v>3.1056585208287628</v>
      </c>
      <c r="R255" s="6">
        <f t="shared" si="95"/>
        <v>3.1056585208287628</v>
      </c>
      <c r="S255" s="6">
        <f t="shared" si="95"/>
        <v>3.1522673471920766</v>
      </c>
      <c r="T255" s="6">
        <f t="shared" si="95"/>
        <v>3.1892511206786245</v>
      </c>
      <c r="U255" s="6">
        <f t="shared" si="95"/>
        <v>3.2287456095549021</v>
      </c>
      <c r="V255" s="6">
        <f t="shared" si="95"/>
        <v>3.268114421999774</v>
      </c>
      <c r="W255" s="6">
        <f t="shared" si="95"/>
        <v>3.3069004378563256</v>
      </c>
      <c r="X255" s="6">
        <f t="shared" si="95"/>
        <v>3.34479007139623</v>
      </c>
      <c r="Y255" s="6">
        <f t="shared" si="95"/>
        <v>3.382095009822375</v>
      </c>
      <c r="Z255" s="6">
        <f t="shared" si="96"/>
        <v>3.4216932259968242</v>
      </c>
      <c r="AA255" s="6">
        <f t="shared" si="96"/>
        <v>3.4713322636215369</v>
      </c>
      <c r="AB255" s="6">
        <f t="shared" si="96"/>
        <v>3.5236223995477034</v>
      </c>
      <c r="AC255" s="6">
        <f t="shared" si="96"/>
        <v>3.5817045460949797</v>
      </c>
      <c r="AD255" s="6">
        <f t="shared" si="96"/>
        <v>3.6420986650324907</v>
      </c>
      <c r="AE255" s="6">
        <f t="shared" si="96"/>
        <v>3.7043612440725036</v>
      </c>
      <c r="AF255" s="6">
        <f t="shared" si="96"/>
        <v>3.7692243837822108</v>
      </c>
      <c r="AG255" s="6">
        <f t="shared" si="96"/>
        <v>3.8340697761070905</v>
      </c>
      <c r="AH255" s="6">
        <f t="shared" si="96"/>
        <v>3.8973065063613941</v>
      </c>
      <c r="AI255" s="6">
        <f t="shared" si="96"/>
        <v>3.9611429262082734</v>
      </c>
      <c r="AJ255" s="6">
        <f t="shared" si="96"/>
        <v>4.0264163742295098</v>
      </c>
      <c r="AK255" s="6">
        <f t="shared" si="96"/>
        <v>4.0929220762627345</v>
      </c>
      <c r="AL255" s="6">
        <f t="shared" si="96"/>
        <v>4.1596158691126801</v>
      </c>
      <c r="AM255" s="6">
        <f t="shared" si="96"/>
        <v>4.5244309294560248</v>
      </c>
      <c r="AN255" s="6">
        <f t="shared" si="96"/>
        <v>4.9500394634669176</v>
      </c>
      <c r="AO255" s="3">
        <f t="shared" si="97"/>
        <v>4.9500394634669176</v>
      </c>
      <c r="AP255" s="3">
        <f t="shared" si="97"/>
        <v>4.9500394634669176</v>
      </c>
      <c r="AQ255" s="3"/>
      <c r="AR255" s="3"/>
      <c r="AS255" s="3"/>
      <c r="AT255" s="3"/>
      <c r="AU255" s="3"/>
      <c r="AV255" s="3"/>
    </row>
    <row r="256" spans="1:48" customFormat="1">
      <c r="B256" s="16" t="str">
        <f t="shared" si="91"/>
        <v>COM_PROJ</v>
      </c>
      <c r="C256" s="17" t="str">
        <f t="shared" si="92"/>
        <v>-</v>
      </c>
      <c r="D256" s="16" t="str">
        <f>COM!B170</f>
        <v>CEO</v>
      </c>
      <c r="E256" s="17" t="str">
        <f t="shared" si="93"/>
        <v>-</v>
      </c>
      <c r="F256" s="17" t="str">
        <f t="shared" si="93"/>
        <v>-</v>
      </c>
      <c r="G256" s="17" t="str">
        <f t="shared" si="93"/>
        <v>-</v>
      </c>
      <c r="H256" s="17" t="str">
        <f t="shared" si="93"/>
        <v>-</v>
      </c>
      <c r="I256" s="16">
        <f t="shared" si="94"/>
        <v>0</v>
      </c>
      <c r="J256" s="6">
        <f t="shared" si="95"/>
        <v>18.760184357078931</v>
      </c>
      <c r="K256" s="6">
        <f t="shared" si="95"/>
        <v>18.415319194151312</v>
      </c>
      <c r="L256" s="6">
        <f t="shared" si="95"/>
        <v>18.114567188633565</v>
      </c>
      <c r="M256" s="6">
        <f t="shared" si="95"/>
        <v>17.776245066865727</v>
      </c>
      <c r="N256" s="6">
        <f t="shared" si="95"/>
        <v>17.41950852758735</v>
      </c>
      <c r="O256" s="6">
        <f t="shared" si="95"/>
        <v>16.999241745794041</v>
      </c>
      <c r="P256" s="6">
        <f t="shared" si="95"/>
        <v>16.887705377005229</v>
      </c>
      <c r="Q256" s="6">
        <f t="shared" si="95"/>
        <v>16.771877236175573</v>
      </c>
      <c r="R256" s="6">
        <f t="shared" si="95"/>
        <v>16.635883302209223</v>
      </c>
      <c r="S256" s="6">
        <f t="shared" si="95"/>
        <v>16.551583005083572</v>
      </c>
      <c r="T256" s="6">
        <f t="shared" si="95"/>
        <v>16.456607605690689</v>
      </c>
      <c r="U256" s="6">
        <f t="shared" si="95"/>
        <v>16.364416829290786</v>
      </c>
      <c r="V256" s="6">
        <f t="shared" si="95"/>
        <v>16.272086665733742</v>
      </c>
      <c r="W256" s="6">
        <f t="shared" si="95"/>
        <v>16.17911012513742</v>
      </c>
      <c r="X256" s="6">
        <f t="shared" si="95"/>
        <v>16.08513941100011</v>
      </c>
      <c r="Y256" s="6">
        <f t="shared" si="95"/>
        <v>15.99052021417762</v>
      </c>
      <c r="Z256" s="6">
        <f t="shared" si="96"/>
        <v>15.89844448125125</v>
      </c>
      <c r="AA256" s="6">
        <f t="shared" si="96"/>
        <v>15.817504977621587</v>
      </c>
      <c r="AB256" s="6">
        <f t="shared" si="96"/>
        <v>15.739505795032322</v>
      </c>
      <c r="AC256" s="6">
        <f t="shared" si="96"/>
        <v>15.667930505018496</v>
      </c>
      <c r="AD256" s="6">
        <f t="shared" si="96"/>
        <v>15.598919413042932</v>
      </c>
      <c r="AE256" s="6">
        <f t="shared" si="96"/>
        <v>15.531980621649176</v>
      </c>
      <c r="AF256" s="6">
        <f t="shared" si="96"/>
        <v>15.467926100238822</v>
      </c>
      <c r="AG256" s="6">
        <f t="shared" si="96"/>
        <v>15.403851895284866</v>
      </c>
      <c r="AH256" s="6">
        <f t="shared" si="96"/>
        <v>15.337993530561951</v>
      </c>
      <c r="AI256" s="6">
        <f t="shared" si="96"/>
        <v>15.272800278832314</v>
      </c>
      <c r="AJ256" s="6">
        <f t="shared" si="96"/>
        <v>15.209200828499778</v>
      </c>
      <c r="AK256" s="6">
        <f t="shared" si="96"/>
        <v>15.146968065474379</v>
      </c>
      <c r="AL256" s="6">
        <f t="shared" si="96"/>
        <v>15.084943913116339</v>
      </c>
      <c r="AM256" s="6">
        <f t="shared" si="96"/>
        <v>14.809588963603986</v>
      </c>
      <c r="AN256" s="6">
        <f t="shared" si="96"/>
        <v>14.601659778592939</v>
      </c>
      <c r="AO256" s="3">
        <f t="shared" si="97"/>
        <v>14.601659778592939</v>
      </c>
      <c r="AP256" s="3">
        <f t="shared" si="97"/>
        <v>14.601659778592939</v>
      </c>
      <c r="AQ256" s="3"/>
      <c r="AR256" s="3"/>
      <c r="AS256" s="3"/>
      <c r="AT256" s="3"/>
      <c r="AU256" s="3"/>
      <c r="AV256" s="3"/>
    </row>
    <row r="257" spans="1:48" customFormat="1">
      <c r="A257" t="s">
        <v>16</v>
      </c>
      <c r="B257" s="16"/>
      <c r="C257" s="17" t="str">
        <f t="shared" si="92"/>
        <v/>
      </c>
      <c r="D257" s="16"/>
      <c r="E257" s="17" t="str">
        <f t="shared" si="93"/>
        <v/>
      </c>
      <c r="F257" s="17" t="str">
        <f t="shared" si="93"/>
        <v/>
      </c>
      <c r="G257" s="17"/>
      <c r="H257" s="17" t="str">
        <f t="shared" si="93"/>
        <v/>
      </c>
      <c r="I257" s="16" t="str">
        <f t="shared" si="94"/>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7"/>
        <v>0</v>
      </c>
      <c r="AP257" s="3">
        <f t="shared" si="97"/>
        <v>0</v>
      </c>
      <c r="AQ257" s="3"/>
      <c r="AR257" s="3"/>
      <c r="AS257" s="3"/>
      <c r="AT257" s="3"/>
      <c r="AU257" s="3"/>
      <c r="AV257" s="3"/>
    </row>
    <row r="258" spans="1:48" s="198" customFormat="1">
      <c r="B258" s="199" t="str">
        <f t="shared" ref="B258:B266" si="98">IF(A258="*","","COM_PROJ")</f>
        <v>COM_PROJ</v>
      </c>
      <c r="C258" s="199" t="str">
        <f t="shared" si="92"/>
        <v>-</v>
      </c>
      <c r="D258" s="199" t="str">
        <f>COM!B174</f>
        <v>CNC</v>
      </c>
      <c r="E258" s="199" t="str">
        <f t="shared" si="93"/>
        <v>-</v>
      </c>
      <c r="F258" s="199" t="str">
        <f t="shared" si="93"/>
        <v>-</v>
      </c>
      <c r="G258" s="199" t="str">
        <f t="shared" si="93"/>
        <v>-</v>
      </c>
      <c r="H258" s="199" t="str">
        <f t="shared" si="93"/>
        <v>-</v>
      </c>
      <c r="I258" s="199">
        <f t="shared" si="94"/>
        <v>0</v>
      </c>
      <c r="J258" s="200">
        <f t="shared" ref="J258:Y266" si="99">INDEX($J$220:$AV$228,MATCH($D258,$B$220:$B$228,0),MATCH(J$247,$J$104:$AV$104,0))</f>
        <v>0</v>
      </c>
      <c r="K258" s="200">
        <f t="shared" si="99"/>
        <v>0</v>
      </c>
      <c r="L258" s="200">
        <f t="shared" si="99"/>
        <v>0</v>
      </c>
      <c r="M258" s="200">
        <f t="shared" si="99"/>
        <v>0</v>
      </c>
      <c r="N258" s="200">
        <f t="shared" si="99"/>
        <v>0</v>
      </c>
      <c r="O258" s="200">
        <f t="shared" si="99"/>
        <v>0</v>
      </c>
      <c r="P258" s="200">
        <f t="shared" si="99"/>
        <v>1.6544946889303713</v>
      </c>
      <c r="Q258" s="200">
        <f t="shared" si="99"/>
        <v>3.1875183888127405</v>
      </c>
      <c r="R258" s="200">
        <f t="shared" si="99"/>
        <v>4.1497851114047242</v>
      </c>
      <c r="S258" s="200">
        <f t="shared" si="99"/>
        <v>6.5751484604645132</v>
      </c>
      <c r="T258" s="200">
        <f t="shared" si="99"/>
        <v>8.6983719898300826</v>
      </c>
      <c r="U258" s="200">
        <f t="shared" si="99"/>
        <v>10.900409329869621</v>
      </c>
      <c r="V258" s="200">
        <f t="shared" si="99"/>
        <v>13.09850156386031</v>
      </c>
      <c r="W258" s="200">
        <f t="shared" si="99"/>
        <v>15.278299243174988</v>
      </c>
      <c r="X258" s="200">
        <f t="shared" si="99"/>
        <v>17.429958605225707</v>
      </c>
      <c r="Y258" s="200">
        <f t="shared" si="99"/>
        <v>19.563263816030783</v>
      </c>
      <c r="Z258" s="200">
        <f t="shared" ref="Z258:AN266" si="100">INDEX($J$220:$AV$228,MATCH($D258,$B$220:$B$228,0),MATCH(Z$247,$J$104:$AV$104,0))</f>
        <v>21.768557257368503</v>
      </c>
      <c r="AA258" s="200">
        <f t="shared" si="100"/>
        <v>24.289041900396914</v>
      </c>
      <c r="AB258" s="200">
        <f t="shared" si="100"/>
        <v>26.892747110943091</v>
      </c>
      <c r="AC258" s="200">
        <f t="shared" si="100"/>
        <v>29.650413976555971</v>
      </c>
      <c r="AD258" s="200">
        <f t="shared" si="100"/>
        <v>32.479930165052245</v>
      </c>
      <c r="AE258" s="200">
        <f t="shared" si="100"/>
        <v>35.367512614965101</v>
      </c>
      <c r="AF258" s="200">
        <f t="shared" si="100"/>
        <v>38.335912865308416</v>
      </c>
      <c r="AG258" s="200">
        <f t="shared" si="100"/>
        <v>41.303761578968945</v>
      </c>
      <c r="AH258" s="200">
        <f t="shared" si="100"/>
        <v>44.221617792283311</v>
      </c>
      <c r="AI258" s="200">
        <f t="shared" si="100"/>
        <v>47.158110599766729</v>
      </c>
      <c r="AJ258" s="200">
        <f t="shared" si="100"/>
        <v>50.139262029354796</v>
      </c>
      <c r="AK258" s="200">
        <f t="shared" si="100"/>
        <v>53.15870830050568</v>
      </c>
      <c r="AL258" s="200">
        <f t="shared" si="100"/>
        <v>56.183999882733417</v>
      </c>
      <c r="AM258" s="200">
        <f>INDEX($J$220:$AV$228,MATCH($D258,$B$220:$B$228,0),MATCH(AM$247,$J$104:$AV$104,0))</f>
        <v>71.962590496274714</v>
      </c>
      <c r="AN258" s="200">
        <f t="shared" si="100"/>
        <v>89.592678358851941</v>
      </c>
      <c r="AO258" s="201">
        <f t="shared" si="97"/>
        <v>89.592678358851941</v>
      </c>
      <c r="AP258" s="201">
        <f t="shared" si="97"/>
        <v>89.592678358851941</v>
      </c>
      <c r="AQ258" s="201"/>
      <c r="AR258" s="201"/>
      <c r="AS258" s="201"/>
      <c r="AT258" s="201"/>
      <c r="AU258" s="201"/>
      <c r="AV258" s="201"/>
    </row>
    <row r="259" spans="1:48" customFormat="1">
      <c r="B259" s="16" t="str">
        <f t="shared" si="98"/>
        <v>COM_PROJ</v>
      </c>
      <c r="C259" s="17" t="str">
        <f t="shared" si="92"/>
        <v>-</v>
      </c>
      <c r="D259" s="16" t="str">
        <f>COM!B175</f>
        <v>CNH</v>
      </c>
      <c r="E259" s="17" t="str">
        <f t="shared" si="93"/>
        <v>-</v>
      </c>
      <c r="F259" s="17" t="str">
        <f t="shared" si="93"/>
        <v>-</v>
      </c>
      <c r="G259" s="17" t="str">
        <f t="shared" si="93"/>
        <v>-</v>
      </c>
      <c r="H259" s="17" t="str">
        <f t="shared" si="93"/>
        <v>-</v>
      </c>
      <c r="I259" s="16">
        <f t="shared" si="94"/>
        <v>0</v>
      </c>
      <c r="J259" s="6">
        <f t="shared" si="99"/>
        <v>0</v>
      </c>
      <c r="K259" s="6">
        <f t="shared" si="99"/>
        <v>0</v>
      </c>
      <c r="L259" s="6">
        <f t="shared" si="99"/>
        <v>0</v>
      </c>
      <c r="M259" s="6">
        <f t="shared" si="99"/>
        <v>0</v>
      </c>
      <c r="N259" s="6">
        <f t="shared" si="99"/>
        <v>0</v>
      </c>
      <c r="O259" s="6">
        <f t="shared" si="99"/>
        <v>0</v>
      </c>
      <c r="P259" s="6">
        <f t="shared" si="99"/>
        <v>0.15778310002993795</v>
      </c>
      <c r="Q259" s="6">
        <f t="shared" si="99"/>
        <v>0.30398195663864902</v>
      </c>
      <c r="R259" s="6">
        <f t="shared" si="99"/>
        <v>0.39574981032959627</v>
      </c>
      <c r="S259" s="6">
        <f t="shared" si="99"/>
        <v>0.62704783169770884</v>
      </c>
      <c r="T259" s="6">
        <f t="shared" si="99"/>
        <v>0.82953188484168616</v>
      </c>
      <c r="U259" s="6">
        <f t="shared" si="99"/>
        <v>1.0395321225080514</v>
      </c>
      <c r="V259" s="6">
        <f t="shared" si="99"/>
        <v>1.2491561298567864</v>
      </c>
      <c r="W259" s="6">
        <f t="shared" si="99"/>
        <v>1.457035452517343</v>
      </c>
      <c r="X259" s="6">
        <f t="shared" si="99"/>
        <v>1.6622313268977467</v>
      </c>
      <c r="Y259" s="6">
        <f t="shared" si="99"/>
        <v>1.8656768330833582</v>
      </c>
      <c r="Z259" s="6">
        <f t="shared" si="100"/>
        <v>2.0759875932072904</v>
      </c>
      <c r="AA259" s="6">
        <f t="shared" si="100"/>
        <v>2.3163569840646159</v>
      </c>
      <c r="AB259" s="6">
        <f t="shared" si="100"/>
        <v>2.5646628157077949</v>
      </c>
      <c r="AC259" s="6">
        <f t="shared" si="100"/>
        <v>2.827651406615598</v>
      </c>
      <c r="AD259" s="6">
        <f t="shared" si="100"/>
        <v>3.0974920043478673</v>
      </c>
      <c r="AE259" s="6">
        <f t="shared" si="100"/>
        <v>3.3728701688035332</v>
      </c>
      <c r="AF259" s="6">
        <f t="shared" si="100"/>
        <v>3.6559556309464236</v>
      </c>
      <c r="AG259" s="6">
        <f t="shared" si="100"/>
        <v>3.9389884950555025</v>
      </c>
      <c r="AH259" s="6">
        <f t="shared" si="100"/>
        <v>4.2172537574698508</v>
      </c>
      <c r="AI259" s="6">
        <f t="shared" si="100"/>
        <v>4.4972963236263439</v>
      </c>
      <c r="AJ259" s="6">
        <f t="shared" si="100"/>
        <v>4.7815978190413482</v>
      </c>
      <c r="AK259" s="6">
        <f t="shared" si="100"/>
        <v>5.0695513532675749</v>
      </c>
      <c r="AL259" s="6">
        <f t="shared" si="100"/>
        <v>5.358062333406755</v>
      </c>
      <c r="AM259" s="6">
        <f t="shared" si="100"/>
        <v>6.8628087419415236</v>
      </c>
      <c r="AN259" s="6">
        <f t="shared" si="100"/>
        <v>8.5441256632765832</v>
      </c>
      <c r="AO259" s="3">
        <f t="shared" si="97"/>
        <v>8.5441256632765832</v>
      </c>
      <c r="AP259" s="3">
        <f t="shared" si="97"/>
        <v>8.5441256632765832</v>
      </c>
      <c r="AQ259" s="3"/>
      <c r="AR259" s="3"/>
      <c r="AS259" s="3"/>
      <c r="AT259" s="3"/>
      <c r="AU259" s="3"/>
      <c r="AV259" s="3"/>
    </row>
    <row r="260" spans="1:48" customFormat="1">
      <c r="B260" s="16" t="str">
        <f t="shared" si="98"/>
        <v>COM_PROJ</v>
      </c>
      <c r="C260" s="17" t="str">
        <f t="shared" si="92"/>
        <v>-</v>
      </c>
      <c r="D260" s="16" t="str">
        <f>COM!B176</f>
        <v>CNK</v>
      </c>
      <c r="E260" s="17" t="str">
        <f t="shared" si="93"/>
        <v>-</v>
      </c>
      <c r="F260" s="17" t="str">
        <f t="shared" si="93"/>
        <v>-</v>
      </c>
      <c r="G260" s="17" t="str">
        <f t="shared" si="93"/>
        <v>-</v>
      </c>
      <c r="H260" s="17" t="str">
        <f t="shared" si="93"/>
        <v>-</v>
      </c>
      <c r="I260" s="16">
        <f t="shared" si="94"/>
        <v>0</v>
      </c>
      <c r="J260" s="6">
        <f t="shared" si="99"/>
        <v>0</v>
      </c>
      <c r="K260" s="6">
        <f t="shared" si="99"/>
        <v>0</v>
      </c>
      <c r="L260" s="6">
        <f t="shared" si="99"/>
        <v>0</v>
      </c>
      <c r="M260" s="6">
        <f t="shared" si="99"/>
        <v>0</v>
      </c>
      <c r="N260" s="6">
        <f t="shared" si="99"/>
        <v>0</v>
      </c>
      <c r="O260" s="6">
        <f t="shared" si="99"/>
        <v>0</v>
      </c>
      <c r="P260" s="6">
        <f t="shared" si="99"/>
        <v>0.11351736674445566</v>
      </c>
      <c r="Q260" s="6">
        <f t="shared" si="99"/>
        <v>0.2187004264011754</v>
      </c>
      <c r="R260" s="6">
        <f t="shared" si="99"/>
        <v>0.28472299219440816</v>
      </c>
      <c r="S260" s="6">
        <f t="shared" si="99"/>
        <v>0.45113081606102673</v>
      </c>
      <c r="T260" s="6">
        <f t="shared" si="99"/>
        <v>0.59680837288610766</v>
      </c>
      <c r="U260" s="6">
        <f t="shared" si="99"/>
        <v>0.74789346369160248</v>
      </c>
      <c r="V260" s="6">
        <f t="shared" si="99"/>
        <v>0.89870787484294701</v>
      </c>
      <c r="W260" s="6">
        <f t="shared" si="99"/>
        <v>1.0482670691075417</v>
      </c>
      <c r="X260" s="6">
        <f t="shared" si="99"/>
        <v>1.1958956511424352</v>
      </c>
      <c r="Y260" s="6">
        <f t="shared" si="99"/>
        <v>1.3422649272803835</v>
      </c>
      <c r="Z260" s="6">
        <f t="shared" si="100"/>
        <v>1.4935734240887477</v>
      </c>
      <c r="AA260" s="6">
        <f t="shared" si="100"/>
        <v>1.6665076628691693</v>
      </c>
      <c r="AB260" s="6">
        <f t="shared" si="100"/>
        <v>1.8451517898388992</v>
      </c>
      <c r="AC260" s="6">
        <f t="shared" si="100"/>
        <v>2.034359457314213</v>
      </c>
      <c r="AD260" s="6">
        <f t="shared" si="100"/>
        <v>2.2284968147973978</v>
      </c>
      <c r="AE260" s="6">
        <f t="shared" si="100"/>
        <v>2.4266181857300104</v>
      </c>
      <c r="AF260" s="6">
        <f t="shared" si="100"/>
        <v>2.6302845873915373</v>
      </c>
      <c r="AG260" s="6">
        <f t="shared" si="100"/>
        <v>2.8339131472924883</v>
      </c>
      <c r="AH260" s="6">
        <f t="shared" si="100"/>
        <v>3.034111646623141</v>
      </c>
      <c r="AI260" s="6">
        <f t="shared" si="100"/>
        <v>3.2355888306841289</v>
      </c>
      <c r="AJ260" s="6">
        <f t="shared" si="100"/>
        <v>3.4401301099142785</v>
      </c>
      <c r="AK260" s="6">
        <f t="shared" si="100"/>
        <v>3.6472988557680397</v>
      </c>
      <c r="AL260" s="6">
        <f t="shared" si="100"/>
        <v>3.8548686571982778</v>
      </c>
      <c r="AM260" s="6">
        <f t="shared" si="100"/>
        <v>4.9374614689926535</v>
      </c>
      <c r="AN260" s="6">
        <f t="shared" si="100"/>
        <v>6.1470882892074759</v>
      </c>
      <c r="AO260" s="3">
        <f t="shared" si="97"/>
        <v>6.1470882892074759</v>
      </c>
      <c r="AP260" s="3">
        <f t="shared" si="97"/>
        <v>6.1470882892074759</v>
      </c>
      <c r="AQ260" s="3"/>
      <c r="AR260" s="3"/>
      <c r="AS260" s="3"/>
      <c r="AT260" s="3"/>
      <c r="AU260" s="3"/>
      <c r="AV260" s="3"/>
    </row>
    <row r="261" spans="1:48" s="198" customFormat="1">
      <c r="B261" s="199" t="str">
        <f t="shared" si="98"/>
        <v>COM_PROJ</v>
      </c>
      <c r="C261" s="199" t="str">
        <f t="shared" si="92"/>
        <v>-</v>
      </c>
      <c r="D261" s="199" t="str">
        <f>COM!B177</f>
        <v>CNL</v>
      </c>
      <c r="E261" s="199" t="str">
        <f t="shared" si="93"/>
        <v>-</v>
      </c>
      <c r="F261" s="199" t="str">
        <f t="shared" si="93"/>
        <v>-</v>
      </c>
      <c r="G261" s="199" t="str">
        <f t="shared" si="93"/>
        <v>-</v>
      </c>
      <c r="H261" s="199" t="str">
        <f t="shared" si="93"/>
        <v>-</v>
      </c>
      <c r="I261" s="199">
        <f t="shared" si="94"/>
        <v>0</v>
      </c>
      <c r="J261" s="200">
        <f t="shared" si="99"/>
        <v>0</v>
      </c>
      <c r="K261" s="200">
        <f t="shared" si="99"/>
        <v>0</v>
      </c>
      <c r="L261" s="200">
        <f t="shared" si="99"/>
        <v>0</v>
      </c>
      <c r="M261" s="200">
        <f t="shared" si="99"/>
        <v>0</v>
      </c>
      <c r="N261" s="200">
        <f t="shared" si="99"/>
        <v>0</v>
      </c>
      <c r="O261" s="200">
        <f t="shared" si="99"/>
        <v>0</v>
      </c>
      <c r="P261" s="200">
        <f t="shared" si="99"/>
        <v>1.439792405855393</v>
      </c>
      <c r="Q261" s="200">
        <f t="shared" si="99"/>
        <v>2.7738770033187716</v>
      </c>
      <c r="R261" s="200">
        <f t="shared" si="99"/>
        <v>3.6112712414900638</v>
      </c>
      <c r="S261" s="200">
        <f t="shared" si="99"/>
        <v>5.7218973769380241</v>
      </c>
      <c r="T261" s="200">
        <f t="shared" si="99"/>
        <v>7.569592104498847</v>
      </c>
      <c r="U261" s="200">
        <f t="shared" si="99"/>
        <v>9.4858730456293667</v>
      </c>
      <c r="V261" s="200">
        <f t="shared" si="99"/>
        <v>11.398720833563669</v>
      </c>
      <c r="W261" s="200">
        <f t="shared" si="99"/>
        <v>13.295648134676668</v>
      </c>
      <c r="X261" s="200">
        <f t="shared" si="99"/>
        <v>15.168088602570284</v>
      </c>
      <c r="Y261" s="200">
        <f t="shared" si="99"/>
        <v>17.024556720866041</v>
      </c>
      <c r="Z261" s="200">
        <f t="shared" si="100"/>
        <v>18.943671221966973</v>
      </c>
      <c r="AA261" s="200">
        <f t="shared" si="100"/>
        <v>21.137074846884968</v>
      </c>
      <c r="AB261" s="200">
        <f t="shared" si="100"/>
        <v>23.402899581356671</v>
      </c>
      <c r="AC261" s="200">
        <f t="shared" si="100"/>
        <v>25.802706505823362</v>
      </c>
      <c r="AD261" s="200">
        <f t="shared" si="100"/>
        <v>28.265038931366302</v>
      </c>
      <c r="AE261" s="200">
        <f t="shared" si="100"/>
        <v>30.777902411969961</v>
      </c>
      <c r="AF261" s="200">
        <f t="shared" si="100"/>
        <v>33.361096039957133</v>
      </c>
      <c r="AG261" s="200">
        <f t="shared" si="100"/>
        <v>35.943809703679243</v>
      </c>
      <c r="AH261" s="200">
        <f t="shared" si="100"/>
        <v>38.483018348721188</v>
      </c>
      <c r="AI261" s="200">
        <f t="shared" si="100"/>
        <v>41.038445133921073</v>
      </c>
      <c r="AJ261" s="200">
        <f t="shared" si="100"/>
        <v>43.632735232126691</v>
      </c>
      <c r="AK261" s="200">
        <f t="shared" si="100"/>
        <v>46.260350684855638</v>
      </c>
      <c r="AL261" s="200">
        <f t="shared" si="100"/>
        <v>48.893052907916719</v>
      </c>
      <c r="AM261" s="200">
        <f t="shared" si="100"/>
        <v>62.624070053196903</v>
      </c>
      <c r="AN261" s="200">
        <f t="shared" si="100"/>
        <v>77.966317319951528</v>
      </c>
      <c r="AO261" s="201">
        <f t="shared" si="97"/>
        <v>77.966317319951528</v>
      </c>
      <c r="AP261" s="201">
        <f t="shared" si="97"/>
        <v>77.966317319951528</v>
      </c>
      <c r="AQ261" s="201"/>
      <c r="AR261" s="201"/>
      <c r="AS261" s="201"/>
      <c r="AT261" s="201"/>
      <c r="AU261" s="201"/>
      <c r="AV261" s="201"/>
    </row>
    <row r="262" spans="1:48" customFormat="1">
      <c r="B262" s="16" t="str">
        <f t="shared" si="98"/>
        <v>COM_PROJ</v>
      </c>
      <c r="C262" s="17" t="str">
        <f t="shared" si="92"/>
        <v>-</v>
      </c>
      <c r="D262" s="16" t="str">
        <f>COM!B178</f>
        <v>CNR</v>
      </c>
      <c r="E262" s="17" t="str">
        <f t="shared" si="93"/>
        <v>-</v>
      </c>
      <c r="F262" s="17" t="str">
        <f t="shared" si="93"/>
        <v>-</v>
      </c>
      <c r="G262" s="17" t="str">
        <f t="shared" si="93"/>
        <v>-</v>
      </c>
      <c r="H262" s="17" t="str">
        <f t="shared" si="93"/>
        <v>-</v>
      </c>
      <c r="I262" s="16">
        <f t="shared" si="94"/>
        <v>0</v>
      </c>
      <c r="J262" s="6">
        <f t="shared" si="99"/>
        <v>0</v>
      </c>
      <c r="K262" s="6">
        <f t="shared" si="99"/>
        <v>0</v>
      </c>
      <c r="L262" s="6">
        <f t="shared" si="99"/>
        <v>0</v>
      </c>
      <c r="M262" s="6">
        <f t="shared" si="99"/>
        <v>0</v>
      </c>
      <c r="N262" s="6">
        <f t="shared" si="99"/>
        <v>0</v>
      </c>
      <c r="O262" s="6">
        <f t="shared" si="99"/>
        <v>0</v>
      </c>
      <c r="P262" s="6">
        <f t="shared" si="99"/>
        <v>0.35024986912740697</v>
      </c>
      <c r="Q262" s="6">
        <f t="shared" si="99"/>
        <v>0.67478481858689709</v>
      </c>
      <c r="R262" s="6">
        <f t="shared" si="99"/>
        <v>0.87849281227734122</v>
      </c>
      <c r="S262" s="6">
        <f t="shared" si="99"/>
        <v>1.3919324753226121</v>
      </c>
      <c r="T262" s="6">
        <f t="shared" si="99"/>
        <v>1.8414103541360498</v>
      </c>
      <c r="U262" s="6">
        <f t="shared" si="99"/>
        <v>2.3075727995780069</v>
      </c>
      <c r="V262" s="6">
        <f t="shared" si="99"/>
        <v>2.7729000819417458</v>
      </c>
      <c r="W262" s="6">
        <f t="shared" si="99"/>
        <v>3.2343544806849507</v>
      </c>
      <c r="X262" s="6">
        <f t="shared" si="99"/>
        <v>3.6898521108721098</v>
      </c>
      <c r="Y262" s="6">
        <f t="shared" si="99"/>
        <v>4.1414642410847193</v>
      </c>
      <c r="Z262" s="6">
        <f t="shared" si="100"/>
        <v>4.6083159900712474</v>
      </c>
      <c r="AA262" s="6">
        <f t="shared" si="100"/>
        <v>5.1418924483487087</v>
      </c>
      <c r="AB262" s="6">
        <f t="shared" si="100"/>
        <v>5.6930863659488429</v>
      </c>
      <c r="AC262" s="6">
        <f t="shared" si="100"/>
        <v>6.2768733464935389</v>
      </c>
      <c r="AD262" s="6">
        <f t="shared" si="100"/>
        <v>6.8758705396216744</v>
      </c>
      <c r="AE262" s="6">
        <f t="shared" si="100"/>
        <v>7.4871601266740377</v>
      </c>
      <c r="AF262" s="6">
        <f t="shared" si="100"/>
        <v>8.115558516923727</v>
      </c>
      <c r="AG262" s="6">
        <f t="shared" si="100"/>
        <v>8.743840149076668</v>
      </c>
      <c r="AH262" s="6">
        <f t="shared" si="100"/>
        <v>9.3615385700408691</v>
      </c>
      <c r="AI262" s="6">
        <f t="shared" si="100"/>
        <v>9.9831822830101551</v>
      </c>
      <c r="AJ262" s="6">
        <f t="shared" si="100"/>
        <v>10.614280046604211</v>
      </c>
      <c r="AK262" s="6">
        <f t="shared" si="100"/>
        <v>11.253484674085696</v>
      </c>
      <c r="AL262" s="6">
        <f t="shared" si="100"/>
        <v>11.893926730404743</v>
      </c>
      <c r="AM262" s="6">
        <f t="shared" si="100"/>
        <v>15.234190881376792</v>
      </c>
      <c r="AN262" s="6">
        <f t="shared" si="100"/>
        <v>18.966409550851306</v>
      </c>
      <c r="AO262" s="3">
        <f t="shared" si="97"/>
        <v>18.966409550851306</v>
      </c>
      <c r="AP262" s="3">
        <f t="shared" si="97"/>
        <v>18.966409550851306</v>
      </c>
      <c r="AQ262" s="3"/>
      <c r="AR262" s="3"/>
      <c r="AS262" s="3"/>
      <c r="AT262" s="3"/>
      <c r="AU262" s="3"/>
      <c r="AV262" s="3"/>
    </row>
    <row r="263" spans="1:48" customFormat="1">
      <c r="B263" s="16" t="str">
        <f t="shared" si="98"/>
        <v>COM_PROJ</v>
      </c>
      <c r="C263" s="17" t="str">
        <f t="shared" si="92"/>
        <v>-</v>
      </c>
      <c r="D263" s="16" t="str">
        <f>COM!B179</f>
        <v>CNW</v>
      </c>
      <c r="E263" s="17" t="str">
        <f t="shared" si="93"/>
        <v>-</v>
      </c>
      <c r="F263" s="17" t="str">
        <f t="shared" si="93"/>
        <v>-</v>
      </c>
      <c r="G263" s="17" t="str">
        <f t="shared" si="93"/>
        <v>-</v>
      </c>
      <c r="H263" s="17" t="str">
        <f t="shared" si="93"/>
        <v>-</v>
      </c>
      <c r="I263" s="16">
        <f t="shared" si="94"/>
        <v>0</v>
      </c>
      <c r="J263" s="6">
        <f t="shared" si="99"/>
        <v>0</v>
      </c>
      <c r="K263" s="6">
        <f t="shared" si="99"/>
        <v>0</v>
      </c>
      <c r="L263" s="6">
        <f t="shared" si="99"/>
        <v>0</v>
      </c>
      <c r="M263" s="6">
        <f t="shared" si="99"/>
        <v>0</v>
      </c>
      <c r="N263" s="6">
        <f t="shared" si="99"/>
        <v>0</v>
      </c>
      <c r="O263" s="6">
        <f t="shared" si="99"/>
        <v>0</v>
      </c>
      <c r="P263" s="6">
        <f t="shared" si="99"/>
        <v>0.13273002272365989</v>
      </c>
      <c r="Q263" s="6">
        <f t="shared" si="99"/>
        <v>0.25571516851028336</v>
      </c>
      <c r="R263" s="6">
        <f t="shared" si="99"/>
        <v>0.3329119614709351</v>
      </c>
      <c r="S263" s="6">
        <f t="shared" si="99"/>
        <v>0.52748407740922043</v>
      </c>
      <c r="T263" s="6">
        <f t="shared" si="99"/>
        <v>0.69781735752527485</v>
      </c>
      <c r="U263" s="6">
        <f t="shared" si="99"/>
        <v>0.87447338920510564</v>
      </c>
      <c r="V263" s="6">
        <f t="shared" si="99"/>
        <v>1.0508129290768853</v>
      </c>
      <c r="W263" s="6">
        <f t="shared" si="99"/>
        <v>1.2256848083547003</v>
      </c>
      <c r="X263" s="6">
        <f t="shared" si="99"/>
        <v>1.3982993219758959</v>
      </c>
      <c r="Y263" s="6">
        <f t="shared" si="99"/>
        <v>1.5694413939336598</v>
      </c>
      <c r="Z263" s="6">
        <f t="shared" si="100"/>
        <v>1.7463586427707227</v>
      </c>
      <c r="AA263" s="6">
        <f t="shared" si="100"/>
        <v>1.9485617602434533</v>
      </c>
      <c r="AB263" s="6">
        <f t="shared" si="100"/>
        <v>2.1574411565169638</v>
      </c>
      <c r="AC263" s="6">
        <f t="shared" si="100"/>
        <v>2.3786719577918332</v>
      </c>
      <c r="AD263" s="6">
        <f t="shared" si="100"/>
        <v>2.6056667922321139</v>
      </c>
      <c r="AE263" s="6">
        <f t="shared" si="100"/>
        <v>2.8373199288409463</v>
      </c>
      <c r="AF263" s="6">
        <f t="shared" si="100"/>
        <v>3.0754565848949484</v>
      </c>
      <c r="AG263" s="6">
        <f t="shared" si="100"/>
        <v>3.3135489945231829</v>
      </c>
      <c r="AH263" s="6">
        <f t="shared" si="100"/>
        <v>3.547630810614093</v>
      </c>
      <c r="AI263" s="6">
        <f t="shared" si="100"/>
        <v>3.7832077270423459</v>
      </c>
      <c r="AJ263" s="6">
        <f t="shared" si="100"/>
        <v>4.0223673324731175</v>
      </c>
      <c r="AK263" s="6">
        <f t="shared" si="100"/>
        <v>4.2645990995885654</v>
      </c>
      <c r="AL263" s="6">
        <f t="shared" si="100"/>
        <v>4.5072998003773872</v>
      </c>
      <c r="AM263" s="6">
        <f t="shared" si="100"/>
        <v>5.7731199354886211</v>
      </c>
      <c r="AN263" s="6">
        <f t="shared" si="100"/>
        <v>7.1874744077491695</v>
      </c>
      <c r="AO263" s="3">
        <f t="shared" si="97"/>
        <v>7.1874744077491695</v>
      </c>
      <c r="AP263" s="3">
        <f t="shared" si="97"/>
        <v>7.1874744077491695</v>
      </c>
      <c r="AQ263" s="3"/>
      <c r="AR263" s="3"/>
      <c r="AS263" s="3"/>
      <c r="AT263" s="3"/>
      <c r="AU263" s="3"/>
      <c r="AV263" s="3"/>
    </row>
    <row r="264" spans="1:48" customFormat="1">
      <c r="B264" s="16" t="str">
        <f t="shared" si="98"/>
        <v>COM_PROJ</v>
      </c>
      <c r="C264" s="17" t="str">
        <f t="shared" si="92"/>
        <v>-</v>
      </c>
      <c r="D264" s="16" t="str">
        <f>COM!B180</f>
        <v>CNG</v>
      </c>
      <c r="E264" s="17" t="str">
        <f t="shared" ref="E264:H266" si="101">IF($A264="*","","-")</f>
        <v>-</v>
      </c>
      <c r="F264" s="17" t="str">
        <f t="shared" si="101"/>
        <v>-</v>
      </c>
      <c r="G264" s="17" t="str">
        <f t="shared" si="101"/>
        <v>-</v>
      </c>
      <c r="H264" s="17" t="str">
        <f t="shared" si="101"/>
        <v>-</v>
      </c>
      <c r="I264" s="16">
        <f t="shared" si="94"/>
        <v>0</v>
      </c>
      <c r="J264" s="6">
        <f t="shared" si="99"/>
        <v>0</v>
      </c>
      <c r="K264" s="6">
        <f t="shared" si="99"/>
        <v>0</v>
      </c>
      <c r="L264" s="6">
        <f t="shared" si="99"/>
        <v>0</v>
      </c>
      <c r="M264" s="6">
        <f t="shared" si="99"/>
        <v>0</v>
      </c>
      <c r="N264" s="6">
        <f t="shared" si="99"/>
        <v>0</v>
      </c>
      <c r="O264" s="6">
        <f t="shared" si="99"/>
        <v>0</v>
      </c>
      <c r="P264" s="6">
        <f t="shared" si="99"/>
        <v>0</v>
      </c>
      <c r="Q264" s="6">
        <f t="shared" si="99"/>
        <v>0</v>
      </c>
      <c r="R264" s="6">
        <f t="shared" si="99"/>
        <v>0</v>
      </c>
      <c r="S264" s="6">
        <f t="shared" si="99"/>
        <v>0</v>
      </c>
      <c r="T264" s="6">
        <f t="shared" si="99"/>
        <v>0</v>
      </c>
      <c r="U264" s="6">
        <f t="shared" si="99"/>
        <v>0</v>
      </c>
      <c r="V264" s="6">
        <f t="shared" si="99"/>
        <v>0</v>
      </c>
      <c r="W264" s="6">
        <f t="shared" si="99"/>
        <v>0</v>
      </c>
      <c r="X264" s="6">
        <f t="shared" si="99"/>
        <v>0</v>
      </c>
      <c r="Y264" s="6">
        <f t="shared" si="99"/>
        <v>0</v>
      </c>
      <c r="Z264" s="6">
        <f t="shared" si="100"/>
        <v>0</v>
      </c>
      <c r="AA264" s="6">
        <f t="shared" si="100"/>
        <v>0</v>
      </c>
      <c r="AB264" s="6">
        <f t="shared" si="100"/>
        <v>0</v>
      </c>
      <c r="AC264" s="6">
        <f t="shared" si="100"/>
        <v>0</v>
      </c>
      <c r="AD264" s="6">
        <f t="shared" si="100"/>
        <v>0</v>
      </c>
      <c r="AE264" s="6">
        <f t="shared" si="100"/>
        <v>0</v>
      </c>
      <c r="AF264" s="6">
        <f t="shared" si="100"/>
        <v>0</v>
      </c>
      <c r="AG264" s="6">
        <f t="shared" si="100"/>
        <v>0</v>
      </c>
      <c r="AH264" s="6">
        <f t="shared" si="100"/>
        <v>0</v>
      </c>
      <c r="AI264" s="6">
        <f t="shared" si="100"/>
        <v>0</v>
      </c>
      <c r="AJ264" s="6">
        <f t="shared" si="100"/>
        <v>0</v>
      </c>
      <c r="AK264" s="6">
        <f t="shared" si="100"/>
        <v>0</v>
      </c>
      <c r="AL264" s="6">
        <f t="shared" si="100"/>
        <v>0</v>
      </c>
      <c r="AM264" s="6">
        <f t="shared" si="100"/>
        <v>0</v>
      </c>
      <c r="AN264" s="6">
        <f t="shared" si="100"/>
        <v>0</v>
      </c>
      <c r="AO264" s="3">
        <f t="shared" si="97"/>
        <v>0</v>
      </c>
      <c r="AP264" s="3">
        <f t="shared" si="97"/>
        <v>0</v>
      </c>
      <c r="AQ264" s="3"/>
      <c r="AR264" s="3"/>
      <c r="AS264" s="3"/>
      <c r="AT264" s="3"/>
      <c r="AU264" s="3"/>
      <c r="AV264" s="3"/>
    </row>
    <row r="265" spans="1:48" customFormat="1">
      <c r="B265" s="16" t="str">
        <f t="shared" si="98"/>
        <v>COM_PROJ</v>
      </c>
      <c r="C265" s="17" t="str">
        <f t="shared" si="92"/>
        <v>-</v>
      </c>
      <c r="D265" s="16" t="str">
        <f>COM!B181</f>
        <v>CNT</v>
      </c>
      <c r="E265" s="17" t="str">
        <f t="shared" si="101"/>
        <v>-</v>
      </c>
      <c r="F265" s="17" t="str">
        <f t="shared" si="101"/>
        <v>-</v>
      </c>
      <c r="G265" s="17" t="str">
        <f t="shared" si="101"/>
        <v>-</v>
      </c>
      <c r="H265" s="17" t="str">
        <f t="shared" si="101"/>
        <v>-</v>
      </c>
      <c r="I265" s="16">
        <f t="shared" si="94"/>
        <v>0</v>
      </c>
      <c r="J265" s="6">
        <f t="shared" si="99"/>
        <v>0</v>
      </c>
      <c r="K265" s="6">
        <f t="shared" si="99"/>
        <v>0</v>
      </c>
      <c r="L265" s="6">
        <f t="shared" si="99"/>
        <v>0</v>
      </c>
      <c r="M265" s="6">
        <f t="shared" si="99"/>
        <v>0</v>
      </c>
      <c r="N265" s="6">
        <f t="shared" si="99"/>
        <v>0</v>
      </c>
      <c r="O265" s="6">
        <f t="shared" si="99"/>
        <v>0</v>
      </c>
      <c r="P265" s="6">
        <f t="shared" si="99"/>
        <v>0</v>
      </c>
      <c r="Q265" s="6">
        <f t="shared" si="99"/>
        <v>0</v>
      </c>
      <c r="R265" s="6">
        <f t="shared" si="99"/>
        <v>0</v>
      </c>
      <c r="S265" s="6">
        <f t="shared" si="99"/>
        <v>0</v>
      </c>
      <c r="T265" s="6">
        <f t="shared" si="99"/>
        <v>0</v>
      </c>
      <c r="U265" s="6">
        <f t="shared" si="99"/>
        <v>0</v>
      </c>
      <c r="V265" s="6">
        <f t="shared" si="99"/>
        <v>0</v>
      </c>
      <c r="W265" s="6">
        <f t="shared" si="99"/>
        <v>0</v>
      </c>
      <c r="X265" s="6">
        <f t="shared" si="99"/>
        <v>0</v>
      </c>
      <c r="Y265" s="6">
        <f t="shared" si="99"/>
        <v>0</v>
      </c>
      <c r="Z265" s="6">
        <f t="shared" si="100"/>
        <v>0</v>
      </c>
      <c r="AA265" s="6">
        <f t="shared" si="100"/>
        <v>0</v>
      </c>
      <c r="AB265" s="6">
        <f t="shared" si="100"/>
        <v>0</v>
      </c>
      <c r="AC265" s="6">
        <f t="shared" si="100"/>
        <v>0</v>
      </c>
      <c r="AD265" s="6">
        <f t="shared" si="100"/>
        <v>0</v>
      </c>
      <c r="AE265" s="6">
        <f t="shared" si="100"/>
        <v>0</v>
      </c>
      <c r="AF265" s="6">
        <f t="shared" si="100"/>
        <v>0</v>
      </c>
      <c r="AG265" s="6">
        <f t="shared" si="100"/>
        <v>0</v>
      </c>
      <c r="AH265" s="6">
        <f t="shared" si="100"/>
        <v>0</v>
      </c>
      <c r="AI265" s="6">
        <f t="shared" si="100"/>
        <v>0</v>
      </c>
      <c r="AJ265" s="6">
        <f t="shared" si="100"/>
        <v>0</v>
      </c>
      <c r="AK265" s="6">
        <f t="shared" si="100"/>
        <v>0</v>
      </c>
      <c r="AL265" s="6">
        <f t="shared" si="100"/>
        <v>0</v>
      </c>
      <c r="AM265" s="6">
        <f t="shared" si="100"/>
        <v>0</v>
      </c>
      <c r="AN265" s="6">
        <f t="shared" si="100"/>
        <v>0</v>
      </c>
      <c r="AO265" s="3">
        <f>AN265</f>
        <v>0</v>
      </c>
      <c r="AP265" s="3">
        <f>AO265</f>
        <v>0</v>
      </c>
      <c r="AQ265" s="3"/>
      <c r="AR265" s="3"/>
      <c r="AS265" s="3"/>
      <c r="AT265" s="3"/>
      <c r="AU265" s="3"/>
      <c r="AV265" s="3"/>
    </row>
    <row r="266" spans="1:48" customFormat="1">
      <c r="B266" s="16" t="str">
        <f t="shared" si="98"/>
        <v>COM_PROJ</v>
      </c>
      <c r="C266" s="17" t="str">
        <f t="shared" si="92"/>
        <v>-</v>
      </c>
      <c r="D266" s="16" t="str">
        <f>COM!B182</f>
        <v>CNO</v>
      </c>
      <c r="E266" s="17" t="str">
        <f t="shared" si="101"/>
        <v>-</v>
      </c>
      <c r="F266" s="17" t="str">
        <f t="shared" si="101"/>
        <v>-</v>
      </c>
      <c r="G266" s="17" t="str">
        <f t="shared" si="101"/>
        <v>-</v>
      </c>
      <c r="H266" s="17" t="str">
        <f t="shared" si="101"/>
        <v>-</v>
      </c>
      <c r="I266" s="16">
        <f t="shared" si="94"/>
        <v>0</v>
      </c>
      <c r="J266" s="6">
        <f t="shared" si="99"/>
        <v>0</v>
      </c>
      <c r="K266" s="6">
        <f t="shared" si="99"/>
        <v>0</v>
      </c>
      <c r="L266" s="6">
        <f t="shared" si="99"/>
        <v>0</v>
      </c>
      <c r="M266" s="6">
        <f t="shared" si="99"/>
        <v>0</v>
      </c>
      <c r="N266" s="6">
        <f t="shared" si="99"/>
        <v>0</v>
      </c>
      <c r="O266" s="6">
        <f t="shared" si="99"/>
        <v>0</v>
      </c>
      <c r="P266" s="6">
        <f t="shared" si="99"/>
        <v>0.23382419467651278</v>
      </c>
      <c r="Q266" s="6">
        <f t="shared" si="99"/>
        <v>0.45048130118964741</v>
      </c>
      <c r="R266" s="6">
        <f t="shared" si="99"/>
        <v>0.58647523515600009</v>
      </c>
      <c r="S266" s="6">
        <f t="shared" si="99"/>
        <v>0.92924371648516635</v>
      </c>
      <c r="T266" s="6">
        <f t="shared" si="99"/>
        <v>1.2293117887453975</v>
      </c>
      <c r="U266" s="6">
        <f t="shared" si="99"/>
        <v>1.5405183529775446</v>
      </c>
      <c r="V266" s="6">
        <f t="shared" si="99"/>
        <v>1.8511673685811239</v>
      </c>
      <c r="W266" s="6">
        <f t="shared" si="99"/>
        <v>2.159230876027618</v>
      </c>
      <c r="X266" s="6">
        <f t="shared" si="99"/>
        <v>2.4633176893101365</v>
      </c>
      <c r="Y266" s="6">
        <f t="shared" si="99"/>
        <v>2.7648105718519296</v>
      </c>
      <c r="Z266" s="6">
        <f t="shared" si="100"/>
        <v>3.0764773099782126</v>
      </c>
      <c r="AA266" s="6">
        <f t="shared" si="100"/>
        <v>3.4326889652913217</v>
      </c>
      <c r="AB266" s="6">
        <f t="shared" si="100"/>
        <v>3.8006619047660291</v>
      </c>
      <c r="AC266" s="6">
        <f t="shared" si="100"/>
        <v>4.1903937294447191</v>
      </c>
      <c r="AD266" s="6">
        <f t="shared" si="100"/>
        <v>4.5902797783549314</v>
      </c>
      <c r="AE266" s="6">
        <f t="shared" si="100"/>
        <v>4.998372137569099</v>
      </c>
      <c r="AF266" s="6">
        <f t="shared" si="100"/>
        <v>5.417886205917549</v>
      </c>
      <c r="AG266" s="6">
        <f t="shared" si="100"/>
        <v>5.8373223274333217</v>
      </c>
      <c r="AH266" s="6">
        <f t="shared" si="100"/>
        <v>6.2496931762640138</v>
      </c>
      <c r="AI266" s="6">
        <f t="shared" si="100"/>
        <v>6.6646978725481008</v>
      </c>
      <c r="AJ266" s="6">
        <f t="shared" si="100"/>
        <v>7.0860140223647043</v>
      </c>
      <c r="AK266" s="6">
        <f t="shared" si="100"/>
        <v>7.5127422539175637</v>
      </c>
      <c r="AL266" s="6">
        <f t="shared" si="100"/>
        <v>7.9402965837131818</v>
      </c>
      <c r="AM266" s="6">
        <f t="shared" si="100"/>
        <v>10.170231963999521</v>
      </c>
      <c r="AN266" s="6">
        <f t="shared" si="100"/>
        <v>12.661833251162534</v>
      </c>
      <c r="AO266" s="3">
        <f>AN266</f>
        <v>12.661833251162534</v>
      </c>
      <c r="AP266" s="3">
        <f>AO266</f>
        <v>12.661833251162534</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09375" defaultRowHeight="10.199999999999999"/>
  <cols>
    <col min="1" max="1" width="12.44140625" style="12" customWidth="1"/>
    <col min="2" max="2" width="9.109375" style="12"/>
    <col min="3" max="3" width="11" style="12" customWidth="1"/>
    <col min="4" max="4" width="36.88671875" style="12" customWidth="1"/>
    <col min="5" max="5" width="10.109375" style="12" customWidth="1"/>
    <col min="6" max="6" width="28.88671875" style="12" customWidth="1"/>
    <col min="7" max="16384" width="9.10937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09375" defaultRowHeight="14.4"/>
  <cols>
    <col min="2" max="2" width="11.88671875" customWidth="1"/>
    <col min="3" max="3" width="73" customWidth="1"/>
    <col min="5" max="5" width="13.441406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254.46820412612135</v>
      </c>
      <c r="L7" s="18" cm="1">
        <f t="array" ref="L7">INDEX(Drivers!$C$7:$AG$25,$D7,L$3)</f>
        <v>323.6341212850553</v>
      </c>
      <c r="M7" s="18" cm="1">
        <f t="array" ref="M7">INDEX(Drivers!$C$7:$AG$25,$D7,M$3)</f>
        <v>456.71044179529605</v>
      </c>
      <c r="N7" s="18" cm="1">
        <f t="array" ref="N7">INDEX(Drivers!$C$7:$AG$25,$D7,N$3)</f>
        <v>634.41050927355229</v>
      </c>
      <c r="O7" s="3"/>
      <c r="P7" s="3">
        <f>H7</f>
        <v>256.25966914032193</v>
      </c>
      <c r="Q7" s="3">
        <f t="shared" ref="Q7:V7" si="0">I7</f>
        <v>260.25</v>
      </c>
      <c r="R7" s="3">
        <f t="shared" si="0"/>
        <v>248.16</v>
      </c>
      <c r="S7" s="18">
        <f t="shared" si="0"/>
        <v>254.46820412612135</v>
      </c>
      <c r="T7" s="3">
        <f t="shared" si="0"/>
        <v>323.6341212850553</v>
      </c>
      <c r="U7" s="3">
        <f t="shared" si="0"/>
        <v>456.71044179529605</v>
      </c>
      <c r="V7" s="3">
        <f t="shared" si="0"/>
        <v>634.41050927355229</v>
      </c>
      <c r="X7" s="3">
        <f>P7</f>
        <v>256.25966914032193</v>
      </c>
      <c r="Y7" s="3">
        <f t="shared" ref="Y7:AD7" si="1">Q7</f>
        <v>260.25</v>
      </c>
      <c r="Z7" s="3">
        <f t="shared" si="1"/>
        <v>248.16</v>
      </c>
      <c r="AA7" s="3">
        <f t="shared" si="1"/>
        <v>254.46820412612135</v>
      </c>
      <c r="AB7" s="3">
        <f t="shared" si="1"/>
        <v>323.6341212850553</v>
      </c>
      <c r="AC7" s="3">
        <f t="shared" si="1"/>
        <v>456.71044179529605</v>
      </c>
      <c r="AD7" s="3">
        <f t="shared" si="1"/>
        <v>634.41050927355229</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195.14349006680825</v>
      </c>
      <c r="L8" s="18" cm="1">
        <f t="array" ref="L8">INDEX(Drivers!$C$7:$AG$25,$D8,L$3)</f>
        <v>237.52435724971457</v>
      </c>
      <c r="M8" s="18" cm="1">
        <f t="array" ref="M8">INDEX(Drivers!$C$7:$AG$25,$D8,M$3)</f>
        <v>292.35454576946177</v>
      </c>
      <c r="N8" s="18" cm="1">
        <f t="array" ref="N8">INDEX(Drivers!$C$7:$AG$25,$D8,N$3)</f>
        <v>341.81839400336349</v>
      </c>
      <c r="O8" s="3"/>
      <c r="P8" s="3">
        <f t="shared" ref="P8:P9" si="2">H8</f>
        <v>201.78663829260577</v>
      </c>
      <c r="Q8" s="3">
        <f t="shared" ref="Q8:Q9" si="3">I8</f>
        <v>198.05</v>
      </c>
      <c r="R8" s="3">
        <f>J8</f>
        <v>190.12</v>
      </c>
      <c r="S8" s="18">
        <f t="shared" ref="S8:S9" si="4">K8</f>
        <v>195.14349006680825</v>
      </c>
      <c r="T8" s="3">
        <f t="shared" ref="T8:V9" si="5">L8</f>
        <v>237.52435724971457</v>
      </c>
      <c r="U8" s="3">
        <f t="shared" si="5"/>
        <v>292.35454576946177</v>
      </c>
      <c r="V8" s="3">
        <f t="shared" si="5"/>
        <v>341.81839400336349</v>
      </c>
      <c r="X8" s="3">
        <f>P8</f>
        <v>201.78663829260577</v>
      </c>
      <c r="Y8" s="3">
        <f>Q8</f>
        <v>198.05</v>
      </c>
      <c r="Z8" s="3">
        <f t="shared" ref="Z8:Z9" si="6">R8</f>
        <v>190.12</v>
      </c>
      <c r="AA8" s="3">
        <f t="shared" ref="AA8:AA9" si="7">S8</f>
        <v>195.14349006680825</v>
      </c>
      <c r="AB8" s="3">
        <f t="shared" ref="AB8:AD9" si="8">T8</f>
        <v>237.52435724971457</v>
      </c>
      <c r="AC8" s="3">
        <f t="shared" si="8"/>
        <v>292.35454576946177</v>
      </c>
      <c r="AD8" s="3">
        <f t="shared" si="8"/>
        <v>341.81839400336349</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20.215192735712098</v>
      </c>
      <c r="L9" s="18" cm="1">
        <f t="array" ref="L9">INDEX(Drivers!$C$7:$AG$25,$D9,L$3)</f>
        <v>24.425150014971678</v>
      </c>
      <c r="M9" s="18" cm="1">
        <f t="array" ref="M9">INDEX(Drivers!$C$7:$AG$25,$D9,M$3)</f>
        <v>33.160712618667276</v>
      </c>
      <c r="N9" s="18" cm="1">
        <f t="array" ref="N9">INDEX(Drivers!$C$7:$AG$25,$D9,N$3)</f>
        <v>45.18094882035593</v>
      </c>
      <c r="O9" s="3"/>
      <c r="P9" s="3">
        <f t="shared" si="2"/>
        <v>21.03698901557286</v>
      </c>
      <c r="Q9" s="3">
        <f t="shared" si="3"/>
        <v>20.85</v>
      </c>
      <c r="R9" s="3">
        <f>J9</f>
        <v>19.82</v>
      </c>
      <c r="S9" s="18">
        <f t="shared" si="4"/>
        <v>20.215192735712098</v>
      </c>
      <c r="T9" s="3">
        <f t="shared" si="5"/>
        <v>24.425150014971678</v>
      </c>
      <c r="U9" s="3">
        <f t="shared" si="5"/>
        <v>33.160712618667276</v>
      </c>
      <c r="V9" s="3">
        <f t="shared" si="5"/>
        <v>45.18094882035593</v>
      </c>
      <c r="X9" s="3">
        <f>P9</f>
        <v>21.03698901557286</v>
      </c>
      <c r="Y9" s="3">
        <f>Q9</f>
        <v>20.85</v>
      </c>
      <c r="Z9" s="3">
        <f t="shared" si="6"/>
        <v>19.82</v>
      </c>
      <c r="AA9" s="3">
        <f t="shared" si="7"/>
        <v>20.215192735712098</v>
      </c>
      <c r="AB9" s="3">
        <f t="shared" si="8"/>
        <v>24.425150014971678</v>
      </c>
      <c r="AC9" s="3">
        <f t="shared" si="8"/>
        <v>33.160712618667276</v>
      </c>
      <c r="AD9" s="3">
        <f t="shared" si="8"/>
        <v>45.18094882035593</v>
      </c>
    </row>
    <row r="10" spans="1:58">
      <c r="A10" t="s">
        <v>16</v>
      </c>
      <c r="B10" s="3"/>
      <c r="C10" s="3"/>
      <c r="E10" s="3"/>
      <c r="F10" s="3"/>
      <c r="G10" s="3"/>
      <c r="H10" s="3"/>
      <c r="J10" s="3"/>
      <c r="L10" s="3"/>
      <c r="M10" s="3"/>
      <c r="N10" s="3"/>
      <c r="O10" s="3"/>
    </row>
    <row r="11" spans="1:58">
      <c r="A11" t="s">
        <v>16</v>
      </c>
      <c r="P11" s="2" t="s">
        <v>41</v>
      </c>
      <c r="X11" s="2" t="s">
        <v>197</v>
      </c>
    </row>
    <row r="12" spans="1:58" ht="1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18.82521396519218</v>
      </c>
      <c r="L43" s="39">
        <f>J43*(1+(J13+L13)/2*((L7/J7)^(1/(L$4-J$4))-1))^(L$4-J$4)</f>
        <v>22.25485356402822</v>
      </c>
      <c r="M43" s="39">
        <f>L43*(1+(L13+M13)/2*((M7/L7)^(1/(M$4-L$4))-1))^(M$4-L$4)</f>
        <v>29.342924576340565</v>
      </c>
      <c r="N43" s="39">
        <f>M43*(1+(M13+N13)/2*((N7/M7)^(1/(N$4-M$4))-1))^(N$4-M$4)</f>
        <v>38.199680868630928</v>
      </c>
      <c r="O43" s="39"/>
      <c r="P43" s="39">
        <f>$H43</f>
        <v>18.931145021834784</v>
      </c>
      <c r="Q43" s="39">
        <f>I43</f>
        <v>19.166790908504293</v>
      </c>
      <c r="R43" s="39">
        <f t="shared" ref="R43:S43" si="66">J43</f>
        <v>17.985521747895376</v>
      </c>
      <c r="S43" s="39">
        <f t="shared" si="66"/>
        <v>18.82521396519218</v>
      </c>
      <c r="T43" s="268">
        <f>R43*(1+(R13+T13)/2*((T7/R7)^(1/(T$4-R$4))-1))^(T$4-R$4)</f>
        <v>22.25485356402822</v>
      </c>
      <c r="U43" s="268">
        <f>T43*(1+(T13+U13)/2*((U7/T7)^(1/(U$4-T$4))-1))^(U$4-T$4)</f>
        <v>29.342924576340565</v>
      </c>
      <c r="V43" s="268">
        <f>U43*(1+(U13+V13)/2*((V7/U7)^(1/(V$4-U$4))-1))^(V$4-U$4)</f>
        <v>38.199680868630928</v>
      </c>
      <c r="X43" s="39">
        <f>P43</f>
        <v>18.931145021834784</v>
      </c>
      <c r="Y43" s="39">
        <f t="shared" ref="Y43:AA43" si="67">Q43</f>
        <v>19.166790908504293</v>
      </c>
      <c r="Z43" s="39">
        <f t="shared" si="67"/>
        <v>17.985521747895376</v>
      </c>
      <c r="AA43" s="39">
        <f t="shared" si="67"/>
        <v>18.82521396519218</v>
      </c>
      <c r="AB43" s="268">
        <f>Z43*(1+(Z13+AB13)/2*((AB7/Z7)^(1/(AB$4-Z$4))-1))^(AB$4-Z$4)</f>
        <v>22.25485356402822</v>
      </c>
      <c r="AC43" s="268">
        <f>AB43*(1+(AB13+AC13)/2*((AC7/AB7)^(1/(AC$4-AB$4))-1))^(AC$4-AB$4)</f>
        <v>29.342924576340565</v>
      </c>
      <c r="AD43" s="268">
        <f>AC43*(1+(AC13+AD13)/2*((AD7/AC7)^(1/(AD$4-AC$4))-1))^(AD$4-AC$4)</f>
        <v>38.199680868630928</v>
      </c>
    </row>
    <row r="44" spans="1:45">
      <c r="A44" t="s">
        <v>16</v>
      </c>
    </row>
    <row r="45" spans="1:45" ht="1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5.7984505604326371</v>
      </c>
      <c r="L46" s="6">
        <f t="shared" si="68"/>
        <v>7.032074662483911</v>
      </c>
      <c r="M46" s="6">
        <f t="shared" si="68"/>
        <v>9.2717588926301708</v>
      </c>
      <c r="N46" s="6">
        <f t="shared" si="68"/>
        <v>12.07031118755423</v>
      </c>
      <c r="P46" s="6">
        <f t="shared" ref="P46" si="69">P39*P$48</f>
        <v>5.725786025053389</v>
      </c>
      <c r="Q46" s="6">
        <f t="shared" ref="Q46:Q48" si="70">$I46</f>
        <v>5.9036614240138503</v>
      </c>
      <c r="R46" s="6">
        <f t="shared" ref="R46:V47" si="71">R39*R$48</f>
        <v>5.5806951792035084</v>
      </c>
      <c r="S46" s="6">
        <f t="shared" si="71"/>
        <v>5.7986174779415043</v>
      </c>
      <c r="T46" s="267">
        <f t="shared" si="71"/>
        <v>6.9054184660050586</v>
      </c>
      <c r="U46" s="267">
        <f t="shared" si="71"/>
        <v>9.104763265823971</v>
      </c>
      <c r="V46" s="267">
        <f t="shared" si="71"/>
        <v>11.852910238515991</v>
      </c>
      <c r="W46" s="6"/>
      <c r="X46" s="6">
        <f t="shared" ref="X46:AD47" si="72">X39*X$48</f>
        <v>5.725786025053389</v>
      </c>
      <c r="Y46" s="6">
        <f t="shared" si="72"/>
        <v>5.9036614240138503</v>
      </c>
      <c r="Z46" s="6">
        <f t="shared" si="72"/>
        <v>5.5806951792035084</v>
      </c>
      <c r="AA46" s="6">
        <f t="shared" si="72"/>
        <v>5.7986174779415043</v>
      </c>
      <c r="AB46" s="267">
        <f t="shared" si="72"/>
        <v>6.5601475427048062</v>
      </c>
      <c r="AC46" s="267">
        <f t="shared" si="72"/>
        <v>8.2170488474061329</v>
      </c>
      <c r="AD46" s="267">
        <f t="shared" si="72"/>
        <v>10.162388915747647</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26.785839714631333</v>
      </c>
      <c r="L47" s="6">
        <f>L40*L$48</f>
        <v>32.484544415355032</v>
      </c>
      <c r="M47" s="6">
        <f>M40*M$48</f>
        <v>42.830726067649579</v>
      </c>
      <c r="N47" s="6">
        <f>N40*N$48</f>
        <v>55.758588851609652</v>
      </c>
      <c r="P47" s="6">
        <f>P40*P$48</f>
        <v>26.450167179818607</v>
      </c>
      <c r="Q47" s="6">
        <f t="shared" si="70"/>
        <v>27.271859436409219</v>
      </c>
      <c r="R47" s="6">
        <f t="shared" si="71"/>
        <v>25.779922585941232</v>
      </c>
      <c r="S47" s="6">
        <f t="shared" si="71"/>
        <v>26.786610787108621</v>
      </c>
      <c r="T47" s="267">
        <f t="shared" si="71"/>
        <v>31.899458357900699</v>
      </c>
      <c r="U47" s="267">
        <f t="shared" si="71"/>
        <v>42.059292725922248</v>
      </c>
      <c r="V47" s="267">
        <f t="shared" si="71"/>
        <v>54.754309016150899</v>
      </c>
      <c r="W47" s="6"/>
      <c r="X47" s="6">
        <f t="shared" si="72"/>
        <v>26.450167179818607</v>
      </c>
      <c r="Y47" s="6">
        <f t="shared" si="72"/>
        <v>27.271859436409219</v>
      </c>
      <c r="Z47" s="6">
        <f t="shared" si="72"/>
        <v>25.779922585941232</v>
      </c>
      <c r="AA47" s="6">
        <f t="shared" si="72"/>
        <v>26.786610787108621</v>
      </c>
      <c r="AB47" s="267">
        <f t="shared" si="72"/>
        <v>32.244729281200954</v>
      </c>
      <c r="AC47" s="267">
        <f t="shared" si="72"/>
        <v>42.947007144340084</v>
      </c>
      <c r="AD47" s="267">
        <f t="shared" si="72"/>
        <v>56.444830338919239</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32.584290275063971</v>
      </c>
      <c r="L48" s="39">
        <f>J48*(1+(J21+L21)/2*((L7/J7)^(1/(L$4-J$4))-1))^(L$4-J$4)</f>
        <v>39.516619077838939</v>
      </c>
      <c r="M48" s="39">
        <f>L48*(1+(L21+M21)/2*((M7/L7)^(1/(M$4-L$4))-1))^(M$4-L$4)</f>
        <v>52.102484960279753</v>
      </c>
      <c r="N48" s="39">
        <f>M48*(1+(M21+N21)/2*((N7/M7)^(1/(N$4-M$4))-1))^(N$4-M$4)</f>
        <v>67.828900039163884</v>
      </c>
      <c r="P48" s="39">
        <f>$G48</f>
        <v>32.175953204871995</v>
      </c>
      <c r="Q48" s="39">
        <f t="shared" si="70"/>
        <v>33.17552086042307</v>
      </c>
      <c r="R48" s="39">
        <f>P48*(1+(P21+R21)/2*((R7/P7)^(1/(R$4-P$4))-1))^(R$4-P$4)</f>
        <v>31.360617765144742</v>
      </c>
      <c r="S48" s="39">
        <f>Q48*(1+(Q21+S21)/2*((S7/Q7)^(1/(S$4-Q$4))-1))^(S$4-Q$4)</f>
        <v>32.585228265050127</v>
      </c>
      <c r="T48" s="268">
        <f>R48*(1+(R21+T21)/2*((T7/R7)^(1/(T$4-R$4))-1))^(T$4-R$4)</f>
        <v>38.804876823905758</v>
      </c>
      <c r="U48" s="268">
        <f>T48*(1+(T21+U21)/2*((U7/T7)^(1/(U$4-T$4))-1))^(U$4-T$4)</f>
        <v>51.164055991746217</v>
      </c>
      <c r="V48" s="268">
        <f>U48*(1+(U21+V21)/2*((V7/U7)^(1/(V$4-U$4))-1))^(V$4-U$4)</f>
        <v>66.607219254666887</v>
      </c>
      <c r="W48" s="3"/>
      <c r="X48" s="39">
        <f>P48</f>
        <v>32.175953204871995</v>
      </c>
      <c r="Y48" s="39">
        <f>Q48</f>
        <v>33.17552086042307</v>
      </c>
      <c r="Z48" s="39">
        <f>R48</f>
        <v>31.360617765144742</v>
      </c>
      <c r="AA48" s="39">
        <f>S48</f>
        <v>32.585228265050127</v>
      </c>
      <c r="AB48" s="268">
        <f>Z48*(1+(Z21+AB21)/2*((AB7/Z7)^(1/(AB$4-Z$4))-1))^(AB$4-Z$4)</f>
        <v>38.804876823905758</v>
      </c>
      <c r="AC48" s="268">
        <f>AB48*(1+(AB21+AC21)/2*((AC7/AB7)^(1/(AC$4-AB$4))-1))^(AC$4-AB$4)</f>
        <v>51.164055991746217</v>
      </c>
      <c r="AD48" s="268">
        <f>AC48*(1+(AC21+AD21)/2*((AD7/AC7)^(1/(AD$4-AC$4))-1))^(AD$4-AC$4)</f>
        <v>66.607219254666887</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2.429206057537368</v>
      </c>
      <c r="L51" s="6">
        <f t="shared" si="77"/>
        <v>2.9460212153445346</v>
      </c>
      <c r="M51" s="6">
        <f t="shared" si="77"/>
        <v>3.884315754918271</v>
      </c>
      <c r="N51" s="6">
        <f t="shared" si="77"/>
        <v>5.0567427880216433</v>
      </c>
      <c r="P51" s="6">
        <f t="shared" ref="P51:V51" si="78">P28*P$60</f>
        <v>2.3987639372378653</v>
      </c>
      <c r="Q51" s="6">
        <f t="shared" si="78"/>
        <v>2.4286226095077832</v>
      </c>
      <c r="R51" s="6">
        <f t="shared" si="78"/>
        <v>2.3379794987127132</v>
      </c>
      <c r="S51" s="6">
        <f t="shared" si="78"/>
        <v>2.3854100869560129</v>
      </c>
      <c r="T51" s="267">
        <f t="shared" si="78"/>
        <v>2.8929597989360598</v>
      </c>
      <c r="U51" s="267">
        <f t="shared" si="78"/>
        <v>3.8143545154471505</v>
      </c>
      <c r="V51" s="267">
        <f t="shared" si="78"/>
        <v>4.9656647152134026</v>
      </c>
      <c r="W51" s="6"/>
      <c r="X51" s="6">
        <f>P51</f>
        <v>2.3987639372378653</v>
      </c>
      <c r="Y51" s="6">
        <f t="shared" ref="Y51:AA51" si="79">Q51</f>
        <v>2.4286226095077832</v>
      </c>
      <c r="Z51" s="6">
        <f t="shared" si="79"/>
        <v>2.3379794987127132</v>
      </c>
      <c r="AA51" s="6">
        <f t="shared" si="79"/>
        <v>2.3854100869560129</v>
      </c>
      <c r="AB51" s="267">
        <f t="shared" ref="AB51:AD59" si="80">AB28*AB$60</f>
        <v>2.7483118089892566</v>
      </c>
      <c r="AC51" s="267">
        <f t="shared" si="80"/>
        <v>3.4424549501910531</v>
      </c>
      <c r="AD51" s="267">
        <f t="shared" si="80"/>
        <v>4.2574367852060906</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16.25668254173458</v>
      </c>
      <c r="L52" s="6">
        <f t="shared" si="77"/>
        <v>19.715302252960264</v>
      </c>
      <c r="M52" s="6">
        <f t="shared" si="77"/>
        <v>25.994537566557618</v>
      </c>
      <c r="N52" s="6">
        <f t="shared" si="77"/>
        <v>33.840629511442401</v>
      </c>
      <c r="P52" s="6">
        <f t="shared" ref="P52:P59" si="85">P29*P$60</f>
        <v>16.052958413816011</v>
      </c>
      <c r="Q52" s="6">
        <f t="shared" ref="Q52:V59" si="86">Q29*Q$60</f>
        <v>16.252778002896829</v>
      </c>
      <c r="R52" s="6">
        <f t="shared" si="86"/>
        <v>15.646178051353582</v>
      </c>
      <c r="S52" s="6">
        <f t="shared" si="86"/>
        <v>15.963592053120369</v>
      </c>
      <c r="T52" s="267">
        <f t="shared" si="86"/>
        <v>19.360205739393262</v>
      </c>
      <c r="U52" s="267">
        <f t="shared" si="86"/>
        <v>25.526344406582851</v>
      </c>
      <c r="V52" s="267">
        <f t="shared" si="86"/>
        <v>33.231118716109727</v>
      </c>
      <c r="W52" s="6"/>
      <c r="X52" s="6">
        <f t="shared" ref="X52:X59" si="87">P52</f>
        <v>16.052958413816011</v>
      </c>
      <c r="Y52" s="6">
        <f t="shared" ref="Y52:Y60" si="88">Q52</f>
        <v>16.252778002896829</v>
      </c>
      <c r="Z52" s="6">
        <f t="shared" ref="Z52:Z60" si="89">R52</f>
        <v>15.646178051353582</v>
      </c>
      <c r="AA52" s="6">
        <f t="shared" ref="AA52:AA60" si="90">S52</f>
        <v>15.963592053120369</v>
      </c>
      <c r="AB52" s="267">
        <f t="shared" si="80"/>
        <v>18.392195452423596</v>
      </c>
      <c r="AC52" s="267">
        <f t="shared" si="80"/>
        <v>23.037525826941017</v>
      </c>
      <c r="AD52" s="267">
        <f t="shared" si="80"/>
        <v>28.491530409224573</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5.4220167602649116</v>
      </c>
      <c r="L53" s="6">
        <f t="shared" si="77"/>
        <v>6.575554328185417</v>
      </c>
      <c r="M53" s="6">
        <f t="shared" si="77"/>
        <v>8.6698388800654254</v>
      </c>
      <c r="N53" s="6">
        <f t="shared" si="77"/>
        <v>11.286709937154152</v>
      </c>
      <c r="P53" s="6">
        <f t="shared" si="85"/>
        <v>5.3540695863437202</v>
      </c>
      <c r="Q53" s="6">
        <f t="shared" si="86"/>
        <v>5.4207144973361112</v>
      </c>
      <c r="R53" s="6">
        <f t="shared" si="86"/>
        <v>5.2183979979150399</v>
      </c>
      <c r="S53" s="6">
        <f t="shared" si="86"/>
        <v>5.3242636339760274</v>
      </c>
      <c r="T53" s="267">
        <f t="shared" si="86"/>
        <v>6.4571206168098554</v>
      </c>
      <c r="U53" s="267">
        <f t="shared" si="86"/>
        <v>8.5136845629772022</v>
      </c>
      <c r="V53" s="267">
        <f t="shared" si="86"/>
        <v>11.083422597355762</v>
      </c>
      <c r="W53" s="6"/>
      <c r="X53" s="6">
        <f t="shared" si="87"/>
        <v>5.3540695863437202</v>
      </c>
      <c r="Y53" s="6">
        <f t="shared" si="88"/>
        <v>5.4207144973361112</v>
      </c>
      <c r="Z53" s="6">
        <f t="shared" si="89"/>
        <v>5.2183979979150399</v>
      </c>
      <c r="AA53" s="6">
        <f t="shared" si="90"/>
        <v>5.3242636339760274</v>
      </c>
      <c r="AB53" s="267">
        <f t="shared" si="80"/>
        <v>6.1342645859693619</v>
      </c>
      <c r="AC53" s="267">
        <f t="shared" si="80"/>
        <v>7.683600318086925</v>
      </c>
      <c r="AD53" s="267">
        <f t="shared" si="80"/>
        <v>9.5026494494078939</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3.268510744738828</v>
      </c>
      <c r="L54" s="6">
        <f t="shared" si="77"/>
        <v>3.9638885168694791</v>
      </c>
      <c r="M54" s="6">
        <f t="shared" si="77"/>
        <v>5.2263692252518519</v>
      </c>
      <c r="N54" s="6">
        <f t="shared" si="77"/>
        <v>6.8038765524834739</v>
      </c>
      <c r="P54" s="6">
        <f t="shared" si="85"/>
        <v>3.2275506965029748</v>
      </c>
      <c r="Q54" s="6">
        <f t="shared" si="86"/>
        <v>3.2677257120538581</v>
      </c>
      <c r="R54" s="6">
        <f t="shared" si="86"/>
        <v>3.1457648842965851</v>
      </c>
      <c r="S54" s="6">
        <f t="shared" si="86"/>
        <v>3.2095830140190467</v>
      </c>
      <c r="T54" s="267">
        <f t="shared" si="86"/>
        <v>3.8924940754123476</v>
      </c>
      <c r="U54" s="267">
        <f t="shared" si="86"/>
        <v>5.132235974506373</v>
      </c>
      <c r="V54" s="267">
        <f t="shared" si="86"/>
        <v>6.6813304808317246</v>
      </c>
      <c r="W54" s="6"/>
      <c r="X54" s="6">
        <f t="shared" si="87"/>
        <v>3.2275506965029748</v>
      </c>
      <c r="Y54" s="6">
        <f t="shared" si="88"/>
        <v>3.2677257120538581</v>
      </c>
      <c r="Z54" s="6">
        <f t="shared" si="89"/>
        <v>3.1457648842965851</v>
      </c>
      <c r="AA54" s="6">
        <f t="shared" si="90"/>
        <v>3.2095830140190467</v>
      </c>
      <c r="AB54" s="267">
        <f t="shared" si="80"/>
        <v>3.6978693716417297</v>
      </c>
      <c r="AC54" s="267">
        <f t="shared" si="80"/>
        <v>4.6318429669920009</v>
      </c>
      <c r="AD54" s="267">
        <f t="shared" si="80"/>
        <v>5.7284057210030985</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107.37133722652804</v>
      </c>
      <c r="L55" s="6">
        <f t="shared" si="77"/>
        <v>130.21465857447055</v>
      </c>
      <c r="M55" s="6">
        <f t="shared" si="77"/>
        <v>171.68744311400596</v>
      </c>
      <c r="N55" s="6">
        <f t="shared" si="77"/>
        <v>223.50892526215159</v>
      </c>
      <c r="P55" s="6">
        <f t="shared" si="85"/>
        <v>106.02579012712634</v>
      </c>
      <c r="Q55" s="6">
        <f t="shared" si="86"/>
        <v>107.34554872046687</v>
      </c>
      <c r="R55" s="6">
        <f t="shared" si="86"/>
        <v>103.33910719763226</v>
      </c>
      <c r="S55" s="6">
        <f t="shared" si="86"/>
        <v>105.43554758370915</v>
      </c>
      <c r="T55" s="267">
        <f t="shared" si="86"/>
        <v>127.8693345879631</v>
      </c>
      <c r="U55" s="267">
        <f t="shared" si="86"/>
        <v>168.59514396024264</v>
      </c>
      <c r="V55" s="267">
        <f t="shared" si="86"/>
        <v>219.48325834143364</v>
      </c>
      <c r="W55" s="6"/>
      <c r="X55" s="6">
        <f t="shared" si="87"/>
        <v>106.02579012712634</v>
      </c>
      <c r="Y55" s="6">
        <f t="shared" si="88"/>
        <v>107.34554872046687</v>
      </c>
      <c r="Z55" s="6">
        <f t="shared" si="89"/>
        <v>103.33910719763226</v>
      </c>
      <c r="AA55" s="6">
        <f t="shared" si="90"/>
        <v>105.43554758370915</v>
      </c>
      <c r="AB55" s="267">
        <f t="shared" si="80"/>
        <v>121.47586785856495</v>
      </c>
      <c r="AC55" s="267">
        <f t="shared" si="80"/>
        <v>152.15711742411898</v>
      </c>
      <c r="AD55" s="267">
        <f t="shared" si="80"/>
        <v>188.17945862048668</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37.727876949132785</v>
      </c>
      <c r="L56" s="6">
        <f t="shared" si="77"/>
        <v>45.754507139147243</v>
      </c>
      <c r="M56" s="6">
        <f t="shared" si="77"/>
        <v>60.327112382429107</v>
      </c>
      <c r="N56" s="6">
        <f t="shared" si="77"/>
        <v>78.536017592225392</v>
      </c>
      <c r="P56" s="6">
        <f t="shared" si="85"/>
        <v>37.255081911772038</v>
      </c>
      <c r="Q56" s="6">
        <f t="shared" si="86"/>
        <v>37.718815447166712</v>
      </c>
      <c r="R56" s="6">
        <f t="shared" si="86"/>
        <v>36.311041858033704</v>
      </c>
      <c r="S56" s="6">
        <f t="shared" si="86"/>
        <v>37.047683935520652</v>
      </c>
      <c r="T56" s="267">
        <f t="shared" si="86"/>
        <v>44.930412952985414</v>
      </c>
      <c r="U56" s="267">
        <f t="shared" si="86"/>
        <v>59.240547895326259</v>
      </c>
      <c r="V56" s="267">
        <f t="shared" si="86"/>
        <v>77.121488629969747</v>
      </c>
      <c r="W56" s="6"/>
      <c r="X56" s="6">
        <f t="shared" si="87"/>
        <v>37.255081911772038</v>
      </c>
      <c r="Y56" s="6">
        <f t="shared" si="88"/>
        <v>37.718815447166712</v>
      </c>
      <c r="Z56" s="6">
        <f t="shared" si="89"/>
        <v>36.311041858033704</v>
      </c>
      <c r="AA56" s="6">
        <f t="shared" si="90"/>
        <v>37.047683935520652</v>
      </c>
      <c r="AB56" s="267">
        <f t="shared" si="80"/>
        <v>42.683892305336144</v>
      </c>
      <c r="AC56" s="267">
        <f t="shared" si="80"/>
        <v>53.464594475531946</v>
      </c>
      <c r="AD56" s="267">
        <f t="shared" si="80"/>
        <v>66.122036314120308</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1.3885098934614435</v>
      </c>
      <c r="L57" s="6">
        <f t="shared" si="77"/>
        <v>1.6839162701578552</v>
      </c>
      <c r="M57" s="6">
        <f t="shared" si="77"/>
        <v>2.2202360472045748</v>
      </c>
      <c r="N57" s="6">
        <f t="shared" si="77"/>
        <v>2.8903836165202907</v>
      </c>
      <c r="P57" s="6">
        <f t="shared" si="85"/>
        <v>1.3711094818814338</v>
      </c>
      <c r="Q57" s="6">
        <f t="shared" si="86"/>
        <v>1.3881764004014847</v>
      </c>
      <c r="R57" s="6">
        <f t="shared" si="86"/>
        <v>1.3363657045889328</v>
      </c>
      <c r="S57" s="6">
        <f t="shared" si="86"/>
        <v>1.3634765545821534</v>
      </c>
      <c r="T57" s="267">
        <f t="shared" si="86"/>
        <v>1.6535868950866703</v>
      </c>
      <c r="U57" s="267">
        <f t="shared" si="86"/>
        <v>2.1802469022479078</v>
      </c>
      <c r="V57" s="267">
        <f t="shared" si="86"/>
        <v>2.838324300770088</v>
      </c>
      <c r="W57" s="6"/>
      <c r="X57" s="6">
        <f t="shared" si="87"/>
        <v>1.3711094818814338</v>
      </c>
      <c r="Y57" s="6">
        <f t="shared" si="88"/>
        <v>1.3881764004014847</v>
      </c>
      <c r="Z57" s="6">
        <f t="shared" si="89"/>
        <v>1.3363657045889328</v>
      </c>
      <c r="AA57" s="6">
        <f t="shared" si="90"/>
        <v>1.3634765545821534</v>
      </c>
      <c r="AB57" s="267">
        <f t="shared" si="80"/>
        <v>1.5709075503323366</v>
      </c>
      <c r="AC57" s="267">
        <f t="shared" si="80"/>
        <v>1.9676728292787367</v>
      </c>
      <c r="AD57" s="267">
        <f t="shared" si="80"/>
        <v>2.4335082973727538</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1.2348227316583724</v>
      </c>
      <c r="L58" s="6">
        <f t="shared" si="77"/>
        <v>1.4975320654119921</v>
      </c>
      <c r="M58" s="6">
        <f t="shared" si="77"/>
        <v>1.9744893094718665</v>
      </c>
      <c r="N58" s="6">
        <f t="shared" si="77"/>
        <v>2.5704616219872105</v>
      </c>
      <c r="P58" s="6">
        <f t="shared" si="85"/>
        <v>1.219348283935394</v>
      </c>
      <c r="Q58" s="6">
        <f t="shared" si="86"/>
        <v>1.2345261512643642</v>
      </c>
      <c r="R58" s="6">
        <f t="shared" si="86"/>
        <v>1.1884501202373998</v>
      </c>
      <c r="S58" s="6">
        <f t="shared" si="86"/>
        <v>1.2125602068877392</v>
      </c>
      <c r="T58" s="267">
        <f t="shared" si="86"/>
        <v>1.470559696002705</v>
      </c>
      <c r="U58" s="267">
        <f t="shared" si="86"/>
        <v>1.93892636141899</v>
      </c>
      <c r="V58" s="267">
        <f t="shared" si="86"/>
        <v>2.5241644895104112</v>
      </c>
      <c r="W58" s="6"/>
      <c r="X58" s="6">
        <f t="shared" si="87"/>
        <v>1.219348283935394</v>
      </c>
      <c r="Y58" s="6">
        <f t="shared" si="88"/>
        <v>1.2345261512643642</v>
      </c>
      <c r="Z58" s="6">
        <f t="shared" si="89"/>
        <v>1.1884501202373998</v>
      </c>
      <c r="AA58" s="6">
        <f t="shared" si="90"/>
        <v>1.2125602068877392</v>
      </c>
      <c r="AB58" s="267">
        <f t="shared" si="80"/>
        <v>1.3970317112025696</v>
      </c>
      <c r="AC58" s="267">
        <f t="shared" si="80"/>
        <v>1.7498810411806383</v>
      </c>
      <c r="AD58" s="267">
        <f t="shared" si="80"/>
        <v>2.1641555291939882</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23.477628435135038</v>
      </c>
      <c r="L59" s="6">
        <f t="shared" si="77"/>
        <v>28.472509049315168</v>
      </c>
      <c r="M59" s="6">
        <f t="shared" si="77"/>
        <v>37.540875437780514</v>
      </c>
      <c r="N59" s="6">
        <f t="shared" si="77"/>
        <v>48.872069909777387</v>
      </c>
      <c r="P59" s="6">
        <f t="shared" si="85"/>
        <v>23.183413464382845</v>
      </c>
      <c r="Q59" s="6">
        <f t="shared" si="86"/>
        <v>23.471989565592747</v>
      </c>
      <c r="R59" s="6">
        <f t="shared" si="86"/>
        <v>22.595948083295109</v>
      </c>
      <c r="S59" s="6">
        <f t="shared" si="86"/>
        <v>23.054352064209336</v>
      </c>
      <c r="T59" s="267">
        <f t="shared" si="86"/>
        <v>27.959684616486669</v>
      </c>
      <c r="U59" s="267">
        <f t="shared" si="86"/>
        <v>36.864718723915914</v>
      </c>
      <c r="V59" s="267">
        <f t="shared" si="86"/>
        <v>47.991824635670113</v>
      </c>
      <c r="W59" s="6"/>
      <c r="X59" s="6">
        <f t="shared" si="87"/>
        <v>23.183413464382845</v>
      </c>
      <c r="Y59" s="6">
        <f t="shared" si="88"/>
        <v>23.471989565592747</v>
      </c>
      <c r="Z59" s="6">
        <f t="shared" si="89"/>
        <v>22.595948083295109</v>
      </c>
      <c r="AA59" s="6">
        <f t="shared" si="90"/>
        <v>23.054352064209336</v>
      </c>
      <c r="AB59" s="267">
        <f t="shared" si="80"/>
        <v>38.386018334616146</v>
      </c>
      <c r="AC59" s="267">
        <f t="shared" si="80"/>
        <v>63.671513470343925</v>
      </c>
      <c r="AD59" s="267">
        <f t="shared" si="80"/>
        <v>99.04141578084915</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198.57659134019136</v>
      </c>
      <c r="L60" s="39">
        <f>J60*(1+(J22+L22)/2*((L7/J7)^(1/(L$4-J$4))-1))^(L$4-J$4)</f>
        <v>240.8238894118625</v>
      </c>
      <c r="M60" s="39">
        <f>L60*(1+(L22+M22)/2*((M7/L7)^(1/(M$4-L$4))-1))^(M$4-L$4)</f>
        <v>317.52521771768517</v>
      </c>
      <c r="N60" s="39">
        <f>M60*(1+(M22+N22)/2*((N7/M7)^(1/(N$4-M$4))-1))^(N$4-M$4)</f>
        <v>413.36581679176351</v>
      </c>
      <c r="P60" s="66">
        <f>$G60</f>
        <v>196.08808590299861</v>
      </c>
      <c r="Q60" s="39">
        <f>P60*(1+(P22+Q22)/2*((Q7/P7)^(1/(Q$4-P$4))-1))^(Q$4-P$4)</f>
        <v>198.52889710668674</v>
      </c>
      <c r="R60" s="39">
        <f>P60*(1+(P22+R22)/2*((R7/P7)^(1/(R$4-P$4))-1))^(R$4-P$4)</f>
        <v>191.11923339606531</v>
      </c>
      <c r="S60" s="39">
        <f>Q60*(1+(Q22+S22)/2*((S7/Q7)^(1/(S$4-Q$4))-1))^(S$4-Q$4)</f>
        <v>194.99646913298048</v>
      </c>
      <c r="T60" s="268">
        <f>R60*(1+(R22+T22)/2*((T7/R7)^(1/(T$4-R$4))-1))^(T$4-R$4)</f>
        <v>236.48635897907607</v>
      </c>
      <c r="U60" s="268">
        <f>T60*(1+(T22+U22)/2*((U7/T7)^(1/(U$4-T$4))-1))^(U$4-T$4)</f>
        <v>311.80620330266527</v>
      </c>
      <c r="V60" s="268">
        <f>U60*(1+(U22+V22)/2*((V7/U7)^(1/(V$4-U$4))-1))^(V$4-U$4)</f>
        <v>405.9205969068646</v>
      </c>
      <c r="X60" s="66">
        <f>P60</f>
        <v>196.08808590299861</v>
      </c>
      <c r="Y60" s="66">
        <f t="shared" si="88"/>
        <v>198.52889710668674</v>
      </c>
      <c r="Z60" s="66">
        <f t="shared" si="89"/>
        <v>191.11923339606531</v>
      </c>
      <c r="AA60" s="66">
        <f t="shared" si="90"/>
        <v>194.99646913298048</v>
      </c>
      <c r="AB60" s="268">
        <f>Z60*(1+(Z22+AB22)/2*((AB7/Z7)^(1/(AB$4-Z$4))-1))^(AB$4-Z$4)</f>
        <v>236.48635897907607</v>
      </c>
      <c r="AC60" s="268">
        <f>AB60*(1+(AB22+AC22)/2*((AC7/AB7)^(1/(AC$4-AB$4))-1))^(AC$4-AB$4)</f>
        <v>311.80620330266527</v>
      </c>
      <c r="AD60" s="268">
        <f>AC60*(1+(AC22+AD22)/2*((AD7/AC7)^(1/(AD$4-AC$4))-1))^(AD$4-AC$4)</f>
        <v>405.9205969068646</v>
      </c>
    </row>
    <row r="61" spans="1:45">
      <c r="A61" t="s">
        <v>16</v>
      </c>
      <c r="B61" s="3"/>
      <c r="C61" s="1"/>
      <c r="D61" s="2"/>
      <c r="E61" s="2"/>
      <c r="F61" s="39"/>
      <c r="G61" s="6"/>
      <c r="H61" s="6"/>
      <c r="J61" s="6"/>
      <c r="L61" s="6"/>
      <c r="M61" s="6"/>
      <c r="N61" s="6"/>
    </row>
    <row r="62" spans="1:45" ht="1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18.82521396519218</v>
      </c>
      <c r="L76" s="207">
        <f t="shared" si="130"/>
        <v>22.25485356402822</v>
      </c>
      <c r="M76" s="207">
        <f t="shared" si="130"/>
        <v>29.342924576340565</v>
      </c>
      <c r="N76" s="207">
        <f t="shared" si="130"/>
        <v>38.199680868630928</v>
      </c>
      <c r="O76" s="5"/>
      <c r="P76" s="207">
        <f>P43</f>
        <v>18.931145021834784</v>
      </c>
      <c r="Q76" s="207">
        <f t="shared" ref="Q76:V76" si="131">Q43</f>
        <v>19.166790908504293</v>
      </c>
      <c r="R76" s="207">
        <f t="shared" si="131"/>
        <v>17.985521747895376</v>
      </c>
      <c r="S76" s="207">
        <f t="shared" si="131"/>
        <v>18.82521396519218</v>
      </c>
      <c r="T76" s="207">
        <f t="shared" si="131"/>
        <v>22.25485356402822</v>
      </c>
      <c r="U76" s="207">
        <f t="shared" si="131"/>
        <v>29.342924576340565</v>
      </c>
      <c r="V76" s="207">
        <f t="shared" si="131"/>
        <v>38.199680868630928</v>
      </c>
      <c r="W76" s="5"/>
      <c r="X76" s="207">
        <f>X43</f>
        <v>18.931145021834784</v>
      </c>
      <c r="Y76" s="207">
        <f>Y43</f>
        <v>19.166790908504293</v>
      </c>
      <c r="Z76" s="207">
        <f t="shared" ref="Z76:AD76" si="132">Z43</f>
        <v>17.985521747895376</v>
      </c>
      <c r="AA76" s="207">
        <f t="shared" si="132"/>
        <v>18.82521396519218</v>
      </c>
      <c r="AB76" s="207">
        <f t="shared" si="132"/>
        <v>22.25485356402822</v>
      </c>
      <c r="AC76" s="207">
        <f t="shared" si="132"/>
        <v>29.342924576340565</v>
      </c>
      <c r="AD76" s="207">
        <f t="shared" si="132"/>
        <v>38.199680868630928</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5.3888356203720313</v>
      </c>
      <c r="L77" s="207">
        <f t="shared" si="130"/>
        <v>6.535313879348057</v>
      </c>
      <c r="M77" s="207">
        <f t="shared" si="130"/>
        <v>8.6167820288147237</v>
      </c>
      <c r="N77" s="207">
        <f t="shared" si="130"/>
        <v>11.217638608548231</v>
      </c>
      <c r="O77" s="5"/>
      <c r="P77" s="207">
        <f>P46</f>
        <v>5.725786025053389</v>
      </c>
      <c r="Q77" s="207">
        <f t="shared" ref="Q77:V77" si="135">Q46</f>
        <v>5.9036614240138503</v>
      </c>
      <c r="R77" s="207">
        <f t="shared" si="135"/>
        <v>5.5806951792035084</v>
      </c>
      <c r="S77" s="207">
        <f t="shared" si="135"/>
        <v>5.7986174779415043</v>
      </c>
      <c r="T77" s="207">
        <f t="shared" si="135"/>
        <v>6.9054184660050586</v>
      </c>
      <c r="U77" s="207">
        <f t="shared" si="135"/>
        <v>9.104763265823971</v>
      </c>
      <c r="V77" s="207">
        <f t="shared" si="135"/>
        <v>11.852910238515991</v>
      </c>
      <c r="W77" s="5"/>
      <c r="X77" s="207">
        <f>X46</f>
        <v>5.725786025053389</v>
      </c>
      <c r="Y77" s="207">
        <f>Y46</f>
        <v>5.9036614240138503</v>
      </c>
      <c r="Z77" s="207">
        <f t="shared" ref="Z77:AD77" si="136">Z46</f>
        <v>5.5806951792035084</v>
      </c>
      <c r="AA77" s="207">
        <f t="shared" si="136"/>
        <v>5.7986174779415043</v>
      </c>
      <c r="AB77" s="207">
        <f t="shared" si="136"/>
        <v>6.5601475427048062</v>
      </c>
      <c r="AC77" s="207">
        <f t="shared" si="136"/>
        <v>8.2170488474061329</v>
      </c>
      <c r="AD77" s="207">
        <f t="shared" si="136"/>
        <v>10.162388915747647</v>
      </c>
      <c r="AI77" t="s">
        <v>592</v>
      </c>
      <c r="AJ77" s="3">
        <f>SUM(P78:P85)</f>
        <v>172.90467243861579</v>
      </c>
      <c r="AK77" s="3">
        <f>SUM(R78:R85)</f>
        <v>168.52328531277024</v>
      </c>
      <c r="AL77" s="3">
        <f>SUM(T78:T85)</f>
        <v>208.52667436258943</v>
      </c>
      <c r="AM77" s="3">
        <f>SUM(U78:U85)</f>
        <v>274.94148457874934</v>
      </c>
      <c r="AN77" s="3">
        <f>SUM(V78:V85)</f>
        <v>357.92877227119448</v>
      </c>
      <c r="AO77" s="3"/>
      <c r="AP77" s="3">
        <f>SUM(G78:G85)</f>
        <v>181.50313258938655</v>
      </c>
      <c r="AQ77" s="3">
        <f>SUM(J78:J85)</f>
        <v>194.71059781939132</v>
      </c>
      <c r="AR77" s="3">
        <f>SUM(L78:L85)</f>
        <v>240.93022724470111</v>
      </c>
      <c r="AS77" s="3">
        <f>SUM(M78:M85)</f>
        <v>317.66542367319136</v>
      </c>
      <c r="AT77" s="3">
        <f>SUM(N78:N85)</f>
        <v>413.54834197742741</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2.4945142149162973</v>
      </c>
      <c r="L78" s="207">
        <f t="shared" si="130"/>
        <v>3.0252237253894969</v>
      </c>
      <c r="M78" s="207">
        <f t="shared" si="130"/>
        <v>3.9887439090654029</v>
      </c>
      <c r="N78" s="207">
        <f t="shared" si="130"/>
        <v>5.1926911374011429</v>
      </c>
      <c r="O78" s="5"/>
      <c r="P78" s="207">
        <f>P51</f>
        <v>2.3987639372378653</v>
      </c>
      <c r="Q78" s="207">
        <f t="shared" ref="Q78:V78" si="138">Q51</f>
        <v>2.4286226095077832</v>
      </c>
      <c r="R78" s="207">
        <f t="shared" si="138"/>
        <v>2.3379794987127132</v>
      </c>
      <c r="S78" s="207">
        <f t="shared" si="138"/>
        <v>2.3854100869560129</v>
      </c>
      <c r="T78" s="207">
        <f t="shared" si="138"/>
        <v>2.8929597989360598</v>
      </c>
      <c r="U78" s="207">
        <f t="shared" si="138"/>
        <v>3.8143545154471505</v>
      </c>
      <c r="V78" s="207">
        <f t="shared" si="138"/>
        <v>4.9656647152134026</v>
      </c>
      <c r="W78" s="5"/>
      <c r="X78" s="207">
        <f>X51</f>
        <v>2.3987639372378653</v>
      </c>
      <c r="Y78" s="207">
        <f>Y51</f>
        <v>2.4286226095077832</v>
      </c>
      <c r="Z78" s="207">
        <f t="shared" ref="Z78:AD78" si="139">Z51</f>
        <v>2.3379794987127132</v>
      </c>
      <c r="AA78" s="207">
        <f t="shared" si="139"/>
        <v>2.3854100869560129</v>
      </c>
      <c r="AB78" s="207">
        <f t="shared" si="139"/>
        <v>2.7483118089892566</v>
      </c>
      <c r="AC78" s="207">
        <f t="shared" si="139"/>
        <v>3.4424549501910531</v>
      </c>
      <c r="AD78" s="207">
        <f t="shared" si="139"/>
        <v>4.2574367852060906</v>
      </c>
      <c r="AI78" t="s">
        <v>625</v>
      </c>
      <c r="AJ78" s="3">
        <f>P86</f>
        <v>23.183413464382845</v>
      </c>
      <c r="AK78" s="3">
        <f>R86</f>
        <v>22.595948083295109</v>
      </c>
      <c r="AL78" s="3">
        <f>T86</f>
        <v>27.959684616486669</v>
      </c>
      <c r="AM78" s="3">
        <f>U86</f>
        <v>36.864718723915914</v>
      </c>
      <c r="AN78" s="3">
        <f>V86</f>
        <v>47.991824635670113</v>
      </c>
      <c r="AO78" s="3"/>
      <c r="AP78" s="3">
        <f>H86</f>
        <v>23.609739017898917</v>
      </c>
      <c r="AQ78" s="3">
        <f>J86</f>
        <v>23.010393182336216</v>
      </c>
      <c r="AR78" s="3">
        <f>L86</f>
        <v>28.472509049315168</v>
      </c>
      <c r="AS78" s="3">
        <f>M86</f>
        <v>37.540875437780514</v>
      </c>
      <c r="AT78" s="3">
        <f>N86</f>
        <v>48.872069909777387</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16.427742419944426</v>
      </c>
      <c r="L79" s="207">
        <f t="shared" si="130"/>
        <v>19.922755230749779</v>
      </c>
      <c r="M79" s="207">
        <f t="shared" si="130"/>
        <v>26.268063387021975</v>
      </c>
      <c r="N79" s="207">
        <f t="shared" si="130"/>
        <v>34.196715320949394</v>
      </c>
      <c r="O79" s="5"/>
      <c r="P79" s="207">
        <f t="shared" ref="P79:P85" si="141">P52</f>
        <v>16.052958413816011</v>
      </c>
      <c r="Q79" s="207">
        <f t="shared" ref="Q79:V79" si="142">Q52</f>
        <v>16.252778002896829</v>
      </c>
      <c r="R79" s="207">
        <f t="shared" si="142"/>
        <v>15.646178051353582</v>
      </c>
      <c r="S79" s="207">
        <f t="shared" si="142"/>
        <v>15.963592053120369</v>
      </c>
      <c r="T79" s="207">
        <f t="shared" si="142"/>
        <v>19.360205739393262</v>
      </c>
      <c r="U79" s="207">
        <f t="shared" si="142"/>
        <v>25.526344406582851</v>
      </c>
      <c r="V79" s="207">
        <f t="shared" si="142"/>
        <v>33.231118716109727</v>
      </c>
      <c r="W79" s="5"/>
      <c r="X79" s="207">
        <f t="shared" ref="X79:X85" si="143">X52</f>
        <v>16.052958413816011</v>
      </c>
      <c r="Y79" s="207">
        <f t="shared" ref="Y79:AD79" si="144">Y52</f>
        <v>16.252778002896829</v>
      </c>
      <c r="Z79" s="207">
        <f t="shared" si="144"/>
        <v>15.646178051353582</v>
      </c>
      <c r="AA79" s="207">
        <f t="shared" si="144"/>
        <v>15.963592053120369</v>
      </c>
      <c r="AB79" s="207">
        <f t="shared" si="144"/>
        <v>18.392195452423596</v>
      </c>
      <c r="AC79" s="207">
        <f t="shared" si="144"/>
        <v>23.037525826941017</v>
      </c>
      <c r="AD79" s="207">
        <f t="shared" si="144"/>
        <v>28.491530409224573</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4.7124819330167806</v>
      </c>
      <c r="L80" s="207">
        <f t="shared" si="130"/>
        <v>5.715065508139463</v>
      </c>
      <c r="M80" s="207">
        <f t="shared" si="130"/>
        <v>7.5352882314732224</v>
      </c>
      <c r="N80" s="207">
        <f t="shared" si="130"/>
        <v>9.8097108536863313</v>
      </c>
      <c r="O80" s="5"/>
      <c r="P80" s="207">
        <f t="shared" si="141"/>
        <v>5.3540695863437202</v>
      </c>
      <c r="Q80" s="207">
        <f t="shared" ref="Q80:V80" si="146">Q53</f>
        <v>5.4207144973361112</v>
      </c>
      <c r="R80" s="207">
        <f t="shared" si="146"/>
        <v>5.2183979979150399</v>
      </c>
      <c r="S80" s="207">
        <f t="shared" si="146"/>
        <v>5.3242636339760274</v>
      </c>
      <c r="T80" s="207">
        <f t="shared" si="146"/>
        <v>6.4571206168098554</v>
      </c>
      <c r="U80" s="207">
        <f t="shared" si="146"/>
        <v>8.5136845629772022</v>
      </c>
      <c r="V80" s="207">
        <f t="shared" si="146"/>
        <v>11.083422597355762</v>
      </c>
      <c r="W80" s="5"/>
      <c r="X80" s="207">
        <f t="shared" si="143"/>
        <v>5.3540695863437202</v>
      </c>
      <c r="Y80" s="207">
        <f t="shared" ref="Y80:AD80" si="147">Y53</f>
        <v>5.4207144973361112</v>
      </c>
      <c r="Z80" s="207">
        <f t="shared" si="147"/>
        <v>5.2183979979150399</v>
      </c>
      <c r="AA80" s="207">
        <f t="shared" si="147"/>
        <v>5.3242636339760274</v>
      </c>
      <c r="AB80" s="207">
        <f t="shared" si="147"/>
        <v>6.1342645859693619</v>
      </c>
      <c r="AC80" s="207">
        <f t="shared" si="147"/>
        <v>7.683600318086925</v>
      </c>
      <c r="AD80" s="207">
        <f t="shared" si="147"/>
        <v>9.5026494494078939</v>
      </c>
      <c r="AI80" s="3" t="s">
        <v>475</v>
      </c>
      <c r="AJ80" s="3">
        <f>SUM(AJ77:AJ78)</f>
        <v>196.08808590299864</v>
      </c>
      <c r="AK80" s="3">
        <f>SUM(AK77:AK78)</f>
        <v>191.11923339606534</v>
      </c>
      <c r="AL80" s="3">
        <f>SUM(AL77:AL78)</f>
        <v>236.4863589790761</v>
      </c>
      <c r="AM80" s="3">
        <f>SUM(AM77:AM78)</f>
        <v>311.80620330266527</v>
      </c>
      <c r="AN80" s="3">
        <f>SUM(AN77:AN78)</f>
        <v>405.9205969068646</v>
      </c>
      <c r="AO80" s="3"/>
      <c r="AP80" s="3">
        <f>SUM(AP77:AP78)</f>
        <v>205.11287160728546</v>
      </c>
      <c r="AQ80" s="3">
        <f>SUM(AQ77:AQ78)</f>
        <v>217.72099100172755</v>
      </c>
      <c r="AR80" s="3">
        <f>SUM(AR77:AR78)</f>
        <v>269.40273629401628</v>
      </c>
      <c r="AS80" s="3">
        <f>SUM(AS77:AS78)</f>
        <v>355.20629911097188</v>
      </c>
      <c r="AT80" s="3">
        <f>SUM(AT77:AT78)</f>
        <v>462.42041188720481</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3.2260239688816421</v>
      </c>
      <c r="L81" s="207">
        <f t="shared" si="130"/>
        <v>3.912362652005736</v>
      </c>
      <c r="M81" s="207">
        <f t="shared" si="130"/>
        <v>5.1584326036031101</v>
      </c>
      <c r="N81" s="207">
        <f t="shared" si="130"/>
        <v>6.7154342004090211</v>
      </c>
      <c r="O81" s="5"/>
      <c r="P81" s="207">
        <f t="shared" si="141"/>
        <v>3.2275506965029748</v>
      </c>
      <c r="Q81" s="207">
        <f t="shared" ref="Q81:V81" si="149">Q54</f>
        <v>3.2677257120538581</v>
      </c>
      <c r="R81" s="207">
        <f t="shared" si="149"/>
        <v>3.1457648842965851</v>
      </c>
      <c r="S81" s="207">
        <f t="shared" si="149"/>
        <v>3.2095830140190467</v>
      </c>
      <c r="T81" s="207">
        <f t="shared" si="149"/>
        <v>3.8924940754123476</v>
      </c>
      <c r="U81" s="207">
        <f t="shared" si="149"/>
        <v>5.132235974506373</v>
      </c>
      <c r="V81" s="207">
        <f t="shared" si="149"/>
        <v>6.6813304808317246</v>
      </c>
      <c r="W81" s="5"/>
      <c r="X81" s="207">
        <f t="shared" si="143"/>
        <v>3.2275506965029748</v>
      </c>
      <c r="Y81" s="207">
        <f t="shared" ref="Y81:AD81" si="150">Y54</f>
        <v>3.2677257120538581</v>
      </c>
      <c r="Z81" s="207">
        <f t="shared" si="150"/>
        <v>3.1457648842965851</v>
      </c>
      <c r="AA81" s="207">
        <f t="shared" si="150"/>
        <v>3.2095830140190467</v>
      </c>
      <c r="AB81" s="207">
        <f t="shared" si="150"/>
        <v>3.6978693716417297</v>
      </c>
      <c r="AC81" s="207">
        <f t="shared" si="150"/>
        <v>4.6318429669920009</v>
      </c>
      <c r="AD81" s="207">
        <f t="shared" si="150"/>
        <v>5.7284057210030985</v>
      </c>
      <c r="AE81" s="3"/>
      <c r="AF81" s="3"/>
      <c r="AG81" s="3"/>
      <c r="AH81" s="3"/>
      <c r="AI81" t="s">
        <v>474</v>
      </c>
      <c r="AJ81" s="170">
        <f>AJ78/AJ80</f>
        <v>0.11822958726748588</v>
      </c>
      <c r="AK81" s="170">
        <f>AK78/AK80</f>
        <v>0.11822958726748588</v>
      </c>
      <c r="AL81" s="170">
        <f>AL78/AL80</f>
        <v>0.11822958726748588</v>
      </c>
      <c r="AM81" s="170">
        <f>AM78/AM80</f>
        <v>0.11822958726748591</v>
      </c>
      <c r="AN81" s="170">
        <f>AN78/AN80</f>
        <v>0.11822958726748589</v>
      </c>
      <c r="AO81" s="170"/>
      <c r="AP81" s="170">
        <f>AP78/AP80</f>
        <v>0.11510608199714911</v>
      </c>
      <c r="AQ81" s="170">
        <f>AQ78/AQ80</f>
        <v>0.10568752730945284</v>
      </c>
      <c r="AR81" s="170">
        <f>AR78/AR80</f>
        <v>0.10568752730945284</v>
      </c>
      <c r="AS81" s="170">
        <f>AS78/AS80</f>
        <v>0.10568752730945284</v>
      </c>
      <c r="AT81" s="170">
        <f>AT78/AT80</f>
        <v>0.10568752730945284</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129.32336466086639</v>
      </c>
      <c r="L82" s="207">
        <f t="shared" si="130"/>
        <v>156.83699402465754</v>
      </c>
      <c r="M82" s="207">
        <f t="shared" si="130"/>
        <v>206.78887296225872</v>
      </c>
      <c r="N82" s="207">
        <f>N69*N98</f>
        <v>269.2052366420009</v>
      </c>
      <c r="O82" s="5"/>
      <c r="P82" s="207">
        <f>P55</f>
        <v>106.02579012712634</v>
      </c>
      <c r="Q82" s="207">
        <f t="shared" ref="Q82:V82" si="152">Q55</f>
        <v>107.34554872046687</v>
      </c>
      <c r="R82" s="207">
        <f t="shared" si="152"/>
        <v>103.33910719763226</v>
      </c>
      <c r="S82" s="207">
        <f t="shared" si="152"/>
        <v>105.43554758370915</v>
      </c>
      <c r="T82" s="207">
        <f t="shared" si="152"/>
        <v>127.8693345879631</v>
      </c>
      <c r="U82" s="207">
        <f t="shared" si="152"/>
        <v>168.59514396024264</v>
      </c>
      <c r="V82" s="207">
        <f t="shared" si="152"/>
        <v>219.48325834143364</v>
      </c>
      <c r="W82" s="5"/>
      <c r="X82" s="207">
        <f t="shared" si="143"/>
        <v>106.02579012712634</v>
      </c>
      <c r="Y82" s="207">
        <f t="shared" ref="Y82:AD82" si="153">Y55</f>
        <v>107.34554872046687</v>
      </c>
      <c r="Z82" s="207">
        <f t="shared" si="153"/>
        <v>103.33910719763226</v>
      </c>
      <c r="AA82" s="207">
        <f t="shared" si="153"/>
        <v>105.43554758370915</v>
      </c>
      <c r="AB82" s="207">
        <f t="shared" si="153"/>
        <v>121.47586785856495</v>
      </c>
      <c r="AC82" s="207">
        <f t="shared" si="153"/>
        <v>152.15711742411898</v>
      </c>
      <c r="AD82" s="207">
        <f t="shared" si="153"/>
        <v>188.17945862048668</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39.602911781345043</v>
      </c>
      <c r="L83" s="207">
        <f t="shared" si="130"/>
        <v>48.028456843029993</v>
      </c>
      <c r="M83" s="207">
        <f t="shared" si="130"/>
        <v>63.325304864777046</v>
      </c>
      <c r="N83" s="207">
        <f t="shared" si="130"/>
        <v>82.439173043225196</v>
      </c>
      <c r="O83" s="5"/>
      <c r="P83" s="207">
        <f>P56</f>
        <v>37.255081911772038</v>
      </c>
      <c r="Q83" s="207">
        <f t="shared" ref="Q83:V83" si="155">Q56</f>
        <v>37.718815447166712</v>
      </c>
      <c r="R83" s="207">
        <f t="shared" si="155"/>
        <v>36.311041858033704</v>
      </c>
      <c r="S83" s="207">
        <f t="shared" si="155"/>
        <v>37.047683935520652</v>
      </c>
      <c r="T83" s="207">
        <f t="shared" si="155"/>
        <v>44.930412952985414</v>
      </c>
      <c r="U83" s="207">
        <f t="shared" si="155"/>
        <v>59.240547895326259</v>
      </c>
      <c r="V83" s="207">
        <f t="shared" si="155"/>
        <v>77.121488629969747</v>
      </c>
      <c r="W83" s="5"/>
      <c r="X83" s="207">
        <f t="shared" si="143"/>
        <v>37.255081911772038</v>
      </c>
      <c r="Y83" s="207">
        <f t="shared" ref="Y83:AD83" si="156">Y56</f>
        <v>37.718815447166712</v>
      </c>
      <c r="Z83" s="207">
        <f t="shared" si="156"/>
        <v>36.311041858033704</v>
      </c>
      <c r="AA83" s="207">
        <f t="shared" si="156"/>
        <v>37.047683935520652</v>
      </c>
      <c r="AB83" s="207">
        <f t="shared" si="156"/>
        <v>42.683892305336144</v>
      </c>
      <c r="AC83" s="207">
        <f t="shared" si="156"/>
        <v>53.464594475531946</v>
      </c>
      <c r="AD83" s="207">
        <f t="shared" si="156"/>
        <v>66.122036314120308</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2.2365102778353094</v>
      </c>
      <c r="L84" s="207">
        <f t="shared" si="130"/>
        <v>2.7123292840453361</v>
      </c>
      <c r="M84" s="207">
        <f t="shared" si="130"/>
        <v>3.5761939919741437</v>
      </c>
      <c r="N84" s="207">
        <f t="shared" si="130"/>
        <v>4.6556187288801105</v>
      </c>
      <c r="O84" s="5"/>
      <c r="P84" s="207">
        <f t="shared" si="141"/>
        <v>1.3711094818814338</v>
      </c>
      <c r="Q84" s="207">
        <f t="shared" ref="Q84:V84" si="158">Q57</f>
        <v>1.3881764004014847</v>
      </c>
      <c r="R84" s="207">
        <f t="shared" si="158"/>
        <v>1.3363657045889328</v>
      </c>
      <c r="S84" s="207">
        <f t="shared" si="158"/>
        <v>1.3634765545821534</v>
      </c>
      <c r="T84" s="207">
        <f t="shared" si="158"/>
        <v>1.6535868950866703</v>
      </c>
      <c r="U84" s="207">
        <f t="shared" si="158"/>
        <v>2.1802469022479078</v>
      </c>
      <c r="V84" s="207">
        <f t="shared" si="158"/>
        <v>2.838324300770088</v>
      </c>
      <c r="W84" s="5"/>
      <c r="X84" s="207">
        <f t="shared" si="143"/>
        <v>1.3711094818814338</v>
      </c>
      <c r="Y84" s="207">
        <f t="shared" ref="Y84:AD84" si="159">Y57</f>
        <v>1.3881764004014847</v>
      </c>
      <c r="Z84" s="207">
        <f t="shared" si="159"/>
        <v>1.3363657045889328</v>
      </c>
      <c r="AA84" s="207">
        <f t="shared" si="159"/>
        <v>1.3634765545821534</v>
      </c>
      <c r="AB84" s="207">
        <f t="shared" si="159"/>
        <v>1.5709075503323366</v>
      </c>
      <c r="AC84" s="207">
        <f t="shared" si="159"/>
        <v>1.9676728292787367</v>
      </c>
      <c r="AD84" s="207">
        <f t="shared" si="159"/>
        <v>2.4335082973727538</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0.6407252631030963</v>
      </c>
      <c r="L85" s="207">
        <f t="shared" si="130"/>
        <v>0.777039976683779</v>
      </c>
      <c r="M85" s="207">
        <f t="shared" si="130"/>
        <v>1.0245237230177735</v>
      </c>
      <c r="N85" s="207">
        <f t="shared" si="130"/>
        <v>1.3337620508753458</v>
      </c>
      <c r="O85" s="5"/>
      <c r="P85" s="207">
        <f t="shared" si="141"/>
        <v>1.219348283935394</v>
      </c>
      <c r="Q85" s="207">
        <f t="shared" ref="Q85:V85" si="161">Q58</f>
        <v>1.2345261512643642</v>
      </c>
      <c r="R85" s="207">
        <f t="shared" si="161"/>
        <v>1.1884501202373998</v>
      </c>
      <c r="S85" s="207">
        <f t="shared" si="161"/>
        <v>1.2125602068877392</v>
      </c>
      <c r="T85" s="207">
        <f t="shared" si="161"/>
        <v>1.470559696002705</v>
      </c>
      <c r="U85" s="207">
        <f t="shared" si="161"/>
        <v>1.93892636141899</v>
      </c>
      <c r="V85" s="207">
        <f t="shared" si="161"/>
        <v>2.5241644895104112</v>
      </c>
      <c r="W85" s="5"/>
      <c r="X85" s="207">
        <f t="shared" si="143"/>
        <v>1.219348283935394</v>
      </c>
      <c r="Y85" s="207">
        <f t="shared" ref="Y85:AD85" si="162">Y58</f>
        <v>1.2345261512643642</v>
      </c>
      <c r="Z85" s="207">
        <f t="shared" si="162"/>
        <v>1.1884501202373998</v>
      </c>
      <c r="AA85" s="207">
        <f t="shared" si="162"/>
        <v>1.2125602068877392</v>
      </c>
      <c r="AB85" s="207">
        <f t="shared" si="162"/>
        <v>1.3970317112025696</v>
      </c>
      <c r="AC85" s="207">
        <f t="shared" si="162"/>
        <v>1.7498810411806383</v>
      </c>
      <c r="AD85" s="207">
        <f t="shared" si="162"/>
        <v>2.1641555291939882</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23.477628435135038</v>
      </c>
      <c r="L86" s="207">
        <f t="shared" si="164"/>
        <v>28.472509049315168</v>
      </c>
      <c r="M86" s="207">
        <f t="shared" si="164"/>
        <v>37.540875437780514</v>
      </c>
      <c r="N86" s="207">
        <f t="shared" si="164"/>
        <v>48.872069909777387</v>
      </c>
      <c r="O86" s="5"/>
      <c r="P86" s="207">
        <f>P59</f>
        <v>23.183413464382845</v>
      </c>
      <c r="Q86" s="207">
        <f t="shared" ref="Q86:V86" si="165">Q59</f>
        <v>23.471989565592747</v>
      </c>
      <c r="R86" s="207">
        <f t="shared" si="165"/>
        <v>22.595948083295109</v>
      </c>
      <c r="S86" s="207">
        <f t="shared" si="165"/>
        <v>23.054352064209336</v>
      </c>
      <c r="T86" s="207">
        <f t="shared" si="165"/>
        <v>27.959684616486669</v>
      </c>
      <c r="U86" s="207">
        <f t="shared" si="165"/>
        <v>36.864718723915914</v>
      </c>
      <c r="V86" s="207">
        <f t="shared" si="165"/>
        <v>47.991824635670113</v>
      </c>
      <c r="W86" s="5"/>
      <c r="X86" s="207">
        <f>X59</f>
        <v>23.183413464382845</v>
      </c>
      <c r="Y86" s="207">
        <f>Y59</f>
        <v>23.471989565592747</v>
      </c>
      <c r="Z86" s="207">
        <f t="shared" ref="Z86:AD86" si="166">Z59</f>
        <v>22.595948083295109</v>
      </c>
      <c r="AA86" s="207">
        <f t="shared" si="166"/>
        <v>23.054352064209336</v>
      </c>
      <c r="AB86" s="207">
        <f t="shared" si="166"/>
        <v>38.386018334616146</v>
      </c>
      <c r="AC86" s="207">
        <f t="shared" si="166"/>
        <v>63.671513470343925</v>
      </c>
      <c r="AD86" s="207">
        <f t="shared" si="166"/>
        <v>99.04141578084915</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26.785839714631333</v>
      </c>
      <c r="L87" s="207">
        <f t="shared" si="168"/>
        <v>32.484544415355032</v>
      </c>
      <c r="M87" s="207">
        <f t="shared" si="168"/>
        <v>42.830726067649579</v>
      </c>
      <c r="N87" s="207">
        <f t="shared" si="168"/>
        <v>55.758588851609652</v>
      </c>
      <c r="O87" s="5"/>
      <c r="P87" s="207">
        <f>P47</f>
        <v>26.450167179818607</v>
      </c>
      <c r="Q87" s="207">
        <f t="shared" ref="Q87:V87" si="169">Q47</f>
        <v>27.271859436409219</v>
      </c>
      <c r="R87" s="207">
        <f t="shared" si="169"/>
        <v>25.779922585941232</v>
      </c>
      <c r="S87" s="207">
        <f t="shared" si="169"/>
        <v>26.786610787108621</v>
      </c>
      <c r="T87" s="207">
        <f t="shared" si="169"/>
        <v>31.899458357900699</v>
      </c>
      <c r="U87" s="207">
        <f t="shared" si="169"/>
        <v>42.059292725922248</v>
      </c>
      <c r="V87" s="207">
        <f t="shared" si="169"/>
        <v>54.754309016150899</v>
      </c>
      <c r="W87" s="5"/>
      <c r="X87" s="207">
        <f>X47</f>
        <v>26.450167179818607</v>
      </c>
      <c r="Y87" s="207">
        <f>Y47</f>
        <v>27.271859436409219</v>
      </c>
      <c r="Z87" s="207">
        <f t="shared" ref="Z87:AD87" si="170">Z47</f>
        <v>25.779922585941232</v>
      </c>
      <c r="AA87" s="207">
        <f t="shared" si="170"/>
        <v>26.786610787108621</v>
      </c>
      <c r="AB87" s="207">
        <f t="shared" si="170"/>
        <v>32.244729281200954</v>
      </c>
      <c r="AC87" s="207">
        <f t="shared" si="170"/>
        <v>42.947007144340084</v>
      </c>
      <c r="AD87" s="207">
        <f t="shared" si="170"/>
        <v>56.444830338919239</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85.025939074287507</v>
      </c>
      <c r="L88" s="207">
        <f t="shared" si="172"/>
        <v>94.755963051451616</v>
      </c>
      <c r="M88" s="207">
        <f t="shared" si="172"/>
        <v>111.92243861086607</v>
      </c>
      <c r="N88" s="207">
        <f t="shared" si="172"/>
        <v>126.8557777665827</v>
      </c>
      <c r="O88" s="5"/>
      <c r="P88" s="207">
        <f>F104</f>
        <v>82</v>
      </c>
      <c r="Q88" s="207">
        <f t="shared" ref="Q88:V88" si="173">G104</f>
        <v>82</v>
      </c>
      <c r="R88" s="207">
        <f t="shared" si="173"/>
        <v>82</v>
      </c>
      <c r="S88" s="207">
        <f t="shared" si="173"/>
        <v>86.036801673044508</v>
      </c>
      <c r="T88" s="207">
        <f t="shared" si="173"/>
        <v>79.266714881385326</v>
      </c>
      <c r="U88" s="207">
        <f t="shared" si="173"/>
        <v>85.025939074287507</v>
      </c>
      <c r="V88" s="207">
        <f t="shared" si="173"/>
        <v>94.755963051451616</v>
      </c>
      <c r="W88" s="5"/>
      <c r="X88" s="207">
        <f>P88</f>
        <v>82</v>
      </c>
      <c r="Y88" s="207">
        <f>Q88</f>
        <v>82</v>
      </c>
      <c r="Z88" s="207">
        <f t="shared" ref="Z88:AD88" si="174">R88</f>
        <v>82</v>
      </c>
      <c r="AA88" s="207">
        <f t="shared" si="174"/>
        <v>86.036801673044508</v>
      </c>
      <c r="AB88" s="207">
        <f t="shared" si="174"/>
        <v>79.266714881385326</v>
      </c>
      <c r="AC88" s="207">
        <f t="shared" si="174"/>
        <v>85.025939074287507</v>
      </c>
      <c r="AD88" s="207">
        <f t="shared" si="174"/>
        <v>94.755963051451616</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358.1677313295271</v>
      </c>
      <c r="L89" s="67">
        <f t="shared" ref="L89:N89" si="176">SUM(L76:L88)</f>
        <v>425.43341120419922</v>
      </c>
      <c r="M89" s="67">
        <f t="shared" si="176"/>
        <v>547.91917039464283</v>
      </c>
      <c r="N89" s="67">
        <f t="shared" si="176"/>
        <v>694.45209798257633</v>
      </c>
      <c r="O89" s="5"/>
      <c r="P89" s="67">
        <f t="shared" ref="P89:V89" si="177">SUM(P76:P88)</f>
        <v>329.19518412970541</v>
      </c>
      <c r="Q89" s="67">
        <f>SUM(Q76:Q88)</f>
        <v>332.87120887561412</v>
      </c>
      <c r="R89" s="67">
        <f t="shared" si="177"/>
        <v>322.46537290910544</v>
      </c>
      <c r="S89" s="67">
        <f t="shared" si="177"/>
        <v>332.4437130362673</v>
      </c>
      <c r="T89" s="67">
        <f t="shared" si="177"/>
        <v>376.81280424839537</v>
      </c>
      <c r="U89" s="67">
        <f t="shared" si="177"/>
        <v>477.33912294503961</v>
      </c>
      <c r="V89" s="67">
        <f t="shared" si="177"/>
        <v>605.483460081614</v>
      </c>
      <c r="W89" s="308"/>
      <c r="X89" s="67">
        <f t="shared" ref="X89:AD89" si="178">SUM(X76:X88)</f>
        <v>329.19518412970541</v>
      </c>
      <c r="Y89" s="67">
        <f t="shared" si="178"/>
        <v>332.87120887561412</v>
      </c>
      <c r="Z89" s="67">
        <f t="shared" si="178"/>
        <v>322.46537290910544</v>
      </c>
      <c r="AA89" s="67">
        <f t="shared" si="178"/>
        <v>332.4437130362673</v>
      </c>
      <c r="AB89" s="67">
        <f t="shared" si="178"/>
        <v>376.81280424839542</v>
      </c>
      <c r="AC89" s="67">
        <f t="shared" si="178"/>
        <v>477.33912294503955</v>
      </c>
      <c r="AD89" s="67">
        <f t="shared" si="178"/>
        <v>605.48346008161388</v>
      </c>
    </row>
    <row r="90" spans="1:46">
      <c r="A90" t="s">
        <v>16</v>
      </c>
      <c r="N90">
        <f>N89/F89</f>
        <v>2.1981722240608326</v>
      </c>
      <c r="O90" s="5"/>
      <c r="P90" s="2" t="s">
        <v>41</v>
      </c>
      <c r="X90" s="2" t="s">
        <v>197</v>
      </c>
    </row>
    <row r="91" spans="1:46" ht="1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47.318555110577563</v>
      </c>
      <c r="L92" s="6">
        <f t="shared" si="182"/>
        <v>55.939205620420822</v>
      </c>
      <c r="M92" s="6">
        <f t="shared" si="182"/>
        <v>73.755591635684098</v>
      </c>
      <c r="N92" s="6">
        <f t="shared" si="182"/>
        <v>96.017697739369908</v>
      </c>
      <c r="O92" s="5"/>
      <c r="P92" s="6">
        <f>P76/P63</f>
        <v>47.584820585750009</v>
      </c>
      <c r="Q92" s="6">
        <f t="shared" ref="Q92:V92" si="183">Q76/Q63</f>
        <v>48.177133793746961</v>
      </c>
      <c r="R92" s="6">
        <f t="shared" si="183"/>
        <v>45.207927176491495</v>
      </c>
      <c r="S92" s="6">
        <f t="shared" si="183"/>
        <v>47.318555110577563</v>
      </c>
      <c r="T92" s="6">
        <f t="shared" si="183"/>
        <v>55.939205620420822</v>
      </c>
      <c r="U92" s="6">
        <f t="shared" si="183"/>
        <v>73.755591635684098</v>
      </c>
      <c r="V92" s="6">
        <f t="shared" si="183"/>
        <v>96.017697739369908</v>
      </c>
      <c r="X92" s="6">
        <f>P92</f>
        <v>47.584820585750009</v>
      </c>
      <c r="Y92" s="6">
        <f t="shared" ref="Y92:AA92" si="184">Q92</f>
        <v>48.177133793746961</v>
      </c>
      <c r="Z92" s="6">
        <f t="shared" si="184"/>
        <v>45.207927176491495</v>
      </c>
      <c r="AA92" s="6">
        <f t="shared" si="184"/>
        <v>47.318555110577563</v>
      </c>
      <c r="AB92" s="6">
        <f t="shared" ref="AB92:AD92" si="185">AB76/AB63</f>
        <v>55.939205620420822</v>
      </c>
      <c r="AC92" s="6">
        <f t="shared" si="185"/>
        <v>73.755591635684098</v>
      </c>
      <c r="AD92" s="6">
        <f t="shared" si="185"/>
        <v>96.017697739369908</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3.6310461696462717</v>
      </c>
      <c r="L93" s="18">
        <f t="shared" si="190"/>
        <v>4.4035535875938665</v>
      </c>
      <c r="M93" s="18">
        <f t="shared" si="190"/>
        <v>5.8060656484163626</v>
      </c>
      <c r="N93" s="18">
        <f t="shared" si="190"/>
        <v>7.5585463301315485</v>
      </c>
      <c r="P93" s="6">
        <f t="shared" ref="P93:V100" si="191">P77/P64</f>
        <v>3.8580863992004506</v>
      </c>
      <c r="Q93" s="6">
        <f t="shared" si="191"/>
        <v>3.9779404514613912</v>
      </c>
      <c r="R93" s="6">
        <f t="shared" si="191"/>
        <v>3.7603228752803104</v>
      </c>
      <c r="S93" s="6">
        <f t="shared" si="191"/>
        <v>3.9071608907361393</v>
      </c>
      <c r="T93" s="6">
        <f t="shared" si="191"/>
        <v>4.6529334047605007</v>
      </c>
      <c r="U93" s="6">
        <f t="shared" si="191"/>
        <v>6.1348718184919964</v>
      </c>
      <c r="V93" s="6">
        <f t="shared" si="191"/>
        <v>7.9865980988585612</v>
      </c>
      <c r="X93" s="6">
        <f t="shared" ref="X93:X101" si="192">P93</f>
        <v>3.8580863992004506</v>
      </c>
      <c r="Y93" s="6">
        <f t="shared" ref="Y93:Y101" si="193">Q93</f>
        <v>3.9779404514613912</v>
      </c>
      <c r="Z93" s="6">
        <f t="shared" ref="Z93:Z101" si="194">R93</f>
        <v>3.7603228752803104</v>
      </c>
      <c r="AA93" s="6">
        <f t="shared" ref="AA93:AA101" si="195">S93</f>
        <v>3.9071608907361393</v>
      </c>
      <c r="AB93" s="6">
        <f t="shared" ref="AB93:AD93" si="196">AB77/AB64</f>
        <v>4.4202867345224757</v>
      </c>
      <c r="AC93" s="6">
        <f t="shared" si="196"/>
        <v>5.5367218161890257</v>
      </c>
      <c r="AD93" s="6">
        <f t="shared" si="196"/>
        <v>6.8475095450088581</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0.99740672327720814</v>
      </c>
      <c r="L94" s="18">
        <f t="shared" si="197"/>
        <v>1.2096056478966402</v>
      </c>
      <c r="M94" s="18">
        <f t="shared" si="197"/>
        <v>1.5948596197782499</v>
      </c>
      <c r="N94" s="18">
        <f t="shared" si="197"/>
        <v>2.076245956577826</v>
      </c>
      <c r="P94" s="6">
        <f t="shared" si="191"/>
        <v>0.95912192612469627</v>
      </c>
      <c r="Q94" s="6">
        <f t="shared" si="191"/>
        <v>0.97106061955529122</v>
      </c>
      <c r="R94" s="6">
        <f t="shared" si="191"/>
        <v>0.93481787233615088</v>
      </c>
      <c r="S94" s="6">
        <f t="shared" si="191"/>
        <v>0.95378252177369571</v>
      </c>
      <c r="T94" s="6">
        <f t="shared" si="191"/>
        <v>1.1567212310819912</v>
      </c>
      <c r="U94" s="6">
        <f t="shared" si="191"/>
        <v>1.5251317534774693</v>
      </c>
      <c r="V94" s="6">
        <f t="shared" si="191"/>
        <v>1.9854716974063986</v>
      </c>
      <c r="X94" s="6">
        <f t="shared" si="192"/>
        <v>0.95912192612469627</v>
      </c>
      <c r="Y94" s="6">
        <f t="shared" si="193"/>
        <v>0.97106061955529122</v>
      </c>
      <c r="Z94" s="6">
        <f t="shared" si="194"/>
        <v>0.93481787233615088</v>
      </c>
      <c r="AA94" s="6">
        <f t="shared" si="195"/>
        <v>0.95378252177369571</v>
      </c>
      <c r="AB94" s="6">
        <f t="shared" ref="AB94:AD94" si="198">AB78/AB65</f>
        <v>1.0988851695278916</v>
      </c>
      <c r="AC94" s="6">
        <f t="shared" si="198"/>
        <v>1.3764314075134159</v>
      </c>
      <c r="AD94" s="6">
        <f t="shared" si="198"/>
        <v>1.7022937965638107</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3.2808925212474969</v>
      </c>
      <c r="L95" s="18">
        <f t="shared" si="199"/>
        <v>3.9789045243279704</v>
      </c>
      <c r="M95" s="18">
        <f t="shared" si="199"/>
        <v>5.2461677637155901</v>
      </c>
      <c r="N95" s="18">
        <f t="shared" si="199"/>
        <v>6.8296510061856761</v>
      </c>
      <c r="P95" s="6">
        <f t="shared" si="191"/>
        <v>3.2060419415782513</v>
      </c>
      <c r="Q95" s="6">
        <f t="shared" si="191"/>
        <v>3.2459492263807008</v>
      </c>
      <c r="R95" s="6">
        <f t="shared" si="191"/>
        <v>3.1248011590728582</v>
      </c>
      <c r="S95" s="6">
        <f t="shared" si="191"/>
        <v>3.1881939977182681</v>
      </c>
      <c r="T95" s="6">
        <f t="shared" si="191"/>
        <v>3.8665540642439109</v>
      </c>
      <c r="U95" s="6">
        <f t="shared" si="191"/>
        <v>5.0980341861623168</v>
      </c>
      <c r="V95" s="6">
        <f t="shared" si="191"/>
        <v>6.6368053553119291</v>
      </c>
      <c r="X95" s="6">
        <f t="shared" si="192"/>
        <v>3.2060419415782513</v>
      </c>
      <c r="Y95" s="6">
        <f t="shared" si="193"/>
        <v>3.2459492263807008</v>
      </c>
      <c r="Z95" s="6">
        <f t="shared" si="194"/>
        <v>3.1248011590728582</v>
      </c>
      <c r="AA95" s="6">
        <f t="shared" si="195"/>
        <v>3.1881939977182681</v>
      </c>
      <c r="AB95" s="6">
        <f t="shared" ref="AB95:AD95" si="200">AB79/AB66</f>
        <v>3.6732263610317148</v>
      </c>
      <c r="AC95" s="6">
        <f t="shared" si="200"/>
        <v>4.6009758530114899</v>
      </c>
      <c r="AD95" s="6">
        <f t="shared" si="200"/>
        <v>5.6902309915105649</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0.59505854480523879</v>
      </c>
      <c r="L96" s="18">
        <f t="shared" si="199"/>
        <v>0.72165763457113108</v>
      </c>
      <c r="M96" s="18">
        <f t="shared" si="199"/>
        <v>0.95150235341868428</v>
      </c>
      <c r="N96" s="18">
        <f t="shared" si="199"/>
        <v>1.2387001899480723</v>
      </c>
      <c r="P96" s="6">
        <f t="shared" si="191"/>
        <v>0.67607364911341206</v>
      </c>
      <c r="Q96" s="6">
        <f t="shared" si="191"/>
        <v>0.68448909225303578</v>
      </c>
      <c r="R96" s="6">
        <f t="shared" si="191"/>
        <v>0.65894201038687306</v>
      </c>
      <c r="S96" s="6">
        <f t="shared" si="191"/>
        <v>0.6723099664310046</v>
      </c>
      <c r="T96" s="6">
        <f t="shared" si="191"/>
        <v>0.81535905123587793</v>
      </c>
      <c r="U96" s="6">
        <f t="shared" si="191"/>
        <v>1.0750472508937254</v>
      </c>
      <c r="V96" s="6">
        <f t="shared" si="191"/>
        <v>1.3995354074539503</v>
      </c>
      <c r="X96" s="6">
        <f t="shared" si="192"/>
        <v>0.67607364911341206</v>
      </c>
      <c r="Y96" s="6">
        <f t="shared" si="193"/>
        <v>0.68448909225303578</v>
      </c>
      <c r="Z96" s="6">
        <f t="shared" si="194"/>
        <v>0.65894201038687306</v>
      </c>
      <c r="AA96" s="6">
        <f t="shared" si="195"/>
        <v>0.6723099664310046</v>
      </c>
      <c r="AB96" s="6">
        <f t="shared" ref="AB96:AD96" si="201">AB80/AB67</f>
        <v>0.77459109867408393</v>
      </c>
      <c r="AC96" s="6">
        <f t="shared" si="201"/>
        <v>0.97023014393158724</v>
      </c>
      <c r="AD96" s="6">
        <f t="shared" si="201"/>
        <v>1.1999266699658304</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0.29632067478295815</v>
      </c>
      <c r="L97" s="18">
        <f t="shared" si="199"/>
        <v>0.35936308974166731</v>
      </c>
      <c r="M97" s="18">
        <f t="shared" si="199"/>
        <v>0.473818621518793</v>
      </c>
      <c r="N97" s="18">
        <f t="shared" si="199"/>
        <v>0.61683422470527938</v>
      </c>
      <c r="P97" s="6">
        <f t="shared" si="191"/>
        <v>0.29646090962415178</v>
      </c>
      <c r="Q97" s="6">
        <f t="shared" si="191"/>
        <v>0.30015111398477862</v>
      </c>
      <c r="R97" s="6">
        <f t="shared" si="191"/>
        <v>0.28894861979170178</v>
      </c>
      <c r="S97" s="6">
        <f t="shared" si="191"/>
        <v>0.29481052021313658</v>
      </c>
      <c r="T97" s="6">
        <f t="shared" si="191"/>
        <v>0.3575380970943961</v>
      </c>
      <c r="U97" s="6">
        <f t="shared" si="191"/>
        <v>0.47141237690131266</v>
      </c>
      <c r="V97" s="6">
        <f t="shared" si="191"/>
        <v>0.61370168840200556</v>
      </c>
      <c r="X97" s="6">
        <f t="shared" si="192"/>
        <v>0.29646090962415178</v>
      </c>
      <c r="Y97" s="6">
        <f t="shared" si="193"/>
        <v>0.30015111398477862</v>
      </c>
      <c r="Z97" s="6">
        <f t="shared" si="194"/>
        <v>0.28894861979170178</v>
      </c>
      <c r="AA97" s="6">
        <f t="shared" si="195"/>
        <v>0.29481052021313658</v>
      </c>
      <c r="AB97" s="6">
        <f t="shared" ref="AB97:AD97" si="202">AB81/AB68</f>
        <v>0.33966119223967622</v>
      </c>
      <c r="AC97" s="6">
        <f t="shared" si="202"/>
        <v>0.4254496701534346</v>
      </c>
      <c r="AD97" s="6">
        <f t="shared" si="202"/>
        <v>0.52617248509366943</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6.624908847347899</v>
      </c>
      <c r="L98" s="18">
        <f t="shared" si="199"/>
        <v>8.0343624837640562</v>
      </c>
      <c r="M98" s="18">
        <f t="shared" si="199"/>
        <v>10.593270888159326</v>
      </c>
      <c r="N98" s="18">
        <f t="shared" si="199"/>
        <v>13.790703316905399</v>
      </c>
      <c r="P98" s="6">
        <f t="shared" si="191"/>
        <v>5.4314330353392233</v>
      </c>
      <c r="Q98" s="6">
        <f t="shared" si="191"/>
        <v>5.4990409297387632</v>
      </c>
      <c r="R98" s="6">
        <f t="shared" si="191"/>
        <v>5.2938010648418619</v>
      </c>
      <c r="S98" s="6">
        <f t="shared" si="191"/>
        <v>5.4011964028620225</v>
      </c>
      <c r="T98" s="6">
        <f t="shared" si="191"/>
        <v>6.5504225646908729</v>
      </c>
      <c r="U98" s="6">
        <f t="shared" si="191"/>
        <v>8.6367027626531403</v>
      </c>
      <c r="V98" s="6">
        <f t="shared" si="191"/>
        <v>11.243572140610334</v>
      </c>
      <c r="X98" s="6">
        <f t="shared" si="192"/>
        <v>5.4314330353392233</v>
      </c>
      <c r="Y98" s="6">
        <f t="shared" si="193"/>
        <v>5.4990409297387632</v>
      </c>
      <c r="Z98" s="6">
        <f t="shared" si="194"/>
        <v>5.2938010648418619</v>
      </c>
      <c r="AA98" s="6">
        <f t="shared" si="195"/>
        <v>5.4011964028620225</v>
      </c>
      <c r="AB98" s="6">
        <f t="shared" ref="AB98:AD98" si="203">AB82/AB69</f>
        <v>6.22290143645633</v>
      </c>
      <c r="AC98" s="6">
        <f t="shared" si="203"/>
        <v>7.7946242432944581</v>
      </c>
      <c r="AD98" s="6">
        <f t="shared" si="203"/>
        <v>9.6399576640557854</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2.2136999554937153</v>
      </c>
      <c r="L99" s="18">
        <f t="shared" si="199"/>
        <v>2.6846660508919866</v>
      </c>
      <c r="M99" s="18">
        <f t="shared" si="199"/>
        <v>3.5397201431743266</v>
      </c>
      <c r="N99" s="18">
        <f t="shared" si="199"/>
        <v>4.6081357528536797</v>
      </c>
      <c r="P99" s="6">
        <f t="shared" si="191"/>
        <v>2.0824623609835862</v>
      </c>
      <c r="Q99" s="6">
        <f t="shared" si="191"/>
        <v>2.1083838617139365</v>
      </c>
      <c r="R99" s="6">
        <f t="shared" si="191"/>
        <v>2.0296929728011435</v>
      </c>
      <c r="S99" s="6">
        <f t="shared" si="191"/>
        <v>2.0708693525368322</v>
      </c>
      <c r="T99" s="6">
        <f t="shared" si="191"/>
        <v>2.5114934402674365</v>
      </c>
      <c r="U99" s="6">
        <f t="shared" si="191"/>
        <v>3.311392833015903</v>
      </c>
      <c r="V99" s="6">
        <f t="shared" si="191"/>
        <v>4.3108909993883984</v>
      </c>
      <c r="X99" s="6">
        <f t="shared" si="192"/>
        <v>2.0824623609835862</v>
      </c>
      <c r="Y99" s="6">
        <f t="shared" si="193"/>
        <v>2.1083838617139365</v>
      </c>
      <c r="Z99" s="6">
        <f t="shared" si="194"/>
        <v>2.0296929728011435</v>
      </c>
      <c r="AA99" s="6">
        <f t="shared" si="195"/>
        <v>2.0708693525368322</v>
      </c>
      <c r="AB99" s="6">
        <f t="shared" ref="AB99:AD99" si="204">AB83/AB70</f>
        <v>2.385918768254065</v>
      </c>
      <c r="AC99" s="6">
        <f t="shared" si="204"/>
        <v>2.9885320317968525</v>
      </c>
      <c r="AD99" s="6">
        <f t="shared" si="204"/>
        <v>3.6960501706006275</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0.12152982036574579</v>
      </c>
      <c r="L100" s="18">
        <f t="shared" si="199"/>
        <v>0.14738536814676537</v>
      </c>
      <c r="M100" s="18">
        <f t="shared" si="199"/>
        <v>0.19432694664758471</v>
      </c>
      <c r="N100" s="18">
        <f t="shared" si="199"/>
        <v>0.2529818500811134</v>
      </c>
      <c r="P100" s="6">
        <f t="shared" si="191"/>
        <v>7.450477231703187E-2</v>
      </c>
      <c r="Q100" s="6">
        <f t="shared" si="191"/>
        <v>7.5432172276913179E-2</v>
      </c>
      <c r="R100" s="6">
        <f t="shared" si="191"/>
        <v>7.2616828829791591E-2</v>
      </c>
      <c r="S100" s="6">
        <f t="shared" si="191"/>
        <v>7.4090006378891779E-2</v>
      </c>
      <c r="T100" s="6">
        <f t="shared" si="191"/>
        <v>8.9854323635633448E-2</v>
      </c>
      <c r="U100" s="6">
        <f t="shared" si="191"/>
        <v>0.11847252257638552</v>
      </c>
      <c r="V100" s="6">
        <f t="shared" si="191"/>
        <v>0.15423181633941963</v>
      </c>
      <c r="X100" s="6">
        <f t="shared" si="192"/>
        <v>7.450477231703187E-2</v>
      </c>
      <c r="Y100" s="6">
        <f t="shared" si="193"/>
        <v>7.5432172276913179E-2</v>
      </c>
      <c r="Z100" s="6">
        <f t="shared" si="194"/>
        <v>7.2616828829791591E-2</v>
      </c>
      <c r="AA100" s="6">
        <f t="shared" si="195"/>
        <v>7.4090006378891779E-2</v>
      </c>
      <c r="AB100" s="6">
        <f t="shared" ref="AB100:AD100" si="205">AB84/AB71</f>
        <v>8.5361607453851768E-2</v>
      </c>
      <c r="AC100" s="6">
        <f t="shared" si="205"/>
        <v>0.10692145162518793</v>
      </c>
      <c r="AD100" s="6">
        <f t="shared" si="205"/>
        <v>0.13223450353400987</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2.924749007050672E-2</v>
      </c>
      <c r="L101" s="18">
        <f t="shared" si="199"/>
        <v>3.5469912474465334E-2</v>
      </c>
      <c r="M101" s="18">
        <f t="shared" si="199"/>
        <v>4.6766920459540881E-2</v>
      </c>
      <c r="N101" s="18">
        <f t="shared" si="199"/>
        <v>6.0882869126261618E-2</v>
      </c>
      <c r="P101" s="6">
        <f>P85/P72</f>
        <v>5.5660169624295722E-2</v>
      </c>
      <c r="Q101" s="6">
        <f t="shared" ref="Q101:V101" si="206">Q85/Q72</f>
        <v>5.6353000935247317E-2</v>
      </c>
      <c r="R101" s="6">
        <f t="shared" si="206"/>
        <v>5.4249746486651207E-2</v>
      </c>
      <c r="S101" s="6">
        <f t="shared" si="206"/>
        <v>5.5350311050766723E-2</v>
      </c>
      <c r="T101" s="6">
        <f t="shared" si="206"/>
        <v>6.7127336135653373E-2</v>
      </c>
      <c r="U101" s="6">
        <f t="shared" si="206"/>
        <v>8.8507091523751705E-2</v>
      </c>
      <c r="V101" s="6">
        <f t="shared" si="206"/>
        <v>0.11522173401706884</v>
      </c>
      <c r="X101" s="6">
        <f t="shared" si="192"/>
        <v>5.5660169624295722E-2</v>
      </c>
      <c r="Y101" s="6">
        <f t="shared" si="193"/>
        <v>5.6353000935247317E-2</v>
      </c>
      <c r="Z101" s="6">
        <f t="shared" si="194"/>
        <v>5.4249746486651207E-2</v>
      </c>
      <c r="AA101" s="6">
        <f t="shared" si="195"/>
        <v>5.5350311050766723E-2</v>
      </c>
      <c r="AB101" s="6">
        <f t="shared" ref="AB101:AD101" si="207">AB85/AB72</f>
        <v>6.3770969328870705E-2</v>
      </c>
      <c r="AC101" s="6">
        <f t="shared" si="207"/>
        <v>7.9877650100185896E-2</v>
      </c>
      <c r="AD101" s="6">
        <f t="shared" si="207"/>
        <v>9.8788234202884379E-2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23.477628435135038</v>
      </c>
      <c r="L102" s="6">
        <f t="shared" si="209"/>
        <v>28.472509049315168</v>
      </c>
      <c r="M102" s="6">
        <f t="shared" si="209"/>
        <v>37.540875437780514</v>
      </c>
      <c r="N102" s="6">
        <f t="shared" si="209"/>
        <v>48.872069909777387</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26.785839714631333</v>
      </c>
      <c r="L103" s="6">
        <f t="shared" si="211"/>
        <v>32.484544415355032</v>
      </c>
      <c r="M103" s="6">
        <f t="shared" si="211"/>
        <v>42.830726067649579</v>
      </c>
      <c r="N103" s="6">
        <f t="shared" si="211"/>
        <v>55.758588851609652</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85.025939074287507</v>
      </c>
      <c r="L104" s="6">
        <f>J104*(1+(J25+L25)/2*((L8/J8)^(1/(L$4-J$4))-1))^(L$4-J$4)</f>
        <v>94.755963051451616</v>
      </c>
      <c r="M104" s="6">
        <f>L104*(1+(L25+M25)/2*((M8/L8)^(1/(M$4-L$4))-1))^(M$4-L$4)</f>
        <v>111.92243861086607</v>
      </c>
      <c r="N104" s="6">
        <f>M104*(1+(M25+N25)/2*((N8/M8)^(1/(N$4-M$4))-1))^(N$4-M$4)</f>
        <v>126.8557777665827</v>
      </c>
      <c r="P104" s="6"/>
    </row>
    <row r="105" spans="1:78">
      <c r="B105" s="3"/>
      <c r="C105" s="3"/>
      <c r="F105" s="208"/>
      <c r="G105" s="6"/>
      <c r="H105" s="6"/>
      <c r="J105" s="6"/>
      <c r="L105" s="6"/>
      <c r="M105" s="6"/>
      <c r="N105" s="6"/>
      <c r="P105" s="6"/>
    </row>
    <row r="106" spans="1:78" ht="21.6">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47.318555110577563</v>
      </c>
      <c r="W111" s="3" cm="1">
        <f t="array" ref="W111">IF(W$110=-1,X111,IF(W$110=99,V111,IF(W$110=0,INDEX($F92:$N92,0,W$108),(INDEX($F92:$N92,0,W$110+1)-INDEX($F92:$N92,0,W$110))/(INDEX($F$4:$N$4,0,W$110+1)-INDEX($F$4:$N$4,0,W$110))+V111)))</f>
        <v>48.276405167226812</v>
      </c>
      <c r="X111" s="3" cm="1">
        <f t="array" ref="X111">IF(X$110=-1,Y111,IF(X$110=99,W111,IF(X$110=0,INDEX($F92:$N92,0,X$108),(INDEX($F92:$N92,0,X$110+1)-INDEX($F92:$N92,0,X$110))/(INDEX($F$4:$N$4,0,X$110+1)-INDEX($F$4:$N$4,0,X$110))+W111)))</f>
        <v>49.234255223876062</v>
      </c>
      <c r="Y111" s="3" cm="1">
        <f t="array" ref="Y111">IF(Y$110=-1,Z111,IF(Y$110=99,X111,IF(Y$110=0,INDEX($F92:$N92,0,Y$108),(INDEX($F92:$N92,0,Y$110+1)-INDEX($F92:$N92,0,Y$110))/(INDEX($F$4:$N$4,0,Y$110+1)-INDEX($F$4:$N$4,0,Y$110))+X111)))</f>
        <v>50.192105280525311</v>
      </c>
      <c r="Z111" s="3" cm="1">
        <f t="array" ref="Z111">IF(Z$110=-1,AA111,IF(Z$110=99,Y111,IF(Z$110=0,INDEX($F92:$N92,0,Z$108),(INDEX($F92:$N92,0,Z$110+1)-INDEX($F92:$N92,0,Z$110))/(INDEX($F$4:$N$4,0,Z$110+1)-INDEX($F$4:$N$4,0,Z$110))+Y111)))</f>
        <v>51.149955337174561</v>
      </c>
      <c r="AA111" s="3" cm="1">
        <f t="array" ref="AA111">IF(AA$110=-1,AB111,IF(AA$110=99,Z111,IF(AA$110=0,INDEX($F92:$N92,0,AA$108),(INDEX($F92:$N92,0,AA$110+1)-INDEX($F92:$N92,0,AA$110))/(INDEX($F$4:$N$4,0,AA$110+1)-INDEX($F$4:$N$4,0,AA$110))+Z111)))</f>
        <v>52.10780539382381</v>
      </c>
      <c r="AB111" s="3" cm="1">
        <f t="array" ref="AB111">IF(AB$110=-1,AC111,IF(AB$110=99,AA111,IF(AB$110=0,INDEX($F92:$N92,0,AB$108),(INDEX($F92:$N92,0,AB$110+1)-INDEX($F92:$N92,0,AB$110))/(INDEX($F$4:$N$4,0,AB$110+1)-INDEX($F$4:$N$4,0,AB$110))+AA111)))</f>
        <v>53.065655450473059</v>
      </c>
      <c r="AC111" s="3" cm="1">
        <f t="array" ref="AC111">IF(AC$110=-1,AD111,IF(AC$110=99,AB111,IF(AC$110=0,INDEX($F92:$N92,0,AC$108),(INDEX($F92:$N92,0,AC$110+1)-INDEX($F92:$N92,0,AC$110))/(INDEX($F$4:$N$4,0,AC$110+1)-INDEX($F$4:$N$4,0,AC$110))+AB111)))</f>
        <v>54.023505507122309</v>
      </c>
      <c r="AD111" s="3" cm="1">
        <f t="array" ref="AD111">IF(AD$110=-1,AE111,IF(AD$110=99,AC111,IF(AD$110=0,INDEX($F92:$N92,0,AD$108),(INDEX($F92:$N92,0,AD$110+1)-INDEX($F92:$N92,0,AD$110))/(INDEX($F$4:$N$4,0,AD$110+1)-INDEX($F$4:$N$4,0,AD$110))+AC111)))</f>
        <v>54.981355563771558</v>
      </c>
      <c r="AE111" s="3" cm="1">
        <f t="array" ref="AE111">IF(AE$110=-1,AF111,IF(AE$110=99,AD111,IF(AE$110=0,INDEX($F92:$N92,0,AE$108),(INDEX($F92:$N92,0,AE$110+1)-INDEX($F92:$N92,0,AE$110))/(INDEX($F$4:$N$4,0,AE$110+1)-INDEX($F$4:$N$4,0,AE$110))+AD111)))</f>
        <v>55.939205620420822</v>
      </c>
      <c r="AF111" s="3" cm="1">
        <f t="array" ref="AF111">IF(AF$110=-1,AG111,IF(AF$110=99,AE111,IF(AF$110=0,INDEX($F92:$N92,0,AF$108),(INDEX($F92:$N92,0,AF$110+1)-INDEX($F92:$N92,0,AF$110))/(INDEX($F$4:$N$4,0,AF$110+1)-INDEX($F$4:$N$4,0,AF$110))+AE111)))</f>
        <v>57.720844221947146</v>
      </c>
      <c r="AG111" s="3" cm="1">
        <f t="array" ref="AG111">IF(AG$110=-1,AH111,IF(AG$110=99,AF111,IF(AG$110=0,INDEX($F92:$N92,0,AG$108),(INDEX($F92:$N92,0,AG$110+1)-INDEX($F92:$N92,0,AG$110))/(INDEX($F$4:$N$4,0,AG$110+1)-INDEX($F$4:$N$4,0,AG$110))+AF111)))</f>
        <v>59.502482823473471</v>
      </c>
      <c r="AH111" s="3" cm="1">
        <f t="array" ref="AH111">IF(AH$110=-1,AI111,IF(AH$110=99,AG111,IF(AH$110=0,INDEX($F92:$N92,0,AH$108),(INDEX($F92:$N92,0,AH$110+1)-INDEX($F92:$N92,0,AH$110))/(INDEX($F$4:$N$4,0,AH$110+1)-INDEX($F$4:$N$4,0,AH$110))+AG111)))</f>
        <v>61.284121424999796</v>
      </c>
      <c r="AI111" s="3" cm="1">
        <f t="array" ref="AI111">IF(AI$110=-1,AJ111,IF(AI$110=99,AH111,IF(AI$110=0,INDEX($F92:$N92,0,AI$108),(INDEX($F92:$N92,0,AI$110+1)-INDEX($F92:$N92,0,AI$110))/(INDEX($F$4:$N$4,0,AI$110+1)-INDEX($F$4:$N$4,0,AI$110))+AH111)))</f>
        <v>63.065760026526121</v>
      </c>
      <c r="AJ111" s="3" cm="1">
        <f t="array" ref="AJ111">IF(AJ$110=-1,AK111,IF(AJ$110=99,AI111,IF(AJ$110=0,INDEX($F92:$N92,0,AJ$108),(INDEX($F92:$N92,0,AJ$110+1)-INDEX($F92:$N92,0,AJ$110))/(INDEX($F$4:$N$4,0,AJ$110+1)-INDEX($F$4:$N$4,0,AJ$110))+AI111)))</f>
        <v>64.847398628052446</v>
      </c>
      <c r="AK111" s="3" cm="1">
        <f t="array" ref="AK111">IF(AK$110=-1,AL111,IF(AK$110=99,AJ111,IF(AK$110=0,INDEX($F92:$N92,0,AK$108),(INDEX($F92:$N92,0,AK$110+1)-INDEX($F92:$N92,0,AK$110))/(INDEX($F$4:$N$4,0,AK$110+1)-INDEX($F$4:$N$4,0,AK$110))+AJ111)))</f>
        <v>66.629037229578771</v>
      </c>
      <c r="AL111" s="3" cm="1">
        <f t="array" ref="AL111">IF(AL$110=-1,AM111,IF(AL$110=99,AK111,IF(AL$110=0,INDEX($F92:$N92,0,AL$108),(INDEX($F92:$N92,0,AL$110+1)-INDEX($F92:$N92,0,AL$110))/(INDEX($F$4:$N$4,0,AL$110+1)-INDEX($F$4:$N$4,0,AL$110))+AK111)))</f>
        <v>68.410675831105095</v>
      </c>
      <c r="AM111" s="3" cm="1">
        <f t="array" ref="AM111">IF(AM$110=-1,AN111,IF(AM$110=99,AL111,IF(AM$110=0,INDEX($F92:$N92,0,AM$108),(INDEX($F92:$N92,0,AM$110+1)-INDEX($F92:$N92,0,AM$110))/(INDEX($F$4:$N$4,0,AM$110+1)-INDEX($F$4:$N$4,0,AM$110))+AL111)))</f>
        <v>70.19231443263142</v>
      </c>
      <c r="AN111" s="3" cm="1">
        <f t="array" ref="AN111">IF(AN$110=-1,AO111,IF(AN$110=99,AM111,IF(AN$110=0,INDEX($F92:$N92,0,AN$108),(INDEX($F92:$N92,0,AN$110+1)-INDEX($F92:$N92,0,AN$110))/(INDEX($F$4:$N$4,0,AN$110+1)-INDEX($F$4:$N$4,0,AN$110))+AM111)))</f>
        <v>71.973953034157745</v>
      </c>
      <c r="AO111" s="3" cm="1">
        <f t="array" ref="AO111">IF(AO$110=-1,AP111,IF(AO$110=99,AN111,IF(AO$110=0,INDEX($F92:$N92,0,AO$108),(INDEX($F92:$N92,0,AO$110+1)-INDEX($F92:$N92,0,AO$110))/(INDEX($F$4:$N$4,0,AO$110+1)-INDEX($F$4:$N$4,0,AO$110))+AN111)))</f>
        <v>73.755591635684098</v>
      </c>
      <c r="AP111" s="3" cm="1">
        <f t="array" ref="AP111">IF(AP$110=-1,AQ111,IF(AP$110=99,AO111,IF(AP$110=0,INDEX($F92:$N92,0,AP$108),(INDEX($F92:$N92,0,AP$110+1)-INDEX($F92:$N92,0,AP$110))/(INDEX($F$4:$N$4,0,AP$110+1)-INDEX($F$4:$N$4,0,AP$110))+AO111)))</f>
        <v>75.981802246052681</v>
      </c>
      <c r="AQ111" s="3" cm="1">
        <f t="array" ref="AQ111">IF(AQ$110=-1,AR111,IF(AQ$110=99,AP111,IF(AQ$110=0,INDEX($F92:$N92,0,AQ$108),(INDEX($F92:$N92,0,AQ$110+1)-INDEX($F92:$N92,0,AQ$110))/(INDEX($F$4:$N$4,0,AQ$110+1)-INDEX($F$4:$N$4,0,AQ$110))+AP111)))</f>
        <v>78.208012856421263</v>
      </c>
      <c r="AR111" s="3" cm="1">
        <f t="array" ref="AR111">IF(AR$110=-1,AS111,IF(AR$110=99,AQ111,IF(AR$110=0,INDEX($F92:$N92,0,AR$108),(INDEX($F92:$N92,0,AR$110+1)-INDEX($F92:$N92,0,AR$110))/(INDEX($F$4:$N$4,0,AR$110+1)-INDEX($F$4:$N$4,0,AR$110))+AQ111)))</f>
        <v>80.434223466789845</v>
      </c>
      <c r="AS111" s="3" cm="1">
        <f t="array" ref="AS111">IF(AS$110=-1,AT111,IF(AS$110=99,AR111,IF(AS$110=0,INDEX($F92:$N92,0,AS$108),(INDEX($F92:$N92,0,AS$110+1)-INDEX($F92:$N92,0,AS$110))/(INDEX($F$4:$N$4,0,AS$110+1)-INDEX($F$4:$N$4,0,AS$110))+AR111)))</f>
        <v>82.660434077158428</v>
      </c>
      <c r="AT111" s="3" cm="1">
        <f t="array" ref="AT111">IF(AT$110=-1,AU111,IF(AT$110=99,AS111,IF(AT$110=0,INDEX($F92:$N92,0,AT$108),(INDEX($F92:$N92,0,AT$110+1)-INDEX($F92:$N92,0,AT$110))/(INDEX($F$4:$N$4,0,AT$110+1)-INDEX($F$4:$N$4,0,AT$110))+AS111)))</f>
        <v>84.88664468752701</v>
      </c>
      <c r="AU111" s="3" cm="1">
        <f t="array" ref="AU111">IF(AU$110=-1,AV111,IF(AU$110=99,AT111,IF(AU$110=0,INDEX($F92:$N92,0,AU$108),(INDEX($F92:$N92,0,AU$110+1)-INDEX($F92:$N92,0,AU$110))/(INDEX($F$4:$N$4,0,AU$110+1)-INDEX($F$4:$N$4,0,AU$110))+AT111)))</f>
        <v>87.112855297895592</v>
      </c>
      <c r="AV111" s="3" cm="1">
        <f t="array" ref="AV111">IF(AV$110=-1,AW111,IF(AV$110=99,AU111,IF(AV$110=0,INDEX($F92:$N92,0,AV$108),(INDEX($F92:$N92,0,AV$110+1)-INDEX($F92:$N92,0,AV$110))/(INDEX($F$4:$N$4,0,AV$110+1)-INDEX($F$4:$N$4,0,AV$110))+AU111)))</f>
        <v>89.339065908264175</v>
      </c>
      <c r="AW111" s="3" cm="1">
        <f t="array" ref="AW111">IF(AW$110=-1,AX111,IF(AW$110=99,AV111,IF(AW$110=0,INDEX($F92:$N92,0,AW$108),(INDEX($F92:$N92,0,AW$110+1)-INDEX($F92:$N92,0,AW$110))/(INDEX($F$4:$N$4,0,AW$110+1)-INDEX($F$4:$N$4,0,AW$110))+AV111)))</f>
        <v>91.565276518632757</v>
      </c>
      <c r="AX111" s="3" cm="1">
        <f t="array" ref="AX111">IF(AX$110=-1,AY111,IF(AX$110=99,AW111,IF(AX$110=0,INDEX($F92:$N92,0,AX$108),(INDEX($F92:$N92,0,AX$110+1)-INDEX($F92:$N92,0,AX$110))/(INDEX($F$4:$N$4,0,AX$110+1)-INDEX($F$4:$N$4,0,AX$110))+AW111)))</f>
        <v>93.791487129001339</v>
      </c>
      <c r="AY111" s="3" cm="1">
        <f t="array" ref="AY111">IF(AY$110=-1,AZ111,IF(AY$110=99,AX111,IF(AY$110=0,INDEX($F92:$N92,0,AY$108),(INDEX($F92:$N92,0,AY$110+1)-INDEX($F92:$N92,0,AY$110))/(INDEX($F$4:$N$4,0,AY$110+1)-INDEX($F$4:$N$4,0,AY$110))+AX111)))</f>
        <v>96.017697739369908</v>
      </c>
      <c r="AZ111" s="3" cm="1">
        <f t="array" ref="AZ111">IF(AZ$110=-1,BA111,IF(AZ$110=99,AY111,IF(AZ$110=0,INDEX($F92:$N92,0,AZ$108),(INDEX($F92:$N92,0,AZ$110+1)-INDEX($F92:$N92,0,AZ$110))/(INDEX($F$4:$N$4,0,AZ$110+1)-INDEX($F$4:$N$4,0,AZ$110))+AY111)))</f>
        <v>96.017697739369908</v>
      </c>
      <c r="BA111" s="3" cm="1">
        <f t="array" ref="BA111">IF(BA$110=-1,BB111,IF(BA$110=99,AZ111,IF(BA$110=0,INDEX($F92:$N92,0,BA$108),(INDEX($F92:$N92,0,BA$110+1)-INDEX($F92:$N92,0,BA$110))/(INDEX($F$4:$N$4,0,BA$110+1)-INDEX($F$4:$N$4,0,BA$110))+AZ111)))</f>
        <v>96.017697739369908</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3.6310461696462717</v>
      </c>
      <c r="W112" s="3" cm="1">
        <f t="array" ref="W112">IF(W$110=-1,X112,IF(W$110=99,V112,IF(W$110=0,INDEX($F93:$N93,0,W$108),(INDEX($F93:$N93,0,W$110+1)-INDEX($F93:$N93,0,W$110))/(INDEX($F$4:$N$4,0,W$110+1)-INDEX($F$4:$N$4,0,W$110))+V112)))</f>
        <v>3.7168803271960043</v>
      </c>
      <c r="X112" s="3" cm="1">
        <f t="array" ref="X112">IF(X$110=-1,Y112,IF(X$110=99,W112,IF(X$110=0,INDEX($F93:$N93,0,X$108),(INDEX($F93:$N93,0,X$110+1)-INDEX($F93:$N93,0,X$110))/(INDEX($F$4:$N$4,0,X$110+1)-INDEX($F$4:$N$4,0,X$110))+W112)))</f>
        <v>3.8027144847457368</v>
      </c>
      <c r="Y112" s="3" cm="1">
        <f t="array" ref="Y112">IF(Y$110=-1,Z112,IF(Y$110=99,X112,IF(Y$110=0,INDEX($F93:$N93,0,Y$108),(INDEX($F93:$N93,0,Y$110+1)-INDEX($F93:$N93,0,Y$110))/(INDEX($F$4:$N$4,0,Y$110+1)-INDEX($F$4:$N$4,0,Y$110))+X112)))</f>
        <v>3.8885486422954694</v>
      </c>
      <c r="Z112" s="3" cm="1">
        <f t="array" ref="Z112">IF(Z$110=-1,AA112,IF(Z$110=99,Y112,IF(Z$110=0,INDEX($F93:$N93,0,Z$108),(INDEX($F93:$N93,0,Z$110+1)-INDEX($F93:$N93,0,Z$110))/(INDEX($F$4:$N$4,0,Z$110+1)-INDEX($F$4:$N$4,0,Z$110))+Y112)))</f>
        <v>3.9743827998452019</v>
      </c>
      <c r="AA112" s="3" cm="1">
        <f t="array" ref="AA112">IF(AA$110=-1,AB112,IF(AA$110=99,Z112,IF(AA$110=0,INDEX($F93:$N93,0,AA$108),(INDEX($F93:$N93,0,AA$110+1)-INDEX($F93:$N93,0,AA$110))/(INDEX($F$4:$N$4,0,AA$110+1)-INDEX($F$4:$N$4,0,AA$110))+Z112)))</f>
        <v>4.0602169573949345</v>
      </c>
      <c r="AB112" s="3" cm="1">
        <f t="array" ref="AB112">IF(AB$110=-1,AC112,IF(AB$110=99,AA112,IF(AB$110=0,INDEX($F93:$N93,0,AB$108),(INDEX($F93:$N93,0,AB$110+1)-INDEX($F93:$N93,0,AB$110))/(INDEX($F$4:$N$4,0,AB$110+1)-INDEX($F$4:$N$4,0,AB$110))+AA112)))</f>
        <v>4.146051114944667</v>
      </c>
      <c r="AC112" s="3" cm="1">
        <f t="array" ref="AC112">IF(AC$110=-1,AD112,IF(AC$110=99,AB112,IF(AC$110=0,INDEX($F93:$N93,0,AC$108),(INDEX($F93:$N93,0,AC$110+1)-INDEX($F93:$N93,0,AC$110))/(INDEX($F$4:$N$4,0,AC$110+1)-INDEX($F$4:$N$4,0,AC$110))+AB112)))</f>
        <v>4.2318852724943996</v>
      </c>
      <c r="AD112" s="3" cm="1">
        <f t="array" ref="AD112">IF(AD$110=-1,AE112,IF(AD$110=99,AC112,IF(AD$110=0,INDEX($F93:$N93,0,AD$108),(INDEX($F93:$N93,0,AD$110+1)-INDEX($F93:$N93,0,AD$110))/(INDEX($F$4:$N$4,0,AD$110+1)-INDEX($F$4:$N$4,0,AD$110))+AC112)))</f>
        <v>4.3177194300441322</v>
      </c>
      <c r="AE112" s="3" cm="1">
        <f t="array" ref="AE112">IF(AE$110=-1,AF112,IF(AE$110=99,AD112,IF(AE$110=0,INDEX($F93:$N93,0,AE$108),(INDEX($F93:$N93,0,AE$110+1)-INDEX($F93:$N93,0,AE$110))/(INDEX($F$4:$N$4,0,AE$110+1)-INDEX($F$4:$N$4,0,AE$110))+AD112)))</f>
        <v>4.4035535875938665</v>
      </c>
      <c r="AF112" s="3" cm="1">
        <f t="array" ref="AF112">IF(AF$110=-1,AG112,IF(AF$110=99,AE112,IF(AF$110=0,INDEX($F93:$N93,0,AF$108),(INDEX($F93:$N93,0,AF$110+1)-INDEX($F93:$N93,0,AF$110))/(INDEX($F$4:$N$4,0,AF$110+1)-INDEX($F$4:$N$4,0,AF$110))+AE112)))</f>
        <v>4.5438047936761166</v>
      </c>
      <c r="AG112" s="3" cm="1">
        <f t="array" ref="AG112">IF(AG$110=-1,AH112,IF(AG$110=99,AF112,IF(AG$110=0,INDEX($F93:$N93,0,AG$108),(INDEX($F93:$N93,0,AG$110+1)-INDEX($F93:$N93,0,AG$110))/(INDEX($F$4:$N$4,0,AG$110+1)-INDEX($F$4:$N$4,0,AG$110))+AF112)))</f>
        <v>4.6840559997583657</v>
      </c>
      <c r="AH112" s="3" cm="1">
        <f t="array" ref="AH112">IF(AH$110=-1,AI112,IF(AH$110=99,AG112,IF(AH$110=0,INDEX($F93:$N93,0,AH$108),(INDEX($F93:$N93,0,AH$110+1)-INDEX($F93:$N93,0,AH$110))/(INDEX($F$4:$N$4,0,AH$110+1)-INDEX($F$4:$N$4,0,AH$110))+AG112)))</f>
        <v>4.8243072058406149</v>
      </c>
      <c r="AI112" s="3" cm="1">
        <f t="array" ref="AI112">IF(AI$110=-1,AJ112,IF(AI$110=99,AH112,IF(AI$110=0,INDEX($F93:$N93,0,AI$108),(INDEX($F93:$N93,0,AI$110+1)-INDEX($F93:$N93,0,AI$110))/(INDEX($F$4:$N$4,0,AI$110+1)-INDEX($F$4:$N$4,0,AI$110))+AH112)))</f>
        <v>4.9645584119228641</v>
      </c>
      <c r="AJ112" s="3" cm="1">
        <f t="array" ref="AJ112">IF(AJ$110=-1,AK112,IF(AJ$110=99,AI112,IF(AJ$110=0,INDEX($F93:$N93,0,AJ$108),(INDEX($F93:$N93,0,AJ$110+1)-INDEX($F93:$N93,0,AJ$110))/(INDEX($F$4:$N$4,0,AJ$110+1)-INDEX($F$4:$N$4,0,AJ$110))+AI112)))</f>
        <v>5.1048096180051132</v>
      </c>
      <c r="AK112" s="3" cm="1">
        <f t="array" ref="AK112">IF(AK$110=-1,AL112,IF(AK$110=99,AJ112,IF(AK$110=0,INDEX($F93:$N93,0,AK$108),(INDEX($F93:$N93,0,AK$110+1)-INDEX($F93:$N93,0,AK$110))/(INDEX($F$4:$N$4,0,AK$110+1)-INDEX($F$4:$N$4,0,AK$110))+AJ112)))</f>
        <v>5.2450608240873624</v>
      </c>
      <c r="AL112" s="3" cm="1">
        <f t="array" ref="AL112">IF(AL$110=-1,AM112,IF(AL$110=99,AK112,IF(AL$110=0,INDEX($F93:$N93,0,AL$108),(INDEX($F93:$N93,0,AL$110+1)-INDEX($F93:$N93,0,AL$110))/(INDEX($F$4:$N$4,0,AL$110+1)-INDEX($F$4:$N$4,0,AL$110))+AK112)))</f>
        <v>5.3853120301696116</v>
      </c>
      <c r="AM112" s="3" cm="1">
        <f t="array" ref="AM112">IF(AM$110=-1,AN112,IF(AM$110=99,AL112,IF(AM$110=0,INDEX($F93:$N93,0,AM$108),(INDEX($F93:$N93,0,AM$110+1)-INDEX($F93:$N93,0,AM$110))/(INDEX($F$4:$N$4,0,AM$110+1)-INDEX($F$4:$N$4,0,AM$110))+AL112)))</f>
        <v>5.5255632362518607</v>
      </c>
      <c r="AN112" s="3" cm="1">
        <f t="array" ref="AN112">IF(AN$110=-1,AO112,IF(AN$110=99,AM112,IF(AN$110=0,INDEX($F93:$N93,0,AN$108),(INDEX($F93:$N93,0,AN$110+1)-INDEX($F93:$N93,0,AN$110))/(INDEX($F$4:$N$4,0,AN$110+1)-INDEX($F$4:$N$4,0,AN$110))+AM112)))</f>
        <v>5.6658144423341099</v>
      </c>
      <c r="AO112" s="3" cm="1">
        <f t="array" ref="AO112">IF(AO$110=-1,AP112,IF(AO$110=99,AN112,IF(AO$110=0,INDEX($F93:$N93,0,AO$108),(INDEX($F93:$N93,0,AO$110+1)-INDEX($F93:$N93,0,AO$110))/(INDEX($F$4:$N$4,0,AO$110+1)-INDEX($F$4:$N$4,0,AO$110))+AN112)))</f>
        <v>5.8060656484163626</v>
      </c>
      <c r="AP112" s="3" cm="1">
        <f t="array" ref="AP112">IF(AP$110=-1,AQ112,IF(AP$110=99,AO112,IF(AP$110=0,INDEX($F93:$N93,0,AP$108),(INDEX($F93:$N93,0,AP$110+1)-INDEX($F93:$N93,0,AP$110))/(INDEX($F$4:$N$4,0,AP$110+1)-INDEX($F$4:$N$4,0,AP$110))+AO112)))</f>
        <v>5.9813137165878816</v>
      </c>
      <c r="AQ112" s="3" cm="1">
        <f t="array" ref="AQ112">IF(AQ$110=-1,AR112,IF(AQ$110=99,AP112,IF(AQ$110=0,INDEX($F93:$N93,0,AQ$108),(INDEX($F93:$N93,0,AQ$110+1)-INDEX($F93:$N93,0,AQ$110))/(INDEX($F$4:$N$4,0,AQ$110+1)-INDEX($F$4:$N$4,0,AQ$110))+AP112)))</f>
        <v>6.1565617847594005</v>
      </c>
      <c r="AR112" s="3" cm="1">
        <f t="array" ref="AR112">IF(AR$110=-1,AS112,IF(AR$110=99,AQ112,IF(AR$110=0,INDEX($F93:$N93,0,AR$108),(INDEX($F93:$N93,0,AR$110+1)-INDEX($F93:$N93,0,AR$110))/(INDEX($F$4:$N$4,0,AR$110+1)-INDEX($F$4:$N$4,0,AR$110))+AQ112)))</f>
        <v>6.3318098529309195</v>
      </c>
      <c r="AS112" s="3" cm="1">
        <f t="array" ref="AS112">IF(AS$110=-1,AT112,IF(AS$110=99,AR112,IF(AS$110=0,INDEX($F93:$N93,0,AS$108),(INDEX($F93:$N93,0,AS$110+1)-INDEX($F93:$N93,0,AS$110))/(INDEX($F$4:$N$4,0,AS$110+1)-INDEX($F$4:$N$4,0,AS$110))+AR112)))</f>
        <v>6.5070579211024384</v>
      </c>
      <c r="AT112" s="3" cm="1">
        <f t="array" ref="AT112">IF(AT$110=-1,AU112,IF(AT$110=99,AS112,IF(AT$110=0,INDEX($F93:$N93,0,AT$108),(INDEX($F93:$N93,0,AT$110+1)-INDEX($F93:$N93,0,AT$110))/(INDEX($F$4:$N$4,0,AT$110+1)-INDEX($F$4:$N$4,0,AT$110))+AS112)))</f>
        <v>6.6823059892739574</v>
      </c>
      <c r="AU112" s="3" cm="1">
        <f t="array" ref="AU112">IF(AU$110=-1,AV112,IF(AU$110=99,AT112,IF(AU$110=0,INDEX($F93:$N93,0,AU$108),(INDEX($F93:$N93,0,AU$110+1)-INDEX($F93:$N93,0,AU$110))/(INDEX($F$4:$N$4,0,AU$110+1)-INDEX($F$4:$N$4,0,AU$110))+AT112)))</f>
        <v>6.8575540574454763</v>
      </c>
      <c r="AV112" s="3" cm="1">
        <f t="array" ref="AV112">IF(AV$110=-1,AW112,IF(AV$110=99,AU112,IF(AV$110=0,INDEX($F93:$N93,0,AV$108),(INDEX($F93:$N93,0,AV$110+1)-INDEX($F93:$N93,0,AV$110))/(INDEX($F$4:$N$4,0,AV$110+1)-INDEX($F$4:$N$4,0,AV$110))+AU112)))</f>
        <v>7.0328021256169952</v>
      </c>
      <c r="AW112" s="3" cm="1">
        <f t="array" ref="AW112">IF(AW$110=-1,AX112,IF(AW$110=99,AV112,IF(AW$110=0,INDEX($F93:$N93,0,AW$108),(INDEX($F93:$N93,0,AW$110+1)-INDEX($F93:$N93,0,AW$110))/(INDEX($F$4:$N$4,0,AW$110+1)-INDEX($F$4:$N$4,0,AW$110))+AV112)))</f>
        <v>7.2080501937885142</v>
      </c>
      <c r="AX112" s="3" cm="1">
        <f t="array" ref="AX112">IF(AX$110=-1,AY112,IF(AX$110=99,AW112,IF(AX$110=0,INDEX($F93:$N93,0,AX$108),(INDEX($F93:$N93,0,AX$110+1)-INDEX($F93:$N93,0,AX$110))/(INDEX($F$4:$N$4,0,AX$110+1)-INDEX($F$4:$N$4,0,AX$110))+AW112)))</f>
        <v>7.3832982619600331</v>
      </c>
      <c r="AY112" s="3" cm="1">
        <f t="array" ref="AY112">IF(AY$110=-1,AZ112,IF(AY$110=99,AX112,IF(AY$110=0,INDEX($F93:$N93,0,AY$108),(INDEX($F93:$N93,0,AY$110+1)-INDEX($F93:$N93,0,AY$110))/(INDEX($F$4:$N$4,0,AY$110+1)-INDEX($F$4:$N$4,0,AY$110))+AX112)))</f>
        <v>7.5585463301315485</v>
      </c>
      <c r="AZ112" s="3" cm="1">
        <f t="array" ref="AZ112">IF(AZ$110=-1,BA112,IF(AZ$110=99,AY112,IF(AZ$110=0,INDEX($F93:$N93,0,AZ$108),(INDEX($F93:$N93,0,AZ$110+1)-INDEX($F93:$N93,0,AZ$110))/(INDEX($F$4:$N$4,0,AZ$110+1)-INDEX($F$4:$N$4,0,AZ$110))+AY112)))</f>
        <v>7.5585463301315485</v>
      </c>
      <c r="BA112" s="3" cm="1">
        <f t="array" ref="BA112">IF(BA$110=-1,BB112,IF(BA$110=99,AZ112,IF(BA$110=0,INDEX($F93:$N93,0,BA$108),(INDEX($F93:$N93,0,BA$110+1)-INDEX($F93:$N93,0,BA$110))/(INDEX($F$4:$N$4,0,BA$110+1)-INDEX($F$4:$N$4,0,BA$110))+AZ112)))</f>
        <v>7.5585463301315485</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0.99740672327720814</v>
      </c>
      <c r="W113" s="3" cm="1">
        <f t="array" ref="W113">IF(W$110=-1,X113,IF(W$110=99,V113,IF(W$110=0,INDEX($F94:$N94,0,W$108),(INDEX($F94:$N94,0,W$110+1)-INDEX($F94:$N94,0,W$110))/(INDEX($F$4:$N$4,0,W$110+1)-INDEX($F$4:$N$4,0,W$110))+V113)))</f>
        <v>1.0209843815682562</v>
      </c>
      <c r="X113" s="3" cm="1">
        <f t="array" ref="X113">IF(X$110=-1,Y113,IF(X$110=99,W113,IF(X$110=0,INDEX($F94:$N94,0,X$108),(INDEX($F94:$N94,0,X$110+1)-INDEX($F94:$N94,0,X$110))/(INDEX($F$4:$N$4,0,X$110+1)-INDEX($F$4:$N$4,0,X$110))+W113)))</f>
        <v>1.0445620398593043</v>
      </c>
      <c r="Y113" s="3" cm="1">
        <f t="array" ref="Y113">IF(Y$110=-1,Z113,IF(Y$110=99,X113,IF(Y$110=0,INDEX($F94:$N94,0,Y$108),(INDEX($F94:$N94,0,Y$110+1)-INDEX($F94:$N94,0,Y$110))/(INDEX($F$4:$N$4,0,Y$110+1)-INDEX($F$4:$N$4,0,Y$110))+X113)))</f>
        <v>1.0681396981503524</v>
      </c>
      <c r="Z113" s="3" cm="1">
        <f t="array" ref="Z113">IF(Z$110=-1,AA113,IF(Z$110=99,Y113,IF(Z$110=0,INDEX($F94:$N94,0,Z$108),(INDEX($F94:$N94,0,Z$110+1)-INDEX($F94:$N94,0,Z$110))/(INDEX($F$4:$N$4,0,Z$110+1)-INDEX($F$4:$N$4,0,Z$110))+Y113)))</f>
        <v>1.0917173564414004</v>
      </c>
      <c r="AA113" s="3" cm="1">
        <f t="array" ref="AA113">IF(AA$110=-1,AB113,IF(AA$110=99,Z113,IF(AA$110=0,INDEX($F94:$N94,0,AA$108),(INDEX($F94:$N94,0,AA$110+1)-INDEX($F94:$N94,0,AA$110))/(INDEX($F$4:$N$4,0,AA$110+1)-INDEX($F$4:$N$4,0,AA$110))+Z113)))</f>
        <v>1.1152950147324485</v>
      </c>
      <c r="AB113" s="3" cm="1">
        <f t="array" ref="AB113">IF(AB$110=-1,AC113,IF(AB$110=99,AA113,IF(AB$110=0,INDEX($F94:$N94,0,AB$108),(INDEX($F94:$N94,0,AB$110+1)-INDEX($F94:$N94,0,AB$110))/(INDEX($F$4:$N$4,0,AB$110+1)-INDEX($F$4:$N$4,0,AB$110))+AA113)))</f>
        <v>1.1388726730234966</v>
      </c>
      <c r="AC113" s="3" cm="1">
        <f t="array" ref="AC113">IF(AC$110=-1,AD113,IF(AC$110=99,AB113,IF(AC$110=0,INDEX($F94:$N94,0,AC$108),(INDEX($F94:$N94,0,AC$110+1)-INDEX($F94:$N94,0,AC$110))/(INDEX($F$4:$N$4,0,AC$110+1)-INDEX($F$4:$N$4,0,AC$110))+AB113)))</f>
        <v>1.1624503313145447</v>
      </c>
      <c r="AD113" s="3" cm="1">
        <f t="array" ref="AD113">IF(AD$110=-1,AE113,IF(AD$110=99,AC113,IF(AD$110=0,INDEX($F94:$N94,0,AD$108),(INDEX($F94:$N94,0,AD$110+1)-INDEX($F94:$N94,0,AD$110))/(INDEX($F$4:$N$4,0,AD$110+1)-INDEX($F$4:$N$4,0,AD$110))+AC113)))</f>
        <v>1.1860279896055927</v>
      </c>
      <c r="AE113" s="3" cm="1">
        <f t="array" ref="AE113">IF(AE$110=-1,AF113,IF(AE$110=99,AD113,IF(AE$110=0,INDEX($F94:$N94,0,AE$108),(INDEX($F94:$N94,0,AE$110+1)-INDEX($F94:$N94,0,AE$110))/(INDEX($F$4:$N$4,0,AE$110+1)-INDEX($F$4:$N$4,0,AE$110))+AD113)))</f>
        <v>1.2096056478966402</v>
      </c>
      <c r="AF113" s="3" cm="1">
        <f t="array" ref="AF113">IF(AF$110=-1,AG113,IF(AF$110=99,AE113,IF(AF$110=0,INDEX($F94:$N94,0,AF$108),(INDEX($F94:$N94,0,AF$110+1)-INDEX($F94:$N94,0,AF$110))/(INDEX($F$4:$N$4,0,AF$110+1)-INDEX($F$4:$N$4,0,AF$110))+AE113)))</f>
        <v>1.2481310450848011</v>
      </c>
      <c r="AG113" s="3" cm="1">
        <f t="array" ref="AG113">IF(AG$110=-1,AH113,IF(AG$110=99,AF113,IF(AG$110=0,INDEX($F94:$N94,0,AG$108),(INDEX($F94:$N94,0,AG$110+1)-INDEX($F94:$N94,0,AG$110))/(INDEX($F$4:$N$4,0,AG$110+1)-INDEX($F$4:$N$4,0,AG$110))+AF113)))</f>
        <v>1.2866564422729621</v>
      </c>
      <c r="AH113" s="3" cm="1">
        <f t="array" ref="AH113">IF(AH$110=-1,AI113,IF(AH$110=99,AG113,IF(AH$110=0,INDEX($F94:$N94,0,AH$108),(INDEX($F94:$N94,0,AH$110+1)-INDEX($F94:$N94,0,AH$110))/(INDEX($F$4:$N$4,0,AH$110+1)-INDEX($F$4:$N$4,0,AH$110))+AG113)))</f>
        <v>1.325181839461123</v>
      </c>
      <c r="AI113" s="3" cm="1">
        <f t="array" ref="AI113">IF(AI$110=-1,AJ113,IF(AI$110=99,AH113,IF(AI$110=0,INDEX($F94:$N94,0,AI$108),(INDEX($F94:$N94,0,AI$110+1)-INDEX($F94:$N94,0,AI$110))/(INDEX($F$4:$N$4,0,AI$110+1)-INDEX($F$4:$N$4,0,AI$110))+AH113)))</f>
        <v>1.3637072366492839</v>
      </c>
      <c r="AJ113" s="3" cm="1">
        <f t="array" ref="AJ113">IF(AJ$110=-1,AK113,IF(AJ$110=99,AI113,IF(AJ$110=0,INDEX($F94:$N94,0,AJ$108),(INDEX($F94:$N94,0,AJ$110+1)-INDEX($F94:$N94,0,AJ$110))/(INDEX($F$4:$N$4,0,AJ$110+1)-INDEX($F$4:$N$4,0,AJ$110))+AI113)))</f>
        <v>1.4022326338374449</v>
      </c>
      <c r="AK113" s="3" cm="1">
        <f t="array" ref="AK113">IF(AK$110=-1,AL113,IF(AK$110=99,AJ113,IF(AK$110=0,INDEX($F94:$N94,0,AK$108),(INDEX($F94:$N94,0,AK$110+1)-INDEX($F94:$N94,0,AK$110))/(INDEX($F$4:$N$4,0,AK$110+1)-INDEX($F$4:$N$4,0,AK$110))+AJ113)))</f>
        <v>1.4407580310256058</v>
      </c>
      <c r="AL113" s="3" cm="1">
        <f t="array" ref="AL113">IF(AL$110=-1,AM113,IF(AL$110=99,AK113,IF(AL$110=0,INDEX($F94:$N94,0,AL$108),(INDEX($F94:$N94,0,AL$110+1)-INDEX($F94:$N94,0,AL$110))/(INDEX($F$4:$N$4,0,AL$110+1)-INDEX($F$4:$N$4,0,AL$110))+AK113)))</f>
        <v>1.4792834282137668</v>
      </c>
      <c r="AM113" s="3" cm="1">
        <f t="array" ref="AM113">IF(AM$110=-1,AN113,IF(AM$110=99,AL113,IF(AM$110=0,INDEX($F94:$N94,0,AM$108),(INDEX($F94:$N94,0,AM$110+1)-INDEX($F94:$N94,0,AM$110))/(INDEX($F$4:$N$4,0,AM$110+1)-INDEX($F$4:$N$4,0,AM$110))+AL113)))</f>
        <v>1.5178088254019277</v>
      </c>
      <c r="AN113" s="3" cm="1">
        <f t="array" ref="AN113">IF(AN$110=-1,AO113,IF(AN$110=99,AM113,IF(AN$110=0,INDEX($F94:$N94,0,AN$108),(INDEX($F94:$N94,0,AN$110+1)-INDEX($F94:$N94,0,AN$110))/(INDEX($F$4:$N$4,0,AN$110+1)-INDEX($F$4:$N$4,0,AN$110))+AM113)))</f>
        <v>1.5563342225900887</v>
      </c>
      <c r="AO113" s="3" cm="1">
        <f t="array" ref="AO113">IF(AO$110=-1,AP113,IF(AO$110=99,AN113,IF(AO$110=0,INDEX($F94:$N94,0,AO$108),(INDEX($F94:$N94,0,AO$110+1)-INDEX($F94:$N94,0,AO$110))/(INDEX($F$4:$N$4,0,AO$110+1)-INDEX($F$4:$N$4,0,AO$110))+AN113)))</f>
        <v>1.5948596197782499</v>
      </c>
      <c r="AP113" s="3" cm="1">
        <f t="array" ref="AP113">IF(AP$110=-1,AQ113,IF(AP$110=99,AO113,IF(AP$110=0,INDEX($F94:$N94,0,AP$108),(INDEX($F94:$N94,0,AP$110+1)-INDEX($F94:$N94,0,AP$110))/(INDEX($F$4:$N$4,0,AP$110+1)-INDEX($F$4:$N$4,0,AP$110))+AO113)))</f>
        <v>1.6429982534582075</v>
      </c>
      <c r="AQ113" s="3" cm="1">
        <f t="array" ref="AQ113">IF(AQ$110=-1,AR113,IF(AQ$110=99,AP113,IF(AQ$110=0,INDEX($F94:$N94,0,AQ$108),(INDEX($F94:$N94,0,AQ$110+1)-INDEX($F94:$N94,0,AQ$110))/(INDEX($F$4:$N$4,0,AQ$110+1)-INDEX($F$4:$N$4,0,AQ$110))+AP113)))</f>
        <v>1.6911368871381651</v>
      </c>
      <c r="AR113" s="3" cm="1">
        <f t="array" ref="AR113">IF(AR$110=-1,AS113,IF(AR$110=99,AQ113,IF(AR$110=0,INDEX($F94:$N94,0,AR$108),(INDEX($F94:$N94,0,AR$110+1)-INDEX($F94:$N94,0,AR$110))/(INDEX($F$4:$N$4,0,AR$110+1)-INDEX($F$4:$N$4,0,AR$110))+AQ113)))</f>
        <v>1.7392755208181228</v>
      </c>
      <c r="AS113" s="3" cm="1">
        <f t="array" ref="AS113">IF(AS$110=-1,AT113,IF(AS$110=99,AR113,IF(AS$110=0,INDEX($F94:$N94,0,AS$108),(INDEX($F94:$N94,0,AS$110+1)-INDEX($F94:$N94,0,AS$110))/(INDEX($F$4:$N$4,0,AS$110+1)-INDEX($F$4:$N$4,0,AS$110))+AR113)))</f>
        <v>1.7874141544980804</v>
      </c>
      <c r="AT113" s="3" cm="1">
        <f t="array" ref="AT113">IF(AT$110=-1,AU113,IF(AT$110=99,AS113,IF(AT$110=0,INDEX($F94:$N94,0,AT$108),(INDEX($F94:$N94,0,AT$110+1)-INDEX($F94:$N94,0,AT$110))/(INDEX($F$4:$N$4,0,AT$110+1)-INDEX($F$4:$N$4,0,AT$110))+AS113)))</f>
        <v>1.835552788178038</v>
      </c>
      <c r="AU113" s="3" cm="1">
        <f t="array" ref="AU113">IF(AU$110=-1,AV113,IF(AU$110=99,AT113,IF(AU$110=0,INDEX($F94:$N94,0,AU$108),(INDEX($F94:$N94,0,AU$110+1)-INDEX($F94:$N94,0,AU$110))/(INDEX($F$4:$N$4,0,AU$110+1)-INDEX($F$4:$N$4,0,AU$110))+AT113)))</f>
        <v>1.8836914218579957</v>
      </c>
      <c r="AV113" s="3" cm="1">
        <f t="array" ref="AV113">IF(AV$110=-1,AW113,IF(AV$110=99,AU113,IF(AV$110=0,INDEX($F94:$N94,0,AV$108),(INDEX($F94:$N94,0,AV$110+1)-INDEX($F94:$N94,0,AV$110))/(INDEX($F$4:$N$4,0,AV$110+1)-INDEX($F$4:$N$4,0,AV$110))+AU113)))</f>
        <v>1.9318300555379533</v>
      </c>
      <c r="AW113" s="3" cm="1">
        <f t="array" ref="AW113">IF(AW$110=-1,AX113,IF(AW$110=99,AV113,IF(AW$110=0,INDEX($F94:$N94,0,AW$108),(INDEX($F94:$N94,0,AW$110+1)-INDEX($F94:$N94,0,AW$110))/(INDEX($F$4:$N$4,0,AW$110+1)-INDEX($F$4:$N$4,0,AW$110))+AV113)))</f>
        <v>1.9799686892179109</v>
      </c>
      <c r="AX113" s="3" cm="1">
        <f t="array" ref="AX113">IF(AX$110=-1,AY113,IF(AX$110=99,AW113,IF(AX$110=0,INDEX($F94:$N94,0,AX$108),(INDEX($F94:$N94,0,AX$110+1)-INDEX($F94:$N94,0,AX$110))/(INDEX($F$4:$N$4,0,AX$110+1)-INDEX($F$4:$N$4,0,AX$110))+AW113)))</f>
        <v>2.0281073228978683</v>
      </c>
      <c r="AY113" s="3" cm="1">
        <f t="array" ref="AY113">IF(AY$110=-1,AZ113,IF(AY$110=99,AX113,IF(AY$110=0,INDEX($F94:$N94,0,AY$108),(INDEX($F94:$N94,0,AY$110+1)-INDEX($F94:$N94,0,AY$110))/(INDEX($F$4:$N$4,0,AY$110+1)-INDEX($F$4:$N$4,0,AY$110))+AX113)))</f>
        <v>2.076245956577826</v>
      </c>
      <c r="AZ113" s="3" cm="1">
        <f t="array" ref="AZ113">IF(AZ$110=-1,BA113,IF(AZ$110=99,AY113,IF(AZ$110=0,INDEX($F94:$N94,0,AZ$108),(INDEX($F94:$N94,0,AZ$110+1)-INDEX($F94:$N94,0,AZ$110))/(INDEX($F$4:$N$4,0,AZ$110+1)-INDEX($F$4:$N$4,0,AZ$110))+AY113)))</f>
        <v>2.076245956577826</v>
      </c>
      <c r="BA113" s="3" cm="1">
        <f t="array" ref="BA113">IF(BA$110=-1,BB113,IF(BA$110=99,AZ113,IF(BA$110=0,INDEX($F94:$N94,0,BA$108),(INDEX($F94:$N94,0,BA$110+1)-INDEX($F94:$N94,0,BA$110))/(INDEX($F$4:$N$4,0,BA$110+1)-INDEX($F$4:$N$4,0,BA$110))+AZ113)))</f>
        <v>2.076245956577826</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3.2808925212474969</v>
      </c>
      <c r="W114" s="3" cm="1">
        <f t="array" ref="W114">IF(W$110=-1,X114,IF(W$110=99,V114,IF(W$110=0,INDEX($F95:$N95,0,W$108),(INDEX($F95:$N95,0,W$110+1)-INDEX($F95:$N95,0,W$110))/(INDEX($F$4:$N$4,0,W$110+1)-INDEX($F$4:$N$4,0,W$110))+V114)))</f>
        <v>3.3584494104786606</v>
      </c>
      <c r="X114" s="3" cm="1">
        <f t="array" ref="X114">IF(X$110=-1,Y114,IF(X$110=99,W114,IF(X$110=0,INDEX($F95:$N95,0,X$108),(INDEX($F95:$N95,0,X$110+1)-INDEX($F95:$N95,0,X$110))/(INDEX($F$4:$N$4,0,X$110+1)-INDEX($F$4:$N$4,0,X$110))+W114)))</f>
        <v>3.4360062997098244</v>
      </c>
      <c r="Y114" s="3" cm="1">
        <f t="array" ref="Y114">IF(Y$110=-1,Z114,IF(Y$110=99,X114,IF(Y$110=0,INDEX($F95:$N95,0,Y$108),(INDEX($F95:$N95,0,Y$110+1)-INDEX($F95:$N95,0,Y$110))/(INDEX($F$4:$N$4,0,Y$110+1)-INDEX($F$4:$N$4,0,Y$110))+X114)))</f>
        <v>3.5135631889409882</v>
      </c>
      <c r="Z114" s="3" cm="1">
        <f t="array" ref="Z114">IF(Z$110=-1,AA114,IF(Z$110=99,Y114,IF(Z$110=0,INDEX($F95:$N95,0,Z$108),(INDEX($F95:$N95,0,Z$110+1)-INDEX($F95:$N95,0,Z$110))/(INDEX($F$4:$N$4,0,Z$110+1)-INDEX($F$4:$N$4,0,Z$110))+Y114)))</f>
        <v>3.591120078172152</v>
      </c>
      <c r="AA114" s="3" cm="1">
        <f t="array" ref="AA114">IF(AA$110=-1,AB114,IF(AA$110=99,Z114,IF(AA$110=0,INDEX($F95:$N95,0,AA$108),(INDEX($F95:$N95,0,AA$110+1)-INDEX($F95:$N95,0,AA$110))/(INDEX($F$4:$N$4,0,AA$110+1)-INDEX($F$4:$N$4,0,AA$110))+Z114)))</f>
        <v>3.6686769674033157</v>
      </c>
      <c r="AB114" s="3" cm="1">
        <f t="array" ref="AB114">IF(AB$110=-1,AC114,IF(AB$110=99,AA114,IF(AB$110=0,INDEX($F95:$N95,0,AB$108),(INDEX($F95:$N95,0,AB$110+1)-INDEX($F95:$N95,0,AB$110))/(INDEX($F$4:$N$4,0,AB$110+1)-INDEX($F$4:$N$4,0,AB$110))+AA114)))</f>
        <v>3.7462338566344795</v>
      </c>
      <c r="AC114" s="3" cm="1">
        <f t="array" ref="AC114">IF(AC$110=-1,AD114,IF(AC$110=99,AB114,IF(AC$110=0,INDEX($F95:$N95,0,AC$108),(INDEX($F95:$N95,0,AC$110+1)-INDEX($F95:$N95,0,AC$110))/(INDEX($F$4:$N$4,0,AC$110+1)-INDEX($F$4:$N$4,0,AC$110))+AB114)))</f>
        <v>3.8237907458656433</v>
      </c>
      <c r="AD114" s="3" cm="1">
        <f t="array" ref="AD114">IF(AD$110=-1,AE114,IF(AD$110=99,AC114,IF(AD$110=0,INDEX($F95:$N95,0,AD$108),(INDEX($F95:$N95,0,AD$110+1)-INDEX($F95:$N95,0,AD$110))/(INDEX($F$4:$N$4,0,AD$110+1)-INDEX($F$4:$N$4,0,AD$110))+AC114)))</f>
        <v>3.901347635096807</v>
      </c>
      <c r="AE114" s="3" cm="1">
        <f t="array" ref="AE114">IF(AE$110=-1,AF114,IF(AE$110=99,AD114,IF(AE$110=0,INDEX($F95:$N95,0,AE$108),(INDEX($F95:$N95,0,AE$110+1)-INDEX($F95:$N95,0,AE$110))/(INDEX($F$4:$N$4,0,AE$110+1)-INDEX($F$4:$N$4,0,AE$110))+AD114)))</f>
        <v>3.9789045243279704</v>
      </c>
      <c r="AF114" s="3" cm="1">
        <f t="array" ref="AF114">IF(AF$110=-1,AG114,IF(AF$110=99,AE114,IF(AF$110=0,INDEX($F95:$N95,0,AF$108),(INDEX($F95:$N95,0,AF$110+1)-INDEX($F95:$N95,0,AF$110))/(INDEX($F$4:$N$4,0,AF$110+1)-INDEX($F$4:$N$4,0,AF$110))+AE114)))</f>
        <v>4.1056308482667321</v>
      </c>
      <c r="AG114" s="3" cm="1">
        <f t="array" ref="AG114">IF(AG$110=-1,AH114,IF(AG$110=99,AF114,IF(AG$110=0,INDEX($F95:$N95,0,AG$108),(INDEX($F95:$N95,0,AG$110+1)-INDEX($F95:$N95,0,AG$110))/(INDEX($F$4:$N$4,0,AG$110+1)-INDEX($F$4:$N$4,0,AG$110))+AF114)))</f>
        <v>4.2323571722054938</v>
      </c>
      <c r="AH114" s="3" cm="1">
        <f t="array" ref="AH114">IF(AH$110=-1,AI114,IF(AH$110=99,AG114,IF(AH$110=0,INDEX($F95:$N95,0,AH$108),(INDEX($F95:$N95,0,AH$110+1)-INDEX($F95:$N95,0,AH$110))/(INDEX($F$4:$N$4,0,AH$110+1)-INDEX($F$4:$N$4,0,AH$110))+AG114)))</f>
        <v>4.3590834961442555</v>
      </c>
      <c r="AI114" s="3" cm="1">
        <f t="array" ref="AI114">IF(AI$110=-1,AJ114,IF(AI$110=99,AH114,IF(AI$110=0,INDEX($F95:$N95,0,AI$108),(INDEX($F95:$N95,0,AI$110+1)-INDEX($F95:$N95,0,AI$110))/(INDEX($F$4:$N$4,0,AI$110+1)-INDEX($F$4:$N$4,0,AI$110))+AH114)))</f>
        <v>4.4858098200830172</v>
      </c>
      <c r="AJ114" s="3" cm="1">
        <f t="array" ref="AJ114">IF(AJ$110=-1,AK114,IF(AJ$110=99,AI114,IF(AJ$110=0,INDEX($F95:$N95,0,AJ$108),(INDEX($F95:$N95,0,AJ$110+1)-INDEX($F95:$N95,0,AJ$110))/(INDEX($F$4:$N$4,0,AJ$110+1)-INDEX($F$4:$N$4,0,AJ$110))+AI114)))</f>
        <v>4.6125361440217789</v>
      </c>
      <c r="AK114" s="3" cm="1">
        <f t="array" ref="AK114">IF(AK$110=-1,AL114,IF(AK$110=99,AJ114,IF(AK$110=0,INDEX($F95:$N95,0,AK$108),(INDEX($F95:$N95,0,AK$110+1)-INDEX($F95:$N95,0,AK$110))/(INDEX($F$4:$N$4,0,AK$110+1)-INDEX($F$4:$N$4,0,AK$110))+AJ114)))</f>
        <v>4.7392624679605406</v>
      </c>
      <c r="AL114" s="3" cm="1">
        <f t="array" ref="AL114">IF(AL$110=-1,AM114,IF(AL$110=99,AK114,IF(AL$110=0,INDEX($F95:$N95,0,AL$108),(INDEX($F95:$N95,0,AL$110+1)-INDEX($F95:$N95,0,AL$110))/(INDEX($F$4:$N$4,0,AL$110+1)-INDEX($F$4:$N$4,0,AL$110))+AK114)))</f>
        <v>4.8659887918993023</v>
      </c>
      <c r="AM114" s="3" cm="1">
        <f t="array" ref="AM114">IF(AM$110=-1,AN114,IF(AM$110=99,AL114,IF(AM$110=0,INDEX($F95:$N95,0,AM$108),(INDEX($F95:$N95,0,AM$110+1)-INDEX($F95:$N95,0,AM$110))/(INDEX($F$4:$N$4,0,AM$110+1)-INDEX($F$4:$N$4,0,AM$110))+AL114)))</f>
        <v>4.992715115838064</v>
      </c>
      <c r="AN114" s="3" cm="1">
        <f t="array" ref="AN114">IF(AN$110=-1,AO114,IF(AN$110=99,AM114,IF(AN$110=0,INDEX($F95:$N95,0,AN$108),(INDEX($F95:$N95,0,AN$110+1)-INDEX($F95:$N95,0,AN$110))/(INDEX($F$4:$N$4,0,AN$110+1)-INDEX($F$4:$N$4,0,AN$110))+AM114)))</f>
        <v>5.1194414397768258</v>
      </c>
      <c r="AO114" s="3" cm="1">
        <f t="array" ref="AO114">IF(AO$110=-1,AP114,IF(AO$110=99,AN114,IF(AO$110=0,INDEX($F95:$N95,0,AO$108),(INDEX($F95:$N95,0,AO$110+1)-INDEX($F95:$N95,0,AO$110))/(INDEX($F$4:$N$4,0,AO$110+1)-INDEX($F$4:$N$4,0,AO$110))+AN114)))</f>
        <v>5.2461677637155901</v>
      </c>
      <c r="AP114" s="3" cm="1">
        <f t="array" ref="AP114">IF(AP$110=-1,AQ114,IF(AP$110=99,AO114,IF(AP$110=0,INDEX($F95:$N95,0,AP$108),(INDEX($F95:$N95,0,AP$110+1)-INDEX($F95:$N95,0,AP$110))/(INDEX($F$4:$N$4,0,AP$110+1)-INDEX($F$4:$N$4,0,AP$110))+AO114)))</f>
        <v>5.4045160879625991</v>
      </c>
      <c r="AQ114" s="3" cm="1">
        <f t="array" ref="AQ114">IF(AQ$110=-1,AR114,IF(AQ$110=99,AP114,IF(AQ$110=0,INDEX($F95:$N95,0,AQ$108),(INDEX($F95:$N95,0,AQ$110+1)-INDEX($F95:$N95,0,AQ$110))/(INDEX($F$4:$N$4,0,AQ$110+1)-INDEX($F$4:$N$4,0,AQ$110))+AP114)))</f>
        <v>5.562864412209608</v>
      </c>
      <c r="AR114" s="3" cm="1">
        <f t="array" ref="AR114">IF(AR$110=-1,AS114,IF(AR$110=99,AQ114,IF(AR$110=0,INDEX($F95:$N95,0,AR$108),(INDEX($F95:$N95,0,AR$110+1)-INDEX($F95:$N95,0,AR$110))/(INDEX($F$4:$N$4,0,AR$110+1)-INDEX($F$4:$N$4,0,AR$110))+AQ114)))</f>
        <v>5.721212736456617</v>
      </c>
      <c r="AS114" s="3" cm="1">
        <f t="array" ref="AS114">IF(AS$110=-1,AT114,IF(AS$110=99,AR114,IF(AS$110=0,INDEX($F95:$N95,0,AS$108),(INDEX($F95:$N95,0,AS$110+1)-INDEX($F95:$N95,0,AS$110))/(INDEX($F$4:$N$4,0,AS$110+1)-INDEX($F$4:$N$4,0,AS$110))+AR114)))</f>
        <v>5.8795610607036259</v>
      </c>
      <c r="AT114" s="3" cm="1">
        <f t="array" ref="AT114">IF(AT$110=-1,AU114,IF(AT$110=99,AS114,IF(AT$110=0,INDEX($F95:$N95,0,AT$108),(INDEX($F95:$N95,0,AT$110+1)-INDEX($F95:$N95,0,AT$110))/(INDEX($F$4:$N$4,0,AT$110+1)-INDEX($F$4:$N$4,0,AT$110))+AS114)))</f>
        <v>6.0379093849506349</v>
      </c>
      <c r="AU114" s="3" cm="1">
        <f t="array" ref="AU114">IF(AU$110=-1,AV114,IF(AU$110=99,AT114,IF(AU$110=0,INDEX($F95:$N95,0,AU$108),(INDEX($F95:$N95,0,AU$110+1)-INDEX($F95:$N95,0,AU$110))/(INDEX($F$4:$N$4,0,AU$110+1)-INDEX($F$4:$N$4,0,AU$110))+AT114)))</f>
        <v>6.1962577091976438</v>
      </c>
      <c r="AV114" s="3" cm="1">
        <f t="array" ref="AV114">IF(AV$110=-1,AW114,IF(AV$110=99,AU114,IF(AV$110=0,INDEX($F95:$N95,0,AV$108),(INDEX($F95:$N95,0,AV$110+1)-INDEX($F95:$N95,0,AV$110))/(INDEX($F$4:$N$4,0,AV$110+1)-INDEX($F$4:$N$4,0,AV$110))+AU114)))</f>
        <v>6.3546060334446528</v>
      </c>
      <c r="AW114" s="3" cm="1">
        <f t="array" ref="AW114">IF(AW$110=-1,AX114,IF(AW$110=99,AV114,IF(AW$110=0,INDEX($F95:$N95,0,AW$108),(INDEX($F95:$N95,0,AW$110+1)-INDEX($F95:$N95,0,AW$110))/(INDEX($F$4:$N$4,0,AW$110+1)-INDEX($F$4:$N$4,0,AW$110))+AV114)))</f>
        <v>6.5129543576916618</v>
      </c>
      <c r="AX114" s="3" cm="1">
        <f t="array" ref="AX114">IF(AX$110=-1,AY114,IF(AX$110=99,AW114,IF(AX$110=0,INDEX($F95:$N95,0,AX$108),(INDEX($F95:$N95,0,AX$110+1)-INDEX($F95:$N95,0,AX$110))/(INDEX($F$4:$N$4,0,AX$110+1)-INDEX($F$4:$N$4,0,AX$110))+AW114)))</f>
        <v>6.6713026819386707</v>
      </c>
      <c r="AY114" s="3" cm="1">
        <f t="array" ref="AY114">IF(AY$110=-1,AZ114,IF(AY$110=99,AX114,IF(AY$110=0,INDEX($F95:$N95,0,AY$108),(INDEX($F95:$N95,0,AY$110+1)-INDEX($F95:$N95,0,AY$110))/(INDEX($F$4:$N$4,0,AY$110+1)-INDEX($F$4:$N$4,0,AY$110))+AX114)))</f>
        <v>6.8296510061856761</v>
      </c>
      <c r="AZ114" s="3" cm="1">
        <f t="array" ref="AZ114">IF(AZ$110=-1,BA114,IF(AZ$110=99,AY114,IF(AZ$110=0,INDEX($F95:$N95,0,AZ$108),(INDEX($F95:$N95,0,AZ$110+1)-INDEX($F95:$N95,0,AZ$110))/(INDEX($F$4:$N$4,0,AZ$110+1)-INDEX($F$4:$N$4,0,AZ$110))+AY114)))</f>
        <v>6.8296510061856761</v>
      </c>
      <c r="BA114" s="3" cm="1">
        <f t="array" ref="BA114">IF(BA$110=-1,BB114,IF(BA$110=99,AZ114,IF(BA$110=0,INDEX($F95:$N95,0,BA$108),(INDEX($F95:$N95,0,BA$110+1)-INDEX($F95:$N95,0,BA$110))/(INDEX($F$4:$N$4,0,BA$110+1)-INDEX($F$4:$N$4,0,BA$110))+AZ114)))</f>
        <v>6.8296510061856761</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0.59505854480523879</v>
      </c>
      <c r="W115" s="3" cm="1">
        <f t="array" ref="W115">IF(W$110=-1,X115,IF(W$110=99,V115,IF(W$110=0,INDEX($F96:$N96,0,W$108),(INDEX($F96:$N96,0,W$110+1)-INDEX($F96:$N96,0,W$110))/(INDEX($F$4:$N$4,0,W$110+1)-INDEX($F$4:$N$4,0,W$110))+V115)))</f>
        <v>0.60912511033478234</v>
      </c>
      <c r="X115" s="3" cm="1">
        <f t="array" ref="X115">IF(X$110=-1,Y115,IF(X$110=99,W115,IF(X$110=0,INDEX($F96:$N96,0,X$108),(INDEX($F96:$N96,0,X$110+1)-INDEX($F96:$N96,0,X$110))/(INDEX($F$4:$N$4,0,X$110+1)-INDEX($F$4:$N$4,0,X$110))+W115)))</f>
        <v>0.62319167586432589</v>
      </c>
      <c r="Y115" s="3" cm="1">
        <f t="array" ref="Y115">IF(Y$110=-1,Z115,IF(Y$110=99,X115,IF(Y$110=0,INDEX($F96:$N96,0,Y$108),(INDEX($F96:$N96,0,Y$110+1)-INDEX($F96:$N96,0,Y$110))/(INDEX($F$4:$N$4,0,Y$110+1)-INDEX($F$4:$N$4,0,Y$110))+X115)))</f>
        <v>0.63725824139386944</v>
      </c>
      <c r="Z115" s="3" cm="1">
        <f t="array" ref="Z115">IF(Z$110=-1,AA115,IF(Z$110=99,Y115,IF(Z$110=0,INDEX($F96:$N96,0,Z$108),(INDEX($F96:$N96,0,Z$110+1)-INDEX($F96:$N96,0,Z$110))/(INDEX($F$4:$N$4,0,Z$110+1)-INDEX($F$4:$N$4,0,Z$110))+Y115)))</f>
        <v>0.65132480692341299</v>
      </c>
      <c r="AA115" s="3" cm="1">
        <f t="array" ref="AA115">IF(AA$110=-1,AB115,IF(AA$110=99,Z115,IF(AA$110=0,INDEX($F96:$N96,0,AA$108),(INDEX($F96:$N96,0,AA$110+1)-INDEX($F96:$N96,0,AA$110))/(INDEX($F$4:$N$4,0,AA$110+1)-INDEX($F$4:$N$4,0,AA$110))+Z115)))</f>
        <v>0.66539137245295654</v>
      </c>
      <c r="AB115" s="3" cm="1">
        <f t="array" ref="AB115">IF(AB$110=-1,AC115,IF(AB$110=99,AA115,IF(AB$110=0,INDEX($F96:$N96,0,AB$108),(INDEX($F96:$N96,0,AB$110+1)-INDEX($F96:$N96,0,AB$110))/(INDEX($F$4:$N$4,0,AB$110+1)-INDEX($F$4:$N$4,0,AB$110))+AA115)))</f>
        <v>0.67945793798250009</v>
      </c>
      <c r="AC115" s="3" cm="1">
        <f t="array" ref="AC115">IF(AC$110=-1,AD115,IF(AC$110=99,AB115,IF(AC$110=0,INDEX($F96:$N96,0,AC$108),(INDEX($F96:$N96,0,AC$110+1)-INDEX($F96:$N96,0,AC$110))/(INDEX($F$4:$N$4,0,AC$110+1)-INDEX($F$4:$N$4,0,AC$110))+AB115)))</f>
        <v>0.69352450351204364</v>
      </c>
      <c r="AD115" s="3" cm="1">
        <f t="array" ref="AD115">IF(AD$110=-1,AE115,IF(AD$110=99,AC115,IF(AD$110=0,INDEX($F96:$N96,0,AD$108),(INDEX($F96:$N96,0,AD$110+1)-INDEX($F96:$N96,0,AD$110))/(INDEX($F$4:$N$4,0,AD$110+1)-INDEX($F$4:$N$4,0,AD$110))+AC115)))</f>
        <v>0.7075910690415872</v>
      </c>
      <c r="AE115" s="3" cm="1">
        <f t="array" ref="AE115">IF(AE$110=-1,AF115,IF(AE$110=99,AD115,IF(AE$110=0,INDEX($F96:$N96,0,AE$108),(INDEX($F96:$N96,0,AE$110+1)-INDEX($F96:$N96,0,AE$110))/(INDEX($F$4:$N$4,0,AE$110+1)-INDEX($F$4:$N$4,0,AE$110))+AD115)))</f>
        <v>0.72165763457113108</v>
      </c>
      <c r="AF115" s="3" cm="1">
        <f t="array" ref="AF115">IF(AF$110=-1,AG115,IF(AF$110=99,AE115,IF(AF$110=0,INDEX($F96:$N96,0,AF$108),(INDEX($F96:$N96,0,AF$110+1)-INDEX($F96:$N96,0,AF$110))/(INDEX($F$4:$N$4,0,AF$110+1)-INDEX($F$4:$N$4,0,AF$110))+AE115)))</f>
        <v>0.74464210645588635</v>
      </c>
      <c r="AG115" s="3" cm="1">
        <f t="array" ref="AG115">IF(AG$110=-1,AH115,IF(AG$110=99,AF115,IF(AG$110=0,INDEX($F96:$N96,0,AG$108),(INDEX($F96:$N96,0,AG$110+1)-INDEX($F96:$N96,0,AG$110))/(INDEX($F$4:$N$4,0,AG$110+1)-INDEX($F$4:$N$4,0,AG$110))+AF115)))</f>
        <v>0.76762657834064163</v>
      </c>
      <c r="AH115" s="3" cm="1">
        <f t="array" ref="AH115">IF(AH$110=-1,AI115,IF(AH$110=99,AG115,IF(AH$110=0,INDEX($F96:$N96,0,AH$108),(INDEX($F96:$N96,0,AH$110+1)-INDEX($F96:$N96,0,AH$110))/(INDEX($F$4:$N$4,0,AH$110+1)-INDEX($F$4:$N$4,0,AH$110))+AG115)))</f>
        <v>0.79061105022539691</v>
      </c>
      <c r="AI115" s="3" cm="1">
        <f t="array" ref="AI115">IF(AI$110=-1,AJ115,IF(AI$110=99,AH115,IF(AI$110=0,INDEX($F96:$N96,0,AI$108),(INDEX($F96:$N96,0,AI$110+1)-INDEX($F96:$N96,0,AI$110))/(INDEX($F$4:$N$4,0,AI$110+1)-INDEX($F$4:$N$4,0,AI$110))+AH115)))</f>
        <v>0.81359552211015218</v>
      </c>
      <c r="AJ115" s="3" cm="1">
        <f t="array" ref="AJ115">IF(AJ$110=-1,AK115,IF(AJ$110=99,AI115,IF(AJ$110=0,INDEX($F96:$N96,0,AJ$108),(INDEX($F96:$N96,0,AJ$110+1)-INDEX($F96:$N96,0,AJ$110))/(INDEX($F$4:$N$4,0,AJ$110+1)-INDEX($F$4:$N$4,0,AJ$110))+AI115)))</f>
        <v>0.83657999399490746</v>
      </c>
      <c r="AK115" s="3" cm="1">
        <f t="array" ref="AK115">IF(AK$110=-1,AL115,IF(AK$110=99,AJ115,IF(AK$110=0,INDEX($F96:$N96,0,AK$108),(INDEX($F96:$N96,0,AK$110+1)-INDEX($F96:$N96,0,AK$110))/(INDEX($F$4:$N$4,0,AK$110+1)-INDEX($F$4:$N$4,0,AK$110))+AJ115)))</f>
        <v>0.85956446587966273</v>
      </c>
      <c r="AL115" s="3" cm="1">
        <f t="array" ref="AL115">IF(AL$110=-1,AM115,IF(AL$110=99,AK115,IF(AL$110=0,INDEX($F96:$N96,0,AL$108),(INDEX($F96:$N96,0,AL$110+1)-INDEX($F96:$N96,0,AL$110))/(INDEX($F$4:$N$4,0,AL$110+1)-INDEX($F$4:$N$4,0,AL$110))+AK115)))</f>
        <v>0.88254893776441801</v>
      </c>
      <c r="AM115" s="3" cm="1">
        <f t="array" ref="AM115">IF(AM$110=-1,AN115,IF(AM$110=99,AL115,IF(AM$110=0,INDEX($F96:$N96,0,AM$108),(INDEX($F96:$N96,0,AM$110+1)-INDEX($F96:$N96,0,AM$110))/(INDEX($F$4:$N$4,0,AM$110+1)-INDEX($F$4:$N$4,0,AM$110))+AL115)))</f>
        <v>0.90553340964917328</v>
      </c>
      <c r="AN115" s="3" cm="1">
        <f t="array" ref="AN115">IF(AN$110=-1,AO115,IF(AN$110=99,AM115,IF(AN$110=0,INDEX($F96:$N96,0,AN$108),(INDEX($F96:$N96,0,AN$110+1)-INDEX($F96:$N96,0,AN$110))/(INDEX($F$4:$N$4,0,AN$110+1)-INDEX($F$4:$N$4,0,AN$110))+AM115)))</f>
        <v>0.92851788153392856</v>
      </c>
      <c r="AO115" s="3" cm="1">
        <f t="array" ref="AO115">IF(AO$110=-1,AP115,IF(AO$110=99,AN115,IF(AO$110=0,INDEX($F96:$N96,0,AO$108),(INDEX($F96:$N96,0,AO$110+1)-INDEX($F96:$N96,0,AO$110))/(INDEX($F$4:$N$4,0,AO$110+1)-INDEX($F$4:$N$4,0,AO$110))+AN115)))</f>
        <v>0.95150235341868428</v>
      </c>
      <c r="AP115" s="3" cm="1">
        <f t="array" ref="AP115">IF(AP$110=-1,AQ115,IF(AP$110=99,AO115,IF(AP$110=0,INDEX($F96:$N96,0,AP$108),(INDEX($F96:$N96,0,AP$110+1)-INDEX($F96:$N96,0,AP$110))/(INDEX($F$4:$N$4,0,AP$110+1)-INDEX($F$4:$N$4,0,AP$110))+AO115)))</f>
        <v>0.98022213707162309</v>
      </c>
      <c r="AQ115" s="3" cm="1">
        <f t="array" ref="AQ115">IF(AQ$110=-1,AR115,IF(AQ$110=99,AP115,IF(AQ$110=0,INDEX($F96:$N96,0,AQ$108),(INDEX($F96:$N96,0,AQ$110+1)-INDEX($F96:$N96,0,AQ$110))/(INDEX($F$4:$N$4,0,AQ$110+1)-INDEX($F$4:$N$4,0,AQ$110))+AP115)))</f>
        <v>1.0089419207245618</v>
      </c>
      <c r="AR115" s="3" cm="1">
        <f t="array" ref="AR115">IF(AR$110=-1,AS115,IF(AR$110=99,AQ115,IF(AR$110=0,INDEX($F96:$N96,0,AR$108),(INDEX($F96:$N96,0,AR$110+1)-INDEX($F96:$N96,0,AR$110))/(INDEX($F$4:$N$4,0,AR$110+1)-INDEX($F$4:$N$4,0,AR$110))+AQ115)))</f>
        <v>1.0376617043775005</v>
      </c>
      <c r="AS115" s="3" cm="1">
        <f t="array" ref="AS115">IF(AS$110=-1,AT115,IF(AS$110=99,AR115,IF(AS$110=0,INDEX($F96:$N96,0,AS$108),(INDEX($F96:$N96,0,AS$110+1)-INDEX($F96:$N96,0,AS$110))/(INDEX($F$4:$N$4,0,AS$110+1)-INDEX($F$4:$N$4,0,AS$110))+AR115)))</f>
        <v>1.0663814880304392</v>
      </c>
      <c r="AT115" s="3" cm="1">
        <f t="array" ref="AT115">IF(AT$110=-1,AU115,IF(AT$110=99,AS115,IF(AT$110=0,INDEX($F96:$N96,0,AT$108),(INDEX($F96:$N96,0,AT$110+1)-INDEX($F96:$N96,0,AT$110))/(INDEX($F$4:$N$4,0,AT$110+1)-INDEX($F$4:$N$4,0,AT$110))+AS115)))</f>
        <v>1.0951012716833779</v>
      </c>
      <c r="AU115" s="3" cm="1">
        <f t="array" ref="AU115">IF(AU$110=-1,AV115,IF(AU$110=99,AT115,IF(AU$110=0,INDEX($F96:$N96,0,AU$108),(INDEX($F96:$N96,0,AU$110+1)-INDEX($F96:$N96,0,AU$110))/(INDEX($F$4:$N$4,0,AU$110+1)-INDEX($F$4:$N$4,0,AU$110))+AT115)))</f>
        <v>1.1238210553363166</v>
      </c>
      <c r="AV115" s="3" cm="1">
        <f t="array" ref="AV115">IF(AV$110=-1,AW115,IF(AV$110=99,AU115,IF(AV$110=0,INDEX($F96:$N96,0,AV$108),(INDEX($F96:$N96,0,AV$110+1)-INDEX($F96:$N96,0,AV$110))/(INDEX($F$4:$N$4,0,AV$110+1)-INDEX($F$4:$N$4,0,AV$110))+AU115)))</f>
        <v>1.1525408389892553</v>
      </c>
      <c r="AW115" s="3" cm="1">
        <f t="array" ref="AW115">IF(AW$110=-1,AX115,IF(AW$110=99,AV115,IF(AW$110=0,INDEX($F96:$N96,0,AW$108),(INDEX($F96:$N96,0,AW$110+1)-INDEX($F96:$N96,0,AW$110))/(INDEX($F$4:$N$4,0,AW$110+1)-INDEX($F$4:$N$4,0,AW$110))+AV115)))</f>
        <v>1.181260622642194</v>
      </c>
      <c r="AX115" s="3" cm="1">
        <f t="array" ref="AX115">IF(AX$110=-1,AY115,IF(AX$110=99,AW115,IF(AX$110=0,INDEX($F96:$N96,0,AX$108),(INDEX($F96:$N96,0,AX$110+1)-INDEX($F96:$N96,0,AX$110))/(INDEX($F$4:$N$4,0,AX$110+1)-INDEX($F$4:$N$4,0,AX$110))+AW115)))</f>
        <v>1.2099804062951327</v>
      </c>
      <c r="AY115" s="3" cm="1">
        <f t="array" ref="AY115">IF(AY$110=-1,AZ115,IF(AY$110=99,AX115,IF(AY$110=0,INDEX($F96:$N96,0,AY$108),(INDEX($F96:$N96,0,AY$110+1)-INDEX($F96:$N96,0,AY$110))/(INDEX($F$4:$N$4,0,AY$110+1)-INDEX($F$4:$N$4,0,AY$110))+AX115)))</f>
        <v>1.2387001899480723</v>
      </c>
      <c r="AZ115" s="3" cm="1">
        <f t="array" ref="AZ115">IF(AZ$110=-1,BA115,IF(AZ$110=99,AY115,IF(AZ$110=0,INDEX($F96:$N96,0,AZ$108),(INDEX($F96:$N96,0,AZ$110+1)-INDEX($F96:$N96,0,AZ$110))/(INDEX($F$4:$N$4,0,AZ$110+1)-INDEX($F$4:$N$4,0,AZ$110))+AY115)))</f>
        <v>1.2387001899480723</v>
      </c>
      <c r="BA115" s="3" cm="1">
        <f t="array" ref="BA115">IF(BA$110=-1,BB115,IF(BA$110=99,AZ115,IF(BA$110=0,INDEX($F96:$N96,0,BA$108),(INDEX($F96:$N96,0,BA$110+1)-INDEX($F96:$N96,0,BA$110))/(INDEX($F$4:$N$4,0,BA$110+1)-INDEX($F$4:$N$4,0,BA$110))+AZ115)))</f>
        <v>1.2387001899480723</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0.29632067478295815</v>
      </c>
      <c r="W116" s="3" cm="1">
        <f t="array" ref="W116">IF(W$110=-1,X116,IF(W$110=99,V116,IF(W$110=0,INDEX($F97:$N97,0,W$108),(INDEX($F97:$N97,0,W$110+1)-INDEX($F97:$N97,0,W$110))/(INDEX($F$4:$N$4,0,W$110+1)-INDEX($F$4:$N$4,0,W$110))+V116)))</f>
        <v>0.30332538755614807</v>
      </c>
      <c r="X116" s="3" cm="1">
        <f t="array" ref="X116">IF(X$110=-1,Y116,IF(X$110=99,W116,IF(X$110=0,INDEX($F97:$N97,0,X$108),(INDEX($F97:$N97,0,X$110+1)-INDEX($F97:$N97,0,X$110))/(INDEX($F$4:$N$4,0,X$110+1)-INDEX($F$4:$N$4,0,X$110))+W116)))</f>
        <v>0.310330100329338</v>
      </c>
      <c r="Y116" s="3" cm="1">
        <f t="array" ref="Y116">IF(Y$110=-1,Z116,IF(Y$110=99,X116,IF(Y$110=0,INDEX($F97:$N97,0,Y$108),(INDEX($F97:$N97,0,Y$110+1)-INDEX($F97:$N97,0,Y$110))/(INDEX($F$4:$N$4,0,Y$110+1)-INDEX($F$4:$N$4,0,Y$110))+X116)))</f>
        <v>0.31733481310252792</v>
      </c>
      <c r="Z116" s="3" cm="1">
        <f t="array" ref="Z116">IF(Z$110=-1,AA116,IF(Z$110=99,Y116,IF(Z$110=0,INDEX($F97:$N97,0,Z$108),(INDEX($F97:$N97,0,Z$110+1)-INDEX($F97:$N97,0,Z$110))/(INDEX($F$4:$N$4,0,Z$110+1)-INDEX($F$4:$N$4,0,Z$110))+Y116)))</f>
        <v>0.32433952587571785</v>
      </c>
      <c r="AA116" s="3" cm="1">
        <f t="array" ref="AA116">IF(AA$110=-1,AB116,IF(AA$110=99,Z116,IF(AA$110=0,INDEX($F97:$N97,0,AA$108),(INDEX($F97:$N97,0,AA$110+1)-INDEX($F97:$N97,0,AA$110))/(INDEX($F$4:$N$4,0,AA$110+1)-INDEX($F$4:$N$4,0,AA$110))+Z116)))</f>
        <v>0.33134423864890777</v>
      </c>
      <c r="AB116" s="3" cm="1">
        <f t="array" ref="AB116">IF(AB$110=-1,AC116,IF(AB$110=99,AA116,IF(AB$110=0,INDEX($F97:$N97,0,AB$108),(INDEX($F97:$N97,0,AB$110+1)-INDEX($F97:$N97,0,AB$110))/(INDEX($F$4:$N$4,0,AB$110+1)-INDEX($F$4:$N$4,0,AB$110))+AA116)))</f>
        <v>0.3383489514220977</v>
      </c>
      <c r="AC116" s="3" cm="1">
        <f t="array" ref="AC116">IF(AC$110=-1,AD116,IF(AC$110=99,AB116,IF(AC$110=0,INDEX($F97:$N97,0,AC$108),(INDEX($F97:$N97,0,AC$110+1)-INDEX($F97:$N97,0,AC$110))/(INDEX($F$4:$N$4,0,AC$110+1)-INDEX($F$4:$N$4,0,AC$110))+AB116)))</f>
        <v>0.34535366419528762</v>
      </c>
      <c r="AD116" s="3" cm="1">
        <f t="array" ref="AD116">IF(AD$110=-1,AE116,IF(AD$110=99,AC116,IF(AD$110=0,INDEX($F97:$N97,0,AD$108),(INDEX($F97:$N97,0,AD$110+1)-INDEX($F97:$N97,0,AD$110))/(INDEX($F$4:$N$4,0,AD$110+1)-INDEX($F$4:$N$4,0,AD$110))+AC116)))</f>
        <v>0.35235837696847755</v>
      </c>
      <c r="AE116" s="3" cm="1">
        <f t="array" ref="AE116">IF(AE$110=-1,AF116,IF(AE$110=99,AD116,IF(AE$110=0,INDEX($F97:$N97,0,AE$108),(INDEX($F97:$N97,0,AE$110+1)-INDEX($F97:$N97,0,AE$110))/(INDEX($F$4:$N$4,0,AE$110+1)-INDEX($F$4:$N$4,0,AE$110))+AD116)))</f>
        <v>0.35936308974166731</v>
      </c>
      <c r="AF116" s="3" cm="1">
        <f t="array" ref="AF116">IF(AF$110=-1,AG116,IF(AF$110=99,AE116,IF(AF$110=0,INDEX($F97:$N97,0,AF$108),(INDEX($F97:$N97,0,AF$110+1)-INDEX($F97:$N97,0,AF$110))/(INDEX($F$4:$N$4,0,AF$110+1)-INDEX($F$4:$N$4,0,AF$110))+AE116)))</f>
        <v>0.37080864291937987</v>
      </c>
      <c r="AG116" s="3" cm="1">
        <f t="array" ref="AG116">IF(AG$110=-1,AH116,IF(AG$110=99,AF116,IF(AG$110=0,INDEX($F97:$N97,0,AG$108),(INDEX($F97:$N97,0,AG$110+1)-INDEX($F97:$N97,0,AG$110))/(INDEX($F$4:$N$4,0,AG$110+1)-INDEX($F$4:$N$4,0,AG$110))+AF116)))</f>
        <v>0.38225419609709244</v>
      </c>
      <c r="AH116" s="3" cm="1">
        <f t="array" ref="AH116">IF(AH$110=-1,AI116,IF(AH$110=99,AG116,IF(AH$110=0,INDEX($F97:$N97,0,AH$108),(INDEX($F97:$N97,0,AH$110+1)-INDEX($F97:$N97,0,AH$110))/(INDEX($F$4:$N$4,0,AH$110+1)-INDEX($F$4:$N$4,0,AH$110))+AG116)))</f>
        <v>0.393699749274805</v>
      </c>
      <c r="AI116" s="3" cm="1">
        <f t="array" ref="AI116">IF(AI$110=-1,AJ116,IF(AI$110=99,AH116,IF(AI$110=0,INDEX($F97:$N97,0,AI$108),(INDEX($F97:$N97,0,AI$110+1)-INDEX($F97:$N97,0,AI$110))/(INDEX($F$4:$N$4,0,AI$110+1)-INDEX($F$4:$N$4,0,AI$110))+AH116)))</f>
        <v>0.40514530245251756</v>
      </c>
      <c r="AJ116" s="3" cm="1">
        <f t="array" ref="AJ116">IF(AJ$110=-1,AK116,IF(AJ$110=99,AI116,IF(AJ$110=0,INDEX($F97:$N97,0,AJ$108),(INDEX($F97:$N97,0,AJ$110+1)-INDEX($F97:$N97,0,AJ$110))/(INDEX($F$4:$N$4,0,AJ$110+1)-INDEX($F$4:$N$4,0,AJ$110))+AI116)))</f>
        <v>0.41659085563023013</v>
      </c>
      <c r="AK116" s="3" cm="1">
        <f t="array" ref="AK116">IF(AK$110=-1,AL116,IF(AK$110=99,AJ116,IF(AK$110=0,INDEX($F97:$N97,0,AK$108),(INDEX($F97:$N97,0,AK$110+1)-INDEX($F97:$N97,0,AK$110))/(INDEX($F$4:$N$4,0,AK$110+1)-INDEX($F$4:$N$4,0,AK$110))+AJ116)))</f>
        <v>0.42803640880794269</v>
      </c>
      <c r="AL116" s="3" cm="1">
        <f t="array" ref="AL116">IF(AL$110=-1,AM116,IF(AL$110=99,AK116,IF(AL$110=0,INDEX($F97:$N97,0,AL$108),(INDEX($F97:$N97,0,AL$110+1)-INDEX($F97:$N97,0,AL$110))/(INDEX($F$4:$N$4,0,AL$110+1)-INDEX($F$4:$N$4,0,AL$110))+AK116)))</f>
        <v>0.43948196198565526</v>
      </c>
      <c r="AM116" s="3" cm="1">
        <f t="array" ref="AM116">IF(AM$110=-1,AN116,IF(AM$110=99,AL116,IF(AM$110=0,INDEX($F97:$N97,0,AM$108),(INDEX($F97:$N97,0,AM$110+1)-INDEX($F97:$N97,0,AM$110))/(INDEX($F$4:$N$4,0,AM$110+1)-INDEX($F$4:$N$4,0,AM$110))+AL116)))</f>
        <v>0.45092751516336782</v>
      </c>
      <c r="AN116" s="3" cm="1">
        <f t="array" ref="AN116">IF(AN$110=-1,AO116,IF(AN$110=99,AM116,IF(AN$110=0,INDEX($F97:$N97,0,AN$108),(INDEX($F97:$N97,0,AN$110+1)-INDEX($F97:$N97,0,AN$110))/(INDEX($F$4:$N$4,0,AN$110+1)-INDEX($F$4:$N$4,0,AN$110))+AM116)))</f>
        <v>0.46237306834108038</v>
      </c>
      <c r="AO116" s="3" cm="1">
        <f t="array" ref="AO116">IF(AO$110=-1,AP116,IF(AO$110=99,AN116,IF(AO$110=0,INDEX($F97:$N97,0,AO$108),(INDEX($F97:$N97,0,AO$110+1)-INDEX($F97:$N97,0,AO$110))/(INDEX($F$4:$N$4,0,AO$110+1)-INDEX($F$4:$N$4,0,AO$110))+AN116)))</f>
        <v>0.473818621518793</v>
      </c>
      <c r="AP116" s="3" cm="1">
        <f t="array" ref="AP116">IF(AP$110=-1,AQ116,IF(AP$110=99,AO116,IF(AP$110=0,INDEX($F97:$N97,0,AP$108),(INDEX($F97:$N97,0,AP$110+1)-INDEX($F97:$N97,0,AP$110))/(INDEX($F$4:$N$4,0,AP$110+1)-INDEX($F$4:$N$4,0,AP$110))+AO116)))</f>
        <v>0.48812018183744166</v>
      </c>
      <c r="AQ116" s="3" cm="1">
        <f t="array" ref="AQ116">IF(AQ$110=-1,AR116,IF(AQ$110=99,AP116,IF(AQ$110=0,INDEX($F97:$N97,0,AQ$108),(INDEX($F97:$N97,0,AQ$110+1)-INDEX($F97:$N97,0,AQ$110))/(INDEX($F$4:$N$4,0,AQ$110+1)-INDEX($F$4:$N$4,0,AQ$110))+AP116)))</f>
        <v>0.50242174215609026</v>
      </c>
      <c r="AR116" s="3" cm="1">
        <f t="array" ref="AR116">IF(AR$110=-1,AS116,IF(AR$110=99,AQ116,IF(AR$110=0,INDEX($F97:$N97,0,AR$108),(INDEX($F97:$N97,0,AR$110+1)-INDEX($F97:$N97,0,AR$110))/(INDEX($F$4:$N$4,0,AR$110+1)-INDEX($F$4:$N$4,0,AR$110))+AQ116)))</f>
        <v>0.51672330247473885</v>
      </c>
      <c r="AS116" s="3" cm="1">
        <f t="array" ref="AS116">IF(AS$110=-1,AT116,IF(AS$110=99,AR116,IF(AS$110=0,INDEX($F97:$N97,0,AS$108),(INDEX($F97:$N97,0,AS$110+1)-INDEX($F97:$N97,0,AS$110))/(INDEX($F$4:$N$4,0,AS$110+1)-INDEX($F$4:$N$4,0,AS$110))+AR116)))</f>
        <v>0.53102486279338745</v>
      </c>
      <c r="AT116" s="3" cm="1">
        <f t="array" ref="AT116">IF(AT$110=-1,AU116,IF(AT$110=99,AS116,IF(AT$110=0,INDEX($F97:$N97,0,AT$108),(INDEX($F97:$N97,0,AT$110+1)-INDEX($F97:$N97,0,AT$110))/(INDEX($F$4:$N$4,0,AT$110+1)-INDEX($F$4:$N$4,0,AT$110))+AS116)))</f>
        <v>0.54532642311203605</v>
      </c>
      <c r="AU116" s="3" cm="1">
        <f t="array" ref="AU116">IF(AU$110=-1,AV116,IF(AU$110=99,AT116,IF(AU$110=0,INDEX($F97:$N97,0,AU$108),(INDEX($F97:$N97,0,AU$110+1)-INDEX($F97:$N97,0,AU$110))/(INDEX($F$4:$N$4,0,AU$110+1)-INDEX($F$4:$N$4,0,AU$110))+AT116)))</f>
        <v>0.55962798343068465</v>
      </c>
      <c r="AV116" s="3" cm="1">
        <f t="array" ref="AV116">IF(AV$110=-1,AW116,IF(AV$110=99,AU116,IF(AV$110=0,INDEX($F97:$N97,0,AV$108),(INDEX($F97:$N97,0,AV$110+1)-INDEX($F97:$N97,0,AV$110))/(INDEX($F$4:$N$4,0,AV$110+1)-INDEX($F$4:$N$4,0,AV$110))+AU116)))</f>
        <v>0.57392954374933325</v>
      </c>
      <c r="AW116" s="3" cm="1">
        <f t="array" ref="AW116">IF(AW$110=-1,AX116,IF(AW$110=99,AV116,IF(AW$110=0,INDEX($F97:$N97,0,AW$108),(INDEX($F97:$N97,0,AW$110+1)-INDEX($F97:$N97,0,AW$110))/(INDEX($F$4:$N$4,0,AW$110+1)-INDEX($F$4:$N$4,0,AW$110))+AV116)))</f>
        <v>0.58823110406798185</v>
      </c>
      <c r="AX116" s="3" cm="1">
        <f t="array" ref="AX116">IF(AX$110=-1,AY116,IF(AX$110=99,AW116,IF(AX$110=0,INDEX($F97:$N97,0,AX$108),(INDEX($F97:$N97,0,AX$110+1)-INDEX($F97:$N97,0,AX$110))/(INDEX($F$4:$N$4,0,AX$110+1)-INDEX($F$4:$N$4,0,AX$110))+AW116)))</f>
        <v>0.60253266438663045</v>
      </c>
      <c r="AY116" s="3" cm="1">
        <f t="array" ref="AY116">IF(AY$110=-1,AZ116,IF(AY$110=99,AX116,IF(AY$110=0,INDEX($F97:$N97,0,AY$108),(INDEX($F97:$N97,0,AY$110+1)-INDEX($F97:$N97,0,AY$110))/(INDEX($F$4:$N$4,0,AY$110+1)-INDEX($F$4:$N$4,0,AY$110))+AX116)))</f>
        <v>0.61683422470527938</v>
      </c>
      <c r="AZ116" s="3" cm="1">
        <f t="array" ref="AZ116">IF(AZ$110=-1,BA116,IF(AZ$110=99,AY116,IF(AZ$110=0,INDEX($F97:$N97,0,AZ$108),(INDEX($F97:$N97,0,AZ$110+1)-INDEX($F97:$N97,0,AZ$110))/(INDEX($F$4:$N$4,0,AZ$110+1)-INDEX($F$4:$N$4,0,AZ$110))+AY116)))</f>
        <v>0.61683422470527938</v>
      </c>
      <c r="BA116" s="3" cm="1">
        <f t="array" ref="BA116">IF(BA$110=-1,BB116,IF(BA$110=99,AZ116,IF(BA$110=0,INDEX($F97:$N97,0,BA$108),(INDEX($F97:$N97,0,BA$110+1)-INDEX($F97:$N97,0,BA$110))/(INDEX($F$4:$N$4,0,BA$110+1)-INDEX($F$4:$N$4,0,BA$110))+AZ116)))</f>
        <v>0.61683422470527938</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6.624908847347899</v>
      </c>
      <c r="W117" s="3" cm="1">
        <f t="array" ref="W117">IF(W$110=-1,X117,IF(W$110=99,V117,IF(W$110=0,INDEX($F98:$N98,0,W$108),(INDEX($F98:$N98,0,W$110+1)-INDEX($F98:$N98,0,W$110))/(INDEX($F$4:$N$4,0,W$110+1)-INDEX($F$4:$N$4,0,W$110))+V117)))</f>
        <v>6.7815148069496942</v>
      </c>
      <c r="X117" s="3" cm="1">
        <f t="array" ref="X117">IF(X$110=-1,Y117,IF(X$110=99,W117,IF(X$110=0,INDEX($F98:$N98,0,X$108),(INDEX($F98:$N98,0,X$110+1)-INDEX($F98:$N98,0,X$110))/(INDEX($F$4:$N$4,0,X$110+1)-INDEX($F$4:$N$4,0,X$110))+W117)))</f>
        <v>6.9381207665514895</v>
      </c>
      <c r="Y117" s="3" cm="1">
        <f t="array" ref="Y117">IF(Y$110=-1,Z117,IF(Y$110=99,X117,IF(Y$110=0,INDEX($F98:$N98,0,Y$108),(INDEX($F98:$N98,0,Y$110+1)-INDEX($F98:$N98,0,Y$110))/(INDEX($F$4:$N$4,0,Y$110+1)-INDEX($F$4:$N$4,0,Y$110))+X117)))</f>
        <v>7.0947267261532847</v>
      </c>
      <c r="Z117" s="3" cm="1">
        <f t="array" ref="Z117">IF(Z$110=-1,AA117,IF(Z$110=99,Y117,IF(Z$110=0,INDEX($F98:$N98,0,Z$108),(INDEX($F98:$N98,0,Z$110+1)-INDEX($F98:$N98,0,Z$110))/(INDEX($F$4:$N$4,0,Z$110+1)-INDEX($F$4:$N$4,0,Z$110))+Y117)))</f>
        <v>7.2513326857550799</v>
      </c>
      <c r="AA117" s="3" cm="1">
        <f t="array" ref="AA117">IF(AA$110=-1,AB117,IF(AA$110=99,Z117,IF(AA$110=0,INDEX($F98:$N98,0,AA$108),(INDEX($F98:$N98,0,AA$110+1)-INDEX($F98:$N98,0,AA$110))/(INDEX($F$4:$N$4,0,AA$110+1)-INDEX($F$4:$N$4,0,AA$110))+Z117)))</f>
        <v>7.4079386453568752</v>
      </c>
      <c r="AB117" s="3" cm="1">
        <f t="array" ref="AB117">IF(AB$110=-1,AC117,IF(AB$110=99,AA117,IF(AB$110=0,INDEX($F98:$N98,0,AB$108),(INDEX($F98:$N98,0,AB$110+1)-INDEX($F98:$N98,0,AB$110))/(INDEX($F$4:$N$4,0,AB$110+1)-INDEX($F$4:$N$4,0,AB$110))+AA117)))</f>
        <v>7.5645446049586704</v>
      </c>
      <c r="AC117" s="3" cm="1">
        <f t="array" ref="AC117">IF(AC$110=-1,AD117,IF(AC$110=99,AB117,IF(AC$110=0,INDEX($F98:$N98,0,AC$108),(INDEX($F98:$N98,0,AC$110+1)-INDEX($F98:$N98,0,AC$110))/(INDEX($F$4:$N$4,0,AC$110+1)-INDEX($F$4:$N$4,0,AC$110))+AB117)))</f>
        <v>7.7211505645604657</v>
      </c>
      <c r="AD117" s="3" cm="1">
        <f t="array" ref="AD117">IF(AD$110=-1,AE117,IF(AD$110=99,AC117,IF(AD$110=0,INDEX($F98:$N98,0,AD$108),(INDEX($F98:$N98,0,AD$110+1)-INDEX($F98:$N98,0,AD$110))/(INDEX($F$4:$N$4,0,AD$110+1)-INDEX($F$4:$N$4,0,AD$110))+AC117)))</f>
        <v>7.8777565241622609</v>
      </c>
      <c r="AE117" s="3" cm="1">
        <f t="array" ref="AE117">IF(AE$110=-1,AF117,IF(AE$110=99,AD117,IF(AE$110=0,INDEX($F98:$N98,0,AE$108),(INDEX($F98:$N98,0,AE$110+1)-INDEX($F98:$N98,0,AE$110))/(INDEX($F$4:$N$4,0,AE$110+1)-INDEX($F$4:$N$4,0,AE$110))+AD117)))</f>
        <v>8.0343624837640562</v>
      </c>
      <c r="AF117" s="3" cm="1">
        <f t="array" ref="AF117">IF(AF$110=-1,AG117,IF(AF$110=99,AE117,IF(AF$110=0,INDEX($F98:$N98,0,AF$108),(INDEX($F98:$N98,0,AF$110+1)-INDEX($F98:$N98,0,AF$110))/(INDEX($F$4:$N$4,0,AF$110+1)-INDEX($F$4:$N$4,0,AF$110))+AE117)))</f>
        <v>8.290253324203583</v>
      </c>
      <c r="AG117" s="3" cm="1">
        <f t="array" ref="AG117">IF(AG$110=-1,AH117,IF(AG$110=99,AF117,IF(AG$110=0,INDEX($F98:$N98,0,AG$108),(INDEX($F98:$N98,0,AG$110+1)-INDEX($F98:$N98,0,AG$110))/(INDEX($F$4:$N$4,0,AG$110+1)-INDEX($F$4:$N$4,0,AG$110))+AF117)))</f>
        <v>8.5461441646431098</v>
      </c>
      <c r="AH117" s="3" cm="1">
        <f t="array" ref="AH117">IF(AH$110=-1,AI117,IF(AH$110=99,AG117,IF(AH$110=0,INDEX($F98:$N98,0,AH$108),(INDEX($F98:$N98,0,AH$110+1)-INDEX($F98:$N98,0,AH$110))/(INDEX($F$4:$N$4,0,AH$110+1)-INDEX($F$4:$N$4,0,AH$110))+AG117)))</f>
        <v>8.8020350050826366</v>
      </c>
      <c r="AI117" s="3" cm="1">
        <f t="array" ref="AI117">IF(AI$110=-1,AJ117,IF(AI$110=99,AH117,IF(AI$110=0,INDEX($F98:$N98,0,AI$108),(INDEX($F98:$N98,0,AI$110+1)-INDEX($F98:$N98,0,AI$110))/(INDEX($F$4:$N$4,0,AI$110+1)-INDEX($F$4:$N$4,0,AI$110))+AH117)))</f>
        <v>9.0579258455221634</v>
      </c>
      <c r="AJ117" s="3" cm="1">
        <f t="array" ref="AJ117">IF(AJ$110=-1,AK117,IF(AJ$110=99,AI117,IF(AJ$110=0,INDEX($F98:$N98,0,AJ$108),(INDEX($F98:$N98,0,AJ$110+1)-INDEX($F98:$N98,0,AJ$110))/(INDEX($F$4:$N$4,0,AJ$110+1)-INDEX($F$4:$N$4,0,AJ$110))+AI117)))</f>
        <v>9.3138166859616902</v>
      </c>
      <c r="AK117" s="3" cm="1">
        <f t="array" ref="AK117">IF(AK$110=-1,AL117,IF(AK$110=99,AJ117,IF(AK$110=0,INDEX($F98:$N98,0,AK$108),(INDEX($F98:$N98,0,AK$110+1)-INDEX($F98:$N98,0,AK$110))/(INDEX($F$4:$N$4,0,AK$110+1)-INDEX($F$4:$N$4,0,AK$110))+AJ117)))</f>
        <v>9.569707526401217</v>
      </c>
      <c r="AL117" s="3" cm="1">
        <f t="array" ref="AL117">IF(AL$110=-1,AM117,IF(AL$110=99,AK117,IF(AL$110=0,INDEX($F98:$N98,0,AL$108),(INDEX($F98:$N98,0,AL$110+1)-INDEX($F98:$N98,0,AL$110))/(INDEX($F$4:$N$4,0,AL$110+1)-INDEX($F$4:$N$4,0,AL$110))+AK117)))</f>
        <v>9.8255983668407438</v>
      </c>
      <c r="AM117" s="3" cm="1">
        <f t="array" ref="AM117">IF(AM$110=-1,AN117,IF(AM$110=99,AL117,IF(AM$110=0,INDEX($F98:$N98,0,AM$108),(INDEX($F98:$N98,0,AM$110+1)-INDEX($F98:$N98,0,AM$110))/(INDEX($F$4:$N$4,0,AM$110+1)-INDEX($F$4:$N$4,0,AM$110))+AL117)))</f>
        <v>10.081489207280271</v>
      </c>
      <c r="AN117" s="3" cm="1">
        <f t="array" ref="AN117">IF(AN$110=-1,AO117,IF(AN$110=99,AM117,IF(AN$110=0,INDEX($F98:$N98,0,AN$108),(INDEX($F98:$N98,0,AN$110+1)-INDEX($F98:$N98,0,AN$110))/(INDEX($F$4:$N$4,0,AN$110+1)-INDEX($F$4:$N$4,0,AN$110))+AM117)))</f>
        <v>10.337380047719797</v>
      </c>
      <c r="AO117" s="3" cm="1">
        <f t="array" ref="AO117">IF(AO$110=-1,AP117,IF(AO$110=99,AN117,IF(AO$110=0,INDEX($F98:$N98,0,AO$108),(INDEX($F98:$N98,0,AO$110+1)-INDEX($F98:$N98,0,AO$110))/(INDEX($F$4:$N$4,0,AO$110+1)-INDEX($F$4:$N$4,0,AO$110))+AN117)))</f>
        <v>10.593270888159326</v>
      </c>
      <c r="AP117" s="3" cm="1">
        <f t="array" ref="AP117">IF(AP$110=-1,AQ117,IF(AP$110=99,AO117,IF(AP$110=0,INDEX($F98:$N98,0,AP$108),(INDEX($F98:$N98,0,AP$110+1)-INDEX($F98:$N98,0,AP$110))/(INDEX($F$4:$N$4,0,AP$110+1)-INDEX($F$4:$N$4,0,AP$110))+AO117)))</f>
        <v>10.913014131033933</v>
      </c>
      <c r="AQ117" s="3" cm="1">
        <f t="array" ref="AQ117">IF(AQ$110=-1,AR117,IF(AQ$110=99,AP117,IF(AQ$110=0,INDEX($F98:$N98,0,AQ$108),(INDEX($F98:$N98,0,AQ$110+1)-INDEX($F98:$N98,0,AQ$110))/(INDEX($F$4:$N$4,0,AQ$110+1)-INDEX($F$4:$N$4,0,AQ$110))+AP117)))</f>
        <v>11.232757373908539</v>
      </c>
      <c r="AR117" s="3" cm="1">
        <f t="array" ref="AR117">IF(AR$110=-1,AS117,IF(AR$110=99,AQ117,IF(AR$110=0,INDEX($F98:$N98,0,AR$108),(INDEX($F98:$N98,0,AR$110+1)-INDEX($F98:$N98,0,AR$110))/(INDEX($F$4:$N$4,0,AR$110+1)-INDEX($F$4:$N$4,0,AR$110))+AQ117)))</f>
        <v>11.552500616783146</v>
      </c>
      <c r="AS117" s="3" cm="1">
        <f t="array" ref="AS117">IF(AS$110=-1,AT117,IF(AS$110=99,AR117,IF(AS$110=0,INDEX($F98:$N98,0,AS$108),(INDEX($F98:$N98,0,AS$110+1)-INDEX($F98:$N98,0,AS$110))/(INDEX($F$4:$N$4,0,AS$110+1)-INDEX($F$4:$N$4,0,AS$110))+AR117)))</f>
        <v>11.872243859657752</v>
      </c>
      <c r="AT117" s="3" cm="1">
        <f t="array" ref="AT117">IF(AT$110=-1,AU117,IF(AT$110=99,AS117,IF(AT$110=0,INDEX($F98:$N98,0,AT$108),(INDEX($F98:$N98,0,AT$110+1)-INDEX($F98:$N98,0,AT$110))/(INDEX($F$4:$N$4,0,AT$110+1)-INDEX($F$4:$N$4,0,AT$110))+AS117)))</f>
        <v>12.191987102532359</v>
      </c>
      <c r="AU117" s="3" cm="1">
        <f t="array" ref="AU117">IF(AU$110=-1,AV117,IF(AU$110=99,AT117,IF(AU$110=0,INDEX($F98:$N98,0,AU$108),(INDEX($F98:$N98,0,AU$110+1)-INDEX($F98:$N98,0,AU$110))/(INDEX($F$4:$N$4,0,AU$110+1)-INDEX($F$4:$N$4,0,AU$110))+AT117)))</f>
        <v>12.511730345406965</v>
      </c>
      <c r="AV117" s="3" cm="1">
        <f t="array" ref="AV117">IF(AV$110=-1,AW117,IF(AV$110=99,AU117,IF(AV$110=0,INDEX($F98:$N98,0,AV$108),(INDEX($F98:$N98,0,AV$110+1)-INDEX($F98:$N98,0,AV$110))/(INDEX($F$4:$N$4,0,AV$110+1)-INDEX($F$4:$N$4,0,AV$110))+AU117)))</f>
        <v>12.831473588281572</v>
      </c>
      <c r="AW117" s="3" cm="1">
        <f t="array" ref="AW117">IF(AW$110=-1,AX117,IF(AW$110=99,AV117,IF(AW$110=0,INDEX($F98:$N98,0,AW$108),(INDEX($F98:$N98,0,AW$110+1)-INDEX($F98:$N98,0,AW$110))/(INDEX($F$4:$N$4,0,AW$110+1)-INDEX($F$4:$N$4,0,AW$110))+AV117)))</f>
        <v>13.151216831156178</v>
      </c>
      <c r="AX117" s="3" cm="1">
        <f t="array" ref="AX117">IF(AX$110=-1,AY117,IF(AX$110=99,AW117,IF(AX$110=0,INDEX($F98:$N98,0,AX$108),(INDEX($F98:$N98,0,AX$110+1)-INDEX($F98:$N98,0,AX$110))/(INDEX($F$4:$N$4,0,AX$110+1)-INDEX($F$4:$N$4,0,AX$110))+AW117)))</f>
        <v>13.470960074030785</v>
      </c>
      <c r="AY117" s="3" cm="1">
        <f t="array" ref="AY117">IF(AY$110=-1,AZ117,IF(AY$110=99,AX117,IF(AY$110=0,INDEX($F98:$N98,0,AY$108),(INDEX($F98:$N98,0,AY$110+1)-INDEX($F98:$N98,0,AY$110))/(INDEX($F$4:$N$4,0,AY$110+1)-INDEX($F$4:$N$4,0,AY$110))+AX117)))</f>
        <v>13.790703316905399</v>
      </c>
      <c r="AZ117" s="3" cm="1">
        <f t="array" ref="AZ117">IF(AZ$110=-1,BA117,IF(AZ$110=99,AY117,IF(AZ$110=0,INDEX($F98:$N98,0,AZ$108),(INDEX($F98:$N98,0,AZ$110+1)-INDEX($F98:$N98,0,AZ$110))/(INDEX($F$4:$N$4,0,AZ$110+1)-INDEX($F$4:$N$4,0,AZ$110))+AY117)))</f>
        <v>13.790703316905399</v>
      </c>
      <c r="BA117" s="3" cm="1">
        <f t="array" ref="BA117">IF(BA$110=-1,BB117,IF(BA$110=99,AZ117,IF(BA$110=0,INDEX($F98:$N98,0,BA$108),(INDEX($F98:$N98,0,BA$110+1)-INDEX($F98:$N98,0,BA$110))/(INDEX($F$4:$N$4,0,BA$110+1)-INDEX($F$4:$N$4,0,BA$110))+AZ117)))</f>
        <v>13.790703316905399</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2.2136999554937153</v>
      </c>
      <c r="W118" s="3" cm="1">
        <f t="array" ref="W118">IF(W$110=-1,X118,IF(W$110=99,V118,IF(W$110=0,INDEX($F99:$N99,0,W$108),(INDEX($F99:$N99,0,W$110+1)-INDEX($F99:$N99,0,W$110))/(INDEX($F$4:$N$4,0,W$110+1)-INDEX($F$4:$N$4,0,W$110))+V118)))</f>
        <v>2.2660295216490787</v>
      </c>
      <c r="X118" s="3" cm="1">
        <f t="array" ref="X118">IF(X$110=-1,Y118,IF(X$110=99,W118,IF(X$110=0,INDEX($F99:$N99,0,X$108),(INDEX($F99:$N99,0,X$110+1)-INDEX($F99:$N99,0,X$110))/(INDEX($F$4:$N$4,0,X$110+1)-INDEX($F$4:$N$4,0,X$110))+W118)))</f>
        <v>2.318359087804442</v>
      </c>
      <c r="Y118" s="3" cm="1">
        <f t="array" ref="Y118">IF(Y$110=-1,Z118,IF(Y$110=99,X118,IF(Y$110=0,INDEX($F99:$N99,0,Y$108),(INDEX($F99:$N99,0,Y$110+1)-INDEX($F99:$N99,0,Y$110))/(INDEX($F$4:$N$4,0,Y$110+1)-INDEX($F$4:$N$4,0,Y$110))+X118)))</f>
        <v>2.3706886539598053</v>
      </c>
      <c r="Z118" s="3" cm="1">
        <f t="array" ref="Z118">IF(Z$110=-1,AA118,IF(Z$110=99,Y118,IF(Z$110=0,INDEX($F99:$N99,0,Z$108),(INDEX($F99:$N99,0,Z$110+1)-INDEX($F99:$N99,0,Z$110))/(INDEX($F$4:$N$4,0,Z$110+1)-INDEX($F$4:$N$4,0,Z$110))+Y118)))</f>
        <v>2.4230182201151687</v>
      </c>
      <c r="AA118" s="3" cm="1">
        <f t="array" ref="AA118">IF(AA$110=-1,AB118,IF(AA$110=99,Z118,IF(AA$110=0,INDEX($F99:$N99,0,AA$108),(INDEX($F99:$N99,0,AA$110+1)-INDEX($F99:$N99,0,AA$110))/(INDEX($F$4:$N$4,0,AA$110+1)-INDEX($F$4:$N$4,0,AA$110))+Z118)))</f>
        <v>2.475347786270532</v>
      </c>
      <c r="AB118" s="3" cm="1">
        <f t="array" ref="AB118">IF(AB$110=-1,AC118,IF(AB$110=99,AA118,IF(AB$110=0,INDEX($F99:$N99,0,AB$108),(INDEX($F99:$N99,0,AB$110+1)-INDEX($F99:$N99,0,AB$110))/(INDEX($F$4:$N$4,0,AB$110+1)-INDEX($F$4:$N$4,0,AB$110))+AA118)))</f>
        <v>2.5276773524258953</v>
      </c>
      <c r="AC118" s="3" cm="1">
        <f t="array" ref="AC118">IF(AC$110=-1,AD118,IF(AC$110=99,AB118,IF(AC$110=0,INDEX($F99:$N99,0,AC$108),(INDEX($F99:$N99,0,AC$110+1)-INDEX($F99:$N99,0,AC$110))/(INDEX($F$4:$N$4,0,AC$110+1)-INDEX($F$4:$N$4,0,AC$110))+AB118)))</f>
        <v>2.5800069185812586</v>
      </c>
      <c r="AD118" s="3" cm="1">
        <f t="array" ref="AD118">IF(AD$110=-1,AE118,IF(AD$110=99,AC118,IF(AD$110=0,INDEX($F99:$N99,0,AD$108),(INDEX($F99:$N99,0,AD$110+1)-INDEX($F99:$N99,0,AD$110))/(INDEX($F$4:$N$4,0,AD$110+1)-INDEX($F$4:$N$4,0,AD$110))+AC118)))</f>
        <v>2.632336484736622</v>
      </c>
      <c r="AE118" s="3" cm="1">
        <f t="array" ref="AE118">IF(AE$110=-1,AF118,IF(AE$110=99,AD118,IF(AE$110=0,INDEX($F99:$N99,0,AE$108),(INDEX($F99:$N99,0,AE$110+1)-INDEX($F99:$N99,0,AE$110))/(INDEX($F$4:$N$4,0,AE$110+1)-INDEX($F$4:$N$4,0,AE$110))+AD118)))</f>
        <v>2.6846660508919866</v>
      </c>
      <c r="AF118" s="3" cm="1">
        <f t="array" ref="AF118">IF(AF$110=-1,AG118,IF(AF$110=99,AE118,IF(AF$110=0,INDEX($F99:$N99,0,AF$108),(INDEX($F99:$N99,0,AF$110+1)-INDEX($F99:$N99,0,AF$110))/(INDEX($F$4:$N$4,0,AF$110+1)-INDEX($F$4:$N$4,0,AF$110))+AE118)))</f>
        <v>2.7701714601202205</v>
      </c>
      <c r="AG118" s="3" cm="1">
        <f t="array" ref="AG118">IF(AG$110=-1,AH118,IF(AG$110=99,AF118,IF(AG$110=0,INDEX($F99:$N99,0,AG$108),(INDEX($F99:$N99,0,AG$110+1)-INDEX($F99:$N99,0,AG$110))/(INDEX($F$4:$N$4,0,AG$110+1)-INDEX($F$4:$N$4,0,AG$110))+AF118)))</f>
        <v>2.8556768693484544</v>
      </c>
      <c r="AH118" s="3" cm="1">
        <f t="array" ref="AH118">IF(AH$110=-1,AI118,IF(AH$110=99,AG118,IF(AH$110=0,INDEX($F99:$N99,0,AH$108),(INDEX($F99:$N99,0,AH$110+1)-INDEX($F99:$N99,0,AH$110))/(INDEX($F$4:$N$4,0,AH$110+1)-INDEX($F$4:$N$4,0,AH$110))+AG118)))</f>
        <v>2.9411822785766883</v>
      </c>
      <c r="AI118" s="3" cm="1">
        <f t="array" ref="AI118">IF(AI$110=-1,AJ118,IF(AI$110=99,AH118,IF(AI$110=0,INDEX($F99:$N99,0,AI$108),(INDEX($F99:$N99,0,AI$110+1)-INDEX($F99:$N99,0,AI$110))/(INDEX($F$4:$N$4,0,AI$110+1)-INDEX($F$4:$N$4,0,AI$110))+AH118)))</f>
        <v>3.0266876878049223</v>
      </c>
      <c r="AJ118" s="3" cm="1">
        <f t="array" ref="AJ118">IF(AJ$110=-1,AK118,IF(AJ$110=99,AI118,IF(AJ$110=0,INDEX($F99:$N99,0,AJ$108),(INDEX($F99:$N99,0,AJ$110+1)-INDEX($F99:$N99,0,AJ$110))/(INDEX($F$4:$N$4,0,AJ$110+1)-INDEX($F$4:$N$4,0,AJ$110))+AI118)))</f>
        <v>3.1121930970331562</v>
      </c>
      <c r="AK118" s="3" cm="1">
        <f t="array" ref="AK118">IF(AK$110=-1,AL118,IF(AK$110=99,AJ118,IF(AK$110=0,INDEX($F99:$N99,0,AK$108),(INDEX($F99:$N99,0,AK$110+1)-INDEX($F99:$N99,0,AK$110))/(INDEX($F$4:$N$4,0,AK$110+1)-INDEX($F$4:$N$4,0,AK$110))+AJ118)))</f>
        <v>3.1976985062613901</v>
      </c>
      <c r="AL118" s="3" cm="1">
        <f t="array" ref="AL118">IF(AL$110=-1,AM118,IF(AL$110=99,AK118,IF(AL$110=0,INDEX($F99:$N99,0,AL$108),(INDEX($F99:$N99,0,AL$110+1)-INDEX($F99:$N99,0,AL$110))/(INDEX($F$4:$N$4,0,AL$110+1)-INDEX($F$4:$N$4,0,AL$110))+AK118)))</f>
        <v>3.283203915489624</v>
      </c>
      <c r="AM118" s="3" cm="1">
        <f t="array" ref="AM118">IF(AM$110=-1,AN118,IF(AM$110=99,AL118,IF(AM$110=0,INDEX($F99:$N99,0,AM$108),(INDEX($F99:$N99,0,AM$110+1)-INDEX($F99:$N99,0,AM$110))/(INDEX($F$4:$N$4,0,AM$110+1)-INDEX($F$4:$N$4,0,AM$110))+AL118)))</f>
        <v>3.3687093247178579</v>
      </c>
      <c r="AN118" s="3" cm="1">
        <f t="array" ref="AN118">IF(AN$110=-1,AO118,IF(AN$110=99,AM118,IF(AN$110=0,INDEX($F99:$N99,0,AN$108),(INDEX($F99:$N99,0,AN$110+1)-INDEX($F99:$N99,0,AN$110))/(INDEX($F$4:$N$4,0,AN$110+1)-INDEX($F$4:$N$4,0,AN$110))+AM118)))</f>
        <v>3.4542147339460918</v>
      </c>
      <c r="AO118" s="3" cm="1">
        <f t="array" ref="AO118">IF(AO$110=-1,AP118,IF(AO$110=99,AN118,IF(AO$110=0,INDEX($F99:$N99,0,AO$108),(INDEX($F99:$N99,0,AO$110+1)-INDEX($F99:$N99,0,AO$110))/(INDEX($F$4:$N$4,0,AO$110+1)-INDEX($F$4:$N$4,0,AO$110))+AN118)))</f>
        <v>3.5397201431743266</v>
      </c>
      <c r="AP118" s="3" cm="1">
        <f t="array" ref="AP118">IF(AP$110=-1,AQ118,IF(AP$110=99,AO118,IF(AP$110=0,INDEX($F99:$N99,0,AP$108),(INDEX($F99:$N99,0,AP$110+1)-INDEX($F99:$N99,0,AP$110))/(INDEX($F$4:$N$4,0,AP$110+1)-INDEX($F$4:$N$4,0,AP$110))+AO118)))</f>
        <v>3.646561704142262</v>
      </c>
      <c r="AQ118" s="3" cm="1">
        <f t="array" ref="AQ118">IF(AQ$110=-1,AR118,IF(AQ$110=99,AP118,IF(AQ$110=0,INDEX($F99:$N99,0,AQ$108),(INDEX($F99:$N99,0,AQ$110+1)-INDEX($F99:$N99,0,AQ$110))/(INDEX($F$4:$N$4,0,AQ$110+1)-INDEX($F$4:$N$4,0,AQ$110))+AP118)))</f>
        <v>3.7534032651101974</v>
      </c>
      <c r="AR118" s="3" cm="1">
        <f t="array" ref="AR118">IF(AR$110=-1,AS118,IF(AR$110=99,AQ118,IF(AR$110=0,INDEX($F99:$N99,0,AR$108),(INDEX($F99:$N99,0,AR$110+1)-INDEX($F99:$N99,0,AR$110))/(INDEX($F$4:$N$4,0,AR$110+1)-INDEX($F$4:$N$4,0,AR$110))+AQ118)))</f>
        <v>3.8602448260781328</v>
      </c>
      <c r="AS118" s="3" cm="1">
        <f t="array" ref="AS118">IF(AS$110=-1,AT118,IF(AS$110=99,AR118,IF(AS$110=0,INDEX($F99:$N99,0,AS$108),(INDEX($F99:$N99,0,AS$110+1)-INDEX($F99:$N99,0,AS$110))/(INDEX($F$4:$N$4,0,AS$110+1)-INDEX($F$4:$N$4,0,AS$110))+AR118)))</f>
        <v>3.9670863870460682</v>
      </c>
      <c r="AT118" s="3" cm="1">
        <f t="array" ref="AT118">IF(AT$110=-1,AU118,IF(AT$110=99,AS118,IF(AT$110=0,INDEX($F99:$N99,0,AT$108),(INDEX($F99:$N99,0,AT$110+1)-INDEX($F99:$N99,0,AT$110))/(INDEX($F$4:$N$4,0,AT$110+1)-INDEX($F$4:$N$4,0,AT$110))+AS118)))</f>
        <v>4.0739279480140036</v>
      </c>
      <c r="AU118" s="3" cm="1">
        <f t="array" ref="AU118">IF(AU$110=-1,AV118,IF(AU$110=99,AT118,IF(AU$110=0,INDEX($F99:$N99,0,AU$108),(INDEX($F99:$N99,0,AU$110+1)-INDEX($F99:$N99,0,AU$110))/(INDEX($F$4:$N$4,0,AU$110+1)-INDEX($F$4:$N$4,0,AU$110))+AT118)))</f>
        <v>4.180769508981939</v>
      </c>
      <c r="AV118" s="3" cm="1">
        <f t="array" ref="AV118">IF(AV$110=-1,AW118,IF(AV$110=99,AU118,IF(AV$110=0,INDEX($F99:$N99,0,AV$108),(INDEX($F99:$N99,0,AV$110+1)-INDEX($F99:$N99,0,AV$110))/(INDEX($F$4:$N$4,0,AV$110+1)-INDEX($F$4:$N$4,0,AV$110))+AU118)))</f>
        <v>4.2876110699498744</v>
      </c>
      <c r="AW118" s="3" cm="1">
        <f t="array" ref="AW118">IF(AW$110=-1,AX118,IF(AW$110=99,AV118,IF(AW$110=0,INDEX($F99:$N99,0,AW$108),(INDEX($F99:$N99,0,AW$110+1)-INDEX($F99:$N99,0,AW$110))/(INDEX($F$4:$N$4,0,AW$110+1)-INDEX($F$4:$N$4,0,AW$110))+AV118)))</f>
        <v>4.3944526309178098</v>
      </c>
      <c r="AX118" s="3" cm="1">
        <f t="array" ref="AX118">IF(AX$110=-1,AY118,IF(AX$110=99,AW118,IF(AX$110=0,INDEX($F99:$N99,0,AX$108),(INDEX($F99:$N99,0,AX$110+1)-INDEX($F99:$N99,0,AX$110))/(INDEX($F$4:$N$4,0,AX$110+1)-INDEX($F$4:$N$4,0,AX$110))+AW118)))</f>
        <v>4.5012941918857452</v>
      </c>
      <c r="AY118" s="3" cm="1">
        <f t="array" ref="AY118">IF(AY$110=-1,AZ118,IF(AY$110=99,AX118,IF(AY$110=0,INDEX($F99:$N99,0,AY$108),(INDEX($F99:$N99,0,AY$110+1)-INDEX($F99:$N99,0,AY$110))/(INDEX($F$4:$N$4,0,AY$110+1)-INDEX($F$4:$N$4,0,AY$110))+AX118)))</f>
        <v>4.6081357528536797</v>
      </c>
      <c r="AZ118" s="3" cm="1">
        <f t="array" ref="AZ118">IF(AZ$110=-1,BA118,IF(AZ$110=99,AY118,IF(AZ$110=0,INDEX($F99:$N99,0,AZ$108),(INDEX($F99:$N99,0,AZ$110+1)-INDEX($F99:$N99,0,AZ$110))/(INDEX($F$4:$N$4,0,AZ$110+1)-INDEX($F$4:$N$4,0,AZ$110))+AY118)))</f>
        <v>4.6081357528536797</v>
      </c>
      <c r="BA118" s="3" cm="1">
        <f t="array" ref="BA118">IF(BA$110=-1,BB118,IF(BA$110=99,AZ118,IF(BA$110=0,INDEX($F99:$N99,0,BA$108),(INDEX($F99:$N99,0,BA$110+1)-INDEX($F99:$N99,0,BA$110))/(INDEX($F$4:$N$4,0,BA$110+1)-INDEX($F$4:$N$4,0,BA$110))+AZ118)))</f>
        <v>4.6081357528536797</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0.12152982036574579</v>
      </c>
      <c r="W119" s="3" cm="1">
        <f t="array" ref="W119">IF(W$110=-1,X119,IF(W$110=99,V119,IF(W$110=0,INDEX($F100:$N100,0,W$108),(INDEX($F100:$N100,0,W$110+1)-INDEX($F100:$N100,0,W$110))/(INDEX($F$4:$N$4,0,W$110+1)-INDEX($F$4:$N$4,0,W$110))+V119)))</f>
        <v>0.1244026590080813</v>
      </c>
      <c r="X119" s="3" cm="1">
        <f t="array" ref="X119">IF(X$110=-1,Y119,IF(X$110=99,W119,IF(X$110=0,INDEX($F100:$N100,0,X$108),(INDEX($F100:$N100,0,X$110+1)-INDEX($F100:$N100,0,X$110))/(INDEX($F$4:$N$4,0,X$110+1)-INDEX($F$4:$N$4,0,X$110))+W119)))</f>
        <v>0.12727549765041682</v>
      </c>
      <c r="Y119" s="3" cm="1">
        <f t="array" ref="Y119">IF(Y$110=-1,Z119,IF(Y$110=99,X119,IF(Y$110=0,INDEX($F100:$N100,0,Y$108),(INDEX($F100:$N100,0,Y$110+1)-INDEX($F100:$N100,0,Y$110))/(INDEX($F$4:$N$4,0,Y$110+1)-INDEX($F$4:$N$4,0,Y$110))+X119)))</f>
        <v>0.13014833629275233</v>
      </c>
      <c r="Z119" s="3" cm="1">
        <f t="array" ref="Z119">IF(Z$110=-1,AA119,IF(Z$110=99,Y119,IF(Z$110=0,INDEX($F100:$N100,0,Z$108),(INDEX($F100:$N100,0,Z$110+1)-INDEX($F100:$N100,0,Z$110))/(INDEX($F$4:$N$4,0,Z$110+1)-INDEX($F$4:$N$4,0,Z$110))+Y119)))</f>
        <v>0.13302117493508783</v>
      </c>
      <c r="AA119" s="3" cm="1">
        <f t="array" ref="AA119">IF(AA$110=-1,AB119,IF(AA$110=99,Z119,IF(AA$110=0,INDEX($F100:$N100,0,AA$108),(INDEX($F100:$N100,0,AA$110+1)-INDEX($F100:$N100,0,AA$110))/(INDEX($F$4:$N$4,0,AA$110+1)-INDEX($F$4:$N$4,0,AA$110))+Z119)))</f>
        <v>0.13589401357742334</v>
      </c>
      <c r="AB119" s="3" cm="1">
        <f t="array" ref="AB119">IF(AB$110=-1,AC119,IF(AB$110=99,AA119,IF(AB$110=0,INDEX($F100:$N100,0,AB$108),(INDEX($F100:$N100,0,AB$110+1)-INDEX($F100:$N100,0,AB$110))/(INDEX($F$4:$N$4,0,AB$110+1)-INDEX($F$4:$N$4,0,AB$110))+AA119)))</f>
        <v>0.13876685221975885</v>
      </c>
      <c r="AC119" s="3" cm="1">
        <f t="array" ref="AC119">IF(AC$110=-1,AD119,IF(AC$110=99,AB119,IF(AC$110=0,INDEX($F100:$N100,0,AC$108),(INDEX($F100:$N100,0,AC$110+1)-INDEX($F100:$N100,0,AC$110))/(INDEX($F$4:$N$4,0,AC$110+1)-INDEX($F$4:$N$4,0,AC$110))+AB119)))</f>
        <v>0.14163969086209435</v>
      </c>
      <c r="AD119" s="3" cm="1">
        <f t="array" ref="AD119">IF(AD$110=-1,AE119,IF(AD$110=99,AC119,IF(AD$110=0,INDEX($F100:$N100,0,AD$108),(INDEX($F100:$N100,0,AD$110+1)-INDEX($F100:$N100,0,AD$110))/(INDEX($F$4:$N$4,0,AD$110+1)-INDEX($F$4:$N$4,0,AD$110))+AC119)))</f>
        <v>0.14451252950442986</v>
      </c>
      <c r="AE119" s="3" cm="1">
        <f t="array" ref="AE119">IF(AE$110=-1,AF119,IF(AE$110=99,AD119,IF(AE$110=0,INDEX($F100:$N100,0,AE$108),(INDEX($F100:$N100,0,AE$110+1)-INDEX($F100:$N100,0,AE$110))/(INDEX($F$4:$N$4,0,AE$110+1)-INDEX($F$4:$N$4,0,AE$110))+AD119)))</f>
        <v>0.14738536814676537</v>
      </c>
      <c r="AF119" s="3" cm="1">
        <f t="array" ref="AF119">IF(AF$110=-1,AG119,IF(AF$110=99,AE119,IF(AF$110=0,INDEX($F100:$N100,0,AF$108),(INDEX($F100:$N100,0,AF$110+1)-INDEX($F100:$N100,0,AF$110))/(INDEX($F$4:$N$4,0,AF$110+1)-INDEX($F$4:$N$4,0,AF$110))+AE119)))</f>
        <v>0.15207952599684729</v>
      </c>
      <c r="AG119" s="3" cm="1">
        <f t="array" ref="AG119">IF(AG$110=-1,AH119,IF(AG$110=99,AF119,IF(AG$110=0,INDEX($F100:$N100,0,AG$108),(INDEX($F100:$N100,0,AG$110+1)-INDEX($F100:$N100,0,AG$110))/(INDEX($F$4:$N$4,0,AG$110+1)-INDEX($F$4:$N$4,0,AG$110))+AF119)))</f>
        <v>0.15677368384692922</v>
      </c>
      <c r="AH119" s="3" cm="1">
        <f t="array" ref="AH119">IF(AH$110=-1,AI119,IF(AH$110=99,AG119,IF(AH$110=0,INDEX($F100:$N100,0,AH$108),(INDEX($F100:$N100,0,AH$110+1)-INDEX($F100:$N100,0,AH$110))/(INDEX($F$4:$N$4,0,AH$110+1)-INDEX($F$4:$N$4,0,AH$110))+AG119)))</f>
        <v>0.16146784169701114</v>
      </c>
      <c r="AI119" s="3" cm="1">
        <f t="array" ref="AI119">IF(AI$110=-1,AJ119,IF(AI$110=99,AH119,IF(AI$110=0,INDEX($F100:$N100,0,AI$108),(INDEX($F100:$N100,0,AI$110+1)-INDEX($F100:$N100,0,AI$110))/(INDEX($F$4:$N$4,0,AI$110+1)-INDEX($F$4:$N$4,0,AI$110))+AH119)))</f>
        <v>0.16616199954709307</v>
      </c>
      <c r="AJ119" s="3" cm="1">
        <f t="array" ref="AJ119">IF(AJ$110=-1,AK119,IF(AJ$110=99,AI119,IF(AJ$110=0,INDEX($F100:$N100,0,AJ$108),(INDEX($F100:$N100,0,AJ$110+1)-INDEX($F100:$N100,0,AJ$110))/(INDEX($F$4:$N$4,0,AJ$110+1)-INDEX($F$4:$N$4,0,AJ$110))+AI119)))</f>
        <v>0.170856157397175</v>
      </c>
      <c r="AK119" s="3" cm="1">
        <f t="array" ref="AK119">IF(AK$110=-1,AL119,IF(AK$110=99,AJ119,IF(AK$110=0,INDEX($F100:$N100,0,AK$108),(INDEX($F100:$N100,0,AK$110+1)-INDEX($F100:$N100,0,AK$110))/(INDEX($F$4:$N$4,0,AK$110+1)-INDEX($F$4:$N$4,0,AK$110))+AJ119)))</f>
        <v>0.17555031524725692</v>
      </c>
      <c r="AL119" s="3" cm="1">
        <f t="array" ref="AL119">IF(AL$110=-1,AM119,IF(AL$110=99,AK119,IF(AL$110=0,INDEX($F100:$N100,0,AL$108),(INDEX($F100:$N100,0,AL$110+1)-INDEX($F100:$N100,0,AL$110))/(INDEX($F$4:$N$4,0,AL$110+1)-INDEX($F$4:$N$4,0,AL$110))+AK119)))</f>
        <v>0.18024447309733885</v>
      </c>
      <c r="AM119" s="3" cm="1">
        <f t="array" ref="AM119">IF(AM$110=-1,AN119,IF(AM$110=99,AL119,IF(AM$110=0,INDEX($F100:$N100,0,AM$108),(INDEX($F100:$N100,0,AM$110+1)-INDEX($F100:$N100,0,AM$110))/(INDEX($F$4:$N$4,0,AM$110+1)-INDEX($F$4:$N$4,0,AM$110))+AL119)))</f>
        <v>0.18493863094742077</v>
      </c>
      <c r="AN119" s="3" cm="1">
        <f t="array" ref="AN119">IF(AN$110=-1,AO119,IF(AN$110=99,AM119,IF(AN$110=0,INDEX($F100:$N100,0,AN$108),(INDEX($F100:$N100,0,AN$110+1)-INDEX($F100:$N100,0,AN$110))/(INDEX($F$4:$N$4,0,AN$110+1)-INDEX($F$4:$N$4,0,AN$110))+AM119)))</f>
        <v>0.1896327887975027</v>
      </c>
      <c r="AO119" s="3" cm="1">
        <f t="array" ref="AO119">IF(AO$110=-1,AP119,IF(AO$110=99,AN119,IF(AO$110=0,INDEX($F100:$N100,0,AO$108),(INDEX($F100:$N100,0,AO$110+1)-INDEX($F100:$N100,0,AO$110))/(INDEX($F$4:$N$4,0,AO$110+1)-INDEX($F$4:$N$4,0,AO$110))+AN119)))</f>
        <v>0.19432694664758471</v>
      </c>
      <c r="AP119" s="3" cm="1">
        <f t="array" ref="AP119">IF(AP$110=-1,AQ119,IF(AP$110=99,AO119,IF(AP$110=0,INDEX($F100:$N100,0,AP$108),(INDEX($F100:$N100,0,AP$110+1)-INDEX($F100:$N100,0,AP$110))/(INDEX($F$4:$N$4,0,AP$110+1)-INDEX($F$4:$N$4,0,AP$110))+AO119)))</f>
        <v>0.20019243699093758</v>
      </c>
      <c r="AQ119" s="3" cm="1">
        <f t="array" ref="AQ119">IF(AQ$110=-1,AR119,IF(AQ$110=99,AP119,IF(AQ$110=0,INDEX($F100:$N100,0,AQ$108),(INDEX($F100:$N100,0,AQ$110+1)-INDEX($F100:$N100,0,AQ$110))/(INDEX($F$4:$N$4,0,AQ$110+1)-INDEX($F$4:$N$4,0,AQ$110))+AP119)))</f>
        <v>0.20605792733429046</v>
      </c>
      <c r="AR119" s="3" cm="1">
        <f t="array" ref="AR119">IF(AR$110=-1,AS119,IF(AR$110=99,AQ119,IF(AR$110=0,INDEX($F100:$N100,0,AR$108),(INDEX($F100:$N100,0,AR$110+1)-INDEX($F100:$N100,0,AR$110))/(INDEX($F$4:$N$4,0,AR$110+1)-INDEX($F$4:$N$4,0,AR$110))+AQ119)))</f>
        <v>0.21192341767764333</v>
      </c>
      <c r="AS119" s="3" cm="1">
        <f t="array" ref="AS119">IF(AS$110=-1,AT119,IF(AS$110=99,AR119,IF(AS$110=0,INDEX($F100:$N100,0,AS$108),(INDEX($F100:$N100,0,AS$110+1)-INDEX($F100:$N100,0,AS$110))/(INDEX($F$4:$N$4,0,AS$110+1)-INDEX($F$4:$N$4,0,AS$110))+AR119)))</f>
        <v>0.21778890802099621</v>
      </c>
      <c r="AT119" s="3" cm="1">
        <f t="array" ref="AT119">IF(AT$110=-1,AU119,IF(AT$110=99,AS119,IF(AT$110=0,INDEX($F100:$N100,0,AT$108),(INDEX($F100:$N100,0,AT$110+1)-INDEX($F100:$N100,0,AT$110))/(INDEX($F$4:$N$4,0,AT$110+1)-INDEX($F$4:$N$4,0,AT$110))+AS119)))</f>
        <v>0.22365439836434908</v>
      </c>
      <c r="AU119" s="3" cm="1">
        <f t="array" ref="AU119">IF(AU$110=-1,AV119,IF(AU$110=99,AT119,IF(AU$110=0,INDEX($F100:$N100,0,AU$108),(INDEX($F100:$N100,0,AU$110+1)-INDEX($F100:$N100,0,AU$110))/(INDEX($F$4:$N$4,0,AU$110+1)-INDEX($F$4:$N$4,0,AU$110))+AT119)))</f>
        <v>0.22951988870770196</v>
      </c>
      <c r="AV119" s="3" cm="1">
        <f t="array" ref="AV119">IF(AV$110=-1,AW119,IF(AV$110=99,AU119,IF(AV$110=0,INDEX($F100:$N100,0,AV$108),(INDEX($F100:$N100,0,AV$110+1)-INDEX($F100:$N100,0,AV$110))/(INDEX($F$4:$N$4,0,AV$110+1)-INDEX($F$4:$N$4,0,AV$110))+AU119)))</f>
        <v>0.23538537905105483</v>
      </c>
      <c r="AW119" s="3" cm="1">
        <f t="array" ref="AW119">IF(AW$110=-1,AX119,IF(AW$110=99,AV119,IF(AW$110=0,INDEX($F100:$N100,0,AW$108),(INDEX($F100:$N100,0,AW$110+1)-INDEX($F100:$N100,0,AW$110))/(INDEX($F$4:$N$4,0,AW$110+1)-INDEX($F$4:$N$4,0,AW$110))+AV119)))</f>
        <v>0.24125086939440771</v>
      </c>
      <c r="AX119" s="3" cm="1">
        <f t="array" ref="AX119">IF(AX$110=-1,AY119,IF(AX$110=99,AW119,IF(AX$110=0,INDEX($F100:$N100,0,AX$108),(INDEX($F100:$N100,0,AX$110+1)-INDEX($F100:$N100,0,AX$110))/(INDEX($F$4:$N$4,0,AX$110+1)-INDEX($F$4:$N$4,0,AX$110))+AW119)))</f>
        <v>0.24711635973776058</v>
      </c>
      <c r="AY119" s="3" cm="1">
        <f t="array" ref="AY119">IF(AY$110=-1,AZ119,IF(AY$110=99,AX119,IF(AY$110=0,INDEX($F100:$N100,0,AY$108),(INDEX($F100:$N100,0,AY$110+1)-INDEX($F100:$N100,0,AY$110))/(INDEX($F$4:$N$4,0,AY$110+1)-INDEX($F$4:$N$4,0,AY$110))+AX119)))</f>
        <v>0.2529818500811134</v>
      </c>
      <c r="AZ119" s="3" cm="1">
        <f t="array" ref="AZ119">IF(AZ$110=-1,BA119,IF(AZ$110=99,AY119,IF(AZ$110=0,INDEX($F100:$N100,0,AZ$108),(INDEX($F100:$N100,0,AZ$110+1)-INDEX($F100:$N100,0,AZ$110))/(INDEX($F$4:$N$4,0,AZ$110+1)-INDEX($F$4:$N$4,0,AZ$110))+AY119)))</f>
        <v>0.2529818500811134</v>
      </c>
      <c r="BA119" s="3" cm="1">
        <f t="array" ref="BA119">IF(BA$110=-1,BB119,IF(BA$110=99,AZ119,IF(BA$110=0,INDEX($F100:$N100,0,BA$108),(INDEX($F100:$N100,0,BA$110+1)-INDEX($F100:$N100,0,BA$110))/(INDEX($F$4:$N$4,0,BA$110+1)-INDEX($F$4:$N$4,0,BA$110))+AZ119)))</f>
        <v>0.2529818500811134</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2.924749007050672E-2</v>
      </c>
      <c r="W120" s="3" cm="1">
        <f t="array" ref="W120">IF(W$110=-1,X120,IF(W$110=99,V120,IF(W$110=0,INDEX($F101:$N101,0,W$108),(INDEX($F101:$N101,0,W$110+1)-INDEX($F101:$N101,0,W$110))/(INDEX($F$4:$N$4,0,W$110+1)-INDEX($F$4:$N$4,0,W$110))+V120)))</f>
        <v>2.9938870337613232E-2</v>
      </c>
      <c r="X120" s="3" cm="1">
        <f t="array" ref="X120">IF(X$110=-1,Y120,IF(X$110=99,W120,IF(X$110=0,INDEX($F101:$N101,0,X$108),(INDEX($F101:$N101,0,X$110+1)-INDEX($F101:$N101,0,X$110))/(INDEX($F$4:$N$4,0,X$110+1)-INDEX($F$4:$N$4,0,X$110))+W120)))</f>
        <v>3.0630250604719744E-2</v>
      </c>
      <c r="Y120" s="3" cm="1">
        <f t="array" ref="Y120">IF(Y$110=-1,Z120,IF(Y$110=99,X120,IF(Y$110=0,INDEX($F101:$N101,0,Y$108),(INDEX($F101:$N101,0,Y$110+1)-INDEX($F101:$N101,0,Y$110))/(INDEX($F$4:$N$4,0,Y$110+1)-INDEX($F$4:$N$4,0,Y$110))+X120)))</f>
        <v>3.132163087182626E-2</v>
      </c>
      <c r="Z120" s="3" cm="1">
        <f t="array" ref="Z120">IF(Z$110=-1,AA120,IF(Z$110=99,Y120,IF(Z$110=0,INDEX($F101:$N101,0,Z$108),(INDEX($F101:$N101,0,Z$110+1)-INDEX($F101:$N101,0,Z$110))/(INDEX($F$4:$N$4,0,Z$110+1)-INDEX($F$4:$N$4,0,Z$110))+Y120)))</f>
        <v>3.2013011138932776E-2</v>
      </c>
      <c r="AA120" s="3" cm="1">
        <f t="array" ref="AA120">IF(AA$110=-1,AB120,IF(AA$110=99,Z120,IF(AA$110=0,INDEX($F101:$N101,0,AA$108),(INDEX($F101:$N101,0,AA$110+1)-INDEX($F101:$N101,0,AA$110))/(INDEX($F$4:$N$4,0,AA$110+1)-INDEX($F$4:$N$4,0,AA$110))+Z120)))</f>
        <v>3.2704391406039292E-2</v>
      </c>
      <c r="AB120" s="3" cm="1">
        <f t="array" ref="AB120">IF(AB$110=-1,AC120,IF(AB$110=99,AA120,IF(AB$110=0,INDEX($F101:$N101,0,AB$108),(INDEX($F101:$N101,0,AB$110+1)-INDEX($F101:$N101,0,AB$110))/(INDEX($F$4:$N$4,0,AB$110+1)-INDEX($F$4:$N$4,0,AB$110))+AA120)))</f>
        <v>3.3395771673145808E-2</v>
      </c>
      <c r="AC120" s="3" cm="1">
        <f t="array" ref="AC120">IF(AC$110=-1,AD120,IF(AC$110=99,AB120,IF(AC$110=0,INDEX($F101:$N101,0,AC$108),(INDEX($F101:$N101,0,AC$110+1)-INDEX($F101:$N101,0,AC$110))/(INDEX($F$4:$N$4,0,AC$110+1)-INDEX($F$4:$N$4,0,AC$110))+AB120)))</f>
        <v>3.4087151940252323E-2</v>
      </c>
      <c r="AD120" s="3" cm="1">
        <f t="array" ref="AD120">IF(AD$110=-1,AE120,IF(AD$110=99,AC120,IF(AD$110=0,INDEX($F101:$N101,0,AD$108),(INDEX($F101:$N101,0,AD$110+1)-INDEX($F101:$N101,0,AD$110))/(INDEX($F$4:$N$4,0,AD$110+1)-INDEX($F$4:$N$4,0,AD$110))+AC120)))</f>
        <v>3.4778532207358839E-2</v>
      </c>
      <c r="AE120" s="3" cm="1">
        <f t="array" ref="AE120">IF(AE$110=-1,AF120,IF(AE$110=99,AD120,IF(AE$110=0,INDEX($F101:$N101,0,AE$108),(INDEX($F101:$N101,0,AE$110+1)-INDEX($F101:$N101,0,AE$110))/(INDEX($F$4:$N$4,0,AE$110+1)-INDEX($F$4:$N$4,0,AE$110))+AD120)))</f>
        <v>3.5469912474465334E-2</v>
      </c>
      <c r="AF120" s="3" cm="1">
        <f t="array" ref="AF120">IF(AF$110=-1,AG120,IF(AF$110=99,AE120,IF(AF$110=0,INDEX($F101:$N101,0,AF$108),(INDEX($F101:$N101,0,AF$110+1)-INDEX($F101:$N101,0,AF$110))/(INDEX($F$4:$N$4,0,AF$110+1)-INDEX($F$4:$N$4,0,AF$110))+AE120)))</f>
        <v>3.659961327297289E-2</v>
      </c>
      <c r="AG120" s="3" cm="1">
        <f t="array" ref="AG120">IF(AG$110=-1,AH120,IF(AG$110=99,AF120,IF(AG$110=0,INDEX($F101:$N101,0,AG$108),(INDEX($F101:$N101,0,AG$110+1)-INDEX($F101:$N101,0,AG$110))/(INDEX($F$4:$N$4,0,AG$110+1)-INDEX($F$4:$N$4,0,AG$110))+AF120)))</f>
        <v>3.7729314071480446E-2</v>
      </c>
      <c r="AH120" s="3" cm="1">
        <f t="array" ref="AH120">IF(AH$110=-1,AI120,IF(AH$110=99,AG120,IF(AH$110=0,INDEX($F101:$N101,0,AH$108),(INDEX($F101:$N101,0,AH$110+1)-INDEX($F101:$N101,0,AH$110))/(INDEX($F$4:$N$4,0,AH$110+1)-INDEX($F$4:$N$4,0,AH$110))+AG120)))</f>
        <v>3.8859014869988003E-2</v>
      </c>
      <c r="AI120" s="3" cm="1">
        <f t="array" ref="AI120">IF(AI$110=-1,AJ120,IF(AI$110=99,AH120,IF(AI$110=0,INDEX($F101:$N101,0,AI$108),(INDEX($F101:$N101,0,AI$110+1)-INDEX($F101:$N101,0,AI$110))/(INDEX($F$4:$N$4,0,AI$110+1)-INDEX($F$4:$N$4,0,AI$110))+AH120)))</f>
        <v>3.9988715668495559E-2</v>
      </c>
      <c r="AJ120" s="3" cm="1">
        <f t="array" ref="AJ120">IF(AJ$110=-1,AK120,IF(AJ$110=99,AI120,IF(AJ$110=0,INDEX($F101:$N101,0,AJ$108),(INDEX($F101:$N101,0,AJ$110+1)-INDEX($F101:$N101,0,AJ$110))/(INDEX($F$4:$N$4,0,AJ$110+1)-INDEX($F$4:$N$4,0,AJ$110))+AI120)))</f>
        <v>4.1118416467003115E-2</v>
      </c>
      <c r="AK120" s="3" cm="1">
        <f t="array" ref="AK120">IF(AK$110=-1,AL120,IF(AK$110=99,AJ120,IF(AK$110=0,INDEX($F101:$N101,0,AK$108),(INDEX($F101:$N101,0,AK$110+1)-INDEX($F101:$N101,0,AK$110))/(INDEX($F$4:$N$4,0,AK$110+1)-INDEX($F$4:$N$4,0,AK$110))+AJ120)))</f>
        <v>4.2248117265510671E-2</v>
      </c>
      <c r="AL120" s="3" cm="1">
        <f t="array" ref="AL120">IF(AL$110=-1,AM120,IF(AL$110=99,AK120,IF(AL$110=0,INDEX($F101:$N101,0,AL$108),(INDEX($F101:$N101,0,AL$110+1)-INDEX($F101:$N101,0,AL$110))/(INDEX($F$4:$N$4,0,AL$110+1)-INDEX($F$4:$N$4,0,AL$110))+AK120)))</f>
        <v>4.3377818064018227E-2</v>
      </c>
      <c r="AM120" s="3" cm="1">
        <f t="array" ref="AM120">IF(AM$110=-1,AN120,IF(AM$110=99,AL120,IF(AM$110=0,INDEX($F101:$N101,0,AM$108),(INDEX($F101:$N101,0,AM$110+1)-INDEX($F101:$N101,0,AM$110))/(INDEX($F$4:$N$4,0,AM$110+1)-INDEX($F$4:$N$4,0,AM$110))+AL120)))</f>
        <v>4.4507518862525783E-2</v>
      </c>
      <c r="AN120" s="3" cm="1">
        <f t="array" ref="AN120">IF(AN$110=-1,AO120,IF(AN$110=99,AM120,IF(AN$110=0,INDEX($F101:$N101,0,AN$108),(INDEX($F101:$N101,0,AN$110+1)-INDEX($F101:$N101,0,AN$110))/(INDEX($F$4:$N$4,0,AN$110+1)-INDEX($F$4:$N$4,0,AN$110))+AM120)))</f>
        <v>4.5637219661033339E-2</v>
      </c>
      <c r="AO120" s="3" cm="1">
        <f t="array" ref="AO120">IF(AO$110=-1,AP120,IF(AO$110=99,AN120,IF(AO$110=0,INDEX($F101:$N101,0,AO$108),(INDEX($F101:$N101,0,AO$110+1)-INDEX($F101:$N101,0,AO$110))/(INDEX($F$4:$N$4,0,AO$110+1)-INDEX($F$4:$N$4,0,AO$110))+AN120)))</f>
        <v>4.6766920459540881E-2</v>
      </c>
      <c r="AP120" s="3" cm="1">
        <f t="array" ref="AP120">IF(AP$110=-1,AQ120,IF(AP$110=99,AO120,IF(AP$110=0,INDEX($F101:$N101,0,AP$108),(INDEX($F101:$N101,0,AP$110+1)-INDEX($F101:$N101,0,AP$110))/(INDEX($F$4:$N$4,0,AP$110+1)-INDEX($F$4:$N$4,0,AP$110))+AO120)))</f>
        <v>4.8178515326212958E-2</v>
      </c>
      <c r="AQ120" s="3" cm="1">
        <f t="array" ref="AQ120">IF(AQ$110=-1,AR120,IF(AQ$110=99,AP120,IF(AQ$110=0,INDEX($F101:$N101,0,AQ$108),(INDEX($F101:$N101,0,AQ$110+1)-INDEX($F101:$N101,0,AQ$110))/(INDEX($F$4:$N$4,0,AQ$110+1)-INDEX($F$4:$N$4,0,AQ$110))+AP120)))</f>
        <v>4.9590110192885034E-2</v>
      </c>
      <c r="AR120" s="3" cm="1">
        <f t="array" ref="AR120">IF(AR$110=-1,AS120,IF(AR$110=99,AQ120,IF(AR$110=0,INDEX($F101:$N101,0,AR$108),(INDEX($F101:$N101,0,AR$110+1)-INDEX($F101:$N101,0,AR$110))/(INDEX($F$4:$N$4,0,AR$110+1)-INDEX($F$4:$N$4,0,AR$110))+AQ120)))</f>
        <v>5.1001705059557111E-2</v>
      </c>
      <c r="AS120" s="3" cm="1">
        <f t="array" ref="AS120">IF(AS$110=-1,AT120,IF(AS$110=99,AR120,IF(AS$110=0,INDEX($F101:$N101,0,AS$108),(INDEX($F101:$N101,0,AS$110+1)-INDEX($F101:$N101,0,AS$110))/(INDEX($F$4:$N$4,0,AS$110+1)-INDEX($F$4:$N$4,0,AS$110))+AR120)))</f>
        <v>5.2413299926229187E-2</v>
      </c>
      <c r="AT120" s="3" cm="1">
        <f t="array" ref="AT120">IF(AT$110=-1,AU120,IF(AT$110=99,AS120,IF(AT$110=0,INDEX($F101:$N101,0,AT$108),(INDEX($F101:$N101,0,AT$110+1)-INDEX($F101:$N101,0,AT$110))/(INDEX($F$4:$N$4,0,AT$110+1)-INDEX($F$4:$N$4,0,AT$110))+AS120)))</f>
        <v>5.3824894792901264E-2</v>
      </c>
      <c r="AU120" s="3" cm="1">
        <f t="array" ref="AU120">IF(AU$110=-1,AV120,IF(AU$110=99,AT120,IF(AU$110=0,INDEX($F101:$N101,0,AU$108),(INDEX($F101:$N101,0,AU$110+1)-INDEX($F101:$N101,0,AU$110))/(INDEX($F$4:$N$4,0,AU$110+1)-INDEX($F$4:$N$4,0,AU$110))+AT120)))</f>
        <v>5.523648965957334E-2</v>
      </c>
      <c r="AV120" s="3" cm="1">
        <f t="array" ref="AV120">IF(AV$110=-1,AW120,IF(AV$110=99,AU120,IF(AV$110=0,INDEX($F101:$N101,0,AV$108),(INDEX($F101:$N101,0,AV$110+1)-INDEX($F101:$N101,0,AV$110))/(INDEX($F$4:$N$4,0,AV$110+1)-INDEX($F$4:$N$4,0,AV$110))+AU120)))</f>
        <v>5.6648084526245417E-2</v>
      </c>
      <c r="AW120" s="3" cm="1">
        <f t="array" ref="AW120">IF(AW$110=-1,AX120,IF(AW$110=99,AV120,IF(AW$110=0,INDEX($F101:$N101,0,AW$108),(INDEX($F101:$N101,0,AW$110+1)-INDEX($F101:$N101,0,AW$110))/(INDEX($F$4:$N$4,0,AW$110+1)-INDEX($F$4:$N$4,0,AW$110))+AV120)))</f>
        <v>5.8059679392917493E-2</v>
      </c>
      <c r="AX120" s="3" cm="1">
        <f t="array" ref="AX120">IF(AX$110=-1,AY120,IF(AX$110=99,AW120,IF(AX$110=0,INDEX($F101:$N101,0,AX$108),(INDEX($F101:$N101,0,AX$110+1)-INDEX($F101:$N101,0,AX$110))/(INDEX($F$4:$N$4,0,AX$110+1)-INDEX($F$4:$N$4,0,AX$110))+AW120)))</f>
        <v>5.947127425958957E-2</v>
      </c>
      <c r="AY120" s="3" cm="1">
        <f t="array" ref="AY120">IF(AY$110=-1,AZ120,IF(AY$110=99,AX120,IF(AY$110=0,INDEX($F101:$N101,0,AY$108),(INDEX($F101:$N101,0,AY$110+1)-INDEX($F101:$N101,0,AY$110))/(INDEX($F$4:$N$4,0,AY$110+1)-INDEX($F$4:$N$4,0,AY$110))+AX120)))</f>
        <v>6.0882869126261618E-2</v>
      </c>
      <c r="AZ120" s="3" cm="1">
        <f t="array" ref="AZ120">IF(AZ$110=-1,BA120,IF(AZ$110=99,AY120,IF(AZ$110=0,INDEX($F101:$N101,0,AZ$108),(INDEX($F101:$N101,0,AZ$110+1)-INDEX($F101:$N101,0,AZ$110))/(INDEX($F$4:$N$4,0,AZ$110+1)-INDEX($F$4:$N$4,0,AZ$110))+AY120)))</f>
        <v>6.0882869126261618E-2</v>
      </c>
      <c r="BA120" s="3" cm="1">
        <f t="array" ref="BA120">IF(BA$110=-1,BB120,IF(BA$110=99,AZ120,IF(BA$110=0,INDEX($F101:$N101,0,BA$108),(INDEX($F101:$N101,0,BA$110+1)-INDEX($F101:$N101,0,BA$110))/(INDEX($F$4:$N$4,0,BA$110+1)-INDEX($F$4:$N$4,0,BA$110))+AZ120)))</f>
        <v>6.0882869126261618E-2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23.477628435135038</v>
      </c>
      <c r="W121" s="3" cm="1">
        <f t="array" ref="W121">IF(W$110=-1,X121,IF(W$110=99,V121,IF(W$110=0,INDEX($F102:$N102,0,W$108),(INDEX($F102:$N102,0,W$110+1)-INDEX($F102:$N102,0,W$110))/(INDEX($F$4:$N$4,0,W$110+1)-INDEX($F$4:$N$4,0,W$110))+V121)))</f>
        <v>24.032615170043943</v>
      </c>
      <c r="X121" s="3" cm="1">
        <f t="array" ref="X121">IF(X$110=-1,Y121,IF(X$110=99,W121,IF(X$110=0,INDEX($F102:$N102,0,X$108),(INDEX($F102:$N102,0,X$110+1)-INDEX($F102:$N102,0,X$110))/(INDEX($F$4:$N$4,0,X$110+1)-INDEX($F$4:$N$4,0,X$110))+W121)))</f>
        <v>24.587601904952848</v>
      </c>
      <c r="Y121" s="3" cm="1">
        <f t="array" ref="Y121">IF(Y$110=-1,Z121,IF(Y$110=99,X121,IF(Y$110=0,INDEX($F102:$N102,0,Y$108),(INDEX($F102:$N102,0,Y$110+1)-INDEX($F102:$N102,0,Y$110))/(INDEX($F$4:$N$4,0,Y$110+1)-INDEX($F$4:$N$4,0,Y$110))+X121)))</f>
        <v>25.142588639861753</v>
      </c>
      <c r="Z121" s="3" cm="1">
        <f t="array" ref="Z121">IF(Z$110=-1,AA121,IF(Z$110=99,Y121,IF(Z$110=0,INDEX($F102:$N102,0,Z$108),(INDEX($F102:$N102,0,Z$110+1)-INDEX($F102:$N102,0,Z$110))/(INDEX($F$4:$N$4,0,Z$110+1)-INDEX($F$4:$N$4,0,Z$110))+Y121)))</f>
        <v>25.697575374770658</v>
      </c>
      <c r="AA121" s="3" cm="1">
        <f t="array" ref="AA121">IF(AA$110=-1,AB121,IF(AA$110=99,Z121,IF(AA$110=0,INDEX($F102:$N102,0,AA$108),(INDEX($F102:$N102,0,AA$110+1)-INDEX($F102:$N102,0,AA$110))/(INDEX($F$4:$N$4,0,AA$110+1)-INDEX($F$4:$N$4,0,AA$110))+Z121)))</f>
        <v>26.252562109679562</v>
      </c>
      <c r="AB121" s="3" cm="1">
        <f t="array" ref="AB121">IF(AB$110=-1,AC121,IF(AB$110=99,AA121,IF(AB$110=0,INDEX($F102:$N102,0,AB$108),(INDEX($F102:$N102,0,AB$110+1)-INDEX($F102:$N102,0,AB$110))/(INDEX($F$4:$N$4,0,AB$110+1)-INDEX($F$4:$N$4,0,AB$110))+AA121)))</f>
        <v>26.807548844588467</v>
      </c>
      <c r="AC121" s="3" cm="1">
        <f t="array" ref="AC121">IF(AC$110=-1,AD121,IF(AC$110=99,AB121,IF(AC$110=0,INDEX($F102:$N102,0,AC$108),(INDEX($F102:$N102,0,AC$110+1)-INDEX($F102:$N102,0,AC$110))/(INDEX($F$4:$N$4,0,AC$110+1)-INDEX($F$4:$N$4,0,AC$110))+AB121)))</f>
        <v>27.362535579497372</v>
      </c>
      <c r="AD121" s="3" cm="1">
        <f t="array" ref="AD121">IF(AD$110=-1,AE121,IF(AD$110=99,AC121,IF(AD$110=0,INDEX($F102:$N102,0,AD$108),(INDEX($F102:$N102,0,AD$110+1)-INDEX($F102:$N102,0,AD$110))/(INDEX($F$4:$N$4,0,AD$110+1)-INDEX($F$4:$N$4,0,AD$110))+AC121)))</f>
        <v>27.917522314406277</v>
      </c>
      <c r="AE121" s="3" cm="1">
        <f t="array" ref="AE121">IF(AE$110=-1,AF121,IF(AE$110=99,AD121,IF(AE$110=0,INDEX($F102:$N102,0,AE$108),(INDEX($F102:$N102,0,AE$110+1)-INDEX($F102:$N102,0,AE$110))/(INDEX($F$4:$N$4,0,AE$110+1)-INDEX($F$4:$N$4,0,AE$110))+AD121)))</f>
        <v>28.472509049315168</v>
      </c>
      <c r="AF121" s="3" cm="1">
        <f t="array" ref="AF121">IF(AF$110=-1,AG121,IF(AF$110=99,AE121,IF(AF$110=0,INDEX($F102:$N102,0,AF$108),(INDEX($F102:$N102,0,AF$110+1)-INDEX($F102:$N102,0,AF$110))/(INDEX($F$4:$N$4,0,AF$110+1)-INDEX($F$4:$N$4,0,AF$110))+AE121)))</f>
        <v>29.379345688161703</v>
      </c>
      <c r="AG121" s="3" cm="1">
        <f t="array" ref="AG121">IF(AG$110=-1,AH121,IF(AG$110=99,AF121,IF(AG$110=0,INDEX($F102:$N102,0,AG$108),(INDEX($F102:$N102,0,AG$110+1)-INDEX($F102:$N102,0,AG$110))/(INDEX($F$4:$N$4,0,AG$110+1)-INDEX($F$4:$N$4,0,AG$110))+AF121)))</f>
        <v>30.286182327008238</v>
      </c>
      <c r="AH121" s="3" cm="1">
        <f t="array" ref="AH121">IF(AH$110=-1,AI121,IF(AH$110=99,AG121,IF(AH$110=0,INDEX($F102:$N102,0,AH$108),(INDEX($F102:$N102,0,AH$110+1)-INDEX($F102:$N102,0,AH$110))/(INDEX($F$4:$N$4,0,AH$110+1)-INDEX($F$4:$N$4,0,AH$110))+AG121)))</f>
        <v>31.193018965854773</v>
      </c>
      <c r="AI121" s="3" cm="1">
        <f t="array" ref="AI121">IF(AI$110=-1,AJ121,IF(AI$110=99,AH121,IF(AI$110=0,INDEX($F102:$N102,0,AI$108),(INDEX($F102:$N102,0,AI$110+1)-INDEX($F102:$N102,0,AI$110))/(INDEX($F$4:$N$4,0,AI$110+1)-INDEX($F$4:$N$4,0,AI$110))+AH121)))</f>
        <v>32.099855604701304</v>
      </c>
      <c r="AJ121" s="3" cm="1">
        <f t="array" ref="AJ121">IF(AJ$110=-1,AK121,IF(AJ$110=99,AI121,IF(AJ$110=0,INDEX($F102:$N102,0,AJ$108),(INDEX($F102:$N102,0,AJ$110+1)-INDEX($F102:$N102,0,AJ$110))/(INDEX($F$4:$N$4,0,AJ$110+1)-INDEX($F$4:$N$4,0,AJ$110))+AI121)))</f>
        <v>33.006692243547839</v>
      </c>
      <c r="AK121" s="3" cm="1">
        <f t="array" ref="AK121">IF(AK$110=-1,AL121,IF(AK$110=99,AJ121,IF(AK$110=0,INDEX($F102:$N102,0,AK$108),(INDEX($F102:$N102,0,AK$110+1)-INDEX($F102:$N102,0,AK$110))/(INDEX($F$4:$N$4,0,AK$110+1)-INDEX($F$4:$N$4,0,AK$110))+AJ121)))</f>
        <v>33.913528882394374</v>
      </c>
      <c r="AL121" s="3" cm="1">
        <f t="array" ref="AL121">IF(AL$110=-1,AM121,IF(AL$110=99,AK121,IF(AL$110=0,INDEX($F102:$N102,0,AL$108),(INDEX($F102:$N102,0,AL$110+1)-INDEX($F102:$N102,0,AL$110))/(INDEX($F$4:$N$4,0,AL$110+1)-INDEX($F$4:$N$4,0,AL$110))+AK121)))</f>
        <v>34.820365521240909</v>
      </c>
      <c r="AM121" s="3" cm="1">
        <f t="array" ref="AM121">IF(AM$110=-1,AN121,IF(AM$110=99,AL121,IF(AM$110=0,INDEX($F102:$N102,0,AM$108),(INDEX($F102:$N102,0,AM$110+1)-INDEX($F102:$N102,0,AM$110))/(INDEX($F$4:$N$4,0,AM$110+1)-INDEX($F$4:$N$4,0,AM$110))+AL121)))</f>
        <v>35.727202160087444</v>
      </c>
      <c r="AN121" s="3" cm="1">
        <f t="array" ref="AN121">IF(AN$110=-1,AO121,IF(AN$110=99,AM121,IF(AN$110=0,INDEX($F102:$N102,0,AN$108),(INDEX($F102:$N102,0,AN$110+1)-INDEX($F102:$N102,0,AN$110))/(INDEX($F$4:$N$4,0,AN$110+1)-INDEX($F$4:$N$4,0,AN$110))+AM121)))</f>
        <v>36.634038798933979</v>
      </c>
      <c r="AO121" s="3" cm="1">
        <f t="array" ref="AO121">IF(AO$110=-1,AP121,IF(AO$110=99,AN121,IF(AO$110=0,INDEX($F102:$N102,0,AO$108),(INDEX($F102:$N102,0,AO$110+1)-INDEX($F102:$N102,0,AO$110))/(INDEX($F$4:$N$4,0,AO$110+1)-INDEX($F$4:$N$4,0,AO$110))+AN121)))</f>
        <v>37.540875437780514</v>
      </c>
      <c r="AP121" s="3" cm="1">
        <f t="array" ref="AP121">IF(AP$110=-1,AQ121,IF(AP$110=99,AO121,IF(AP$110=0,INDEX($F102:$N102,0,AP$108),(INDEX($F102:$N102,0,AP$110+1)-INDEX($F102:$N102,0,AP$110))/(INDEX($F$4:$N$4,0,AP$110+1)-INDEX($F$4:$N$4,0,AP$110))+AO121)))</f>
        <v>38.673994884980203</v>
      </c>
      <c r="AQ121" s="3" cm="1">
        <f t="array" ref="AQ121">IF(AQ$110=-1,AR121,IF(AQ$110=99,AP121,IF(AQ$110=0,INDEX($F102:$N102,0,AQ$108),(INDEX($F102:$N102,0,AQ$110+1)-INDEX($F102:$N102,0,AQ$110))/(INDEX($F$4:$N$4,0,AQ$110+1)-INDEX($F$4:$N$4,0,AQ$110))+AP121)))</f>
        <v>39.807114332179893</v>
      </c>
      <c r="AR121" s="3" cm="1">
        <f t="array" ref="AR121">IF(AR$110=-1,AS121,IF(AR$110=99,AQ121,IF(AR$110=0,INDEX($F102:$N102,0,AR$108),(INDEX($F102:$N102,0,AR$110+1)-INDEX($F102:$N102,0,AR$110))/(INDEX($F$4:$N$4,0,AR$110+1)-INDEX($F$4:$N$4,0,AR$110))+AQ121)))</f>
        <v>40.940233779379582</v>
      </c>
      <c r="AS121" s="3" cm="1">
        <f t="array" ref="AS121">IF(AS$110=-1,AT121,IF(AS$110=99,AR121,IF(AS$110=0,INDEX($F102:$N102,0,AS$108),(INDEX($F102:$N102,0,AS$110+1)-INDEX($F102:$N102,0,AS$110))/(INDEX($F$4:$N$4,0,AS$110+1)-INDEX($F$4:$N$4,0,AS$110))+AR121)))</f>
        <v>42.073353226579272</v>
      </c>
      <c r="AT121" s="3" cm="1">
        <f t="array" ref="AT121">IF(AT$110=-1,AU121,IF(AT$110=99,AS121,IF(AT$110=0,INDEX($F102:$N102,0,AT$108),(INDEX($F102:$N102,0,AT$110+1)-INDEX($F102:$N102,0,AT$110))/(INDEX($F$4:$N$4,0,AT$110+1)-INDEX($F$4:$N$4,0,AT$110))+AS121)))</f>
        <v>43.206472673778961</v>
      </c>
      <c r="AU121" s="3" cm="1">
        <f t="array" ref="AU121">IF(AU$110=-1,AV121,IF(AU$110=99,AT121,IF(AU$110=0,INDEX($F102:$N102,0,AU$108),(INDEX($F102:$N102,0,AU$110+1)-INDEX($F102:$N102,0,AU$110))/(INDEX($F$4:$N$4,0,AU$110+1)-INDEX($F$4:$N$4,0,AU$110))+AT121)))</f>
        <v>44.339592120978651</v>
      </c>
      <c r="AV121" s="3" cm="1">
        <f t="array" ref="AV121">IF(AV$110=-1,AW121,IF(AV$110=99,AU121,IF(AV$110=0,INDEX($F102:$N102,0,AV$108),(INDEX($F102:$N102,0,AV$110+1)-INDEX($F102:$N102,0,AV$110))/(INDEX($F$4:$N$4,0,AV$110+1)-INDEX($F$4:$N$4,0,AV$110))+AU121)))</f>
        <v>45.47271156817834</v>
      </c>
      <c r="AW121" s="3" cm="1">
        <f t="array" ref="AW121">IF(AW$110=-1,AX121,IF(AW$110=99,AV121,IF(AW$110=0,INDEX($F102:$N102,0,AW$108),(INDEX($F102:$N102,0,AW$110+1)-INDEX($F102:$N102,0,AW$110))/(INDEX($F$4:$N$4,0,AW$110+1)-INDEX($F$4:$N$4,0,AW$110))+AV121)))</f>
        <v>46.60583101537803</v>
      </c>
      <c r="AX121" s="3" cm="1">
        <f t="array" ref="AX121">IF(AX$110=-1,AY121,IF(AX$110=99,AW121,IF(AX$110=0,INDEX($F102:$N102,0,AX$108),(INDEX($F102:$N102,0,AX$110+1)-INDEX($F102:$N102,0,AX$110))/(INDEX($F$4:$N$4,0,AX$110+1)-INDEX($F$4:$N$4,0,AX$110))+AW121)))</f>
        <v>47.738950462577719</v>
      </c>
      <c r="AY121" s="3" cm="1">
        <f t="array" ref="AY121">IF(AY$110=-1,AZ121,IF(AY$110=99,AX121,IF(AY$110=0,INDEX($F102:$N102,0,AY$108),(INDEX($F102:$N102,0,AY$110+1)-INDEX($F102:$N102,0,AY$110))/(INDEX($F$4:$N$4,0,AY$110+1)-INDEX($F$4:$N$4,0,AY$110))+AX121)))</f>
        <v>48.872069909777387</v>
      </c>
      <c r="AZ121" s="3" cm="1">
        <f t="array" ref="AZ121">IF(AZ$110=-1,BA121,IF(AZ$110=99,AY121,IF(AZ$110=0,INDEX($F102:$N102,0,AZ$108),(INDEX($F102:$N102,0,AZ$110+1)-INDEX($F102:$N102,0,AZ$110))/(INDEX($F$4:$N$4,0,AZ$110+1)-INDEX($F$4:$N$4,0,AZ$110))+AY121)))</f>
        <v>48.872069909777387</v>
      </c>
      <c r="BA121" s="3" cm="1">
        <f t="array" ref="BA121">IF(BA$110=-1,BB121,IF(BA$110=99,AZ121,IF(BA$110=0,INDEX($F102:$N102,0,BA$108),(INDEX($F102:$N102,0,BA$110+1)-INDEX($F102:$N102,0,BA$110))/(INDEX($F$4:$N$4,0,BA$110+1)-INDEX($F$4:$N$4,0,BA$110))+AZ121)))</f>
        <v>48.872069909777387</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26.785839714631333</v>
      </c>
      <c r="W122" s="3" cm="1">
        <f t="array" ref="W122">IF(W$110=-1,X122,IF(W$110=99,V122,IF(W$110=0,INDEX($F103:$N103,0,W$108),(INDEX($F103:$N103,0,W$110+1)-INDEX($F103:$N103,0,W$110))/(INDEX($F$4:$N$4,0,W$110+1)-INDEX($F$4:$N$4,0,W$110))+V122)))</f>
        <v>27.419029125822856</v>
      </c>
      <c r="X122" s="3" cm="1">
        <f t="array" ref="X122">IF(X$110=-1,Y122,IF(X$110=99,W122,IF(X$110=0,INDEX($F103:$N103,0,X$108),(INDEX($F103:$N103,0,X$110+1)-INDEX($F103:$N103,0,X$110))/(INDEX($F$4:$N$4,0,X$110+1)-INDEX($F$4:$N$4,0,X$110))+W122)))</f>
        <v>28.05221853701438</v>
      </c>
      <c r="Y122" s="3" cm="1">
        <f t="array" ref="Y122">IF(Y$110=-1,Z122,IF(Y$110=99,X122,IF(Y$110=0,INDEX($F103:$N103,0,Y$108),(INDEX($F103:$N103,0,Y$110+1)-INDEX($F103:$N103,0,Y$110))/(INDEX($F$4:$N$4,0,Y$110+1)-INDEX($F$4:$N$4,0,Y$110))+X122)))</f>
        <v>28.685407948205903</v>
      </c>
      <c r="Z122" s="3" cm="1">
        <f t="array" ref="Z122">IF(Z$110=-1,AA122,IF(Z$110=99,Y122,IF(Z$110=0,INDEX($F103:$N103,0,Z$108),(INDEX($F103:$N103,0,Z$110+1)-INDEX($F103:$N103,0,Z$110))/(INDEX($F$4:$N$4,0,Z$110+1)-INDEX($F$4:$N$4,0,Z$110))+Y122)))</f>
        <v>29.318597359397426</v>
      </c>
      <c r="AA122" s="3" cm="1">
        <f t="array" ref="AA122">IF(AA$110=-1,AB122,IF(AA$110=99,Z122,IF(AA$110=0,INDEX($F103:$N103,0,AA$108),(INDEX($F103:$N103,0,AA$110+1)-INDEX($F103:$N103,0,AA$110))/(INDEX($F$4:$N$4,0,AA$110+1)-INDEX($F$4:$N$4,0,AA$110))+Z122)))</f>
        <v>29.951786770588949</v>
      </c>
      <c r="AB122" s="3" cm="1">
        <f t="array" ref="AB122">IF(AB$110=-1,AC122,IF(AB$110=99,AA122,IF(AB$110=0,INDEX($F103:$N103,0,AB$108),(INDEX($F103:$N103,0,AB$110+1)-INDEX($F103:$N103,0,AB$110))/(INDEX($F$4:$N$4,0,AB$110+1)-INDEX($F$4:$N$4,0,AB$110))+AA122)))</f>
        <v>30.584976181780473</v>
      </c>
      <c r="AC122" s="3" cm="1">
        <f t="array" ref="AC122">IF(AC$110=-1,AD122,IF(AC$110=99,AB122,IF(AC$110=0,INDEX($F103:$N103,0,AC$108),(INDEX($F103:$N103,0,AC$110+1)-INDEX($F103:$N103,0,AC$110))/(INDEX($F$4:$N$4,0,AC$110+1)-INDEX($F$4:$N$4,0,AC$110))+AB122)))</f>
        <v>31.218165592971996</v>
      </c>
      <c r="AD122" s="3" cm="1">
        <f t="array" ref="AD122">IF(AD$110=-1,AE122,IF(AD$110=99,AC122,IF(AD$110=0,INDEX($F103:$N103,0,AD$108),(INDEX($F103:$N103,0,AD$110+1)-INDEX($F103:$N103,0,AD$110))/(INDEX($F$4:$N$4,0,AD$110+1)-INDEX($F$4:$N$4,0,AD$110))+AC122)))</f>
        <v>31.851355004163519</v>
      </c>
      <c r="AE122" s="3" cm="1">
        <f t="array" ref="AE122">IF(AE$110=-1,AF122,IF(AE$110=99,AD122,IF(AE$110=0,INDEX($F103:$N103,0,AE$108),(INDEX($F103:$N103,0,AE$110+1)-INDEX($F103:$N103,0,AE$110))/(INDEX($F$4:$N$4,0,AE$110+1)-INDEX($F$4:$N$4,0,AE$110))+AD122)))</f>
        <v>32.484544415355032</v>
      </c>
      <c r="AF122" s="3" cm="1">
        <f t="array" ref="AF122">IF(AF$110=-1,AG122,IF(AF$110=99,AE122,IF(AF$110=0,INDEX($F103:$N103,0,AF$108),(INDEX($F103:$N103,0,AF$110+1)-INDEX($F103:$N103,0,AF$110))/(INDEX($F$4:$N$4,0,AF$110+1)-INDEX($F$4:$N$4,0,AF$110))+AE122)))</f>
        <v>33.519162580584485</v>
      </c>
      <c r="AG122" s="3" cm="1">
        <f t="array" ref="AG122">IF(AG$110=-1,AH122,IF(AG$110=99,AF122,IF(AG$110=0,INDEX($F103:$N103,0,AG$108),(INDEX($F103:$N103,0,AG$110+1)-INDEX($F103:$N103,0,AG$110))/(INDEX($F$4:$N$4,0,AG$110+1)-INDEX($F$4:$N$4,0,AG$110))+AF122)))</f>
        <v>34.553780745813938</v>
      </c>
      <c r="AH122" s="3" cm="1">
        <f t="array" ref="AH122">IF(AH$110=-1,AI122,IF(AH$110=99,AG122,IF(AH$110=0,INDEX($F103:$N103,0,AH$108),(INDEX($F103:$N103,0,AH$110+1)-INDEX($F103:$N103,0,AH$110))/(INDEX($F$4:$N$4,0,AH$110+1)-INDEX($F$4:$N$4,0,AH$110))+AG122)))</f>
        <v>35.588398911043392</v>
      </c>
      <c r="AI122" s="3" cm="1">
        <f t="array" ref="AI122">IF(AI$110=-1,AJ122,IF(AI$110=99,AH122,IF(AI$110=0,INDEX($F103:$N103,0,AI$108),(INDEX($F103:$N103,0,AI$110+1)-INDEX($F103:$N103,0,AI$110))/(INDEX($F$4:$N$4,0,AI$110+1)-INDEX($F$4:$N$4,0,AI$110))+AH122)))</f>
        <v>36.623017076272845</v>
      </c>
      <c r="AJ122" s="3" cm="1">
        <f t="array" ref="AJ122">IF(AJ$110=-1,AK122,IF(AJ$110=99,AI122,IF(AJ$110=0,INDEX($F103:$N103,0,AJ$108),(INDEX($F103:$N103,0,AJ$110+1)-INDEX($F103:$N103,0,AJ$110))/(INDEX($F$4:$N$4,0,AJ$110+1)-INDEX($F$4:$N$4,0,AJ$110))+AI122)))</f>
        <v>37.657635241502298</v>
      </c>
      <c r="AK122" s="3" cm="1">
        <f t="array" ref="AK122">IF(AK$110=-1,AL122,IF(AK$110=99,AJ122,IF(AK$110=0,INDEX($F103:$N103,0,AK$108),(INDEX($F103:$N103,0,AK$110+1)-INDEX($F103:$N103,0,AK$110))/(INDEX($F$4:$N$4,0,AK$110+1)-INDEX($F$4:$N$4,0,AK$110))+AJ122)))</f>
        <v>38.692253406731751</v>
      </c>
      <c r="AL122" s="3" cm="1">
        <f t="array" ref="AL122">IF(AL$110=-1,AM122,IF(AL$110=99,AK122,IF(AL$110=0,INDEX($F103:$N103,0,AL$108),(INDEX($F103:$N103,0,AL$110+1)-INDEX($F103:$N103,0,AL$110))/(INDEX($F$4:$N$4,0,AL$110+1)-INDEX($F$4:$N$4,0,AL$110))+AK122)))</f>
        <v>39.726871571961205</v>
      </c>
      <c r="AM122" s="3" cm="1">
        <f t="array" ref="AM122">IF(AM$110=-1,AN122,IF(AM$110=99,AL122,IF(AM$110=0,INDEX($F103:$N103,0,AM$108),(INDEX($F103:$N103,0,AM$110+1)-INDEX($F103:$N103,0,AM$110))/(INDEX($F$4:$N$4,0,AM$110+1)-INDEX($F$4:$N$4,0,AM$110))+AL122)))</f>
        <v>40.761489737190658</v>
      </c>
      <c r="AN122" s="3" cm="1">
        <f t="array" ref="AN122">IF(AN$110=-1,AO122,IF(AN$110=99,AM122,IF(AN$110=0,INDEX($F103:$N103,0,AN$108),(INDEX($F103:$N103,0,AN$110+1)-INDEX($F103:$N103,0,AN$110))/(INDEX($F$4:$N$4,0,AN$110+1)-INDEX($F$4:$N$4,0,AN$110))+AM122)))</f>
        <v>41.796107902420111</v>
      </c>
      <c r="AO122" s="3" cm="1">
        <f t="array" ref="AO122">IF(AO$110=-1,AP122,IF(AO$110=99,AN122,IF(AO$110=0,INDEX($F103:$N103,0,AO$108),(INDEX($F103:$N103,0,AO$110+1)-INDEX($F103:$N103,0,AO$110))/(INDEX($F$4:$N$4,0,AO$110+1)-INDEX($F$4:$N$4,0,AO$110))+AN122)))</f>
        <v>42.830726067649579</v>
      </c>
      <c r="AP122" s="3" cm="1">
        <f t="array" ref="AP122">IF(AP$110=-1,AQ122,IF(AP$110=99,AO122,IF(AP$110=0,INDEX($F103:$N103,0,AP$108),(INDEX($F103:$N103,0,AP$110+1)-INDEX($F103:$N103,0,AP$110))/(INDEX($F$4:$N$4,0,AP$110+1)-INDEX($F$4:$N$4,0,AP$110))+AO122)))</f>
        <v>44.123512346045587</v>
      </c>
      <c r="AQ122" s="3" cm="1">
        <f t="array" ref="AQ122">IF(AQ$110=-1,AR122,IF(AQ$110=99,AP122,IF(AQ$110=0,INDEX($F103:$N103,0,AQ$108),(INDEX($F103:$N103,0,AQ$110+1)-INDEX($F103:$N103,0,AQ$110))/(INDEX($F$4:$N$4,0,AQ$110+1)-INDEX($F$4:$N$4,0,AQ$110))+AP122)))</f>
        <v>45.416298624441595</v>
      </c>
      <c r="AR122" s="3" cm="1">
        <f t="array" ref="AR122">IF(AR$110=-1,AS122,IF(AR$110=99,AQ122,IF(AR$110=0,INDEX($F103:$N103,0,AR$108),(INDEX($F103:$N103,0,AR$110+1)-INDEX($F103:$N103,0,AR$110))/(INDEX($F$4:$N$4,0,AR$110+1)-INDEX($F$4:$N$4,0,AR$110))+AQ122)))</f>
        <v>46.709084902837603</v>
      </c>
      <c r="AS122" s="3" cm="1">
        <f t="array" ref="AS122">IF(AS$110=-1,AT122,IF(AS$110=99,AR122,IF(AS$110=0,INDEX($F103:$N103,0,AS$108),(INDEX($F103:$N103,0,AS$110+1)-INDEX($F103:$N103,0,AS$110))/(INDEX($F$4:$N$4,0,AS$110+1)-INDEX($F$4:$N$4,0,AS$110))+AR122)))</f>
        <v>48.001871181233611</v>
      </c>
      <c r="AT122" s="3" cm="1">
        <f t="array" ref="AT122">IF(AT$110=-1,AU122,IF(AT$110=99,AS122,IF(AT$110=0,INDEX($F103:$N103,0,AT$108),(INDEX($F103:$N103,0,AT$110+1)-INDEX($F103:$N103,0,AT$110))/(INDEX($F$4:$N$4,0,AT$110+1)-INDEX($F$4:$N$4,0,AT$110))+AS122)))</f>
        <v>49.294657459629619</v>
      </c>
      <c r="AU122" s="3" cm="1">
        <f t="array" ref="AU122">IF(AU$110=-1,AV122,IF(AU$110=99,AT122,IF(AU$110=0,INDEX($F103:$N103,0,AU$108),(INDEX($F103:$N103,0,AU$110+1)-INDEX($F103:$N103,0,AU$110))/(INDEX($F$4:$N$4,0,AU$110+1)-INDEX($F$4:$N$4,0,AU$110))+AT122)))</f>
        <v>50.587443738025627</v>
      </c>
      <c r="AV122" s="3" cm="1">
        <f t="array" ref="AV122">IF(AV$110=-1,AW122,IF(AV$110=99,AU122,IF(AV$110=0,INDEX($F103:$N103,0,AV$108),(INDEX($F103:$N103,0,AV$110+1)-INDEX($F103:$N103,0,AV$110))/(INDEX($F$4:$N$4,0,AV$110+1)-INDEX($F$4:$N$4,0,AV$110))+AU122)))</f>
        <v>51.880230016421635</v>
      </c>
      <c r="AW122" s="3" cm="1">
        <f t="array" ref="AW122">IF(AW$110=-1,AX122,IF(AW$110=99,AV122,IF(AW$110=0,INDEX($F103:$N103,0,AW$108),(INDEX($F103:$N103,0,AW$110+1)-INDEX($F103:$N103,0,AW$110))/(INDEX($F$4:$N$4,0,AW$110+1)-INDEX($F$4:$N$4,0,AW$110))+AV122)))</f>
        <v>53.173016294817643</v>
      </c>
      <c r="AX122" s="3" cm="1">
        <f t="array" ref="AX122">IF(AX$110=-1,AY122,IF(AX$110=99,AW122,IF(AX$110=0,INDEX($F103:$N103,0,AX$108),(INDEX($F103:$N103,0,AX$110+1)-INDEX($F103:$N103,0,AX$110))/(INDEX($F$4:$N$4,0,AX$110+1)-INDEX($F$4:$N$4,0,AX$110))+AW122)))</f>
        <v>54.465802573213651</v>
      </c>
      <c r="AY122" s="3" cm="1">
        <f t="array" ref="AY122">IF(AY$110=-1,AZ122,IF(AY$110=99,AX122,IF(AY$110=0,INDEX($F103:$N103,0,AY$108),(INDEX($F103:$N103,0,AY$110+1)-INDEX($F103:$N103,0,AY$110))/(INDEX($F$4:$N$4,0,AY$110+1)-INDEX($F$4:$N$4,0,AY$110))+AX122)))</f>
        <v>55.758588851609652</v>
      </c>
      <c r="AZ122" s="3" cm="1">
        <f t="array" ref="AZ122">IF(AZ$110=-1,BA122,IF(AZ$110=99,AY122,IF(AZ$110=0,INDEX($F103:$N103,0,AZ$108),(INDEX($F103:$N103,0,AZ$110+1)-INDEX($F103:$N103,0,AZ$110))/(INDEX($F$4:$N$4,0,AZ$110+1)-INDEX($F$4:$N$4,0,AZ$110))+AY122)))</f>
        <v>55.758588851609652</v>
      </c>
      <c r="BA122" s="3" cm="1">
        <f t="array" ref="BA122">IF(BA$110=-1,BB122,IF(BA$110=99,AZ122,IF(BA$110=0,INDEX($F103:$N103,0,BA$108),(INDEX($F103:$N103,0,BA$110+1)-INDEX($F103:$N103,0,BA$110))/(INDEX($F$4:$N$4,0,BA$110+1)-INDEX($F$4:$N$4,0,BA$110))+AZ122)))</f>
        <v>55.758588851609652</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85.025939074287507</v>
      </c>
      <c r="W123" s="3" cm="1">
        <f t="array" ref="W123">IF(W$110=-1,X123,IF(W$110=99,V123,IF(W$110=0,INDEX($F104:$N104,0,W$108),(INDEX($F104:$N104,0,W$110+1)-INDEX($F104:$N104,0,W$110))/(INDEX($F$4:$N$4,0,W$110+1)-INDEX($F$4:$N$4,0,W$110))+V123)))</f>
        <v>86.10705284952796</v>
      </c>
      <c r="X123" s="3" cm="1">
        <f t="array" ref="X123">IF(X$110=-1,Y123,IF(X$110=99,W123,IF(X$110=0,INDEX($F104:$N104,0,X$108),(INDEX($F104:$N104,0,X$110+1)-INDEX($F104:$N104,0,X$110))/(INDEX($F$4:$N$4,0,X$110+1)-INDEX($F$4:$N$4,0,X$110))+W123)))</f>
        <v>87.188166624768414</v>
      </c>
      <c r="Y123" s="3" cm="1">
        <f t="array" ref="Y123">IF(Y$110=-1,Z123,IF(Y$110=99,X123,IF(Y$110=0,INDEX($F104:$N104,0,Y$108),(INDEX($F104:$N104,0,Y$110+1)-INDEX($F104:$N104,0,Y$110))/(INDEX($F$4:$N$4,0,Y$110+1)-INDEX($F$4:$N$4,0,Y$110))+X123)))</f>
        <v>88.269280400008867</v>
      </c>
      <c r="Z123" s="3" cm="1">
        <f t="array" ref="Z123">IF(Z$110=-1,AA123,IF(Z$110=99,Y123,IF(Z$110=0,INDEX($F104:$N104,0,Z$108),(INDEX($F104:$N104,0,Z$110+1)-INDEX($F104:$N104,0,Z$110))/(INDEX($F$4:$N$4,0,Z$110+1)-INDEX($F$4:$N$4,0,Z$110))+Y123)))</f>
        <v>89.35039417524932</v>
      </c>
      <c r="AA123" s="3" cm="1">
        <f t="array" ref="AA123">IF(AA$110=-1,AB123,IF(AA$110=99,Z123,IF(AA$110=0,INDEX($F104:$N104,0,AA$108),(INDEX($F104:$N104,0,AA$110+1)-INDEX($F104:$N104,0,AA$110))/(INDEX($F$4:$N$4,0,AA$110+1)-INDEX($F$4:$N$4,0,AA$110))+Z123)))</f>
        <v>90.431507950489774</v>
      </c>
      <c r="AB123" s="3" cm="1">
        <f t="array" ref="AB123">IF(AB$110=-1,AC123,IF(AB$110=99,AA123,IF(AB$110=0,INDEX($F104:$N104,0,AB$108),(INDEX($F104:$N104,0,AB$110+1)-INDEX($F104:$N104,0,AB$110))/(INDEX($F$4:$N$4,0,AB$110+1)-INDEX($F$4:$N$4,0,AB$110))+AA123)))</f>
        <v>91.512621725730227</v>
      </c>
      <c r="AC123" s="3" cm="1">
        <f t="array" ref="AC123">IF(AC$110=-1,AD123,IF(AC$110=99,AB123,IF(AC$110=0,INDEX($F104:$N104,0,AC$108),(INDEX($F104:$N104,0,AC$110+1)-INDEX($F104:$N104,0,AC$110))/(INDEX($F$4:$N$4,0,AC$110+1)-INDEX($F$4:$N$4,0,AC$110))+AB123)))</f>
        <v>92.593735500970681</v>
      </c>
      <c r="AD123" s="3" cm="1">
        <f t="array" ref="AD123">IF(AD$110=-1,AE123,IF(AD$110=99,AC123,IF(AD$110=0,INDEX($F104:$N104,0,AD$108),(INDEX($F104:$N104,0,AD$110+1)-INDEX($F104:$N104,0,AD$110))/(INDEX($F$4:$N$4,0,AD$110+1)-INDEX($F$4:$N$4,0,AD$110))+AC123)))</f>
        <v>93.674849276211134</v>
      </c>
      <c r="AE123" s="3" cm="1">
        <f t="array" ref="AE123">IF(AE$110=-1,AF123,IF(AE$110=99,AD123,IF(AE$110=0,INDEX($F104:$N104,0,AE$108),(INDEX($F104:$N104,0,AE$110+1)-INDEX($F104:$N104,0,AE$110))/(INDEX($F$4:$N$4,0,AE$110+1)-INDEX($F$4:$N$4,0,AE$110))+AD123)))</f>
        <v>94.755963051451616</v>
      </c>
      <c r="AF123" s="3" cm="1">
        <f t="array" ref="AF123">IF(AF$110=-1,AG123,IF(AF$110=99,AE123,IF(AF$110=0,INDEX($F104:$N104,0,AF$108),(INDEX($F104:$N104,0,AF$110+1)-INDEX($F104:$N104,0,AF$110))/(INDEX($F$4:$N$4,0,AF$110+1)-INDEX($F$4:$N$4,0,AF$110))+AE123)))</f>
        <v>96.472610607393065</v>
      </c>
      <c r="AG123" s="3" cm="1">
        <f t="array" ref="AG123">IF(AG$110=-1,AH123,IF(AG$110=99,AF123,IF(AG$110=0,INDEX($F104:$N104,0,AG$108),(INDEX($F104:$N104,0,AG$110+1)-INDEX($F104:$N104,0,AG$110))/(INDEX($F$4:$N$4,0,AG$110+1)-INDEX($F$4:$N$4,0,AG$110))+AF123)))</f>
        <v>98.189258163334515</v>
      </c>
      <c r="AH123" s="3" cm="1">
        <f t="array" ref="AH123">IF(AH$110=-1,AI123,IF(AH$110=99,AG123,IF(AH$110=0,INDEX($F104:$N104,0,AH$108),(INDEX($F104:$N104,0,AH$110+1)-INDEX($F104:$N104,0,AH$110))/(INDEX($F$4:$N$4,0,AH$110+1)-INDEX($F$4:$N$4,0,AH$110))+AG123)))</f>
        <v>99.905905719275964</v>
      </c>
      <c r="AI123" s="3" cm="1">
        <f t="array" ref="AI123">IF(AI$110=-1,AJ123,IF(AI$110=99,AH123,IF(AI$110=0,INDEX($F104:$N104,0,AI$108),(INDEX($F104:$N104,0,AI$110+1)-INDEX($F104:$N104,0,AI$110))/(INDEX($F$4:$N$4,0,AI$110+1)-INDEX($F$4:$N$4,0,AI$110))+AH123)))</f>
        <v>101.62255327521741</v>
      </c>
      <c r="AJ123" s="3" cm="1">
        <f t="array" ref="AJ123">IF(AJ$110=-1,AK123,IF(AJ$110=99,AI123,IF(AJ$110=0,INDEX($F104:$N104,0,AJ$108),(INDEX($F104:$N104,0,AJ$110+1)-INDEX($F104:$N104,0,AJ$110))/(INDEX($F$4:$N$4,0,AJ$110+1)-INDEX($F$4:$N$4,0,AJ$110))+AI123)))</f>
        <v>103.33920083115886</v>
      </c>
      <c r="AK123" s="3" cm="1">
        <f t="array" ref="AK123">IF(AK$110=-1,AL123,IF(AK$110=99,AJ123,IF(AK$110=0,INDEX($F104:$N104,0,AK$108),(INDEX($F104:$N104,0,AK$110+1)-INDEX($F104:$N104,0,AK$110))/(INDEX($F$4:$N$4,0,AK$110+1)-INDEX($F$4:$N$4,0,AK$110))+AJ123)))</f>
        <v>105.05584838710031</v>
      </c>
      <c r="AL123" s="3" cm="1">
        <f t="array" ref="AL123">IF(AL$110=-1,AM123,IF(AL$110=99,AK123,IF(AL$110=0,INDEX($F104:$N104,0,AL$108),(INDEX($F104:$N104,0,AL$110+1)-INDEX($F104:$N104,0,AL$110))/(INDEX($F$4:$N$4,0,AL$110+1)-INDEX($F$4:$N$4,0,AL$110))+AK123)))</f>
        <v>106.77249594304176</v>
      </c>
      <c r="AM123" s="3" cm="1">
        <f t="array" ref="AM123">IF(AM$110=-1,AN123,IF(AM$110=99,AL123,IF(AM$110=0,INDEX($F104:$N104,0,AM$108),(INDEX($F104:$N104,0,AM$110+1)-INDEX($F104:$N104,0,AM$110))/(INDEX($F$4:$N$4,0,AM$110+1)-INDEX($F$4:$N$4,0,AM$110))+AL123)))</f>
        <v>108.48914349898321</v>
      </c>
      <c r="AN123" s="3" cm="1">
        <f t="array" ref="AN123">IF(AN$110=-1,AO123,IF(AN$110=99,AM123,IF(AN$110=0,INDEX($F104:$N104,0,AN$108),(INDEX($F104:$N104,0,AN$110+1)-INDEX($F104:$N104,0,AN$110))/(INDEX($F$4:$N$4,0,AN$110+1)-INDEX($F$4:$N$4,0,AN$110))+AM123)))</f>
        <v>110.20579105492466</v>
      </c>
      <c r="AO123" s="3" cm="1">
        <f t="array" ref="AO123">IF(AO$110=-1,AP123,IF(AO$110=99,AN123,IF(AO$110=0,INDEX($F104:$N104,0,AO$108),(INDEX($F104:$N104,0,AO$110+1)-INDEX($F104:$N104,0,AO$110))/(INDEX($F$4:$N$4,0,AO$110+1)-INDEX($F$4:$N$4,0,AO$110))+AN123)))</f>
        <v>111.92243861086607</v>
      </c>
      <c r="AP123" s="3" cm="1">
        <f t="array" ref="AP123">IF(AP$110=-1,AQ123,IF(AP$110=99,AO123,IF(AP$110=0,INDEX($F104:$N104,0,AP$108),(INDEX($F104:$N104,0,AP$110+1)-INDEX($F104:$N104,0,AP$110))/(INDEX($F$4:$N$4,0,AP$110+1)-INDEX($F$4:$N$4,0,AP$110))+AO123)))</f>
        <v>113.41577252643773</v>
      </c>
      <c r="AQ123" s="3" cm="1">
        <f t="array" ref="AQ123">IF(AQ$110=-1,AR123,IF(AQ$110=99,AP123,IF(AQ$110=0,INDEX($F104:$N104,0,AQ$108),(INDEX($F104:$N104,0,AQ$110+1)-INDEX($F104:$N104,0,AQ$110))/(INDEX($F$4:$N$4,0,AQ$110+1)-INDEX($F$4:$N$4,0,AQ$110))+AP123)))</f>
        <v>114.9091064420094</v>
      </c>
      <c r="AR123" s="3" cm="1">
        <f t="array" ref="AR123">IF(AR$110=-1,AS123,IF(AR$110=99,AQ123,IF(AR$110=0,INDEX($F104:$N104,0,AR$108),(INDEX($F104:$N104,0,AR$110+1)-INDEX($F104:$N104,0,AR$110))/(INDEX($F$4:$N$4,0,AR$110+1)-INDEX($F$4:$N$4,0,AR$110))+AQ123)))</f>
        <v>116.40244035758107</v>
      </c>
      <c r="AS123" s="3" cm="1">
        <f t="array" ref="AS123">IF(AS$110=-1,AT123,IF(AS$110=99,AR123,IF(AS$110=0,INDEX($F104:$N104,0,AS$108),(INDEX($F104:$N104,0,AS$110+1)-INDEX($F104:$N104,0,AS$110))/(INDEX($F$4:$N$4,0,AS$110+1)-INDEX($F$4:$N$4,0,AS$110))+AR123)))</f>
        <v>117.89577427315274</v>
      </c>
      <c r="AT123" s="3" cm="1">
        <f t="array" ref="AT123">IF(AT$110=-1,AU123,IF(AT$110=99,AS123,IF(AT$110=0,INDEX($F104:$N104,0,AT$108),(INDEX($F104:$N104,0,AT$110+1)-INDEX($F104:$N104,0,AT$110))/(INDEX($F$4:$N$4,0,AT$110+1)-INDEX($F$4:$N$4,0,AT$110))+AS123)))</f>
        <v>119.38910818872441</v>
      </c>
      <c r="AU123" s="3" cm="1">
        <f t="array" ref="AU123">IF(AU$110=-1,AV123,IF(AU$110=99,AT123,IF(AU$110=0,INDEX($F104:$N104,0,AU$108),(INDEX($F104:$N104,0,AU$110+1)-INDEX($F104:$N104,0,AU$110))/(INDEX($F$4:$N$4,0,AU$110+1)-INDEX($F$4:$N$4,0,AU$110))+AT123)))</f>
        <v>120.88244210429608</v>
      </c>
      <c r="AV123" s="3" cm="1">
        <f t="array" ref="AV123">IF(AV$110=-1,AW123,IF(AV$110=99,AU123,IF(AV$110=0,INDEX($F104:$N104,0,AV$108),(INDEX($F104:$N104,0,AV$110+1)-INDEX($F104:$N104,0,AV$110))/(INDEX($F$4:$N$4,0,AV$110+1)-INDEX($F$4:$N$4,0,AV$110))+AU123)))</f>
        <v>122.37577601986774</v>
      </c>
      <c r="AW123" s="3" cm="1">
        <f t="array" ref="AW123">IF(AW$110=-1,AX123,IF(AW$110=99,AV123,IF(AW$110=0,INDEX($F104:$N104,0,AW$108),(INDEX($F104:$N104,0,AW$110+1)-INDEX($F104:$N104,0,AW$110))/(INDEX($F$4:$N$4,0,AW$110+1)-INDEX($F$4:$N$4,0,AW$110))+AV123)))</f>
        <v>123.86910993543941</v>
      </c>
      <c r="AX123" s="3" cm="1">
        <f t="array" ref="AX123">IF(AX$110=-1,AY123,IF(AX$110=99,AW123,IF(AX$110=0,INDEX($F104:$N104,0,AX$108),(INDEX($F104:$N104,0,AX$110+1)-INDEX($F104:$N104,0,AX$110))/(INDEX($F$4:$N$4,0,AX$110+1)-INDEX($F$4:$N$4,0,AX$110))+AW123)))</f>
        <v>125.36244385101108</v>
      </c>
      <c r="AY123" s="3" cm="1">
        <f t="array" ref="AY123">IF(AY$110=-1,AZ123,IF(AY$110=99,AX123,IF(AY$110=0,INDEX($F104:$N104,0,AY$108),(INDEX($F104:$N104,0,AY$110+1)-INDEX($F104:$N104,0,AY$110))/(INDEX($F$4:$N$4,0,AY$110+1)-INDEX($F$4:$N$4,0,AY$110))+AX123)))</f>
        <v>126.8557777665827</v>
      </c>
      <c r="AZ123" s="3" cm="1">
        <f t="array" ref="AZ123">IF(AZ$110=-1,BA123,IF(AZ$110=99,AY123,IF(AZ$110=0,INDEX($F104:$N104,0,AZ$108),(INDEX($F104:$N104,0,AZ$110+1)-INDEX($F104:$N104,0,AZ$110))/(INDEX($F$4:$N$4,0,AZ$110+1)-INDEX($F$4:$N$4,0,AZ$110))+AY123)))</f>
        <v>126.8557777665827</v>
      </c>
      <c r="BA123" s="3" cm="1">
        <f t="array" ref="BA123">IF(BA$110=-1,BB123,IF(BA$110=99,AZ123,IF(BA$110=0,INDEX($F104:$N104,0,BA$108),(INDEX($F104:$N104,0,BA$110+1)-INDEX($F104:$N104,0,BA$110))/(INDEX($F$4:$N$4,0,BA$110+1)-INDEX($F$4:$N$4,0,BA$110))+AZ123)))</f>
        <v>126.8557777665827</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1.6">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47.318555110577563</v>
      </c>
      <c r="T137" s="3">
        <f t="shared" si="231"/>
        <v>48.276405167226812</v>
      </c>
      <c r="U137" s="3">
        <f t="shared" si="231"/>
        <v>49.234255223876062</v>
      </c>
      <c r="V137" s="3">
        <f t="shared" si="231"/>
        <v>50.192105280525311</v>
      </c>
      <c r="W137" s="3">
        <f t="shared" si="231"/>
        <v>51.149955337174561</v>
      </c>
      <c r="X137" s="3">
        <f t="shared" si="231"/>
        <v>52.10780539382381</v>
      </c>
      <c r="Y137" s="3">
        <f t="shared" si="231"/>
        <v>53.065655450473059</v>
      </c>
      <c r="Z137" s="3">
        <f t="shared" si="231"/>
        <v>54.023505507122309</v>
      </c>
      <c r="AA137" s="3">
        <f t="shared" si="231"/>
        <v>54.981355563771558</v>
      </c>
      <c r="AB137" s="3">
        <f t="shared" si="231"/>
        <v>55.939205620420822</v>
      </c>
      <c r="AC137" s="3">
        <f t="shared" si="231"/>
        <v>57.720844221947146</v>
      </c>
      <c r="AD137" s="3">
        <f t="shared" si="231"/>
        <v>59.502482823473471</v>
      </c>
      <c r="AE137" s="3">
        <f t="shared" si="231"/>
        <v>61.284121424999796</v>
      </c>
      <c r="AF137" s="3">
        <f t="shared" si="231"/>
        <v>63.065760026526121</v>
      </c>
      <c r="AG137" s="3">
        <f t="shared" si="231"/>
        <v>64.847398628052446</v>
      </c>
      <c r="AH137" s="3">
        <f t="shared" si="231"/>
        <v>66.629037229578771</v>
      </c>
      <c r="AI137" s="3">
        <f t="shared" si="231"/>
        <v>68.410675831105095</v>
      </c>
      <c r="AJ137" s="3">
        <f t="shared" si="231"/>
        <v>70.19231443263142</v>
      </c>
      <c r="AK137" s="3">
        <f t="shared" si="231"/>
        <v>71.973953034157745</v>
      </c>
      <c r="AL137" s="3">
        <f t="shared" si="231"/>
        <v>73.755591635684098</v>
      </c>
      <c r="AM137" s="3">
        <f t="shared" si="231"/>
        <v>84.88664468752701</v>
      </c>
      <c r="AN137" s="3">
        <f t="shared" si="231"/>
        <v>96.017697739369908</v>
      </c>
      <c r="AO137" s="3">
        <f t="shared" si="231"/>
        <v>96.017697739369908</v>
      </c>
      <c r="AP137" s="3">
        <f t="shared" si="231"/>
        <v>96.017697739369908</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3.6310461696462717</v>
      </c>
      <c r="T138" s="3">
        <f t="shared" si="232"/>
        <v>3.7168803271960043</v>
      </c>
      <c r="U138" s="3">
        <f t="shared" si="232"/>
        <v>3.8027144847457368</v>
      </c>
      <c r="V138" s="3">
        <f t="shared" si="232"/>
        <v>3.8885486422954694</v>
      </c>
      <c r="W138" s="3">
        <f t="shared" si="232"/>
        <v>3.9743827998452019</v>
      </c>
      <c r="X138" s="3">
        <f t="shared" si="232"/>
        <v>4.0602169573949345</v>
      </c>
      <c r="Y138" s="3">
        <f t="shared" si="232"/>
        <v>4.146051114944667</v>
      </c>
      <c r="Z138" s="3">
        <f t="shared" si="232"/>
        <v>4.2318852724943996</v>
      </c>
      <c r="AA138" s="3">
        <f t="shared" si="232"/>
        <v>4.3177194300441322</v>
      </c>
      <c r="AB138" s="3">
        <f t="shared" si="232"/>
        <v>4.4035535875938665</v>
      </c>
      <c r="AC138" s="3">
        <f t="shared" si="232"/>
        <v>4.5438047936761166</v>
      </c>
      <c r="AD138" s="3">
        <f t="shared" si="232"/>
        <v>4.6840559997583657</v>
      </c>
      <c r="AE138" s="3">
        <f t="shared" si="232"/>
        <v>4.8243072058406149</v>
      </c>
      <c r="AF138" s="3">
        <f t="shared" si="232"/>
        <v>4.9645584119228641</v>
      </c>
      <c r="AG138" s="3">
        <f t="shared" si="232"/>
        <v>5.1048096180051132</v>
      </c>
      <c r="AH138" s="3">
        <f t="shared" si="232"/>
        <v>5.2450608240873624</v>
      </c>
      <c r="AI138" s="3">
        <f t="shared" si="232"/>
        <v>5.3853120301696116</v>
      </c>
      <c r="AJ138" s="3">
        <f t="shared" si="232"/>
        <v>5.5255632362518607</v>
      </c>
      <c r="AK138" s="3">
        <f t="shared" si="232"/>
        <v>5.6658144423341099</v>
      </c>
      <c r="AL138" s="3">
        <f t="shared" si="232"/>
        <v>5.8060656484163626</v>
      </c>
      <c r="AM138" s="3">
        <f t="shared" si="232"/>
        <v>6.6823059892739574</v>
      </c>
      <c r="AN138" s="3">
        <f t="shared" si="232"/>
        <v>7.5585463301315485</v>
      </c>
      <c r="AO138" s="3">
        <f t="shared" si="232"/>
        <v>7.5585463301315485</v>
      </c>
      <c r="AP138" s="3">
        <f t="shared" si="232"/>
        <v>7.5585463301315485</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0.99740672327720814</v>
      </c>
      <c r="T139" s="3">
        <f t="shared" si="233"/>
        <v>1.0209843815682562</v>
      </c>
      <c r="U139" s="3">
        <f t="shared" si="233"/>
        <v>1.0445620398593043</v>
      </c>
      <c r="V139" s="3">
        <f t="shared" si="233"/>
        <v>1.0681396981503524</v>
      </c>
      <c r="W139" s="3">
        <f t="shared" si="233"/>
        <v>1.0917173564414004</v>
      </c>
      <c r="X139" s="3">
        <f t="shared" si="233"/>
        <v>1.1152950147324485</v>
      </c>
      <c r="Y139" s="3">
        <f t="shared" si="233"/>
        <v>1.1388726730234966</v>
      </c>
      <c r="Z139" s="3">
        <f t="shared" si="233"/>
        <v>1.1624503313145447</v>
      </c>
      <c r="AA139" s="3">
        <f t="shared" si="233"/>
        <v>1.1860279896055927</v>
      </c>
      <c r="AB139" s="3">
        <f t="shared" si="233"/>
        <v>1.2096056478966402</v>
      </c>
      <c r="AC139" s="3">
        <f t="shared" si="233"/>
        <v>1.2481310450848011</v>
      </c>
      <c r="AD139" s="3">
        <f t="shared" si="233"/>
        <v>1.2866564422729621</v>
      </c>
      <c r="AE139" s="3">
        <f t="shared" si="233"/>
        <v>1.325181839461123</v>
      </c>
      <c r="AF139" s="3">
        <f t="shared" si="233"/>
        <v>1.3637072366492839</v>
      </c>
      <c r="AG139" s="3">
        <f t="shared" si="233"/>
        <v>1.4022326338374449</v>
      </c>
      <c r="AH139" s="3">
        <f t="shared" si="233"/>
        <v>1.4407580310256058</v>
      </c>
      <c r="AI139" s="3">
        <f t="shared" si="233"/>
        <v>1.4792834282137668</v>
      </c>
      <c r="AJ139" s="3">
        <f t="shared" si="233"/>
        <v>1.5178088254019277</v>
      </c>
      <c r="AK139" s="3">
        <f t="shared" si="233"/>
        <v>1.5563342225900887</v>
      </c>
      <c r="AL139" s="3">
        <f t="shared" si="233"/>
        <v>1.5948596197782499</v>
      </c>
      <c r="AM139" s="3">
        <f t="shared" si="233"/>
        <v>1.835552788178038</v>
      </c>
      <c r="AN139" s="3">
        <f t="shared" si="233"/>
        <v>2.076245956577826</v>
      </c>
      <c r="AO139" s="3">
        <f t="shared" si="233"/>
        <v>2.076245956577826</v>
      </c>
      <c r="AP139" s="3">
        <f t="shared" si="233"/>
        <v>2.076245956577826</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3.2808925212474969</v>
      </c>
      <c r="T140" s="3">
        <f t="shared" si="234"/>
        <v>3.3584494104786606</v>
      </c>
      <c r="U140" s="3">
        <f t="shared" si="234"/>
        <v>3.4360062997098244</v>
      </c>
      <c r="V140" s="3">
        <f t="shared" si="234"/>
        <v>3.5135631889409882</v>
      </c>
      <c r="W140" s="3">
        <f t="shared" si="234"/>
        <v>3.591120078172152</v>
      </c>
      <c r="X140" s="3">
        <f t="shared" si="234"/>
        <v>3.6686769674033157</v>
      </c>
      <c r="Y140" s="3">
        <f t="shared" si="234"/>
        <v>3.7462338566344795</v>
      </c>
      <c r="Z140" s="3">
        <f t="shared" si="234"/>
        <v>3.8237907458656433</v>
      </c>
      <c r="AA140" s="3">
        <f t="shared" si="234"/>
        <v>3.901347635096807</v>
      </c>
      <c r="AB140" s="3">
        <f t="shared" si="234"/>
        <v>3.9789045243279704</v>
      </c>
      <c r="AC140" s="3">
        <f t="shared" si="234"/>
        <v>4.1056308482667321</v>
      </c>
      <c r="AD140" s="3">
        <f t="shared" si="234"/>
        <v>4.2323571722054938</v>
      </c>
      <c r="AE140" s="3">
        <f t="shared" si="234"/>
        <v>4.3590834961442555</v>
      </c>
      <c r="AF140" s="3">
        <f t="shared" si="234"/>
        <v>4.4858098200830172</v>
      </c>
      <c r="AG140" s="3">
        <f t="shared" si="234"/>
        <v>4.6125361440217789</v>
      </c>
      <c r="AH140" s="3">
        <f t="shared" si="234"/>
        <v>4.7392624679605406</v>
      </c>
      <c r="AI140" s="3">
        <f t="shared" si="234"/>
        <v>4.8659887918993023</v>
      </c>
      <c r="AJ140" s="3">
        <f t="shared" si="234"/>
        <v>4.992715115838064</v>
      </c>
      <c r="AK140" s="3">
        <f t="shared" si="234"/>
        <v>5.1194414397768258</v>
      </c>
      <c r="AL140" s="3">
        <f t="shared" si="234"/>
        <v>5.2461677637155901</v>
      </c>
      <c r="AM140" s="3">
        <f t="shared" si="234"/>
        <v>6.0379093849506349</v>
      </c>
      <c r="AN140" s="3">
        <f t="shared" si="234"/>
        <v>6.8296510061856761</v>
      </c>
      <c r="AO140" s="3">
        <f t="shared" si="234"/>
        <v>6.8296510061856761</v>
      </c>
      <c r="AP140" s="3">
        <f t="shared" si="234"/>
        <v>6.8296510061856761</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0.59505854480523879</v>
      </c>
      <c r="T141" s="3">
        <f t="shared" si="235"/>
        <v>0.60912511033478234</v>
      </c>
      <c r="U141" s="3">
        <f t="shared" si="235"/>
        <v>0.62319167586432589</v>
      </c>
      <c r="V141" s="3">
        <f t="shared" si="235"/>
        <v>0.63725824139386944</v>
      </c>
      <c r="W141" s="3">
        <f t="shared" si="235"/>
        <v>0.65132480692341299</v>
      </c>
      <c r="X141" s="3">
        <f t="shared" si="235"/>
        <v>0.66539137245295654</v>
      </c>
      <c r="Y141" s="3">
        <f t="shared" si="235"/>
        <v>0.67945793798250009</v>
      </c>
      <c r="Z141" s="3">
        <f t="shared" si="235"/>
        <v>0.69352450351204364</v>
      </c>
      <c r="AA141" s="3">
        <f t="shared" si="235"/>
        <v>0.7075910690415872</v>
      </c>
      <c r="AB141" s="3">
        <f t="shared" si="235"/>
        <v>0.72165763457113108</v>
      </c>
      <c r="AC141" s="3">
        <f t="shared" si="235"/>
        <v>0.74464210645588635</v>
      </c>
      <c r="AD141" s="3">
        <f t="shared" si="235"/>
        <v>0.76762657834064163</v>
      </c>
      <c r="AE141" s="3">
        <f t="shared" si="235"/>
        <v>0.79061105022539691</v>
      </c>
      <c r="AF141" s="3">
        <f t="shared" si="235"/>
        <v>0.81359552211015218</v>
      </c>
      <c r="AG141" s="3">
        <f t="shared" si="235"/>
        <v>0.83657999399490746</v>
      </c>
      <c r="AH141" s="3">
        <f t="shared" si="235"/>
        <v>0.85956446587966273</v>
      </c>
      <c r="AI141" s="3">
        <f t="shared" si="235"/>
        <v>0.88254893776441801</v>
      </c>
      <c r="AJ141" s="3">
        <f t="shared" si="235"/>
        <v>0.90553340964917328</v>
      </c>
      <c r="AK141" s="3">
        <f t="shared" si="235"/>
        <v>0.92851788153392856</v>
      </c>
      <c r="AL141" s="3">
        <f t="shared" si="235"/>
        <v>0.95150235341868428</v>
      </c>
      <c r="AM141" s="3">
        <f t="shared" si="235"/>
        <v>1.0951012716833779</v>
      </c>
      <c r="AN141" s="3">
        <f t="shared" si="235"/>
        <v>1.2387001899480723</v>
      </c>
      <c r="AO141" s="3">
        <f t="shared" si="235"/>
        <v>1.2387001899480723</v>
      </c>
      <c r="AP141" s="3">
        <f t="shared" si="235"/>
        <v>1.2387001899480723</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0.29632067478295815</v>
      </c>
      <c r="T142" s="3">
        <f t="shared" si="236"/>
        <v>0.30332538755614807</v>
      </c>
      <c r="U142" s="3">
        <f t="shared" si="236"/>
        <v>0.310330100329338</v>
      </c>
      <c r="V142" s="3">
        <f t="shared" si="236"/>
        <v>0.31733481310252792</v>
      </c>
      <c r="W142" s="3">
        <f t="shared" si="236"/>
        <v>0.32433952587571785</v>
      </c>
      <c r="X142" s="3">
        <f t="shared" si="236"/>
        <v>0.33134423864890777</v>
      </c>
      <c r="Y142" s="3">
        <f t="shared" si="236"/>
        <v>0.3383489514220977</v>
      </c>
      <c r="Z142" s="3">
        <f t="shared" si="236"/>
        <v>0.34535366419528762</v>
      </c>
      <c r="AA142" s="3">
        <f t="shared" si="236"/>
        <v>0.35235837696847755</v>
      </c>
      <c r="AB142" s="3">
        <f t="shared" si="236"/>
        <v>0.35936308974166731</v>
      </c>
      <c r="AC142" s="3">
        <f t="shared" si="236"/>
        <v>0.37080864291937987</v>
      </c>
      <c r="AD142" s="3">
        <f t="shared" si="236"/>
        <v>0.38225419609709244</v>
      </c>
      <c r="AE142" s="3">
        <f t="shared" si="236"/>
        <v>0.393699749274805</v>
      </c>
      <c r="AF142" s="3">
        <f t="shared" si="236"/>
        <v>0.40514530245251756</v>
      </c>
      <c r="AG142" s="3">
        <f t="shared" si="236"/>
        <v>0.41659085563023013</v>
      </c>
      <c r="AH142" s="3">
        <f t="shared" si="236"/>
        <v>0.42803640880794269</v>
      </c>
      <c r="AI142" s="3">
        <f t="shared" si="236"/>
        <v>0.43948196198565526</v>
      </c>
      <c r="AJ142" s="3">
        <f t="shared" si="236"/>
        <v>0.45092751516336782</v>
      </c>
      <c r="AK142" s="3">
        <f t="shared" si="236"/>
        <v>0.46237306834108038</v>
      </c>
      <c r="AL142" s="3">
        <f t="shared" si="236"/>
        <v>0.473818621518793</v>
      </c>
      <c r="AM142" s="3">
        <f t="shared" si="236"/>
        <v>0.54532642311203605</v>
      </c>
      <c r="AN142" s="3">
        <f t="shared" si="236"/>
        <v>0.61683422470527938</v>
      </c>
      <c r="AO142" s="3">
        <f t="shared" si="236"/>
        <v>0.61683422470527938</v>
      </c>
      <c r="AP142" s="3">
        <f t="shared" si="236"/>
        <v>0.61683422470527938</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6.624908847347899</v>
      </c>
      <c r="T143" s="3">
        <f t="shared" si="237"/>
        <v>6.7815148069496942</v>
      </c>
      <c r="U143" s="3">
        <f t="shared" si="237"/>
        <v>6.9381207665514895</v>
      </c>
      <c r="V143" s="3">
        <f t="shared" si="237"/>
        <v>7.0947267261532847</v>
      </c>
      <c r="W143" s="3">
        <f t="shared" si="237"/>
        <v>7.2513326857550799</v>
      </c>
      <c r="X143" s="3">
        <f t="shared" si="237"/>
        <v>7.4079386453568752</v>
      </c>
      <c r="Y143" s="3">
        <f t="shared" si="237"/>
        <v>7.5645446049586704</v>
      </c>
      <c r="Z143" s="3">
        <f t="shared" si="237"/>
        <v>7.7211505645604657</v>
      </c>
      <c r="AA143" s="3">
        <f t="shared" si="237"/>
        <v>7.8777565241622609</v>
      </c>
      <c r="AB143" s="3">
        <f t="shared" si="237"/>
        <v>8.0343624837640562</v>
      </c>
      <c r="AC143" s="3">
        <f t="shared" si="237"/>
        <v>8.290253324203583</v>
      </c>
      <c r="AD143" s="3">
        <f t="shared" si="237"/>
        <v>8.5461441646431098</v>
      </c>
      <c r="AE143" s="3">
        <f t="shared" si="237"/>
        <v>8.8020350050826366</v>
      </c>
      <c r="AF143" s="3">
        <f t="shared" si="237"/>
        <v>9.0579258455221634</v>
      </c>
      <c r="AG143" s="3">
        <f t="shared" si="237"/>
        <v>9.3138166859616902</v>
      </c>
      <c r="AH143" s="3">
        <f t="shared" si="237"/>
        <v>9.569707526401217</v>
      </c>
      <c r="AI143" s="3">
        <f t="shared" si="237"/>
        <v>9.8255983668407438</v>
      </c>
      <c r="AJ143" s="3">
        <f t="shared" si="237"/>
        <v>10.081489207280271</v>
      </c>
      <c r="AK143" s="3">
        <f t="shared" si="237"/>
        <v>10.337380047719797</v>
      </c>
      <c r="AL143" s="3">
        <f t="shared" si="237"/>
        <v>10.593270888159326</v>
      </c>
      <c r="AM143" s="3">
        <f t="shared" si="237"/>
        <v>12.191987102532359</v>
      </c>
      <c r="AN143" s="3">
        <f t="shared" si="237"/>
        <v>13.790703316905399</v>
      </c>
      <c r="AO143" s="3">
        <f t="shared" si="237"/>
        <v>13.790703316905399</v>
      </c>
      <c r="AP143" s="3">
        <f t="shared" si="237"/>
        <v>13.790703316905399</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2.2136999554937153</v>
      </c>
      <c r="T144" s="3">
        <f t="shared" si="238"/>
        <v>2.2660295216490787</v>
      </c>
      <c r="U144" s="3">
        <f t="shared" si="238"/>
        <v>2.318359087804442</v>
      </c>
      <c r="V144" s="3">
        <f t="shared" si="238"/>
        <v>2.3706886539598053</v>
      </c>
      <c r="W144" s="3">
        <f t="shared" si="238"/>
        <v>2.4230182201151687</v>
      </c>
      <c r="X144" s="3">
        <f t="shared" si="238"/>
        <v>2.475347786270532</v>
      </c>
      <c r="Y144" s="3">
        <f t="shared" si="238"/>
        <v>2.5276773524258953</v>
      </c>
      <c r="Z144" s="3">
        <f t="shared" si="238"/>
        <v>2.5800069185812586</v>
      </c>
      <c r="AA144" s="3">
        <f t="shared" si="238"/>
        <v>2.632336484736622</v>
      </c>
      <c r="AB144" s="3">
        <f t="shared" si="238"/>
        <v>2.6846660508919866</v>
      </c>
      <c r="AC144" s="3">
        <f t="shared" si="238"/>
        <v>2.7701714601202205</v>
      </c>
      <c r="AD144" s="3">
        <f t="shared" si="238"/>
        <v>2.8556768693484544</v>
      </c>
      <c r="AE144" s="3">
        <f t="shared" si="238"/>
        <v>2.9411822785766883</v>
      </c>
      <c r="AF144" s="3">
        <f t="shared" si="238"/>
        <v>3.0266876878049223</v>
      </c>
      <c r="AG144" s="3">
        <f t="shared" si="238"/>
        <v>3.1121930970331562</v>
      </c>
      <c r="AH144" s="3">
        <f t="shared" si="238"/>
        <v>3.1976985062613901</v>
      </c>
      <c r="AI144" s="3">
        <f t="shared" si="238"/>
        <v>3.283203915489624</v>
      </c>
      <c r="AJ144" s="3">
        <f t="shared" si="238"/>
        <v>3.3687093247178579</v>
      </c>
      <c r="AK144" s="3">
        <f t="shared" si="238"/>
        <v>3.4542147339460918</v>
      </c>
      <c r="AL144" s="3">
        <f t="shared" si="238"/>
        <v>3.5397201431743266</v>
      </c>
      <c r="AM144" s="3">
        <f t="shared" si="238"/>
        <v>4.0739279480140036</v>
      </c>
      <c r="AN144" s="3">
        <f t="shared" si="238"/>
        <v>4.6081357528536797</v>
      </c>
      <c r="AO144" s="3">
        <f t="shared" si="238"/>
        <v>4.6081357528536797</v>
      </c>
      <c r="AP144" s="3">
        <f t="shared" si="238"/>
        <v>4.6081357528536797</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0.12152982036574579</v>
      </c>
      <c r="T145" s="3">
        <f t="shared" si="239"/>
        <v>0.1244026590080813</v>
      </c>
      <c r="U145" s="3">
        <f t="shared" si="239"/>
        <v>0.12727549765041682</v>
      </c>
      <c r="V145" s="3">
        <f t="shared" si="239"/>
        <v>0.13014833629275233</v>
      </c>
      <c r="W145" s="3">
        <f t="shared" si="239"/>
        <v>0.13302117493508783</v>
      </c>
      <c r="X145" s="3">
        <f t="shared" si="239"/>
        <v>0.13589401357742334</v>
      </c>
      <c r="Y145" s="3">
        <f t="shared" si="239"/>
        <v>0.13876685221975885</v>
      </c>
      <c r="Z145" s="3">
        <f t="shared" si="239"/>
        <v>0.14163969086209435</v>
      </c>
      <c r="AA145" s="3">
        <f t="shared" si="239"/>
        <v>0.14451252950442986</v>
      </c>
      <c r="AB145" s="3">
        <f t="shared" si="239"/>
        <v>0.14738536814676537</v>
      </c>
      <c r="AC145" s="3">
        <f t="shared" si="239"/>
        <v>0.15207952599684729</v>
      </c>
      <c r="AD145" s="3">
        <f t="shared" si="239"/>
        <v>0.15677368384692922</v>
      </c>
      <c r="AE145" s="3">
        <f t="shared" si="239"/>
        <v>0.16146784169701114</v>
      </c>
      <c r="AF145" s="3">
        <f t="shared" si="239"/>
        <v>0.16616199954709307</v>
      </c>
      <c r="AG145" s="3">
        <f t="shared" si="239"/>
        <v>0.170856157397175</v>
      </c>
      <c r="AH145" s="3">
        <f t="shared" si="239"/>
        <v>0.17555031524725692</v>
      </c>
      <c r="AI145" s="3">
        <f t="shared" si="239"/>
        <v>0.18024447309733885</v>
      </c>
      <c r="AJ145" s="3">
        <f t="shared" si="239"/>
        <v>0.18493863094742077</v>
      </c>
      <c r="AK145" s="3">
        <f t="shared" si="239"/>
        <v>0.1896327887975027</v>
      </c>
      <c r="AL145" s="3">
        <f t="shared" si="239"/>
        <v>0.19432694664758471</v>
      </c>
      <c r="AM145" s="3">
        <f t="shared" si="239"/>
        <v>0.22365439836434908</v>
      </c>
      <c r="AN145" s="3">
        <f t="shared" si="239"/>
        <v>0.2529818500811134</v>
      </c>
      <c r="AO145" s="3">
        <f t="shared" si="239"/>
        <v>0.2529818500811134</v>
      </c>
      <c r="AP145" s="3">
        <f t="shared" si="239"/>
        <v>0.2529818500811134</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2.924749007050672E-2</v>
      </c>
      <c r="T146" s="3">
        <f t="shared" si="240"/>
        <v>2.9938870337613232E-2</v>
      </c>
      <c r="U146" s="3">
        <f t="shared" si="240"/>
        <v>3.0630250604719744E-2</v>
      </c>
      <c r="V146" s="3">
        <f t="shared" si="240"/>
        <v>3.132163087182626E-2</v>
      </c>
      <c r="W146" s="3">
        <f t="shared" si="240"/>
        <v>3.2013011138932776E-2</v>
      </c>
      <c r="X146" s="3">
        <f t="shared" si="240"/>
        <v>3.2704391406039292E-2</v>
      </c>
      <c r="Y146" s="3">
        <f t="shared" si="240"/>
        <v>3.3395771673145808E-2</v>
      </c>
      <c r="Z146" s="3">
        <f t="shared" si="240"/>
        <v>3.4087151940252323E-2</v>
      </c>
      <c r="AA146" s="3">
        <f t="shared" si="240"/>
        <v>3.4778532207358839E-2</v>
      </c>
      <c r="AB146" s="3">
        <f t="shared" si="240"/>
        <v>3.5469912474465334E-2</v>
      </c>
      <c r="AC146" s="3">
        <f t="shared" si="240"/>
        <v>3.659961327297289E-2</v>
      </c>
      <c r="AD146" s="3">
        <f t="shared" si="240"/>
        <v>3.7729314071480446E-2</v>
      </c>
      <c r="AE146" s="3">
        <f t="shared" si="240"/>
        <v>3.8859014869988003E-2</v>
      </c>
      <c r="AF146" s="3">
        <f t="shared" si="240"/>
        <v>3.9988715668495559E-2</v>
      </c>
      <c r="AG146" s="3">
        <f t="shared" si="240"/>
        <v>4.1118416467003115E-2</v>
      </c>
      <c r="AH146" s="3">
        <f t="shared" si="240"/>
        <v>4.2248117265510671E-2</v>
      </c>
      <c r="AI146" s="3">
        <f t="shared" si="240"/>
        <v>4.3377818064018227E-2</v>
      </c>
      <c r="AJ146" s="3">
        <f t="shared" si="240"/>
        <v>4.4507518862525783E-2</v>
      </c>
      <c r="AK146" s="3">
        <f t="shared" si="240"/>
        <v>4.5637219661033339E-2</v>
      </c>
      <c r="AL146" s="3">
        <f t="shared" si="240"/>
        <v>4.6766920459540881E-2</v>
      </c>
      <c r="AM146" s="3">
        <f t="shared" si="240"/>
        <v>5.3824894792901264E-2</v>
      </c>
      <c r="AN146" s="3">
        <f t="shared" si="240"/>
        <v>6.0882869126261618E-2</v>
      </c>
      <c r="AO146" s="3">
        <f t="shared" si="240"/>
        <v>6.0882869126261618E-2</v>
      </c>
      <c r="AP146" s="3">
        <f t="shared" si="240"/>
        <v>6.0882869126261618E-2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23.477628435135038</v>
      </c>
      <c r="T147" s="3">
        <f t="shared" si="241"/>
        <v>24.032615170043943</v>
      </c>
      <c r="U147" s="3">
        <f t="shared" si="241"/>
        <v>24.587601904952848</v>
      </c>
      <c r="V147" s="3">
        <f t="shared" si="241"/>
        <v>25.142588639861753</v>
      </c>
      <c r="W147" s="3">
        <f t="shared" si="241"/>
        <v>25.697575374770658</v>
      </c>
      <c r="X147" s="3">
        <f t="shared" si="241"/>
        <v>26.252562109679562</v>
      </c>
      <c r="Y147" s="3">
        <f t="shared" si="241"/>
        <v>26.807548844588467</v>
      </c>
      <c r="Z147" s="3">
        <f t="shared" si="241"/>
        <v>27.362535579497372</v>
      </c>
      <c r="AA147" s="3">
        <f t="shared" si="241"/>
        <v>27.917522314406277</v>
      </c>
      <c r="AB147" s="3">
        <f t="shared" si="241"/>
        <v>28.472509049315168</v>
      </c>
      <c r="AC147" s="3">
        <f t="shared" si="241"/>
        <v>29.379345688161703</v>
      </c>
      <c r="AD147" s="3">
        <f t="shared" si="241"/>
        <v>30.286182327008238</v>
      </c>
      <c r="AE147" s="3">
        <f t="shared" si="241"/>
        <v>31.193018965854773</v>
      </c>
      <c r="AF147" s="3">
        <f t="shared" si="241"/>
        <v>32.099855604701304</v>
      </c>
      <c r="AG147" s="3">
        <f t="shared" si="241"/>
        <v>33.006692243547839</v>
      </c>
      <c r="AH147" s="3">
        <f t="shared" si="241"/>
        <v>33.913528882394374</v>
      </c>
      <c r="AI147" s="3">
        <f t="shared" si="241"/>
        <v>34.820365521240909</v>
      </c>
      <c r="AJ147" s="3">
        <f t="shared" si="241"/>
        <v>35.727202160087444</v>
      </c>
      <c r="AK147" s="3">
        <f t="shared" si="241"/>
        <v>36.634038798933979</v>
      </c>
      <c r="AL147" s="3">
        <f t="shared" si="241"/>
        <v>37.540875437780514</v>
      </c>
      <c r="AM147" s="3">
        <f t="shared" si="241"/>
        <v>43.206472673778961</v>
      </c>
      <c r="AN147" s="3">
        <f t="shared" si="241"/>
        <v>48.872069909777387</v>
      </c>
      <c r="AO147" s="3">
        <f t="shared" si="241"/>
        <v>48.872069909777387</v>
      </c>
      <c r="AP147" s="3">
        <f t="shared" si="241"/>
        <v>48.872069909777387</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26.785839714631333</v>
      </c>
      <c r="T148" s="3">
        <f t="shared" si="242"/>
        <v>27.419029125822856</v>
      </c>
      <c r="U148" s="3">
        <f t="shared" si="242"/>
        <v>28.05221853701438</v>
      </c>
      <c r="V148" s="3">
        <f t="shared" si="242"/>
        <v>28.685407948205903</v>
      </c>
      <c r="W148" s="3">
        <f t="shared" si="242"/>
        <v>29.318597359397426</v>
      </c>
      <c r="X148" s="3">
        <f t="shared" si="242"/>
        <v>29.951786770588949</v>
      </c>
      <c r="Y148" s="3">
        <f t="shared" si="242"/>
        <v>30.584976181780473</v>
      </c>
      <c r="Z148" s="3">
        <f t="shared" si="242"/>
        <v>31.218165592971996</v>
      </c>
      <c r="AA148" s="3">
        <f t="shared" si="242"/>
        <v>31.851355004163519</v>
      </c>
      <c r="AB148" s="3">
        <f t="shared" si="242"/>
        <v>32.484544415355032</v>
      </c>
      <c r="AC148" s="3">
        <f t="shared" si="242"/>
        <v>33.519162580584485</v>
      </c>
      <c r="AD148" s="3">
        <f t="shared" si="242"/>
        <v>34.553780745813938</v>
      </c>
      <c r="AE148" s="3">
        <f t="shared" si="242"/>
        <v>35.588398911043392</v>
      </c>
      <c r="AF148" s="3">
        <f t="shared" si="242"/>
        <v>36.623017076272845</v>
      </c>
      <c r="AG148" s="3">
        <f t="shared" si="242"/>
        <v>37.657635241502298</v>
      </c>
      <c r="AH148" s="3">
        <f t="shared" si="242"/>
        <v>38.692253406731751</v>
      </c>
      <c r="AI148" s="3">
        <f t="shared" si="242"/>
        <v>39.726871571961205</v>
      </c>
      <c r="AJ148" s="3">
        <f t="shared" si="242"/>
        <v>40.761489737190658</v>
      </c>
      <c r="AK148" s="3">
        <f t="shared" si="242"/>
        <v>41.796107902420111</v>
      </c>
      <c r="AL148" s="3">
        <f t="shared" si="242"/>
        <v>42.830726067649579</v>
      </c>
      <c r="AM148" s="3">
        <f t="shared" si="242"/>
        <v>49.294657459629619</v>
      </c>
      <c r="AN148" s="3">
        <f t="shared" si="242"/>
        <v>55.758588851609652</v>
      </c>
      <c r="AO148" s="3">
        <f t="shared" si="242"/>
        <v>55.758588851609652</v>
      </c>
      <c r="AP148" s="3">
        <f t="shared" si="242"/>
        <v>55.758588851609652</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85.025939074287507</v>
      </c>
      <c r="T149" s="3">
        <f t="shared" si="243"/>
        <v>86.10705284952796</v>
      </c>
      <c r="U149" s="3">
        <f t="shared" si="243"/>
        <v>87.188166624768414</v>
      </c>
      <c r="V149" s="3">
        <f t="shared" si="243"/>
        <v>88.269280400008867</v>
      </c>
      <c r="W149" s="3">
        <f t="shared" si="243"/>
        <v>89.35039417524932</v>
      </c>
      <c r="X149" s="3">
        <f t="shared" si="243"/>
        <v>90.431507950489774</v>
      </c>
      <c r="Y149" s="3">
        <f t="shared" si="243"/>
        <v>91.512621725730227</v>
      </c>
      <c r="Z149" s="3">
        <f t="shared" si="243"/>
        <v>92.593735500970681</v>
      </c>
      <c r="AA149" s="3">
        <f t="shared" si="243"/>
        <v>93.674849276211134</v>
      </c>
      <c r="AB149" s="3">
        <f t="shared" si="243"/>
        <v>94.755963051451616</v>
      </c>
      <c r="AC149" s="3">
        <f t="shared" si="243"/>
        <v>96.472610607393065</v>
      </c>
      <c r="AD149" s="3">
        <f t="shared" si="243"/>
        <v>98.189258163334515</v>
      </c>
      <c r="AE149" s="3">
        <f t="shared" si="243"/>
        <v>99.905905719275964</v>
      </c>
      <c r="AF149" s="3">
        <f t="shared" si="243"/>
        <v>101.62255327521741</v>
      </c>
      <c r="AG149" s="3">
        <f t="shared" si="243"/>
        <v>103.33920083115886</v>
      </c>
      <c r="AH149" s="3">
        <f t="shared" si="243"/>
        <v>105.05584838710031</v>
      </c>
      <c r="AI149" s="3">
        <f t="shared" si="243"/>
        <v>106.77249594304176</v>
      </c>
      <c r="AJ149" s="3">
        <f t="shared" si="243"/>
        <v>108.48914349898321</v>
      </c>
      <c r="AK149" s="3">
        <f t="shared" si="243"/>
        <v>110.20579105492466</v>
      </c>
      <c r="AL149" s="3">
        <f t="shared" si="243"/>
        <v>111.92243861086607</v>
      </c>
      <c r="AM149" s="3">
        <f t="shared" si="243"/>
        <v>119.38910818872441</v>
      </c>
      <c r="AN149" s="3">
        <f t="shared" si="243"/>
        <v>126.8557777665827</v>
      </c>
      <c r="AO149" s="3">
        <f t="shared" si="243"/>
        <v>126.8557777665827</v>
      </c>
      <c r="AP149" s="3">
        <f t="shared" si="243"/>
        <v>126.8557777665827</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1.6">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18.82521396519218</v>
      </c>
      <c r="U176" s="3" cm="1">
        <f t="array" ref="U176">IF(U$174=-1,V176,IF(U$174=99,T176,IF(U$174=0,INDEX($F43:$N43,0,U$172),(INDEX($F43:$N43,0,U$174+1)-INDEX($F43:$N43,0,U$174))/(INDEX($F$4:$N$4,0,U$174+1)-INDEX($F$4:$N$4,0,U$174))+T176)))</f>
        <v>19.206285031729518</v>
      </c>
      <c r="V176" s="3" cm="1">
        <f t="array" ref="V176">IF(V$174=-1,W176,IF(V$174=99,U176,IF(V$174=0,INDEX($F43:$N43,0,V$172),(INDEX($F43:$N43,0,V$174+1)-INDEX($F43:$N43,0,V$174))/(INDEX($F$4:$N$4,0,V$174+1)-INDEX($F$4:$N$4,0,V$174))+U176)))</f>
        <v>19.587356098266856</v>
      </c>
      <c r="W176" s="3" cm="1">
        <f t="array" ref="W176">IF(W$174=-1,X176,IF(W$174=99,V176,IF(W$174=0,INDEX($F43:$N43,0,W$172),(INDEX($F43:$N43,0,W$174+1)-INDEX($F43:$N43,0,W$174))/(INDEX($F$4:$N$4,0,W$174+1)-INDEX($F$4:$N$4,0,W$174))+V176)))</f>
        <v>19.968427164804194</v>
      </c>
      <c r="X176" s="3" cm="1">
        <f t="array" ref="X176">IF(X$174=-1,Y176,IF(X$174=99,W176,IF(X$174=0,INDEX($F43:$N43,0,X$172),(INDEX($F43:$N43,0,X$174+1)-INDEX($F43:$N43,0,X$174))/(INDEX($F$4:$N$4,0,X$174+1)-INDEX($F$4:$N$4,0,X$174))+W176)))</f>
        <v>20.349498231341531</v>
      </c>
      <c r="Y176" s="3" cm="1">
        <f t="array" ref="Y176">IF(Y$174=-1,Z176,IF(Y$174=99,X176,IF(Y$174=0,INDEX($F43:$N43,0,Y$172),(INDEX($F43:$N43,0,Y$174+1)-INDEX($F43:$N43,0,Y$174))/(INDEX($F$4:$N$4,0,Y$174+1)-INDEX($F$4:$N$4,0,Y$174))+X176)))</f>
        <v>20.730569297878869</v>
      </c>
      <c r="Z176" s="3" cm="1">
        <f t="array" ref="Z176">IF(Z$174=-1,AA176,IF(Z$174=99,Y176,IF(Z$174=0,INDEX($F43:$N43,0,Z$172),(INDEX($F43:$N43,0,Z$174+1)-INDEX($F43:$N43,0,Z$174))/(INDEX($F$4:$N$4,0,Z$174+1)-INDEX($F$4:$N$4,0,Z$174))+Y176)))</f>
        <v>21.111640364416207</v>
      </c>
      <c r="AA176" s="3" cm="1">
        <f t="array" ref="AA176">IF(AA$174=-1,AB176,IF(AA$174=99,Z176,IF(AA$174=0,INDEX($F43:$N43,0,AA$172),(INDEX($F43:$N43,0,AA$174+1)-INDEX($F43:$N43,0,AA$174))/(INDEX($F$4:$N$4,0,AA$174+1)-INDEX($F$4:$N$4,0,AA$174))+Z176)))</f>
        <v>21.492711430953545</v>
      </c>
      <c r="AB176" s="3" cm="1">
        <f t="array" ref="AB176">IF(AB$174=-1,AC176,IF(AB$174=99,AA176,IF(AB$174=0,INDEX($F43:$N43,0,AB$172),(INDEX($F43:$N43,0,AB$174+1)-INDEX($F43:$N43,0,AB$174))/(INDEX($F$4:$N$4,0,AB$174+1)-INDEX($F$4:$N$4,0,AB$174))+AA176)))</f>
        <v>21.873782497490883</v>
      </c>
      <c r="AC176" s="3" cm="1">
        <f t="array" ref="AC176">IF(AC$174=-1,AD176,IF(AC$174=99,AB176,IF(AC$174=0,INDEX($F43:$N43,0,AC$172),(INDEX($F43:$N43,0,AC$174+1)-INDEX($F43:$N43,0,AC$174))/(INDEX($F$4:$N$4,0,AC$174+1)-INDEX($F$4:$N$4,0,AC$174))+AB176)))</f>
        <v>22.25485356402822</v>
      </c>
      <c r="AD176" s="3" cm="1">
        <f t="array" ref="AD176">IF(AD$174=-1,AE176,IF(AD$174=99,AC176,IF(AD$174=0,INDEX($F43:$N43,0,AD$172),(INDEX($F43:$N43,0,AD$174+1)-INDEX($F43:$N43,0,AD$174))/(INDEX($F$4:$N$4,0,AD$174+1)-INDEX($F$4:$N$4,0,AD$174))+AC176)))</f>
        <v>22.963660665259454</v>
      </c>
      <c r="AE176" s="3" cm="1">
        <f t="array" ref="AE176">IF(AE$174=-1,AF176,IF(AE$174=99,AD176,IF(AE$174=0,INDEX($F43:$N43,0,AE$172),(INDEX($F43:$N43,0,AE$174+1)-INDEX($F43:$N43,0,AE$174))/(INDEX($F$4:$N$4,0,AE$174+1)-INDEX($F$4:$N$4,0,AE$174))+AD176)))</f>
        <v>23.672467766490687</v>
      </c>
      <c r="AF176" s="3" cm="1">
        <f t="array" ref="AF176">IF(AF$174=-1,AG176,IF(AF$174=99,AE176,IF(AF$174=0,INDEX($F43:$N43,0,AF$172),(INDEX($F43:$N43,0,AF$174+1)-INDEX($F43:$N43,0,AF$174))/(INDEX($F$4:$N$4,0,AF$174+1)-INDEX($F$4:$N$4,0,AF$174))+AE176)))</f>
        <v>24.38127486772192</v>
      </c>
      <c r="AG176" s="3" cm="1">
        <f t="array" ref="AG176">IF(AG$174=-1,AH176,IF(AG$174=99,AF176,IF(AG$174=0,INDEX($F43:$N43,0,AG$172),(INDEX($F43:$N43,0,AG$174+1)-INDEX($F43:$N43,0,AG$174))/(INDEX($F$4:$N$4,0,AG$174+1)-INDEX($F$4:$N$4,0,AG$174))+AF176)))</f>
        <v>25.090081968953154</v>
      </c>
      <c r="AH176" s="3" cm="1">
        <f t="array" ref="AH176">IF(AH$174=-1,AI176,IF(AH$174=99,AG176,IF(AH$174=0,INDEX($F43:$N43,0,AH$172),(INDEX($F43:$N43,0,AH$174+1)-INDEX($F43:$N43,0,AH$174))/(INDEX($F$4:$N$4,0,AH$174+1)-INDEX($F$4:$N$4,0,AH$174))+AG176)))</f>
        <v>25.798889070184387</v>
      </c>
      <c r="AI176" s="3" cm="1">
        <f t="array" ref="AI176">IF(AI$174=-1,AJ176,IF(AI$174=99,AH176,IF(AI$174=0,INDEX($F43:$N43,0,AI$172),(INDEX($F43:$N43,0,AI$174+1)-INDEX($F43:$N43,0,AI$174))/(INDEX($F$4:$N$4,0,AI$174+1)-INDEX($F$4:$N$4,0,AI$174))+AH176)))</f>
        <v>26.507696171415621</v>
      </c>
      <c r="AJ176" s="3" cm="1">
        <f t="array" ref="AJ176">IF(AJ$174=-1,AK176,IF(AJ$174=99,AI176,IF(AJ$174=0,INDEX($F43:$N43,0,AJ$172),(INDEX($F43:$N43,0,AJ$174+1)-INDEX($F43:$N43,0,AJ$174))/(INDEX($F$4:$N$4,0,AJ$174+1)-INDEX($F$4:$N$4,0,AJ$174))+AI176)))</f>
        <v>27.216503272646854</v>
      </c>
      <c r="AK176" s="3" cm="1">
        <f t="array" ref="AK176">IF(AK$174=-1,AL176,IF(AK$174=99,AJ176,IF(AK$174=0,INDEX($F43:$N43,0,AK$172),(INDEX($F43:$N43,0,AK$174+1)-INDEX($F43:$N43,0,AK$174))/(INDEX($F$4:$N$4,0,AK$174+1)-INDEX($F$4:$N$4,0,AK$174))+AJ176)))</f>
        <v>27.925310373878087</v>
      </c>
      <c r="AL176" s="3" cm="1">
        <f t="array" ref="AL176">IF(AL$174=-1,AM176,IF(AL$174=99,AK176,IF(AL$174=0,INDEX($F43:$N43,0,AL$172),(INDEX($F43:$N43,0,AL$174+1)-INDEX($F43:$N43,0,AL$174))/(INDEX($F$4:$N$4,0,AL$174+1)-INDEX($F$4:$N$4,0,AL$174))+AK176)))</f>
        <v>28.634117475109321</v>
      </c>
      <c r="AM176" s="3" cm="1">
        <f t="array" ref="AM176">IF(AM$174=-1,AN176,IF(AM$174=99,AL176,IF(AM$174=0,INDEX($F43:$N43,0,AM$172),(INDEX($F43:$N43,0,AM$174+1)-INDEX($F43:$N43,0,AM$174))/(INDEX($F$4:$N$4,0,AM$174+1)-INDEX($F$4:$N$4,0,AM$174))+AL176)))</f>
        <v>29.342924576340565</v>
      </c>
      <c r="AN176" s="3" cm="1">
        <f t="array" ref="AN176">IF(AN$174=-1,AO176,IF(AN$174=99,AM176,IF(AN$174=0,INDEX($F43:$N43,0,AN$172),(INDEX($F43:$N43,0,AN$174+1)-INDEX($F43:$N43,0,AN$174))/(INDEX($F$4:$N$4,0,AN$174+1)-INDEX($F$4:$N$4,0,AN$174))+AM176)))</f>
        <v>30.228600205569602</v>
      </c>
      <c r="AO176" s="3" cm="1">
        <f t="array" ref="AO176">IF(AO$174=-1,AP176,IF(AO$174=99,AN176,IF(AO$174=0,INDEX($F43:$N43,0,AO$172),(INDEX($F43:$N43,0,AO$174+1)-INDEX($F43:$N43,0,AO$174))/(INDEX($F$4:$N$4,0,AO$174+1)-INDEX($F$4:$N$4,0,AO$174))+AN176)))</f>
        <v>38.199680868630928</v>
      </c>
      <c r="AP176" s="3" cm="1">
        <f t="array" ref="AP176">IF(AP$174=-1,AQ176,IF(AP$174=99,AO176,IF(AP$174=0,INDEX($F43:$N43,0,AP$172),(INDEX($F43:$N43,0,AP$174+1)-INDEX($F43:$N43,0,AP$174))/(INDEX($F$4:$N$4,0,AP$174+1)-INDEX($F$4:$N$4,0,AP$174))+AO176)))</f>
        <v>38.199680868630928</v>
      </c>
      <c r="AQ176" s="3" cm="1">
        <f t="array" ref="AQ176">IF(AQ$174=-1,AR176,IF(AQ$174=99,AP176,IF(AQ$174=0,INDEX($F43:$N43,0,AQ$172),(INDEX($F43:$N43,0,AQ$174+1)-INDEX($F43:$N43,0,AQ$174))/(INDEX($F$4:$N$4,0,AQ$174+1)-INDEX($F$4:$N$4,0,AQ$174))+AP176)))</f>
        <v>38.199680868630928</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5.7984505604326371</v>
      </c>
      <c r="U177" s="3" cm="1">
        <f t="array" ref="U177">IF(U$174=-1,V177,IF(U$174=99,T177,IF(U$174=0,INDEX($F46:$N46,0,U$172),(INDEX($F46:$N46,0,U$174+1)-INDEX($F46:$N46,0,U$174))/(INDEX($F$4:$N$4,0,U$174+1)-INDEX($F$4:$N$4,0,U$174))+T177)))</f>
        <v>5.9355199051050009</v>
      </c>
      <c r="V177" s="3" cm="1">
        <f t="array" ref="V177">IF(V$174=-1,W177,IF(V$174=99,U177,IF(V$174=0,INDEX($F46:$N46,0,V$172),(INDEX($F46:$N46,0,V$174+1)-INDEX($F46:$N46,0,V$174))/(INDEX($F$4:$N$4,0,V$174+1)-INDEX($F$4:$N$4,0,V$174))+U177)))</f>
        <v>6.0725892497773648</v>
      </c>
      <c r="W177" s="3" cm="1">
        <f t="array" ref="W177">IF(W$174=-1,X177,IF(W$174=99,V177,IF(W$174=0,INDEX($F46:$N46,0,W$172),(INDEX($F46:$N46,0,W$174+1)-INDEX($F46:$N46,0,W$174))/(INDEX($F$4:$N$4,0,W$174+1)-INDEX($F$4:$N$4,0,W$174))+V177)))</f>
        <v>6.2096585944497287</v>
      </c>
      <c r="X177" s="3" cm="1">
        <f t="array" ref="X177">IF(X$174=-1,Y177,IF(X$174=99,W177,IF(X$174=0,INDEX($F46:$N46,0,X$172),(INDEX($F46:$N46,0,X$174+1)-INDEX($F46:$N46,0,X$174))/(INDEX($F$4:$N$4,0,X$174+1)-INDEX($F$4:$N$4,0,X$174))+W177)))</f>
        <v>6.3467279391220925</v>
      </c>
      <c r="Y177" s="3" cm="1">
        <f t="array" ref="Y177">IF(Y$174=-1,Z177,IF(Y$174=99,X177,IF(Y$174=0,INDEX($F46:$N46,0,Y$172),(INDEX($F46:$N46,0,Y$174+1)-INDEX($F46:$N46,0,Y$174))/(INDEX($F$4:$N$4,0,Y$174+1)-INDEX($F$4:$N$4,0,Y$174))+X177)))</f>
        <v>6.4837972837944564</v>
      </c>
      <c r="Z177" s="3" cm="1">
        <f t="array" ref="Z177">IF(Z$174=-1,AA177,IF(Z$174=99,Y177,IF(Z$174=0,INDEX($F46:$N46,0,Z$172),(INDEX($F46:$N46,0,Z$174+1)-INDEX($F46:$N46,0,Z$174))/(INDEX($F$4:$N$4,0,Z$174+1)-INDEX($F$4:$N$4,0,Z$174))+Y177)))</f>
        <v>6.6208666284668203</v>
      </c>
      <c r="AA177" s="3" cm="1">
        <f t="array" ref="AA177">IF(AA$174=-1,AB177,IF(AA$174=99,Z177,IF(AA$174=0,INDEX($F46:$N46,0,AA$172),(INDEX($F46:$N46,0,AA$174+1)-INDEX($F46:$N46,0,AA$174))/(INDEX($F$4:$N$4,0,AA$174+1)-INDEX($F$4:$N$4,0,AA$174))+Z177)))</f>
        <v>6.7579359731391841</v>
      </c>
      <c r="AB177" s="3" cm="1">
        <f t="array" ref="AB177">IF(AB$174=-1,AC177,IF(AB$174=99,AA177,IF(AB$174=0,INDEX($F46:$N46,0,AB$172),(INDEX($F46:$N46,0,AB$174+1)-INDEX($F46:$N46,0,AB$174))/(INDEX($F$4:$N$4,0,AB$174+1)-INDEX($F$4:$N$4,0,AB$174))+AA177)))</f>
        <v>6.895005317811548</v>
      </c>
      <c r="AC177" s="3" cm="1">
        <f t="array" ref="AC177">IF(AC$174=-1,AD177,IF(AC$174=99,AB177,IF(AC$174=0,INDEX($F46:$N46,0,AC$172),(INDEX($F46:$N46,0,AC$174+1)-INDEX($F46:$N46,0,AC$174))/(INDEX($F$4:$N$4,0,AC$174+1)-INDEX($F$4:$N$4,0,AC$174))+AB177)))</f>
        <v>7.032074662483911</v>
      </c>
      <c r="AD177" s="3" cm="1">
        <f t="array" ref="AD177">IF(AD$174=-1,AE177,IF(AD$174=99,AC177,IF(AD$174=0,INDEX($F46:$N46,0,AD$172),(INDEX($F46:$N46,0,AD$174+1)-INDEX($F46:$N46,0,AD$174))/(INDEX($F$4:$N$4,0,AD$174+1)-INDEX($F$4:$N$4,0,AD$174))+AC177)))</f>
        <v>7.2560430854985372</v>
      </c>
      <c r="AE177" s="3" cm="1">
        <f t="array" ref="AE177">IF(AE$174=-1,AF177,IF(AE$174=99,AD177,IF(AE$174=0,INDEX($F46:$N46,0,AE$172),(INDEX($F46:$N46,0,AE$174+1)-INDEX($F46:$N46,0,AE$174))/(INDEX($F$4:$N$4,0,AE$174+1)-INDEX($F$4:$N$4,0,AE$174))+AD177)))</f>
        <v>7.4800115085131633</v>
      </c>
      <c r="AF177" s="3" cm="1">
        <f t="array" ref="AF177">IF(AF$174=-1,AG177,IF(AF$174=99,AE177,IF(AF$174=0,INDEX($F46:$N46,0,AF$172),(INDEX($F46:$N46,0,AF$174+1)-INDEX($F46:$N46,0,AF$174))/(INDEX($F$4:$N$4,0,AF$174+1)-INDEX($F$4:$N$4,0,AF$174))+AE177)))</f>
        <v>7.7039799315277895</v>
      </c>
      <c r="AG177" s="3" cm="1">
        <f t="array" ref="AG177">IF(AG$174=-1,AH177,IF(AG$174=99,AF177,IF(AG$174=0,INDEX($F46:$N46,0,AG$172),(INDEX($F46:$N46,0,AG$174+1)-INDEX($F46:$N46,0,AG$174))/(INDEX($F$4:$N$4,0,AG$174+1)-INDEX($F$4:$N$4,0,AG$174))+AF177)))</f>
        <v>7.9279483545424156</v>
      </c>
      <c r="AH177" s="3" cm="1">
        <f t="array" ref="AH177">IF(AH$174=-1,AI177,IF(AH$174=99,AG177,IF(AH$174=0,INDEX($F46:$N46,0,AH$172),(INDEX($F46:$N46,0,AH$174+1)-INDEX($F46:$N46,0,AH$174))/(INDEX($F$4:$N$4,0,AH$174+1)-INDEX($F$4:$N$4,0,AH$174))+AG177)))</f>
        <v>8.1519167775570409</v>
      </c>
      <c r="AI177" s="3" cm="1">
        <f t="array" ref="AI177">IF(AI$174=-1,AJ177,IF(AI$174=99,AH177,IF(AI$174=0,INDEX($F46:$N46,0,AI$172),(INDEX($F46:$N46,0,AI$174+1)-INDEX($F46:$N46,0,AI$174))/(INDEX($F$4:$N$4,0,AI$174+1)-INDEX($F$4:$N$4,0,AI$174))+AH177)))</f>
        <v>8.3758852005716662</v>
      </c>
      <c r="AJ177" s="3" cm="1">
        <f t="array" ref="AJ177">IF(AJ$174=-1,AK177,IF(AJ$174=99,AI177,IF(AJ$174=0,INDEX($F46:$N46,0,AJ$172),(INDEX($F46:$N46,0,AJ$174+1)-INDEX($F46:$N46,0,AJ$174))/(INDEX($F$4:$N$4,0,AJ$174+1)-INDEX($F$4:$N$4,0,AJ$174))+AI177)))</f>
        <v>8.5998536235862915</v>
      </c>
      <c r="AK177" s="3" cm="1">
        <f t="array" ref="AK177">IF(AK$174=-1,AL177,IF(AK$174=99,AJ177,IF(AK$174=0,INDEX($F46:$N46,0,AK$172),(INDEX($F46:$N46,0,AK$174+1)-INDEX($F46:$N46,0,AK$174))/(INDEX($F$4:$N$4,0,AK$174+1)-INDEX($F$4:$N$4,0,AK$174))+AJ177)))</f>
        <v>8.8238220466009167</v>
      </c>
      <c r="AL177" s="3" cm="1">
        <f t="array" ref="AL177">IF(AL$174=-1,AM177,IF(AL$174=99,AK177,IF(AL$174=0,INDEX($F46:$N46,0,AL$172),(INDEX($F46:$N46,0,AL$174+1)-INDEX($F46:$N46,0,AL$174))/(INDEX($F$4:$N$4,0,AL$174+1)-INDEX($F$4:$N$4,0,AL$174))+AK177)))</f>
        <v>9.047790469615542</v>
      </c>
      <c r="AM177" s="3" cm="1">
        <f t="array" ref="AM177">IF(AM$174=-1,AN177,IF(AM$174=99,AL177,IF(AM$174=0,INDEX($F46:$N46,0,AM$172),(INDEX($F46:$N46,0,AM$174+1)-INDEX($F46:$N46,0,AM$174))/(INDEX($F$4:$N$4,0,AM$174+1)-INDEX($F$4:$N$4,0,AM$174))+AL177)))</f>
        <v>9.2717588926301708</v>
      </c>
      <c r="AN177" s="3" cm="1">
        <f t="array" ref="AN177">IF(AN$174=-1,AO177,IF(AN$174=99,AM177,IF(AN$174=0,INDEX($F46:$N46,0,AN$172),(INDEX($F46:$N46,0,AN$174+1)-INDEX($F46:$N46,0,AN$174))/(INDEX($F$4:$N$4,0,AN$174+1)-INDEX($F$4:$N$4,0,AN$174))+AM177)))</f>
        <v>9.5516141221225759</v>
      </c>
      <c r="AO177" s="3" cm="1">
        <f t="array" ref="AO177">IF(AO$174=-1,AP177,IF(AO$174=99,AN177,IF(AO$174=0,INDEX($F46:$N46,0,AO$172),(INDEX($F46:$N46,0,AO$174+1)-INDEX($F46:$N46,0,AO$174))/(INDEX($F$4:$N$4,0,AO$174+1)-INDEX($F$4:$N$4,0,AO$174))+AN177)))</f>
        <v>12.07031118755423</v>
      </c>
      <c r="AP177" s="3" cm="1">
        <f t="array" ref="AP177">IF(AP$174=-1,AQ177,IF(AP$174=99,AO177,IF(AP$174=0,INDEX($F46:$N46,0,AP$172),(INDEX($F46:$N46,0,AP$174+1)-INDEX($F46:$N46,0,AP$174))/(INDEX($F$4:$N$4,0,AP$174+1)-INDEX($F$4:$N$4,0,AP$174))+AO177)))</f>
        <v>12.07031118755423</v>
      </c>
      <c r="AQ177" s="3" cm="1">
        <f t="array" ref="AQ177">IF(AQ$174=-1,AR177,IF(AQ$174=99,AP177,IF(AQ$174=0,INDEX($F46:$N46,0,AQ$172),(INDEX($F46:$N46,0,AQ$174+1)-INDEX($F46:$N46,0,AQ$174))/(INDEX($F$4:$N$4,0,AQ$174+1)-INDEX($F$4:$N$4,0,AQ$174))+AP177)))</f>
        <v>12.07031118755423</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2.429206057537368</v>
      </c>
      <c r="U178" s="3" cm="1">
        <f t="array" ref="U178">IF(U$174=-1,V178,IF(U$174=99,T178,IF(U$174=0,INDEX($F51:$N51,0,U$172),(INDEX($F51:$N51,0,U$174+1)-INDEX($F51:$N51,0,U$174))/(INDEX($F$4:$N$4,0,U$174+1)-INDEX($F$4:$N$4,0,U$174))+T178)))</f>
        <v>2.4866299639603864</v>
      </c>
      <c r="V178" s="3" cm="1">
        <f t="array" ref="V178">IF(V$174=-1,W178,IF(V$174=99,U178,IF(V$174=0,INDEX($F51:$N51,0,V$172),(INDEX($F51:$N51,0,V$174+1)-INDEX($F51:$N51,0,V$174))/(INDEX($F$4:$N$4,0,V$174+1)-INDEX($F$4:$N$4,0,V$174))+U178)))</f>
        <v>2.5440538703834048</v>
      </c>
      <c r="W178" s="3" cm="1">
        <f t="array" ref="W178">IF(W$174=-1,X178,IF(W$174=99,V178,IF(W$174=0,INDEX($F51:$N51,0,W$172),(INDEX($F51:$N51,0,W$174+1)-INDEX($F51:$N51,0,W$174))/(INDEX($F$4:$N$4,0,W$174+1)-INDEX($F$4:$N$4,0,W$174))+V178)))</f>
        <v>2.6014777768064232</v>
      </c>
      <c r="X178" s="3" cm="1">
        <f t="array" ref="X178">IF(X$174=-1,Y178,IF(X$174=99,W178,IF(X$174=0,INDEX($F51:$N51,0,X$172),(INDEX($F51:$N51,0,X$174+1)-INDEX($F51:$N51,0,X$174))/(INDEX($F$4:$N$4,0,X$174+1)-INDEX($F$4:$N$4,0,X$174))+W178)))</f>
        <v>2.6589016832294416</v>
      </c>
      <c r="Y178" s="3" cm="1">
        <f t="array" ref="Y178">IF(Y$174=-1,Z178,IF(Y$174=99,X178,IF(Y$174=0,INDEX($F51:$N51,0,Y$172),(INDEX($F51:$N51,0,Y$174+1)-INDEX($F51:$N51,0,Y$174))/(INDEX($F$4:$N$4,0,Y$174+1)-INDEX($F$4:$N$4,0,Y$174))+X178)))</f>
        <v>2.7163255896524601</v>
      </c>
      <c r="Z178" s="3" cm="1">
        <f t="array" ref="Z178">IF(Z$174=-1,AA178,IF(Z$174=99,Y178,IF(Z$174=0,INDEX($F51:$N51,0,Z$172),(INDEX($F51:$N51,0,Z$174+1)-INDEX($F51:$N51,0,Z$174))/(INDEX($F$4:$N$4,0,Z$174+1)-INDEX($F$4:$N$4,0,Z$174))+Y178)))</f>
        <v>2.7737494960754785</v>
      </c>
      <c r="AA178" s="3" cm="1">
        <f t="array" ref="AA178">IF(AA$174=-1,AB178,IF(AA$174=99,Z178,IF(AA$174=0,INDEX($F51:$N51,0,AA$172),(INDEX($F51:$N51,0,AA$174+1)-INDEX($F51:$N51,0,AA$174))/(INDEX($F$4:$N$4,0,AA$174+1)-INDEX($F$4:$N$4,0,AA$174))+Z178)))</f>
        <v>2.8311734024984969</v>
      </c>
      <c r="AB178" s="3" cm="1">
        <f t="array" ref="AB178">IF(AB$174=-1,AC178,IF(AB$174=99,AA178,IF(AB$174=0,INDEX($F51:$N51,0,AB$172),(INDEX($F51:$N51,0,AB$174+1)-INDEX($F51:$N51,0,AB$174))/(INDEX($F$4:$N$4,0,AB$174+1)-INDEX($F$4:$N$4,0,AB$174))+AA178)))</f>
        <v>2.8885973089215153</v>
      </c>
      <c r="AC178" s="3" cm="1">
        <f t="array" ref="AC178">IF(AC$174=-1,AD178,IF(AC$174=99,AB178,IF(AC$174=0,INDEX($F51:$N51,0,AC$172),(INDEX($F51:$N51,0,AC$174+1)-INDEX($F51:$N51,0,AC$174))/(INDEX($F$4:$N$4,0,AC$174+1)-INDEX($F$4:$N$4,0,AC$174))+AB178)))</f>
        <v>2.9460212153445346</v>
      </c>
      <c r="AD178" s="3" cm="1">
        <f t="array" ref="AD178">IF(AD$174=-1,AE178,IF(AD$174=99,AC178,IF(AD$174=0,INDEX($F51:$N51,0,AD$172),(INDEX($F51:$N51,0,AD$174+1)-INDEX($F51:$N51,0,AD$174))/(INDEX($F$4:$N$4,0,AD$174+1)-INDEX($F$4:$N$4,0,AD$174))+AC178)))</f>
        <v>3.0398506693019085</v>
      </c>
      <c r="AE178" s="3" cm="1">
        <f t="array" ref="AE178">IF(AE$174=-1,AF178,IF(AE$174=99,AD178,IF(AE$174=0,INDEX($F51:$N51,0,AE$172),(INDEX($F51:$N51,0,AE$174+1)-INDEX($F51:$N51,0,AE$174))/(INDEX($F$4:$N$4,0,AE$174+1)-INDEX($F$4:$N$4,0,AE$174))+AD178)))</f>
        <v>3.1336801232592819</v>
      </c>
      <c r="AF178" s="3" cm="1">
        <f t="array" ref="AF178">IF(AF$174=-1,AG178,IF(AF$174=99,AE178,IF(AF$174=0,INDEX($F51:$N51,0,AF$172),(INDEX($F51:$N51,0,AF$174+1)-INDEX($F51:$N51,0,AF$174))/(INDEX($F$4:$N$4,0,AF$174+1)-INDEX($F$4:$N$4,0,AF$174))+AE178)))</f>
        <v>3.2275095772166553</v>
      </c>
      <c r="AG178" s="3" cm="1">
        <f t="array" ref="AG178">IF(AG$174=-1,AH178,IF(AG$174=99,AF178,IF(AG$174=0,INDEX($F51:$N51,0,AG$172),(INDEX($F51:$N51,0,AG$174+1)-INDEX($F51:$N51,0,AG$174))/(INDEX($F$4:$N$4,0,AG$174+1)-INDEX($F$4:$N$4,0,AG$174))+AF178)))</f>
        <v>3.3213390311740287</v>
      </c>
      <c r="AH178" s="3" cm="1">
        <f t="array" ref="AH178">IF(AH$174=-1,AI178,IF(AH$174=99,AG178,IF(AH$174=0,INDEX($F51:$N51,0,AH$172),(INDEX($F51:$N51,0,AH$174+1)-INDEX($F51:$N51,0,AH$174))/(INDEX($F$4:$N$4,0,AH$174+1)-INDEX($F$4:$N$4,0,AH$174))+AG178)))</f>
        <v>3.4151684851314021</v>
      </c>
      <c r="AI178" s="3" cm="1">
        <f t="array" ref="AI178">IF(AI$174=-1,AJ178,IF(AI$174=99,AH178,IF(AI$174=0,INDEX($F51:$N51,0,AI$172),(INDEX($F51:$N51,0,AI$174+1)-INDEX($F51:$N51,0,AI$174))/(INDEX($F$4:$N$4,0,AI$174+1)-INDEX($F$4:$N$4,0,AI$174))+AH178)))</f>
        <v>3.5089979390887756</v>
      </c>
      <c r="AJ178" s="3" cm="1">
        <f t="array" ref="AJ178">IF(AJ$174=-1,AK178,IF(AJ$174=99,AI178,IF(AJ$174=0,INDEX($F51:$N51,0,AJ$172),(INDEX($F51:$N51,0,AJ$174+1)-INDEX($F51:$N51,0,AJ$174))/(INDEX($F$4:$N$4,0,AJ$174+1)-INDEX($F$4:$N$4,0,AJ$174))+AI178)))</f>
        <v>3.602827393046149</v>
      </c>
      <c r="AK178" s="3" cm="1">
        <f t="array" ref="AK178">IF(AK$174=-1,AL178,IF(AK$174=99,AJ178,IF(AK$174=0,INDEX($F51:$N51,0,AK$172),(INDEX($F51:$N51,0,AK$174+1)-INDEX($F51:$N51,0,AK$174))/(INDEX($F$4:$N$4,0,AK$174+1)-INDEX($F$4:$N$4,0,AK$174))+AJ178)))</f>
        <v>3.6966568470035224</v>
      </c>
      <c r="AL178" s="3" cm="1">
        <f t="array" ref="AL178">IF(AL$174=-1,AM178,IF(AL$174=99,AK178,IF(AL$174=0,INDEX($F51:$N51,0,AL$172),(INDEX($F51:$N51,0,AL$174+1)-INDEX($F51:$N51,0,AL$174))/(INDEX($F$4:$N$4,0,AL$174+1)-INDEX($F$4:$N$4,0,AL$174))+AK178)))</f>
        <v>3.7904863009608958</v>
      </c>
      <c r="AM178" s="3" cm="1">
        <f t="array" ref="AM178">IF(AM$174=-1,AN178,IF(AM$174=99,AL178,IF(AM$174=0,INDEX($F51:$N51,0,AM$172),(INDEX($F51:$N51,0,AM$174+1)-INDEX($F51:$N51,0,AM$174))/(INDEX($F$4:$N$4,0,AM$174+1)-INDEX($F$4:$N$4,0,AM$174))+AL178)))</f>
        <v>3.884315754918271</v>
      </c>
      <c r="AN178" s="3" cm="1">
        <f t="array" ref="AN178">IF(AN$174=-1,AO178,IF(AN$174=99,AM178,IF(AN$174=0,INDEX($F51:$N51,0,AN$172),(INDEX($F51:$N51,0,AN$174+1)-INDEX($F51:$N51,0,AN$174))/(INDEX($F$4:$N$4,0,AN$174+1)-INDEX($F$4:$N$4,0,AN$174))+AM178)))</f>
        <v>4.0015584582286081</v>
      </c>
      <c r="AO178" s="3" cm="1">
        <f t="array" ref="AO178">IF(AO$174=-1,AP178,IF(AO$174=99,AN178,IF(AO$174=0,INDEX($F51:$N51,0,AO$172),(INDEX($F51:$N51,0,AO$174+1)-INDEX($F51:$N51,0,AO$174))/(INDEX($F$4:$N$4,0,AO$174+1)-INDEX($F$4:$N$4,0,AO$174))+AN178)))</f>
        <v>5.0567427880216433</v>
      </c>
      <c r="AP178" s="3" cm="1">
        <f t="array" ref="AP178">IF(AP$174=-1,AQ178,IF(AP$174=99,AO178,IF(AP$174=0,INDEX($F51:$N51,0,AP$172),(INDEX($F51:$N51,0,AP$174+1)-INDEX($F51:$N51,0,AP$174))/(INDEX($F$4:$N$4,0,AP$174+1)-INDEX($F$4:$N$4,0,AP$174))+AO178)))</f>
        <v>5.0567427880216433</v>
      </c>
      <c r="AQ178" s="3" cm="1">
        <f t="array" ref="AQ178">IF(AQ$174=-1,AR178,IF(AQ$174=99,AP178,IF(AQ$174=0,INDEX($F51:$N51,0,AQ$172),(INDEX($F51:$N51,0,AQ$174+1)-INDEX($F51:$N51,0,AQ$174))/(INDEX($F$4:$N$4,0,AQ$174+1)-INDEX($F$4:$N$4,0,AQ$174))+AP178)))</f>
        <v>5.0567427880216433</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16.25668254173458</v>
      </c>
      <c r="U179" s="3" cm="1">
        <f t="array" ref="U179">IF(U$174=-1,V179,IF(U$174=99,T179,IF(U$174=0,INDEX($F52:$N52,0,U$172),(INDEX($F52:$N52,0,U$174+1)-INDEX($F52:$N52,0,U$174))/(INDEX($F$4:$N$4,0,U$174+1)-INDEX($F$4:$N$4,0,U$174))+T179)))</f>
        <v>16.640973620759656</v>
      </c>
      <c r="V179" s="3" cm="1">
        <f t="array" ref="V179">IF(V$174=-1,W179,IF(V$174=99,U179,IF(V$174=0,INDEX($F52:$N52,0,V$172),(INDEX($F52:$N52,0,V$174+1)-INDEX($F52:$N52,0,V$174))/(INDEX($F$4:$N$4,0,V$174+1)-INDEX($F$4:$N$4,0,V$174))+U179)))</f>
        <v>17.025264699784731</v>
      </c>
      <c r="W179" s="3" cm="1">
        <f t="array" ref="W179">IF(W$174=-1,X179,IF(W$174=99,V179,IF(W$174=0,INDEX($F52:$N52,0,W$172),(INDEX($F52:$N52,0,W$174+1)-INDEX($F52:$N52,0,W$174))/(INDEX($F$4:$N$4,0,W$174+1)-INDEX($F$4:$N$4,0,W$174))+V179)))</f>
        <v>17.409555778809807</v>
      </c>
      <c r="X179" s="3" cm="1">
        <f t="array" ref="X179">IF(X$174=-1,Y179,IF(X$174=99,W179,IF(X$174=0,INDEX($F52:$N52,0,X$172),(INDEX($F52:$N52,0,X$174+1)-INDEX($F52:$N52,0,X$174))/(INDEX($F$4:$N$4,0,X$174+1)-INDEX($F$4:$N$4,0,X$174))+W179)))</f>
        <v>17.793846857834883</v>
      </c>
      <c r="Y179" s="3" cm="1">
        <f t="array" ref="Y179">IF(Y$174=-1,Z179,IF(Y$174=99,X179,IF(Y$174=0,INDEX($F52:$N52,0,Y$172),(INDEX($F52:$N52,0,Y$174+1)-INDEX($F52:$N52,0,Y$174))/(INDEX($F$4:$N$4,0,Y$174+1)-INDEX($F$4:$N$4,0,Y$174))+X179)))</f>
        <v>18.178137936859958</v>
      </c>
      <c r="Z179" s="3" cm="1">
        <f t="array" ref="Z179">IF(Z$174=-1,AA179,IF(Z$174=99,Y179,IF(Z$174=0,INDEX($F52:$N52,0,Z$172),(INDEX($F52:$N52,0,Z$174+1)-INDEX($F52:$N52,0,Z$174))/(INDEX($F$4:$N$4,0,Z$174+1)-INDEX($F$4:$N$4,0,Z$174))+Y179)))</f>
        <v>18.562429015885034</v>
      </c>
      <c r="AA179" s="3" cm="1">
        <f t="array" ref="AA179">IF(AA$174=-1,AB179,IF(AA$174=99,Z179,IF(AA$174=0,INDEX($F52:$N52,0,AA$172),(INDEX($F52:$N52,0,AA$174+1)-INDEX($F52:$N52,0,AA$174))/(INDEX($F$4:$N$4,0,AA$174+1)-INDEX($F$4:$N$4,0,AA$174))+Z179)))</f>
        <v>18.946720094910109</v>
      </c>
      <c r="AB179" s="3" cm="1">
        <f t="array" ref="AB179">IF(AB$174=-1,AC179,IF(AB$174=99,AA179,IF(AB$174=0,INDEX($F52:$N52,0,AB$172),(INDEX($F52:$N52,0,AB$174+1)-INDEX($F52:$N52,0,AB$174))/(INDEX($F$4:$N$4,0,AB$174+1)-INDEX($F$4:$N$4,0,AB$174))+AA179)))</f>
        <v>19.331011173935185</v>
      </c>
      <c r="AC179" s="3" cm="1">
        <f t="array" ref="AC179">IF(AC$174=-1,AD179,IF(AC$174=99,AB179,IF(AC$174=0,INDEX($F52:$N52,0,AC$172),(INDEX($F52:$N52,0,AC$174+1)-INDEX($F52:$N52,0,AC$174))/(INDEX($F$4:$N$4,0,AC$174+1)-INDEX($F$4:$N$4,0,AC$174))+AB179)))</f>
        <v>19.715302252960264</v>
      </c>
      <c r="AD179" s="3" cm="1">
        <f t="array" ref="AD179">IF(AD$174=-1,AE179,IF(AD$174=99,AC179,IF(AD$174=0,INDEX($F52:$N52,0,AD$172),(INDEX($F52:$N52,0,AD$174+1)-INDEX($F52:$N52,0,AD$174))/(INDEX($F$4:$N$4,0,AD$174+1)-INDEX($F$4:$N$4,0,AD$174))+AC179)))</f>
        <v>20.343225784319998</v>
      </c>
      <c r="AE179" s="3" cm="1">
        <f t="array" ref="AE179">IF(AE$174=-1,AF179,IF(AE$174=99,AD179,IF(AE$174=0,INDEX($F52:$N52,0,AE$172),(INDEX($F52:$N52,0,AE$174+1)-INDEX($F52:$N52,0,AE$174))/(INDEX($F$4:$N$4,0,AE$174+1)-INDEX($F$4:$N$4,0,AE$174))+AD179)))</f>
        <v>20.971149315679732</v>
      </c>
      <c r="AF179" s="3" cm="1">
        <f t="array" ref="AF179">IF(AF$174=-1,AG179,IF(AF$174=99,AE179,IF(AF$174=0,INDEX($F52:$N52,0,AF$172),(INDEX($F52:$N52,0,AF$174+1)-INDEX($F52:$N52,0,AF$174))/(INDEX($F$4:$N$4,0,AF$174+1)-INDEX($F$4:$N$4,0,AF$174))+AE179)))</f>
        <v>21.599072847039466</v>
      </c>
      <c r="AG179" s="3" cm="1">
        <f t="array" ref="AG179">IF(AG$174=-1,AH179,IF(AG$174=99,AF179,IF(AG$174=0,INDEX($F52:$N52,0,AG$172),(INDEX($F52:$N52,0,AG$174+1)-INDEX($F52:$N52,0,AG$174))/(INDEX($F$4:$N$4,0,AG$174+1)-INDEX($F$4:$N$4,0,AG$174))+AF179)))</f>
        <v>22.2269963783992</v>
      </c>
      <c r="AH179" s="3" cm="1">
        <f t="array" ref="AH179">IF(AH$174=-1,AI179,IF(AH$174=99,AG179,IF(AH$174=0,INDEX($F52:$N52,0,AH$172),(INDEX($F52:$N52,0,AH$174+1)-INDEX($F52:$N52,0,AH$174))/(INDEX($F$4:$N$4,0,AH$174+1)-INDEX($F$4:$N$4,0,AH$174))+AG179)))</f>
        <v>22.854919909758934</v>
      </c>
      <c r="AI179" s="3" cm="1">
        <f t="array" ref="AI179">IF(AI$174=-1,AJ179,IF(AI$174=99,AH179,IF(AI$174=0,INDEX($F52:$N52,0,AI$172),(INDEX($F52:$N52,0,AI$174+1)-INDEX($F52:$N52,0,AI$174))/(INDEX($F$4:$N$4,0,AI$174+1)-INDEX($F$4:$N$4,0,AI$174))+AH179)))</f>
        <v>23.482843441118668</v>
      </c>
      <c r="AJ179" s="3" cm="1">
        <f t="array" ref="AJ179">IF(AJ$174=-1,AK179,IF(AJ$174=99,AI179,IF(AJ$174=0,INDEX($F52:$N52,0,AJ$172),(INDEX($F52:$N52,0,AJ$174+1)-INDEX($F52:$N52,0,AJ$174))/(INDEX($F$4:$N$4,0,AJ$174+1)-INDEX($F$4:$N$4,0,AJ$174))+AI179)))</f>
        <v>24.110766972478402</v>
      </c>
      <c r="AK179" s="3" cm="1">
        <f t="array" ref="AK179">IF(AK$174=-1,AL179,IF(AK$174=99,AJ179,IF(AK$174=0,INDEX($F52:$N52,0,AK$172),(INDEX($F52:$N52,0,AK$174+1)-INDEX($F52:$N52,0,AK$174))/(INDEX($F$4:$N$4,0,AK$174+1)-INDEX($F$4:$N$4,0,AK$174))+AJ179)))</f>
        <v>24.738690503838136</v>
      </c>
      <c r="AL179" s="3" cm="1">
        <f t="array" ref="AL179">IF(AL$174=-1,AM179,IF(AL$174=99,AK179,IF(AL$174=0,INDEX($F52:$N52,0,AL$172),(INDEX($F52:$N52,0,AL$174+1)-INDEX($F52:$N52,0,AL$174))/(INDEX($F$4:$N$4,0,AL$174+1)-INDEX($F$4:$N$4,0,AL$174))+AK179)))</f>
        <v>25.36661403519787</v>
      </c>
      <c r="AM179" s="3" cm="1">
        <f t="array" ref="AM179">IF(AM$174=-1,AN179,IF(AM$174=99,AL179,IF(AM$174=0,INDEX($F52:$N52,0,AM$172),(INDEX($F52:$N52,0,AM$174+1)-INDEX($F52:$N52,0,AM$174))/(INDEX($F$4:$N$4,0,AM$174+1)-INDEX($F$4:$N$4,0,AM$174))+AL179)))</f>
        <v>25.994537566557618</v>
      </c>
      <c r="AN179" s="3" cm="1">
        <f t="array" ref="AN179">IF(AN$174=-1,AO179,IF(AN$174=99,AM179,IF(AN$174=0,INDEX($F52:$N52,0,AN$172),(INDEX($F52:$N52,0,AN$174+1)-INDEX($F52:$N52,0,AN$174))/(INDEX($F$4:$N$4,0,AN$174+1)-INDEX($F$4:$N$4,0,AN$174))+AM179)))</f>
        <v>26.779146761046096</v>
      </c>
      <c r="AO179" s="3" cm="1">
        <f t="array" ref="AO179">IF(AO$174=-1,AP179,IF(AO$174=99,AN179,IF(AO$174=0,INDEX($F52:$N52,0,AO$172),(INDEX($F52:$N52,0,AO$174+1)-INDEX($F52:$N52,0,AO$174))/(INDEX($F$4:$N$4,0,AO$174+1)-INDEX($F$4:$N$4,0,AO$174))+AN179)))</f>
        <v>33.840629511442401</v>
      </c>
      <c r="AP179" s="3" cm="1">
        <f t="array" ref="AP179">IF(AP$174=-1,AQ179,IF(AP$174=99,AO179,IF(AP$174=0,INDEX($F52:$N52,0,AP$172),(INDEX($F52:$N52,0,AP$174+1)-INDEX($F52:$N52,0,AP$174))/(INDEX($F$4:$N$4,0,AP$174+1)-INDEX($F$4:$N$4,0,AP$174))+AO179)))</f>
        <v>33.840629511442401</v>
      </c>
      <c r="AQ179" s="3" cm="1">
        <f t="array" ref="AQ179">IF(AQ$174=-1,AR179,IF(AQ$174=99,AP179,IF(AQ$174=0,INDEX($F52:$N52,0,AQ$172),(INDEX($F52:$N52,0,AQ$174+1)-INDEX($F52:$N52,0,AQ$174))/(INDEX($F$4:$N$4,0,AQ$174+1)-INDEX($F$4:$N$4,0,AQ$174))+AP179)))</f>
        <v>33.840629511442401</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5.4220167602649116</v>
      </c>
      <c r="U180" s="3" cm="1">
        <f t="array" ref="U180">IF(U$174=-1,V180,IF(U$174=99,T180,IF(U$174=0,INDEX($F53:$N53,0,U$172),(INDEX($F53:$N53,0,U$174+1)-INDEX($F53:$N53,0,U$174))/(INDEX($F$4:$N$4,0,U$174+1)-INDEX($F$4:$N$4,0,U$174))+T180)))</f>
        <v>5.5501876011449678</v>
      </c>
      <c r="V180" s="3" cm="1">
        <f t="array" ref="V180">IF(V$174=-1,W180,IF(V$174=99,U180,IF(V$174=0,INDEX($F53:$N53,0,V$172),(INDEX($F53:$N53,0,V$174+1)-INDEX($F53:$N53,0,V$174))/(INDEX($F$4:$N$4,0,V$174+1)-INDEX($F$4:$N$4,0,V$174))+U180)))</f>
        <v>5.6783584420250239</v>
      </c>
      <c r="W180" s="3" cm="1">
        <f t="array" ref="W180">IF(W$174=-1,X180,IF(W$174=99,V180,IF(W$174=0,INDEX($F53:$N53,0,W$172),(INDEX($F53:$N53,0,W$174+1)-INDEX($F53:$N53,0,W$174))/(INDEX($F$4:$N$4,0,W$174+1)-INDEX($F$4:$N$4,0,W$174))+V180)))</f>
        <v>5.8065292829050801</v>
      </c>
      <c r="X180" s="3" cm="1">
        <f t="array" ref="X180">IF(X$174=-1,Y180,IF(X$174=99,W180,IF(X$174=0,INDEX($F53:$N53,0,X$172),(INDEX($F53:$N53,0,X$174+1)-INDEX($F53:$N53,0,X$174))/(INDEX($F$4:$N$4,0,X$174+1)-INDEX($F$4:$N$4,0,X$174))+W180)))</f>
        <v>5.9347001237851362</v>
      </c>
      <c r="Y180" s="3" cm="1">
        <f t="array" ref="Y180">IF(Y$174=-1,Z180,IF(Y$174=99,X180,IF(Y$174=0,INDEX($F53:$N53,0,Y$172),(INDEX($F53:$N53,0,Y$174+1)-INDEX($F53:$N53,0,Y$174))/(INDEX($F$4:$N$4,0,Y$174+1)-INDEX($F$4:$N$4,0,Y$174))+X180)))</f>
        <v>6.0628709646651924</v>
      </c>
      <c r="Z180" s="3" cm="1">
        <f t="array" ref="Z180">IF(Z$174=-1,AA180,IF(Z$174=99,Y180,IF(Z$174=0,INDEX($F53:$N53,0,Z$172),(INDEX($F53:$N53,0,Z$174+1)-INDEX($F53:$N53,0,Z$174))/(INDEX($F$4:$N$4,0,Z$174+1)-INDEX($F$4:$N$4,0,Z$174))+Y180)))</f>
        <v>6.1910418055452485</v>
      </c>
      <c r="AA180" s="3" cm="1">
        <f t="array" ref="AA180">IF(AA$174=-1,AB180,IF(AA$174=99,Z180,IF(AA$174=0,INDEX($F53:$N53,0,AA$172),(INDEX($F53:$N53,0,AA$174+1)-INDEX($F53:$N53,0,AA$174))/(INDEX($F$4:$N$4,0,AA$174+1)-INDEX($F$4:$N$4,0,AA$174))+Z180)))</f>
        <v>6.3192126464253047</v>
      </c>
      <c r="AB180" s="3" cm="1">
        <f t="array" ref="AB180">IF(AB$174=-1,AC180,IF(AB$174=99,AA180,IF(AB$174=0,INDEX($F53:$N53,0,AB$172),(INDEX($F53:$N53,0,AB$174+1)-INDEX($F53:$N53,0,AB$174))/(INDEX($F$4:$N$4,0,AB$174+1)-INDEX($F$4:$N$4,0,AB$174))+AA180)))</f>
        <v>6.4473834873053608</v>
      </c>
      <c r="AC180" s="3" cm="1">
        <f t="array" ref="AC180">IF(AC$174=-1,AD180,IF(AC$174=99,AB180,IF(AC$174=0,INDEX($F53:$N53,0,AC$172),(INDEX($F53:$N53,0,AC$174+1)-INDEX($F53:$N53,0,AC$174))/(INDEX($F$4:$N$4,0,AC$174+1)-INDEX($F$4:$N$4,0,AC$174))+AB180)))</f>
        <v>6.575554328185417</v>
      </c>
      <c r="AD180" s="3" cm="1">
        <f t="array" ref="AD180">IF(AD$174=-1,AE180,IF(AD$174=99,AC180,IF(AD$174=0,INDEX($F53:$N53,0,AD$172),(INDEX($F53:$N53,0,AD$174+1)-INDEX($F53:$N53,0,AD$174))/(INDEX($F$4:$N$4,0,AD$174+1)-INDEX($F$4:$N$4,0,AD$174))+AC180)))</f>
        <v>6.784982783373418</v>
      </c>
      <c r="AE180" s="3" cm="1">
        <f t="array" ref="AE180">IF(AE$174=-1,AF180,IF(AE$174=99,AD180,IF(AE$174=0,INDEX($F53:$N53,0,AE$172),(INDEX($F53:$N53,0,AE$174+1)-INDEX($F53:$N53,0,AE$174))/(INDEX($F$4:$N$4,0,AE$174+1)-INDEX($F$4:$N$4,0,AE$174))+AD180)))</f>
        <v>6.994411238561419</v>
      </c>
      <c r="AF180" s="3" cm="1">
        <f t="array" ref="AF180">IF(AF$174=-1,AG180,IF(AF$174=99,AE180,IF(AF$174=0,INDEX($F53:$N53,0,AF$172),(INDEX($F53:$N53,0,AF$174+1)-INDEX($F53:$N53,0,AF$174))/(INDEX($F$4:$N$4,0,AF$174+1)-INDEX($F$4:$N$4,0,AF$174))+AE180)))</f>
        <v>7.20383969374942</v>
      </c>
      <c r="AG180" s="3" cm="1">
        <f t="array" ref="AG180">IF(AG$174=-1,AH180,IF(AG$174=99,AF180,IF(AG$174=0,INDEX($F53:$N53,0,AG$172),(INDEX($F53:$N53,0,AG$174+1)-INDEX($F53:$N53,0,AG$174))/(INDEX($F$4:$N$4,0,AG$174+1)-INDEX($F$4:$N$4,0,AG$174))+AF180)))</f>
        <v>7.413268148937421</v>
      </c>
      <c r="AH180" s="3" cm="1">
        <f t="array" ref="AH180">IF(AH$174=-1,AI180,IF(AH$174=99,AG180,IF(AH$174=0,INDEX($F53:$N53,0,AH$172),(INDEX($F53:$N53,0,AH$174+1)-INDEX($F53:$N53,0,AH$174))/(INDEX($F$4:$N$4,0,AH$174+1)-INDEX($F$4:$N$4,0,AH$174))+AG180)))</f>
        <v>7.622696604125422</v>
      </c>
      <c r="AI180" s="3" cm="1">
        <f t="array" ref="AI180">IF(AI$174=-1,AJ180,IF(AI$174=99,AH180,IF(AI$174=0,INDEX($F53:$N53,0,AI$172),(INDEX($F53:$N53,0,AI$174+1)-INDEX($F53:$N53,0,AI$174))/(INDEX($F$4:$N$4,0,AI$174+1)-INDEX($F$4:$N$4,0,AI$174))+AH180)))</f>
        <v>7.8321250593134231</v>
      </c>
      <c r="AJ180" s="3" cm="1">
        <f t="array" ref="AJ180">IF(AJ$174=-1,AK180,IF(AJ$174=99,AI180,IF(AJ$174=0,INDEX($F53:$N53,0,AJ$172),(INDEX($F53:$N53,0,AJ$174+1)-INDEX($F53:$N53,0,AJ$174))/(INDEX($F$4:$N$4,0,AJ$174+1)-INDEX($F$4:$N$4,0,AJ$174))+AI180)))</f>
        <v>8.0415535145014232</v>
      </c>
      <c r="AK180" s="3" cm="1">
        <f t="array" ref="AK180">IF(AK$174=-1,AL180,IF(AK$174=99,AJ180,IF(AK$174=0,INDEX($F53:$N53,0,AK$172),(INDEX($F53:$N53,0,AK$174+1)-INDEX($F53:$N53,0,AK$174))/(INDEX($F$4:$N$4,0,AK$174+1)-INDEX($F$4:$N$4,0,AK$174))+AJ180)))</f>
        <v>8.2509819696894233</v>
      </c>
      <c r="AL180" s="3" cm="1">
        <f t="array" ref="AL180">IF(AL$174=-1,AM180,IF(AL$174=99,AK180,IF(AL$174=0,INDEX($F53:$N53,0,AL$172),(INDEX($F53:$N53,0,AL$174+1)-INDEX($F53:$N53,0,AL$174))/(INDEX($F$4:$N$4,0,AL$174+1)-INDEX($F$4:$N$4,0,AL$174))+AK180)))</f>
        <v>8.4604104248774235</v>
      </c>
      <c r="AM180" s="3" cm="1">
        <f t="array" ref="AM180">IF(AM$174=-1,AN180,IF(AM$174=99,AL180,IF(AM$174=0,INDEX($F53:$N53,0,AM$172),(INDEX($F53:$N53,0,AM$174+1)-INDEX($F53:$N53,0,AM$174))/(INDEX($F$4:$N$4,0,AM$174+1)-INDEX($F$4:$N$4,0,AM$174))+AL180)))</f>
        <v>8.6698388800654254</v>
      </c>
      <c r="AN180" s="3" cm="1">
        <f t="array" ref="AN180">IF(AN$174=-1,AO180,IF(AN$174=99,AM180,IF(AN$174=0,INDEX($F53:$N53,0,AN$172),(INDEX($F53:$N53,0,AN$174+1)-INDEX($F53:$N53,0,AN$174))/(INDEX($F$4:$N$4,0,AN$174+1)-INDEX($F$4:$N$4,0,AN$174))+AM180)))</f>
        <v>8.9315259857742983</v>
      </c>
      <c r="AO180" s="3" cm="1">
        <f t="array" ref="AO180">IF(AO$174=-1,AP180,IF(AO$174=99,AN180,IF(AO$174=0,INDEX($F53:$N53,0,AO$172),(INDEX($F53:$N53,0,AO$174+1)-INDEX($F53:$N53,0,AO$174))/(INDEX($F$4:$N$4,0,AO$174+1)-INDEX($F$4:$N$4,0,AO$174))+AN180)))</f>
        <v>11.286709937154152</v>
      </c>
      <c r="AP180" s="3" cm="1">
        <f t="array" ref="AP180">IF(AP$174=-1,AQ180,IF(AP$174=99,AO180,IF(AP$174=0,INDEX($F53:$N53,0,AP$172),(INDEX($F53:$N53,0,AP$174+1)-INDEX($F53:$N53,0,AP$174))/(INDEX($F$4:$N$4,0,AP$174+1)-INDEX($F$4:$N$4,0,AP$174))+AO180)))</f>
        <v>11.286709937154152</v>
      </c>
      <c r="AQ180" s="3" cm="1">
        <f t="array" ref="AQ180">IF(AQ$174=-1,AR180,IF(AQ$174=99,AP180,IF(AQ$174=0,INDEX($F53:$N53,0,AQ$172),(INDEX($F53:$N53,0,AQ$174+1)-INDEX($F53:$N53,0,AQ$174))/(INDEX($F$4:$N$4,0,AQ$174+1)-INDEX($F$4:$N$4,0,AQ$174))+AP180)))</f>
        <v>11.286709937154152</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3.268510744738828</v>
      </c>
      <c r="U181" s="3" cm="1">
        <f t="array" ref="U181">IF(U$174=-1,V181,IF(U$174=99,T181,IF(U$174=0,INDEX($F54:$N54,0,U$172),(INDEX($F54:$N54,0,U$174+1)-INDEX($F54:$N54,0,U$174))/(INDEX($F$4:$N$4,0,U$174+1)-INDEX($F$4:$N$4,0,U$174))+T181)))</f>
        <v>3.3457749416422335</v>
      </c>
      <c r="V181" s="3" cm="1">
        <f t="array" ref="V181">IF(V$174=-1,W181,IF(V$174=99,U181,IF(V$174=0,INDEX($F54:$N54,0,V$172),(INDEX($F54:$N54,0,V$174+1)-INDEX($F54:$N54,0,V$174))/(INDEX($F$4:$N$4,0,V$174+1)-INDEX($F$4:$N$4,0,V$174))+U181)))</f>
        <v>3.4230391385456391</v>
      </c>
      <c r="W181" s="3" cm="1">
        <f t="array" ref="W181">IF(W$174=-1,X181,IF(W$174=99,V181,IF(W$174=0,INDEX($F54:$N54,0,W$172),(INDEX($F54:$N54,0,W$174+1)-INDEX($F54:$N54,0,W$174))/(INDEX($F$4:$N$4,0,W$174+1)-INDEX($F$4:$N$4,0,W$174))+V181)))</f>
        <v>3.5003033354490447</v>
      </c>
      <c r="X181" s="3" cm="1">
        <f t="array" ref="X181">IF(X$174=-1,Y181,IF(X$174=99,W181,IF(X$174=0,INDEX($F54:$N54,0,X$172),(INDEX($F54:$N54,0,X$174+1)-INDEX($F54:$N54,0,X$174))/(INDEX($F$4:$N$4,0,X$174+1)-INDEX($F$4:$N$4,0,X$174))+W181)))</f>
        <v>3.5775675323524503</v>
      </c>
      <c r="Y181" s="3" cm="1">
        <f t="array" ref="Y181">IF(Y$174=-1,Z181,IF(Y$174=99,X181,IF(Y$174=0,INDEX($F54:$N54,0,Y$172),(INDEX($F54:$N54,0,Y$174+1)-INDEX($F54:$N54,0,Y$174))/(INDEX($F$4:$N$4,0,Y$174+1)-INDEX($F$4:$N$4,0,Y$174))+X181)))</f>
        <v>3.6548317292558559</v>
      </c>
      <c r="Z181" s="3" cm="1">
        <f t="array" ref="Z181">IF(Z$174=-1,AA181,IF(Z$174=99,Y181,IF(Z$174=0,INDEX($F54:$N54,0,Z$172),(INDEX($F54:$N54,0,Z$174+1)-INDEX($F54:$N54,0,Z$174))/(INDEX($F$4:$N$4,0,Z$174+1)-INDEX($F$4:$N$4,0,Z$174))+Y181)))</f>
        <v>3.7320959261592614</v>
      </c>
      <c r="AA181" s="3" cm="1">
        <f t="array" ref="AA181">IF(AA$174=-1,AB181,IF(AA$174=99,Z181,IF(AA$174=0,INDEX($F54:$N54,0,AA$172),(INDEX($F54:$N54,0,AA$174+1)-INDEX($F54:$N54,0,AA$174))/(INDEX($F$4:$N$4,0,AA$174+1)-INDEX($F$4:$N$4,0,AA$174))+Z181)))</f>
        <v>3.809360123062667</v>
      </c>
      <c r="AB181" s="3" cm="1">
        <f t="array" ref="AB181">IF(AB$174=-1,AC181,IF(AB$174=99,AA181,IF(AB$174=0,INDEX($F54:$N54,0,AB$172),(INDEX($F54:$N54,0,AB$174+1)-INDEX($F54:$N54,0,AB$174))/(INDEX($F$4:$N$4,0,AB$174+1)-INDEX($F$4:$N$4,0,AB$174))+AA181)))</f>
        <v>3.8866243199660726</v>
      </c>
      <c r="AC181" s="3" cm="1">
        <f t="array" ref="AC181">IF(AC$174=-1,AD181,IF(AC$174=99,AB181,IF(AC$174=0,INDEX($F54:$N54,0,AC$172),(INDEX($F54:$N54,0,AC$174+1)-INDEX($F54:$N54,0,AC$174))/(INDEX($F$4:$N$4,0,AC$174+1)-INDEX($F$4:$N$4,0,AC$174))+AB181)))</f>
        <v>3.9638885168694791</v>
      </c>
      <c r="AD181" s="3" cm="1">
        <f t="array" ref="AD181">IF(AD$174=-1,AE181,IF(AD$174=99,AC181,IF(AD$174=0,INDEX($F54:$N54,0,AD$172),(INDEX($F54:$N54,0,AD$174+1)-INDEX($F54:$N54,0,AD$174))/(INDEX($F$4:$N$4,0,AD$174+1)-INDEX($F$4:$N$4,0,AD$174))+AC181)))</f>
        <v>4.0901365877077165</v>
      </c>
      <c r="AE181" s="3" cm="1">
        <f t="array" ref="AE181">IF(AE$174=-1,AF181,IF(AE$174=99,AD181,IF(AE$174=0,INDEX($F54:$N54,0,AE$172),(INDEX($F54:$N54,0,AE$174+1)-INDEX($F54:$N54,0,AE$174))/(INDEX($F$4:$N$4,0,AE$174+1)-INDEX($F$4:$N$4,0,AE$174))+AD181)))</f>
        <v>4.2163846585459535</v>
      </c>
      <c r="AF181" s="3" cm="1">
        <f t="array" ref="AF181">IF(AF$174=-1,AG181,IF(AF$174=99,AE181,IF(AF$174=0,INDEX($F54:$N54,0,AF$172),(INDEX($F54:$N54,0,AF$174+1)-INDEX($F54:$N54,0,AF$174))/(INDEX($F$4:$N$4,0,AF$174+1)-INDEX($F$4:$N$4,0,AF$174))+AE181)))</f>
        <v>4.3426327293841904</v>
      </c>
      <c r="AG181" s="3" cm="1">
        <f t="array" ref="AG181">IF(AG$174=-1,AH181,IF(AG$174=99,AF181,IF(AG$174=0,INDEX($F54:$N54,0,AG$172),(INDEX($F54:$N54,0,AG$174+1)-INDEX($F54:$N54,0,AG$174))/(INDEX($F$4:$N$4,0,AG$174+1)-INDEX($F$4:$N$4,0,AG$174))+AF181)))</f>
        <v>4.4688808002224274</v>
      </c>
      <c r="AH181" s="3" cm="1">
        <f t="array" ref="AH181">IF(AH$174=-1,AI181,IF(AH$174=99,AG181,IF(AH$174=0,INDEX($F54:$N54,0,AH$172),(INDEX($F54:$N54,0,AH$174+1)-INDEX($F54:$N54,0,AH$174))/(INDEX($F$4:$N$4,0,AH$174+1)-INDEX($F$4:$N$4,0,AH$174))+AG181)))</f>
        <v>4.5951288710606644</v>
      </c>
      <c r="AI181" s="3" cm="1">
        <f t="array" ref="AI181">IF(AI$174=-1,AJ181,IF(AI$174=99,AH181,IF(AI$174=0,INDEX($F54:$N54,0,AI$172),(INDEX($F54:$N54,0,AI$174+1)-INDEX($F54:$N54,0,AI$174))/(INDEX($F$4:$N$4,0,AI$174+1)-INDEX($F$4:$N$4,0,AI$174))+AH181)))</f>
        <v>4.7213769418989013</v>
      </c>
      <c r="AJ181" s="3" cm="1">
        <f t="array" ref="AJ181">IF(AJ$174=-1,AK181,IF(AJ$174=99,AI181,IF(AJ$174=0,INDEX($F54:$N54,0,AJ$172),(INDEX($F54:$N54,0,AJ$174+1)-INDEX($F54:$N54,0,AJ$174))/(INDEX($F$4:$N$4,0,AJ$174+1)-INDEX($F$4:$N$4,0,AJ$174))+AI181)))</f>
        <v>4.8476250127371383</v>
      </c>
      <c r="AK181" s="3" cm="1">
        <f t="array" ref="AK181">IF(AK$174=-1,AL181,IF(AK$174=99,AJ181,IF(AK$174=0,INDEX($F54:$N54,0,AK$172),(INDEX($F54:$N54,0,AK$174+1)-INDEX($F54:$N54,0,AK$174))/(INDEX($F$4:$N$4,0,AK$174+1)-INDEX($F$4:$N$4,0,AK$174))+AJ181)))</f>
        <v>4.9738730835753753</v>
      </c>
      <c r="AL181" s="3" cm="1">
        <f t="array" ref="AL181">IF(AL$174=-1,AM181,IF(AL$174=99,AK181,IF(AL$174=0,INDEX($F54:$N54,0,AL$172),(INDEX($F54:$N54,0,AL$174+1)-INDEX($F54:$N54,0,AL$174))/(INDEX($F$4:$N$4,0,AL$174+1)-INDEX($F$4:$N$4,0,AL$174))+AK181)))</f>
        <v>5.1001211544136122</v>
      </c>
      <c r="AM181" s="3" cm="1">
        <f t="array" ref="AM181">IF(AM$174=-1,AN181,IF(AM$174=99,AL181,IF(AM$174=0,INDEX($F54:$N54,0,AM$172),(INDEX($F54:$N54,0,AM$174+1)-INDEX($F54:$N54,0,AM$174))/(INDEX($F$4:$N$4,0,AM$174+1)-INDEX($F$4:$N$4,0,AM$174))+AL181)))</f>
        <v>5.2263692252518519</v>
      </c>
      <c r="AN181" s="3" cm="1">
        <f t="array" ref="AN181">IF(AN$174=-1,AO181,IF(AN$174=99,AM181,IF(AN$174=0,INDEX($F54:$N54,0,AN$172),(INDEX($F54:$N54,0,AN$174+1)-INDEX($F54:$N54,0,AN$174))/(INDEX($F$4:$N$4,0,AN$174+1)-INDEX($F$4:$N$4,0,AN$174))+AM181)))</f>
        <v>5.3841199579750141</v>
      </c>
      <c r="AO181" s="3" cm="1">
        <f t="array" ref="AO181">IF(AO$174=-1,AP181,IF(AO$174=99,AN181,IF(AO$174=0,INDEX($F54:$N54,0,AO$172),(INDEX($F54:$N54,0,AO$174+1)-INDEX($F54:$N54,0,AO$174))/(INDEX($F$4:$N$4,0,AO$174+1)-INDEX($F$4:$N$4,0,AO$174))+AN181)))</f>
        <v>6.8038765524834739</v>
      </c>
      <c r="AP181" s="3" cm="1">
        <f t="array" ref="AP181">IF(AP$174=-1,AQ181,IF(AP$174=99,AO181,IF(AP$174=0,INDEX($F54:$N54,0,AP$172),(INDEX($F54:$N54,0,AP$174+1)-INDEX($F54:$N54,0,AP$174))/(INDEX($F$4:$N$4,0,AP$174+1)-INDEX($F$4:$N$4,0,AP$174))+AO181)))</f>
        <v>6.8038765524834739</v>
      </c>
      <c r="AQ181" s="3" cm="1">
        <f t="array" ref="AQ181">IF(AQ$174=-1,AR181,IF(AQ$174=99,AP181,IF(AQ$174=0,INDEX($F54:$N54,0,AQ$172),(INDEX($F54:$N54,0,AQ$174+1)-INDEX($F54:$N54,0,AQ$174))/(INDEX($F$4:$N$4,0,AQ$174+1)-INDEX($F$4:$N$4,0,AQ$174))+AP181)))</f>
        <v>6.8038765524834739</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107.37133722652804</v>
      </c>
      <c r="U182" s="3" cm="1">
        <f t="array" ref="U182">IF(U$174=-1,V182,IF(U$174=99,T182,IF(U$174=0,INDEX($F55:$N55,0,U$172),(INDEX($F55:$N55,0,U$174+1)-INDEX($F55:$N55,0,U$174))/(INDEX($F$4:$N$4,0,U$174+1)-INDEX($F$4:$N$4,0,U$174))+T182)))</f>
        <v>109.9094840429661</v>
      </c>
      <c r="V182" s="3" cm="1">
        <f t="array" ref="V182">IF(V$174=-1,W182,IF(V$174=99,U182,IF(V$174=0,INDEX($F55:$N55,0,V$172),(INDEX($F55:$N55,0,V$174+1)-INDEX($F55:$N55,0,V$174))/(INDEX($F$4:$N$4,0,V$174+1)-INDEX($F$4:$N$4,0,V$174))+U182)))</f>
        <v>112.44763085940416</v>
      </c>
      <c r="W182" s="3" cm="1">
        <f t="array" ref="W182">IF(W$174=-1,X182,IF(W$174=99,V182,IF(W$174=0,INDEX($F55:$N55,0,W$172),(INDEX($F55:$N55,0,W$174+1)-INDEX($F55:$N55,0,W$174))/(INDEX($F$4:$N$4,0,W$174+1)-INDEX($F$4:$N$4,0,W$174))+V182)))</f>
        <v>114.98577767584221</v>
      </c>
      <c r="X182" s="3" cm="1">
        <f t="array" ref="X182">IF(X$174=-1,Y182,IF(X$174=99,W182,IF(X$174=0,INDEX($F55:$N55,0,X$172),(INDEX($F55:$N55,0,X$174+1)-INDEX($F55:$N55,0,X$174))/(INDEX($F$4:$N$4,0,X$174+1)-INDEX($F$4:$N$4,0,X$174))+W182)))</f>
        <v>117.52392449228027</v>
      </c>
      <c r="Y182" s="3" cm="1">
        <f t="array" ref="Y182">IF(Y$174=-1,Z182,IF(Y$174=99,X182,IF(Y$174=0,INDEX($F55:$N55,0,Y$172),(INDEX($F55:$N55,0,Y$174+1)-INDEX($F55:$N55,0,Y$174))/(INDEX($F$4:$N$4,0,Y$174+1)-INDEX($F$4:$N$4,0,Y$174))+X182)))</f>
        <v>120.06207130871833</v>
      </c>
      <c r="Z182" s="3" cm="1">
        <f t="array" ref="Z182">IF(Z$174=-1,AA182,IF(Z$174=99,Y182,IF(Z$174=0,INDEX($F55:$N55,0,Z$172),(INDEX($F55:$N55,0,Z$174+1)-INDEX($F55:$N55,0,Z$174))/(INDEX($F$4:$N$4,0,Z$174+1)-INDEX($F$4:$N$4,0,Z$174))+Y182)))</f>
        <v>122.60021812515639</v>
      </c>
      <c r="AA182" s="3" cm="1">
        <f t="array" ref="AA182">IF(AA$174=-1,AB182,IF(AA$174=99,Z182,IF(AA$174=0,INDEX($F55:$N55,0,AA$172),(INDEX($F55:$N55,0,AA$174+1)-INDEX($F55:$N55,0,AA$174))/(INDEX($F$4:$N$4,0,AA$174+1)-INDEX($F$4:$N$4,0,AA$174))+Z182)))</f>
        <v>125.13836494159445</v>
      </c>
      <c r="AB182" s="3" cm="1">
        <f t="array" ref="AB182">IF(AB$174=-1,AC182,IF(AB$174=99,AA182,IF(AB$174=0,INDEX($F55:$N55,0,AB$172),(INDEX($F55:$N55,0,AB$174+1)-INDEX($F55:$N55,0,AB$174))/(INDEX($F$4:$N$4,0,AB$174+1)-INDEX($F$4:$N$4,0,AB$174))+AA182)))</f>
        <v>127.6765117580325</v>
      </c>
      <c r="AC182" s="3" cm="1">
        <f t="array" ref="AC182">IF(AC$174=-1,AD182,IF(AC$174=99,AB182,IF(AC$174=0,INDEX($F55:$N55,0,AC$172),(INDEX($F55:$N55,0,AC$174+1)-INDEX($F55:$N55,0,AC$174))/(INDEX($F$4:$N$4,0,AC$174+1)-INDEX($F$4:$N$4,0,AC$174))+AB182)))</f>
        <v>130.21465857447055</v>
      </c>
      <c r="AD182" s="3" cm="1">
        <f t="array" ref="AD182">IF(AD$174=-1,AE182,IF(AD$174=99,AC182,IF(AD$174=0,INDEX($F55:$N55,0,AD$172),(INDEX($F55:$N55,0,AD$174+1)-INDEX($F55:$N55,0,AD$174))/(INDEX($F$4:$N$4,0,AD$174+1)-INDEX($F$4:$N$4,0,AD$174))+AC182)))</f>
        <v>134.36193702842408</v>
      </c>
      <c r="AE182" s="3" cm="1">
        <f t="array" ref="AE182">IF(AE$174=-1,AF182,IF(AE$174=99,AD182,IF(AE$174=0,INDEX($F55:$N55,0,AE$172),(INDEX($F55:$N55,0,AE$174+1)-INDEX($F55:$N55,0,AE$174))/(INDEX($F$4:$N$4,0,AE$174+1)-INDEX($F$4:$N$4,0,AE$174))+AD182)))</f>
        <v>138.50921548237761</v>
      </c>
      <c r="AF182" s="3" cm="1">
        <f t="array" ref="AF182">IF(AF$174=-1,AG182,IF(AF$174=99,AE182,IF(AF$174=0,INDEX($F55:$N55,0,AF$172),(INDEX($F55:$N55,0,AF$174+1)-INDEX($F55:$N55,0,AF$174))/(INDEX($F$4:$N$4,0,AF$174+1)-INDEX($F$4:$N$4,0,AF$174))+AE182)))</f>
        <v>142.65649393633115</v>
      </c>
      <c r="AG182" s="3" cm="1">
        <f t="array" ref="AG182">IF(AG$174=-1,AH182,IF(AG$174=99,AF182,IF(AG$174=0,INDEX($F55:$N55,0,AG$172),(INDEX($F55:$N55,0,AG$174+1)-INDEX($F55:$N55,0,AG$174))/(INDEX($F$4:$N$4,0,AG$174+1)-INDEX($F$4:$N$4,0,AG$174))+AF182)))</f>
        <v>146.80377239028468</v>
      </c>
      <c r="AH182" s="3" cm="1">
        <f t="array" ref="AH182">IF(AH$174=-1,AI182,IF(AH$174=99,AG182,IF(AH$174=0,INDEX($F55:$N55,0,AH$172),(INDEX($F55:$N55,0,AH$174+1)-INDEX($F55:$N55,0,AH$174))/(INDEX($F$4:$N$4,0,AH$174+1)-INDEX($F$4:$N$4,0,AH$174))+AG182)))</f>
        <v>150.95105084423821</v>
      </c>
      <c r="AI182" s="3" cm="1">
        <f t="array" ref="AI182">IF(AI$174=-1,AJ182,IF(AI$174=99,AH182,IF(AI$174=0,INDEX($F55:$N55,0,AI$172),(INDEX($F55:$N55,0,AI$174+1)-INDEX($F55:$N55,0,AI$174))/(INDEX($F$4:$N$4,0,AI$174+1)-INDEX($F$4:$N$4,0,AI$174))+AH182)))</f>
        <v>155.09832929819174</v>
      </c>
      <c r="AJ182" s="3" cm="1">
        <f t="array" ref="AJ182">IF(AJ$174=-1,AK182,IF(AJ$174=99,AI182,IF(AJ$174=0,INDEX($F55:$N55,0,AJ$172),(INDEX($F55:$N55,0,AJ$174+1)-INDEX($F55:$N55,0,AJ$174))/(INDEX($F$4:$N$4,0,AJ$174+1)-INDEX($F$4:$N$4,0,AJ$174))+AI182)))</f>
        <v>159.24560775214528</v>
      </c>
      <c r="AK182" s="3" cm="1">
        <f t="array" ref="AK182">IF(AK$174=-1,AL182,IF(AK$174=99,AJ182,IF(AK$174=0,INDEX($F55:$N55,0,AK$172),(INDEX($F55:$N55,0,AK$174+1)-INDEX($F55:$N55,0,AK$174))/(INDEX($F$4:$N$4,0,AK$174+1)-INDEX($F$4:$N$4,0,AK$174))+AJ182)))</f>
        <v>163.39288620609881</v>
      </c>
      <c r="AL182" s="3" cm="1">
        <f t="array" ref="AL182">IF(AL$174=-1,AM182,IF(AL$174=99,AK182,IF(AL$174=0,INDEX($F55:$N55,0,AL$172),(INDEX($F55:$N55,0,AL$174+1)-INDEX($F55:$N55,0,AL$174))/(INDEX($F$4:$N$4,0,AL$174+1)-INDEX($F$4:$N$4,0,AL$174))+AK182)))</f>
        <v>167.54016466005234</v>
      </c>
      <c r="AM182" s="3" cm="1">
        <f t="array" ref="AM182">IF(AM$174=-1,AN182,IF(AM$174=99,AL182,IF(AM$174=0,INDEX($F55:$N55,0,AM$172),(INDEX($F55:$N55,0,AM$174+1)-INDEX($F55:$N55,0,AM$174))/(INDEX($F$4:$N$4,0,AM$174+1)-INDEX($F$4:$N$4,0,AM$174))+AL182)))</f>
        <v>171.68744311400596</v>
      </c>
      <c r="AN182" s="3" cm="1">
        <f t="array" ref="AN182">IF(AN$174=-1,AO182,IF(AN$174=99,AM182,IF(AN$174=0,INDEX($F55:$N55,0,AN$172),(INDEX($F55:$N55,0,AN$174+1)-INDEX($F55:$N55,0,AN$174))/(INDEX($F$4:$N$4,0,AN$174+1)-INDEX($F$4:$N$4,0,AN$174))+AM182)))</f>
        <v>176.86959132882052</v>
      </c>
      <c r="AO182" s="3" cm="1">
        <f t="array" ref="AO182">IF(AO$174=-1,AP182,IF(AO$174=99,AN182,IF(AO$174=0,INDEX($F55:$N55,0,AO$172),(INDEX($F55:$N55,0,AO$174+1)-INDEX($F55:$N55,0,AO$174))/(INDEX($F$4:$N$4,0,AO$174+1)-INDEX($F$4:$N$4,0,AO$174))+AN182)))</f>
        <v>223.50892526215159</v>
      </c>
      <c r="AP182" s="3" cm="1">
        <f t="array" ref="AP182">IF(AP$174=-1,AQ182,IF(AP$174=99,AO182,IF(AP$174=0,INDEX($F55:$N55,0,AP$172),(INDEX($F55:$N55,0,AP$174+1)-INDEX($F55:$N55,0,AP$174))/(INDEX($F$4:$N$4,0,AP$174+1)-INDEX($F$4:$N$4,0,AP$174))+AO182)))</f>
        <v>223.50892526215159</v>
      </c>
      <c r="AQ182" s="3" cm="1">
        <f t="array" ref="AQ182">IF(AQ$174=-1,AR182,IF(AQ$174=99,AP182,IF(AQ$174=0,INDEX($F55:$N55,0,AQ$172),(INDEX($F55:$N55,0,AQ$174+1)-INDEX($F55:$N55,0,AQ$174))/(INDEX($F$4:$N$4,0,AQ$174+1)-INDEX($F$4:$N$4,0,AQ$174))+AP182)))</f>
        <v>223.50892526215159</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37.727876949132785</v>
      </c>
      <c r="U183" s="3" cm="1">
        <f t="array" ref="U183">IF(U$174=-1,V183,IF(U$174=99,T183,IF(U$174=0,INDEX($F56:$N56,0,U$172),(INDEX($F56:$N56,0,U$174+1)-INDEX($F56:$N56,0,U$174))/(INDEX($F$4:$N$4,0,U$174+1)-INDEX($F$4:$N$4,0,U$174))+T183)))</f>
        <v>38.61972474802328</v>
      </c>
      <c r="V183" s="3" cm="1">
        <f t="array" ref="V183">IF(V$174=-1,W183,IF(V$174=99,U183,IF(V$174=0,INDEX($F56:$N56,0,V$172),(INDEX($F56:$N56,0,V$174+1)-INDEX($F56:$N56,0,V$174))/(INDEX($F$4:$N$4,0,V$174+1)-INDEX($F$4:$N$4,0,V$174))+U183)))</f>
        <v>39.511572546913776</v>
      </c>
      <c r="W183" s="3" cm="1">
        <f t="array" ref="W183">IF(W$174=-1,X183,IF(W$174=99,V183,IF(W$174=0,INDEX($F56:$N56,0,W$172),(INDEX($F56:$N56,0,W$174+1)-INDEX($F56:$N56,0,W$174))/(INDEX($F$4:$N$4,0,W$174+1)-INDEX($F$4:$N$4,0,W$174))+V183)))</f>
        <v>40.403420345804271</v>
      </c>
      <c r="X183" s="3" cm="1">
        <f t="array" ref="X183">IF(X$174=-1,Y183,IF(X$174=99,W183,IF(X$174=0,INDEX($F56:$N56,0,X$172),(INDEX($F56:$N56,0,X$174+1)-INDEX($F56:$N56,0,X$174))/(INDEX($F$4:$N$4,0,X$174+1)-INDEX($F$4:$N$4,0,X$174))+W183)))</f>
        <v>41.295268144694766</v>
      </c>
      <c r="Y183" s="3" cm="1">
        <f t="array" ref="Y183">IF(Y$174=-1,Z183,IF(Y$174=99,X183,IF(Y$174=0,INDEX($F56:$N56,0,Y$172),(INDEX($F56:$N56,0,Y$174+1)-INDEX($F56:$N56,0,Y$174))/(INDEX($F$4:$N$4,0,Y$174+1)-INDEX($F$4:$N$4,0,Y$174))+X183)))</f>
        <v>42.187115943585262</v>
      </c>
      <c r="Z183" s="3" cm="1">
        <f t="array" ref="Z183">IF(Z$174=-1,AA183,IF(Z$174=99,Y183,IF(Z$174=0,INDEX($F56:$N56,0,Z$172),(INDEX($F56:$N56,0,Z$174+1)-INDEX($F56:$N56,0,Z$174))/(INDEX($F$4:$N$4,0,Z$174+1)-INDEX($F$4:$N$4,0,Z$174))+Y183)))</f>
        <v>43.078963742475757</v>
      </c>
      <c r="AA183" s="3" cm="1">
        <f t="array" ref="AA183">IF(AA$174=-1,AB183,IF(AA$174=99,Z183,IF(AA$174=0,INDEX($F56:$N56,0,AA$172),(INDEX($F56:$N56,0,AA$174+1)-INDEX($F56:$N56,0,AA$174))/(INDEX($F$4:$N$4,0,AA$174+1)-INDEX($F$4:$N$4,0,AA$174))+Z183)))</f>
        <v>43.970811541366253</v>
      </c>
      <c r="AB183" s="3" cm="1">
        <f t="array" ref="AB183">IF(AB$174=-1,AC183,IF(AB$174=99,AA183,IF(AB$174=0,INDEX($F56:$N56,0,AB$172),(INDEX($F56:$N56,0,AB$174+1)-INDEX($F56:$N56,0,AB$174))/(INDEX($F$4:$N$4,0,AB$174+1)-INDEX($F$4:$N$4,0,AB$174))+AA183)))</f>
        <v>44.862659340256748</v>
      </c>
      <c r="AC183" s="3" cm="1">
        <f t="array" ref="AC183">IF(AC$174=-1,AD183,IF(AC$174=99,AB183,IF(AC$174=0,INDEX($F56:$N56,0,AC$172),(INDEX($F56:$N56,0,AC$174+1)-INDEX($F56:$N56,0,AC$174))/(INDEX($F$4:$N$4,0,AC$174+1)-INDEX($F$4:$N$4,0,AC$174))+AB183)))</f>
        <v>45.754507139147243</v>
      </c>
      <c r="AD183" s="3" cm="1">
        <f t="array" ref="AD183">IF(AD$174=-1,AE183,IF(AD$174=99,AC183,IF(AD$174=0,INDEX($F56:$N56,0,AD$172),(INDEX($F56:$N56,0,AD$174+1)-INDEX($F56:$N56,0,AD$174))/(INDEX($F$4:$N$4,0,AD$174+1)-INDEX($F$4:$N$4,0,AD$174))+AC183)))</f>
        <v>47.211767663475428</v>
      </c>
      <c r="AE183" s="3" cm="1">
        <f t="array" ref="AE183">IF(AE$174=-1,AF183,IF(AE$174=99,AD183,IF(AE$174=0,INDEX($F56:$N56,0,AE$172),(INDEX($F56:$N56,0,AE$174+1)-INDEX($F56:$N56,0,AE$174))/(INDEX($F$4:$N$4,0,AE$174+1)-INDEX($F$4:$N$4,0,AE$174))+AD183)))</f>
        <v>48.669028187803612</v>
      </c>
      <c r="AF183" s="3" cm="1">
        <f t="array" ref="AF183">IF(AF$174=-1,AG183,IF(AF$174=99,AE183,IF(AF$174=0,INDEX($F56:$N56,0,AF$172),(INDEX($F56:$N56,0,AF$174+1)-INDEX($F56:$N56,0,AF$174))/(INDEX($F$4:$N$4,0,AF$174+1)-INDEX($F$4:$N$4,0,AF$174))+AE183)))</f>
        <v>50.126288712131796</v>
      </c>
      <c r="AG183" s="3" cm="1">
        <f t="array" ref="AG183">IF(AG$174=-1,AH183,IF(AG$174=99,AF183,IF(AG$174=0,INDEX($F56:$N56,0,AG$172),(INDEX($F56:$N56,0,AG$174+1)-INDEX($F56:$N56,0,AG$174))/(INDEX($F$4:$N$4,0,AG$174+1)-INDEX($F$4:$N$4,0,AG$174))+AF183)))</f>
        <v>51.58354923645998</v>
      </c>
      <c r="AH183" s="3" cm="1">
        <f t="array" ref="AH183">IF(AH$174=-1,AI183,IF(AH$174=99,AG183,IF(AH$174=0,INDEX($F56:$N56,0,AH$172),(INDEX($F56:$N56,0,AH$174+1)-INDEX($F56:$N56,0,AH$174))/(INDEX($F$4:$N$4,0,AH$174+1)-INDEX($F$4:$N$4,0,AH$174))+AG183)))</f>
        <v>53.040809760788164</v>
      </c>
      <c r="AI183" s="3" cm="1">
        <f t="array" ref="AI183">IF(AI$174=-1,AJ183,IF(AI$174=99,AH183,IF(AI$174=0,INDEX($F56:$N56,0,AI$172),(INDEX($F56:$N56,0,AI$174+1)-INDEX($F56:$N56,0,AI$174))/(INDEX($F$4:$N$4,0,AI$174+1)-INDEX($F$4:$N$4,0,AI$174))+AH183)))</f>
        <v>54.498070285116349</v>
      </c>
      <c r="AJ183" s="3" cm="1">
        <f t="array" ref="AJ183">IF(AJ$174=-1,AK183,IF(AJ$174=99,AI183,IF(AJ$174=0,INDEX($F56:$N56,0,AJ$172),(INDEX($F56:$N56,0,AJ$174+1)-INDEX($F56:$N56,0,AJ$174))/(INDEX($F$4:$N$4,0,AJ$174+1)-INDEX($F$4:$N$4,0,AJ$174))+AI183)))</f>
        <v>55.955330809444533</v>
      </c>
      <c r="AK183" s="3" cm="1">
        <f t="array" ref="AK183">IF(AK$174=-1,AL183,IF(AK$174=99,AJ183,IF(AK$174=0,INDEX($F56:$N56,0,AK$172),(INDEX($F56:$N56,0,AK$174+1)-INDEX($F56:$N56,0,AK$174))/(INDEX($F$4:$N$4,0,AK$174+1)-INDEX($F$4:$N$4,0,AK$174))+AJ183)))</f>
        <v>57.412591333772717</v>
      </c>
      <c r="AL183" s="3" cm="1">
        <f t="array" ref="AL183">IF(AL$174=-1,AM183,IF(AL$174=99,AK183,IF(AL$174=0,INDEX($F56:$N56,0,AL$172),(INDEX($F56:$N56,0,AL$174+1)-INDEX($F56:$N56,0,AL$174))/(INDEX($F$4:$N$4,0,AL$174+1)-INDEX($F$4:$N$4,0,AL$174))+AK183)))</f>
        <v>58.869851858100901</v>
      </c>
      <c r="AM183" s="3" cm="1">
        <f t="array" ref="AM183">IF(AM$174=-1,AN183,IF(AM$174=99,AL183,IF(AM$174=0,INDEX($F56:$N56,0,AM$172),(INDEX($F56:$N56,0,AM$174+1)-INDEX($F56:$N56,0,AM$174))/(INDEX($F$4:$N$4,0,AM$174+1)-INDEX($F$4:$N$4,0,AM$174))+AL183)))</f>
        <v>60.327112382429107</v>
      </c>
      <c r="AN183" s="3" cm="1">
        <f t="array" ref="AN183">IF(AN$174=-1,AO183,IF(AN$174=99,AM183,IF(AN$174=0,INDEX($F56:$N56,0,AN$172),(INDEX($F56:$N56,0,AN$174+1)-INDEX($F56:$N56,0,AN$174))/(INDEX($F$4:$N$4,0,AN$174+1)-INDEX($F$4:$N$4,0,AN$174))+AM183)))</f>
        <v>62.148002903408738</v>
      </c>
      <c r="AO183" s="3" cm="1">
        <f t="array" ref="AO183">IF(AO$174=-1,AP183,IF(AO$174=99,AN183,IF(AO$174=0,INDEX($F56:$N56,0,AO$172),(INDEX($F56:$N56,0,AO$174+1)-INDEX($F56:$N56,0,AO$174))/(INDEX($F$4:$N$4,0,AO$174+1)-INDEX($F$4:$N$4,0,AO$174))+AN183)))</f>
        <v>78.536017592225392</v>
      </c>
      <c r="AP183" s="3" cm="1">
        <f t="array" ref="AP183">IF(AP$174=-1,AQ183,IF(AP$174=99,AO183,IF(AP$174=0,INDEX($F56:$N56,0,AP$172),(INDEX($F56:$N56,0,AP$174+1)-INDEX($F56:$N56,0,AP$174))/(INDEX($F$4:$N$4,0,AP$174+1)-INDEX($F$4:$N$4,0,AP$174))+AO183)))</f>
        <v>78.536017592225392</v>
      </c>
      <c r="AQ183" s="3" cm="1">
        <f t="array" ref="AQ183">IF(AQ$174=-1,AR183,IF(AQ$174=99,AP183,IF(AQ$174=0,INDEX($F56:$N56,0,AQ$172),(INDEX($F56:$N56,0,AQ$174+1)-INDEX($F56:$N56,0,AQ$174))/(INDEX($F$4:$N$4,0,AQ$174+1)-INDEX($F$4:$N$4,0,AQ$174))+AP183)))</f>
        <v>78.536017592225392</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1.3885098934614435</v>
      </c>
      <c r="U184" s="3" cm="1">
        <f t="array" ref="U184">IF(U$174=-1,V184,IF(U$174=99,T184,IF(U$174=0,INDEX($F57:$N57,0,U$172),(INDEX($F57:$N57,0,U$174+1)-INDEX($F57:$N57,0,U$174))/(INDEX($F$4:$N$4,0,U$174+1)-INDEX($F$4:$N$4,0,U$174))+T184)))</f>
        <v>1.4213328242054892</v>
      </c>
      <c r="V184" s="3" cm="1">
        <f t="array" ref="V184">IF(V$174=-1,W184,IF(V$174=99,U184,IF(V$174=0,INDEX($F57:$N57,0,V$172),(INDEX($F57:$N57,0,V$174+1)-INDEX($F57:$N57,0,V$174))/(INDEX($F$4:$N$4,0,V$174+1)-INDEX($F$4:$N$4,0,V$174))+U184)))</f>
        <v>1.454155754949535</v>
      </c>
      <c r="W184" s="3" cm="1">
        <f t="array" ref="W184">IF(W$174=-1,X184,IF(W$174=99,V184,IF(W$174=0,INDEX($F57:$N57,0,W$172),(INDEX($F57:$N57,0,W$174+1)-INDEX($F57:$N57,0,W$174))/(INDEX($F$4:$N$4,0,W$174+1)-INDEX($F$4:$N$4,0,W$174))+V184)))</f>
        <v>1.4869786856935807</v>
      </c>
      <c r="X184" s="3" cm="1">
        <f t="array" ref="X184">IF(X$174=-1,Y184,IF(X$174=99,W184,IF(X$174=0,INDEX($F57:$N57,0,X$172),(INDEX($F57:$N57,0,X$174+1)-INDEX($F57:$N57,0,X$174))/(INDEX($F$4:$N$4,0,X$174+1)-INDEX($F$4:$N$4,0,X$174))+W184)))</f>
        <v>1.5198016164376265</v>
      </c>
      <c r="Y184" s="3" cm="1">
        <f t="array" ref="Y184">IF(Y$174=-1,Z184,IF(Y$174=99,X184,IF(Y$174=0,INDEX($F57:$N57,0,Y$172),(INDEX($F57:$N57,0,Y$174+1)-INDEX($F57:$N57,0,Y$174))/(INDEX($F$4:$N$4,0,Y$174+1)-INDEX($F$4:$N$4,0,Y$174))+X184)))</f>
        <v>1.5526245471816722</v>
      </c>
      <c r="Z184" s="3" cm="1">
        <f t="array" ref="Z184">IF(Z$174=-1,AA184,IF(Z$174=99,Y184,IF(Z$174=0,INDEX($F57:$N57,0,Z$172),(INDEX($F57:$N57,0,Z$174+1)-INDEX($F57:$N57,0,Z$174))/(INDEX($F$4:$N$4,0,Z$174+1)-INDEX($F$4:$N$4,0,Z$174))+Y184)))</f>
        <v>1.5854474779257179</v>
      </c>
      <c r="AA184" s="3" cm="1">
        <f t="array" ref="AA184">IF(AA$174=-1,AB184,IF(AA$174=99,Z184,IF(AA$174=0,INDEX($F57:$N57,0,AA$172),(INDEX($F57:$N57,0,AA$174+1)-INDEX($F57:$N57,0,AA$174))/(INDEX($F$4:$N$4,0,AA$174+1)-INDEX($F$4:$N$4,0,AA$174))+Z184)))</f>
        <v>1.6182704086697637</v>
      </c>
      <c r="AB184" s="3" cm="1">
        <f t="array" ref="AB184">IF(AB$174=-1,AC184,IF(AB$174=99,AA184,IF(AB$174=0,INDEX($F57:$N57,0,AB$172),(INDEX($F57:$N57,0,AB$174+1)-INDEX($F57:$N57,0,AB$174))/(INDEX($F$4:$N$4,0,AB$174+1)-INDEX($F$4:$N$4,0,AB$174))+AA184)))</f>
        <v>1.6510933394138094</v>
      </c>
      <c r="AC184" s="3" cm="1">
        <f t="array" ref="AC184">IF(AC$174=-1,AD184,IF(AC$174=99,AB184,IF(AC$174=0,INDEX($F57:$N57,0,AC$172),(INDEX($F57:$N57,0,AC$174+1)-INDEX($F57:$N57,0,AC$174))/(INDEX($F$4:$N$4,0,AC$174+1)-INDEX($F$4:$N$4,0,AC$174))+AB184)))</f>
        <v>1.6839162701578552</v>
      </c>
      <c r="AD184" s="3" cm="1">
        <f t="array" ref="AD184">IF(AD$174=-1,AE184,IF(AD$174=99,AC184,IF(AD$174=0,INDEX($F57:$N57,0,AD$172),(INDEX($F57:$N57,0,AD$174+1)-INDEX($F57:$N57,0,AD$174))/(INDEX($F$4:$N$4,0,AD$174+1)-INDEX($F$4:$N$4,0,AD$174))+AC184)))</f>
        <v>1.737548247862527</v>
      </c>
      <c r="AE184" s="3" cm="1">
        <f t="array" ref="AE184">IF(AE$174=-1,AF184,IF(AE$174=99,AD184,IF(AE$174=0,INDEX($F57:$N57,0,AE$172),(INDEX($F57:$N57,0,AE$174+1)-INDEX($F57:$N57,0,AE$174))/(INDEX($F$4:$N$4,0,AE$174+1)-INDEX($F$4:$N$4,0,AE$174))+AD184)))</f>
        <v>1.7911802255671989</v>
      </c>
      <c r="AF184" s="3" cm="1">
        <f t="array" ref="AF184">IF(AF$174=-1,AG184,IF(AF$174=99,AE184,IF(AF$174=0,INDEX($F57:$N57,0,AF$172),(INDEX($F57:$N57,0,AF$174+1)-INDEX($F57:$N57,0,AF$174))/(INDEX($F$4:$N$4,0,AF$174+1)-INDEX($F$4:$N$4,0,AF$174))+AE184)))</f>
        <v>1.8448122032718708</v>
      </c>
      <c r="AG184" s="3" cm="1">
        <f t="array" ref="AG184">IF(AG$174=-1,AH184,IF(AG$174=99,AF184,IF(AG$174=0,INDEX($F57:$N57,0,AG$172),(INDEX($F57:$N57,0,AG$174+1)-INDEX($F57:$N57,0,AG$174))/(INDEX($F$4:$N$4,0,AG$174+1)-INDEX($F$4:$N$4,0,AG$174))+AF184)))</f>
        <v>1.8984441809765427</v>
      </c>
      <c r="AH184" s="3" cm="1">
        <f t="array" ref="AH184">IF(AH$174=-1,AI184,IF(AH$174=99,AG184,IF(AH$174=0,INDEX($F57:$N57,0,AH$172),(INDEX($F57:$N57,0,AH$174+1)-INDEX($F57:$N57,0,AH$174))/(INDEX($F$4:$N$4,0,AH$174+1)-INDEX($F$4:$N$4,0,AH$174))+AG184)))</f>
        <v>1.9520761586812145</v>
      </c>
      <c r="AI184" s="3" cm="1">
        <f t="array" ref="AI184">IF(AI$174=-1,AJ184,IF(AI$174=99,AH184,IF(AI$174=0,INDEX($F57:$N57,0,AI$172),(INDEX($F57:$N57,0,AI$174+1)-INDEX($F57:$N57,0,AI$174))/(INDEX($F$4:$N$4,0,AI$174+1)-INDEX($F$4:$N$4,0,AI$174))+AH184)))</f>
        <v>2.0057081363858864</v>
      </c>
      <c r="AJ184" s="3" cm="1">
        <f t="array" ref="AJ184">IF(AJ$174=-1,AK184,IF(AJ$174=99,AI184,IF(AJ$174=0,INDEX($F57:$N57,0,AJ$172),(INDEX($F57:$N57,0,AJ$174+1)-INDEX($F57:$N57,0,AJ$174))/(INDEX($F$4:$N$4,0,AJ$174+1)-INDEX($F$4:$N$4,0,AJ$174))+AI184)))</f>
        <v>2.0593401140905585</v>
      </c>
      <c r="AK184" s="3" cm="1">
        <f t="array" ref="AK184">IF(AK$174=-1,AL184,IF(AK$174=99,AJ184,IF(AK$174=0,INDEX($F57:$N57,0,AK$172),(INDEX($F57:$N57,0,AK$174+1)-INDEX($F57:$N57,0,AK$174))/(INDEX($F$4:$N$4,0,AK$174+1)-INDEX($F$4:$N$4,0,AK$174))+AJ184)))</f>
        <v>2.1129720917952306</v>
      </c>
      <c r="AL184" s="3" cm="1">
        <f t="array" ref="AL184">IF(AL$174=-1,AM184,IF(AL$174=99,AK184,IF(AL$174=0,INDEX($F57:$N57,0,AL$172),(INDEX($F57:$N57,0,AL$174+1)-INDEX($F57:$N57,0,AL$174))/(INDEX($F$4:$N$4,0,AL$174+1)-INDEX($F$4:$N$4,0,AL$174))+AK184)))</f>
        <v>2.1666040694999027</v>
      </c>
      <c r="AM184" s="3" cm="1">
        <f t="array" ref="AM184">IF(AM$174=-1,AN184,IF(AM$174=99,AL184,IF(AM$174=0,INDEX($F57:$N57,0,AM$172),(INDEX($F57:$N57,0,AM$174+1)-INDEX($F57:$N57,0,AM$174))/(INDEX($F$4:$N$4,0,AM$174+1)-INDEX($F$4:$N$4,0,AM$174))+AL184)))</f>
        <v>2.2202360472045748</v>
      </c>
      <c r="AN184" s="3" cm="1">
        <f t="array" ref="AN184">IF(AN$174=-1,AO184,IF(AN$174=99,AM184,IF(AN$174=0,INDEX($F57:$N57,0,AN$172),(INDEX($F57:$N57,0,AN$174+1)-INDEX($F57:$N57,0,AN$174))/(INDEX($F$4:$N$4,0,AN$174+1)-INDEX($F$4:$N$4,0,AN$174))+AM184)))</f>
        <v>2.2872508041361463</v>
      </c>
      <c r="AO184" s="3" cm="1">
        <f t="array" ref="AO184">IF(AO$174=-1,AP184,IF(AO$174=99,AN184,IF(AO$174=0,INDEX($F57:$N57,0,AO$172),(INDEX($F57:$N57,0,AO$174+1)-INDEX($F57:$N57,0,AO$174))/(INDEX($F$4:$N$4,0,AO$174+1)-INDEX($F$4:$N$4,0,AO$174))+AN184)))</f>
        <v>2.8903836165202907</v>
      </c>
      <c r="AP184" s="3" cm="1">
        <f t="array" ref="AP184">IF(AP$174=-1,AQ184,IF(AP$174=99,AO184,IF(AP$174=0,INDEX($F57:$N57,0,AP$172),(INDEX($F57:$N57,0,AP$174+1)-INDEX($F57:$N57,0,AP$174))/(INDEX($F$4:$N$4,0,AP$174+1)-INDEX($F$4:$N$4,0,AP$174))+AO184)))</f>
        <v>2.8903836165202907</v>
      </c>
      <c r="AQ184" s="3" cm="1">
        <f t="array" ref="AQ184">IF(AQ$174=-1,AR184,IF(AQ$174=99,AP184,IF(AQ$174=0,INDEX($F57:$N57,0,AQ$172),(INDEX($F57:$N57,0,AQ$174+1)-INDEX($F57:$N57,0,AQ$174))/(INDEX($F$4:$N$4,0,AQ$174+1)-INDEX($F$4:$N$4,0,AQ$174))+AP184)))</f>
        <v>2.8903836165202907</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1.2348227316583724</v>
      </c>
      <c r="U185" s="3" cm="1">
        <f t="array" ref="U185">IF(U$174=-1,V185,IF(U$174=99,T185,IF(U$174=0,INDEX($F58:$N58,0,U$172),(INDEX($F58:$N58,0,U$174+1)-INDEX($F58:$N58,0,U$174))/(INDEX($F$4:$N$4,0,U$174+1)-INDEX($F$4:$N$4,0,U$174))+T185)))</f>
        <v>1.2640126576309969</v>
      </c>
      <c r="V185" s="3" cm="1">
        <f t="array" ref="V185">IF(V$174=-1,W185,IF(V$174=99,U185,IF(V$174=0,INDEX($F58:$N58,0,V$172),(INDEX($F58:$N58,0,V$174+1)-INDEX($F58:$N58,0,V$174))/(INDEX($F$4:$N$4,0,V$174+1)-INDEX($F$4:$N$4,0,V$174))+U185)))</f>
        <v>1.2932025836036214</v>
      </c>
      <c r="W185" s="3" cm="1">
        <f t="array" ref="W185">IF(W$174=-1,X185,IF(W$174=99,V185,IF(W$174=0,INDEX($F58:$N58,0,W$172),(INDEX($F58:$N58,0,W$174+1)-INDEX($F58:$N58,0,W$174))/(INDEX($F$4:$N$4,0,W$174+1)-INDEX($F$4:$N$4,0,W$174))+V185)))</f>
        <v>1.3223925095762459</v>
      </c>
      <c r="X185" s="3" cm="1">
        <f t="array" ref="X185">IF(X$174=-1,Y185,IF(X$174=99,W185,IF(X$174=0,INDEX($F58:$N58,0,X$172),(INDEX($F58:$N58,0,X$174+1)-INDEX($F58:$N58,0,X$174))/(INDEX($F$4:$N$4,0,X$174+1)-INDEX($F$4:$N$4,0,X$174))+W185)))</f>
        <v>1.3515824355488704</v>
      </c>
      <c r="Y185" s="3" cm="1">
        <f t="array" ref="Y185">IF(Y$174=-1,Z185,IF(Y$174=99,X185,IF(Y$174=0,INDEX($F58:$N58,0,Y$172),(INDEX($F58:$N58,0,Y$174+1)-INDEX($F58:$N58,0,Y$174))/(INDEX($F$4:$N$4,0,Y$174+1)-INDEX($F$4:$N$4,0,Y$174))+X185)))</f>
        <v>1.3807723615214949</v>
      </c>
      <c r="Z185" s="3" cm="1">
        <f t="array" ref="Z185">IF(Z$174=-1,AA185,IF(Z$174=99,Y185,IF(Z$174=0,INDEX($F58:$N58,0,Z$172),(INDEX($F58:$N58,0,Z$174+1)-INDEX($F58:$N58,0,Z$174))/(INDEX($F$4:$N$4,0,Z$174+1)-INDEX($F$4:$N$4,0,Z$174))+Y185)))</f>
        <v>1.4099622874941193</v>
      </c>
      <c r="AA185" s="3" cm="1">
        <f t="array" ref="AA185">IF(AA$174=-1,AB185,IF(AA$174=99,Z185,IF(AA$174=0,INDEX($F58:$N58,0,AA$172),(INDEX($F58:$N58,0,AA$174+1)-INDEX($F58:$N58,0,AA$174))/(INDEX($F$4:$N$4,0,AA$174+1)-INDEX($F$4:$N$4,0,AA$174))+Z185)))</f>
        <v>1.4391522134667438</v>
      </c>
      <c r="AB185" s="3" cm="1">
        <f t="array" ref="AB185">IF(AB$174=-1,AC185,IF(AB$174=99,AA185,IF(AB$174=0,INDEX($F58:$N58,0,AB$172),(INDEX($F58:$N58,0,AB$174+1)-INDEX($F58:$N58,0,AB$174))/(INDEX($F$4:$N$4,0,AB$174+1)-INDEX($F$4:$N$4,0,AB$174))+AA185)))</f>
        <v>1.4683421394393683</v>
      </c>
      <c r="AC185" s="3" cm="1">
        <f t="array" ref="AC185">IF(AC$174=-1,AD185,IF(AC$174=99,AB185,IF(AC$174=0,INDEX($F58:$N58,0,AC$172),(INDEX($F58:$N58,0,AC$174+1)-INDEX($F58:$N58,0,AC$174))/(INDEX($F$4:$N$4,0,AC$174+1)-INDEX($F$4:$N$4,0,AC$174))+AB185)))</f>
        <v>1.4975320654119921</v>
      </c>
      <c r="AD185" s="3" cm="1">
        <f t="array" ref="AD185">IF(AD$174=-1,AE185,IF(AD$174=99,AC185,IF(AD$174=0,INDEX($F58:$N58,0,AD$172),(INDEX($F58:$N58,0,AD$174+1)-INDEX($F58:$N58,0,AD$174))/(INDEX($F$4:$N$4,0,AD$174+1)-INDEX($F$4:$N$4,0,AD$174))+AC185)))</f>
        <v>1.5452277898179796</v>
      </c>
      <c r="AE185" s="3" cm="1">
        <f t="array" ref="AE185">IF(AE$174=-1,AF185,IF(AE$174=99,AD185,IF(AE$174=0,INDEX($F58:$N58,0,AE$172),(INDEX($F58:$N58,0,AE$174+1)-INDEX($F58:$N58,0,AE$174))/(INDEX($F$4:$N$4,0,AE$174+1)-INDEX($F$4:$N$4,0,AE$174))+AD185)))</f>
        <v>1.5929235142239671</v>
      </c>
      <c r="AF185" s="3" cm="1">
        <f t="array" ref="AF185">IF(AF$174=-1,AG185,IF(AF$174=99,AE185,IF(AF$174=0,INDEX($F58:$N58,0,AF$172),(INDEX($F58:$N58,0,AF$174+1)-INDEX($F58:$N58,0,AF$174))/(INDEX($F$4:$N$4,0,AF$174+1)-INDEX($F$4:$N$4,0,AF$174))+AE185)))</f>
        <v>1.6406192386299545</v>
      </c>
      <c r="AG185" s="3" cm="1">
        <f t="array" ref="AG185">IF(AG$174=-1,AH185,IF(AG$174=99,AF185,IF(AG$174=0,INDEX($F58:$N58,0,AG$172),(INDEX($F58:$N58,0,AG$174+1)-INDEX($F58:$N58,0,AG$174))/(INDEX($F$4:$N$4,0,AG$174+1)-INDEX($F$4:$N$4,0,AG$174))+AF185)))</f>
        <v>1.688314963035942</v>
      </c>
      <c r="AH185" s="3" cm="1">
        <f t="array" ref="AH185">IF(AH$174=-1,AI185,IF(AH$174=99,AG185,IF(AH$174=0,INDEX($F58:$N58,0,AH$172),(INDEX($F58:$N58,0,AH$174+1)-INDEX($F58:$N58,0,AH$174))/(INDEX($F$4:$N$4,0,AH$174+1)-INDEX($F$4:$N$4,0,AH$174))+AG185)))</f>
        <v>1.7360106874419294</v>
      </c>
      <c r="AI185" s="3" cm="1">
        <f t="array" ref="AI185">IF(AI$174=-1,AJ185,IF(AI$174=99,AH185,IF(AI$174=0,INDEX($F58:$N58,0,AI$172),(INDEX($F58:$N58,0,AI$174+1)-INDEX($F58:$N58,0,AI$174))/(INDEX($F$4:$N$4,0,AI$174+1)-INDEX($F$4:$N$4,0,AI$174))+AH185)))</f>
        <v>1.7837064118479169</v>
      </c>
      <c r="AJ185" s="3" cm="1">
        <f t="array" ref="AJ185">IF(AJ$174=-1,AK185,IF(AJ$174=99,AI185,IF(AJ$174=0,INDEX($F58:$N58,0,AJ$172),(INDEX($F58:$N58,0,AJ$174+1)-INDEX($F58:$N58,0,AJ$174))/(INDEX($F$4:$N$4,0,AJ$174+1)-INDEX($F$4:$N$4,0,AJ$174))+AI185)))</f>
        <v>1.8314021362539044</v>
      </c>
      <c r="AK185" s="3" cm="1">
        <f t="array" ref="AK185">IF(AK$174=-1,AL185,IF(AK$174=99,AJ185,IF(AK$174=0,INDEX($F58:$N58,0,AK$172),(INDEX($F58:$N58,0,AK$174+1)-INDEX($F58:$N58,0,AK$174))/(INDEX($F$4:$N$4,0,AK$174+1)-INDEX($F$4:$N$4,0,AK$174))+AJ185)))</f>
        <v>1.8790978606598918</v>
      </c>
      <c r="AL185" s="3" cm="1">
        <f t="array" ref="AL185">IF(AL$174=-1,AM185,IF(AL$174=99,AK185,IF(AL$174=0,INDEX($F58:$N58,0,AL$172),(INDEX($F58:$N58,0,AL$174+1)-INDEX($F58:$N58,0,AL$174))/(INDEX($F$4:$N$4,0,AL$174+1)-INDEX($F$4:$N$4,0,AL$174))+AK185)))</f>
        <v>1.9267935850658793</v>
      </c>
      <c r="AM185" s="3" cm="1">
        <f t="array" ref="AM185">IF(AM$174=-1,AN185,IF(AM$174=99,AL185,IF(AM$174=0,INDEX($F58:$N58,0,AM$172),(INDEX($F58:$N58,0,AM$174+1)-INDEX($F58:$N58,0,AM$174))/(INDEX($F$4:$N$4,0,AM$174+1)-INDEX($F$4:$N$4,0,AM$174))+AL185)))</f>
        <v>1.9744893094718665</v>
      </c>
      <c r="AN185" s="3" cm="1">
        <f t="array" ref="AN185">IF(AN$174=-1,AO185,IF(AN$174=99,AM185,IF(AN$174=0,INDEX($F58:$N58,0,AN$172),(INDEX($F58:$N58,0,AN$174+1)-INDEX($F58:$N58,0,AN$174))/(INDEX($F$4:$N$4,0,AN$174+1)-INDEX($F$4:$N$4,0,AN$174))+AM185)))</f>
        <v>2.034086540723401</v>
      </c>
      <c r="AO185" s="3" cm="1">
        <f t="array" ref="AO185">IF(AO$174=-1,AP185,IF(AO$174=99,AN185,IF(AO$174=0,INDEX($F58:$N58,0,AO$172),(INDEX($F58:$N58,0,AO$174+1)-INDEX($F58:$N58,0,AO$174))/(INDEX($F$4:$N$4,0,AO$174+1)-INDEX($F$4:$N$4,0,AO$174))+AN185)))</f>
        <v>2.5704616219872105</v>
      </c>
      <c r="AP185" s="3" cm="1">
        <f t="array" ref="AP185">IF(AP$174=-1,AQ185,IF(AP$174=99,AO185,IF(AP$174=0,INDEX($F58:$N58,0,AP$172),(INDEX($F58:$N58,0,AP$174+1)-INDEX($F58:$N58,0,AP$174))/(INDEX($F$4:$N$4,0,AP$174+1)-INDEX($F$4:$N$4,0,AP$174))+AO185)))</f>
        <v>2.5704616219872105</v>
      </c>
      <c r="AQ185" s="3" cm="1">
        <f t="array" ref="AQ185">IF(AQ$174=-1,AR185,IF(AQ$174=99,AP185,IF(AQ$174=0,INDEX($F58:$N58,0,AQ$172),(INDEX($F58:$N58,0,AQ$174+1)-INDEX($F58:$N58,0,AQ$174))/(INDEX($F$4:$N$4,0,AQ$174+1)-INDEX($F$4:$N$4,0,AQ$174))+AP185)))</f>
        <v>2.5704616219872105</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23.477628435135038</v>
      </c>
      <c r="U186" s="3">
        <f t="shared" si="254"/>
        <v>24.032615170043943</v>
      </c>
      <c r="V186" s="3">
        <f t="shared" si="254"/>
        <v>24.587601904952848</v>
      </c>
      <c r="W186" s="3">
        <f t="shared" si="254"/>
        <v>25.142588639861753</v>
      </c>
      <c r="X186" s="3">
        <f t="shared" si="254"/>
        <v>25.697575374770658</v>
      </c>
      <c r="Y186" s="3">
        <f t="shared" si="254"/>
        <v>26.252562109679562</v>
      </c>
      <c r="Z186" s="3">
        <f t="shared" si="254"/>
        <v>26.807548844588467</v>
      </c>
      <c r="AA186" s="3">
        <f t="shared" si="254"/>
        <v>27.362535579497372</v>
      </c>
      <c r="AB186" s="3">
        <f t="shared" si="254"/>
        <v>27.917522314406277</v>
      </c>
      <c r="AC186" s="3">
        <f t="shared" si="254"/>
        <v>28.472509049315168</v>
      </c>
      <c r="AD186" s="3">
        <f t="shared" si="254"/>
        <v>29.379345688161703</v>
      </c>
      <c r="AE186" s="3">
        <f t="shared" si="254"/>
        <v>30.286182327008238</v>
      </c>
      <c r="AF186" s="3">
        <f t="shared" si="254"/>
        <v>31.193018965854773</v>
      </c>
      <c r="AG186" s="3">
        <f t="shared" si="254"/>
        <v>32.099855604701304</v>
      </c>
      <c r="AH186" s="3">
        <f t="shared" si="254"/>
        <v>33.006692243547839</v>
      </c>
      <c r="AI186" s="3">
        <f t="shared" si="254"/>
        <v>33.913528882394374</v>
      </c>
      <c r="AJ186" s="3">
        <f t="shared" si="254"/>
        <v>34.820365521240909</v>
      </c>
      <c r="AK186" s="3">
        <f t="shared" si="254"/>
        <v>35.727202160087444</v>
      </c>
      <c r="AL186" s="3">
        <f t="shared" si="254"/>
        <v>36.634038798933979</v>
      </c>
      <c r="AM186" s="3">
        <f t="shared" si="254"/>
        <v>37.540875437780514</v>
      </c>
      <c r="AN186" s="3">
        <f t="shared" si="254"/>
        <v>43.206472673778961</v>
      </c>
      <c r="AO186" s="3">
        <f t="shared" si="254"/>
        <v>48.872069909777387</v>
      </c>
      <c r="AP186" s="3">
        <f t="shared" si="254"/>
        <v>48.872069909777387</v>
      </c>
      <c r="AQ186" s="3">
        <f t="shared" si="254"/>
        <v>48.872069909777387</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26.785839714631333</v>
      </c>
      <c r="U187" s="3">
        <f t="shared" si="255"/>
        <v>27.419029125822856</v>
      </c>
      <c r="V187" s="3">
        <f t="shared" si="255"/>
        <v>28.05221853701438</v>
      </c>
      <c r="W187" s="3">
        <f t="shared" si="255"/>
        <v>28.685407948205903</v>
      </c>
      <c r="X187" s="3">
        <f t="shared" si="255"/>
        <v>29.318597359397426</v>
      </c>
      <c r="Y187" s="3">
        <f t="shared" si="255"/>
        <v>29.951786770588949</v>
      </c>
      <c r="Z187" s="3">
        <f t="shared" si="255"/>
        <v>30.584976181780473</v>
      </c>
      <c r="AA187" s="3">
        <f t="shared" si="255"/>
        <v>31.218165592971996</v>
      </c>
      <c r="AB187" s="3">
        <f t="shared" si="255"/>
        <v>31.851355004163519</v>
      </c>
      <c r="AC187" s="3">
        <f t="shared" si="255"/>
        <v>32.484544415355032</v>
      </c>
      <c r="AD187" s="3">
        <f t="shared" si="255"/>
        <v>33.519162580584485</v>
      </c>
      <c r="AE187" s="3">
        <f t="shared" si="255"/>
        <v>34.553780745813938</v>
      </c>
      <c r="AF187" s="3">
        <f t="shared" si="255"/>
        <v>35.588398911043392</v>
      </c>
      <c r="AG187" s="3">
        <f t="shared" si="255"/>
        <v>36.623017076272845</v>
      </c>
      <c r="AH187" s="3">
        <f t="shared" si="255"/>
        <v>37.657635241502298</v>
      </c>
      <c r="AI187" s="3">
        <f t="shared" si="255"/>
        <v>38.692253406731751</v>
      </c>
      <c r="AJ187" s="3">
        <f t="shared" si="255"/>
        <v>39.726871571961205</v>
      </c>
      <c r="AK187" s="3">
        <f t="shared" si="255"/>
        <v>40.761489737190658</v>
      </c>
      <c r="AL187" s="3">
        <f t="shared" si="255"/>
        <v>41.796107902420111</v>
      </c>
      <c r="AM187" s="3">
        <f t="shared" si="255"/>
        <v>42.830726067649579</v>
      </c>
      <c r="AN187" s="3">
        <f t="shared" si="255"/>
        <v>49.294657459629619</v>
      </c>
      <c r="AO187" s="3">
        <f t="shared" si="255"/>
        <v>55.758588851609652</v>
      </c>
      <c r="AP187" s="3">
        <f t="shared" si="255"/>
        <v>55.758588851609652</v>
      </c>
      <c r="AQ187" s="3">
        <f t="shared" si="255"/>
        <v>55.758588851609652</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85.025939074287507</v>
      </c>
      <c r="U188" s="3">
        <f t="shared" si="256"/>
        <v>86.10705284952796</v>
      </c>
      <c r="V188" s="3">
        <f t="shared" si="256"/>
        <v>87.188166624768414</v>
      </c>
      <c r="W188" s="3">
        <f t="shared" si="256"/>
        <v>88.269280400008867</v>
      </c>
      <c r="X188" s="3">
        <f t="shared" si="256"/>
        <v>89.35039417524932</v>
      </c>
      <c r="Y188" s="3">
        <f t="shared" si="256"/>
        <v>90.431507950489774</v>
      </c>
      <c r="Z188" s="3">
        <f t="shared" si="256"/>
        <v>91.512621725730227</v>
      </c>
      <c r="AA188" s="3">
        <f t="shared" si="256"/>
        <v>92.593735500970681</v>
      </c>
      <c r="AB188" s="3">
        <f t="shared" si="256"/>
        <v>93.674849276211134</v>
      </c>
      <c r="AC188" s="3">
        <f t="shared" si="256"/>
        <v>94.755963051451616</v>
      </c>
      <c r="AD188" s="3">
        <f t="shared" si="256"/>
        <v>96.472610607393065</v>
      </c>
      <c r="AE188" s="3">
        <f t="shared" si="256"/>
        <v>98.189258163334515</v>
      </c>
      <c r="AF188" s="3">
        <f t="shared" si="256"/>
        <v>99.905905719275964</v>
      </c>
      <c r="AG188" s="3">
        <f t="shared" si="256"/>
        <v>101.62255327521741</v>
      </c>
      <c r="AH188" s="3">
        <f t="shared" si="256"/>
        <v>103.33920083115886</v>
      </c>
      <c r="AI188" s="3">
        <f t="shared" si="256"/>
        <v>105.05584838710031</v>
      </c>
      <c r="AJ188" s="3">
        <f t="shared" si="256"/>
        <v>106.77249594304176</v>
      </c>
      <c r="AK188" s="3">
        <f t="shared" si="256"/>
        <v>108.48914349898321</v>
      </c>
      <c r="AL188" s="3">
        <f t="shared" si="256"/>
        <v>110.20579105492466</v>
      </c>
      <c r="AM188" s="3">
        <f t="shared" si="256"/>
        <v>111.92243861086607</v>
      </c>
      <c r="AN188" s="3">
        <f t="shared" si="256"/>
        <v>119.38910818872441</v>
      </c>
      <c r="AO188" s="3">
        <f t="shared" si="256"/>
        <v>126.8557777665827</v>
      </c>
      <c r="AP188" s="3">
        <f t="shared" si="256"/>
        <v>126.8557777665827</v>
      </c>
      <c r="AQ188" s="3">
        <f t="shared" si="256"/>
        <v>126.8557777665827</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09375" defaultRowHeight="14.4"/>
  <cols>
    <col min="1" max="1" width="9" customWidth="1"/>
    <col min="2" max="2" width="11.109375" customWidth="1"/>
    <col min="3" max="3" width="42.88671875" customWidth="1"/>
    <col min="4" max="4" width="15.88671875" customWidth="1"/>
    <col min="5" max="5" width="10.109375" customWidth="1"/>
    <col min="6" max="7" width="7.44140625" customWidth="1"/>
    <col min="8" max="8" width="8.44140625" bestFit="1" customWidth="1"/>
    <col min="9" max="9" width="8.88671875" bestFit="1" customWidth="1"/>
    <col min="10" max="11" width="11.109375" bestFit="1" customWidth="1"/>
    <col min="12" max="12" width="9.109375" style="34" bestFit="1" customWidth="1"/>
    <col min="13" max="13" width="7.88671875" customWidth="1"/>
    <col min="14" max="14" width="7.6640625" customWidth="1"/>
    <col min="15" max="15" width="8.44140625" bestFit="1" customWidth="1"/>
    <col min="16" max="17" width="8.44140625" customWidth="1"/>
    <col min="18" max="18" width="7.44140625" customWidth="1"/>
    <col min="19" max="19" width="7.88671875" customWidth="1"/>
    <col min="20" max="20" width="9.44140625" customWidth="1"/>
    <col min="21" max="21" width="8.109375" customWidth="1"/>
    <col min="22" max="22" width="9.88671875" customWidth="1"/>
    <col min="23" max="23" width="9.44140625" customWidth="1"/>
    <col min="24" max="24" width="9.6640625" customWidth="1"/>
    <col min="25" max="42" width="7.6640625" customWidth="1"/>
    <col min="54" max="54" width="19.109375" customWidth="1"/>
    <col min="55" max="55" width="18.88671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31.298365136223083</v>
      </c>
      <c r="K13" s="3" cm="1">
        <f t="array" ref="K13">INDEX(Drivers!$C$34:$AG$36,1,K$11)</f>
        <v>28.743545076879471</v>
      </c>
      <c r="L13" s="3" cm="1">
        <f t="array" ref="L13">INDEX(Drivers!$C$34:$AG$36,1,L$11)</f>
        <v>22.6752174709409</v>
      </c>
      <c r="M13" s="3" cm="1">
        <f t="array" ref="M13">INDEX(Drivers!$C$34:$AG$36,1,M$11)</f>
        <v>17.238838523063443</v>
      </c>
      <c r="N13" s="34"/>
      <c r="O13" s="3">
        <f>F13</f>
        <v>25.676476665132281</v>
      </c>
      <c r="P13" s="3">
        <f t="shared" si="1"/>
        <v>25.755361891142741</v>
      </c>
      <c r="Q13" s="3">
        <f t="shared" si="1"/>
        <v>25.946710085536886</v>
      </c>
      <c r="R13" s="3">
        <f t="shared" si="1"/>
        <v>26.998265626975765</v>
      </c>
      <c r="S13" s="3">
        <f t="shared" si="1"/>
        <v>31.298365136223083</v>
      </c>
      <c r="T13" s="3">
        <f t="shared" ref="T13:V15" si="3">K13</f>
        <v>28.743545076879471</v>
      </c>
      <c r="U13" s="3">
        <f t="shared" si="3"/>
        <v>22.6752174709409</v>
      </c>
      <c r="V13" s="3">
        <f t="shared" si="3"/>
        <v>17.238838523063443</v>
      </c>
      <c r="X13" s="3">
        <f>F13</f>
        <v>25.676476665132281</v>
      </c>
      <c r="Y13" s="3">
        <f t="shared" ref="Y13:AE15" si="4">G13</f>
        <v>25.755361891142741</v>
      </c>
      <c r="Z13" s="3">
        <f t="shared" si="4"/>
        <v>25.946710085536886</v>
      </c>
      <c r="AA13" s="3">
        <f t="shared" si="4"/>
        <v>26.998265626975765</v>
      </c>
      <c r="AB13" s="3">
        <f t="shared" si="4"/>
        <v>31.298365136223083</v>
      </c>
      <c r="AC13" s="4">
        <f>T13</f>
        <v>28.743545076879471</v>
      </c>
      <c r="AD13" s="3">
        <f t="shared" si="4"/>
        <v>22.6752174709409</v>
      </c>
      <c r="AE13" s="3">
        <f t="shared" si="4"/>
        <v>17.238838523063443</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16.694899223140329</v>
      </c>
      <c r="K14" s="3" cm="1">
        <f t="array" ref="K14">INDEX(Drivers!$C$34:$AG$36,2,K$11)</f>
        <v>20.869644304267737</v>
      </c>
      <c r="L14" s="3" cm="1">
        <f t="array" ref="L14">INDEX(Drivers!$C$34:$AG$36,2,L$11)</f>
        <v>24.6102193979494</v>
      </c>
      <c r="M14" s="3" cm="1">
        <f t="array" ref="M14">INDEX(Drivers!$C$34:$AG$36,2,M$11)</f>
        <v>27.531406398211683</v>
      </c>
      <c r="N14" s="34"/>
      <c r="O14" s="3">
        <f t="shared" ref="O14:O15" si="5">F14</f>
        <v>16.65350655721161</v>
      </c>
      <c r="P14" s="3">
        <f t="shared" si="1"/>
        <v>17.422744808714206</v>
      </c>
      <c r="Q14" s="3">
        <f t="shared" si="1"/>
        <v>18.376375848815535</v>
      </c>
      <c r="R14" s="3">
        <f t="shared" si="1"/>
        <v>19.311259441517389</v>
      </c>
      <c r="S14" s="3">
        <f t="shared" si="1"/>
        <v>16.694899223140329</v>
      </c>
      <c r="T14" s="3">
        <f t="shared" si="3"/>
        <v>20.869644304267737</v>
      </c>
      <c r="U14" s="3">
        <f t="shared" si="3"/>
        <v>24.6102193979494</v>
      </c>
      <c r="V14" s="3">
        <f t="shared" si="3"/>
        <v>27.531406398211683</v>
      </c>
      <c r="X14" s="3">
        <f t="shared" ref="X14:X15" si="6">F14</f>
        <v>16.65350655721161</v>
      </c>
      <c r="Y14" s="3">
        <f t="shared" si="4"/>
        <v>17.422744808714206</v>
      </c>
      <c r="Z14" s="3">
        <f t="shared" si="4"/>
        <v>18.376375848815535</v>
      </c>
      <c r="AA14" s="3">
        <f t="shared" si="4"/>
        <v>19.311259441517389</v>
      </c>
      <c r="AB14" s="3">
        <f t="shared" si="4"/>
        <v>16.694899223140329</v>
      </c>
      <c r="AC14" s="4">
        <f>T14</f>
        <v>20.869644304267737</v>
      </c>
      <c r="AD14" s="3">
        <f t="shared" si="4"/>
        <v>24.6102193979494</v>
      </c>
      <c r="AE14" s="3">
        <f t="shared" si="4"/>
        <v>27.531406398211683</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11.998316089840852</v>
      </c>
      <c r="K15" s="3" cm="1">
        <f t="array" ref="K15">INDEX(Drivers!$C$34:$AG$36,3,K$11)</f>
        <v>16.342900618852795</v>
      </c>
      <c r="L15" s="3" cm="1">
        <f t="array" ref="L15">INDEX(Drivers!$C$34:$AG$36,3,L$11)</f>
        <v>24.089869131109698</v>
      </c>
      <c r="M15" s="3" cm="1">
        <f t="array" ref="M15">INDEX(Drivers!$C$34:$AG$36,3,M$11)</f>
        <v>30.747664078724871</v>
      </c>
      <c r="N15" s="34"/>
      <c r="O15" s="3">
        <f t="shared" si="5"/>
        <v>12.420508234977223</v>
      </c>
      <c r="P15" s="3">
        <f t="shared" si="1"/>
        <v>13.343841341791148</v>
      </c>
      <c r="Q15" s="3">
        <f t="shared" si="1"/>
        <v>14.041748987467024</v>
      </c>
      <c r="R15" s="3">
        <f t="shared" si="1"/>
        <v>11.858701524628284</v>
      </c>
      <c r="S15" s="3">
        <f t="shared" si="1"/>
        <v>11.998316089840852</v>
      </c>
      <c r="T15" s="3">
        <f t="shared" si="3"/>
        <v>16.342900618852795</v>
      </c>
      <c r="U15" s="3">
        <f t="shared" si="3"/>
        <v>24.089869131109698</v>
      </c>
      <c r="V15" s="3">
        <f t="shared" si="3"/>
        <v>30.747664078724871</v>
      </c>
      <c r="X15" s="3">
        <f t="shared" si="6"/>
        <v>12.420508234977223</v>
      </c>
      <c r="Y15" s="3">
        <f t="shared" si="4"/>
        <v>13.343841341791148</v>
      </c>
      <c r="Z15" s="3">
        <f t="shared" si="4"/>
        <v>14.041748987467024</v>
      </c>
      <c r="AA15" s="3">
        <f t="shared" si="4"/>
        <v>11.858701524628284</v>
      </c>
      <c r="AB15" s="3">
        <f t="shared" si="4"/>
        <v>11.998316089840852</v>
      </c>
      <c r="AC15" s="4">
        <f>T15</f>
        <v>16.342900618852795</v>
      </c>
      <c r="AD15" s="3">
        <f t="shared" si="4"/>
        <v>24.089869131109698</v>
      </c>
      <c r="AE15" s="3">
        <f t="shared" si="4"/>
        <v>30.747664078724871</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59.991580449204264</v>
      </c>
      <c r="K16" s="1">
        <f t="shared" si="7"/>
        <v>65.956090000000003</v>
      </c>
      <c r="L16" s="1">
        <f>SUM(L13:L15)</f>
        <v>71.375305999999995</v>
      </c>
      <c r="M16" s="1">
        <f>SUM(M13:M15)</f>
        <v>75.517908999999989</v>
      </c>
      <c r="N16" s="34"/>
      <c r="O16" s="1">
        <f>SUM(O13:O15)</f>
        <v>54.750491457321118</v>
      </c>
      <c r="P16" s="1">
        <f t="shared" ref="P16:V16" si="8">SUM(P13:P15)</f>
        <v>56.521948041648095</v>
      </c>
      <c r="Q16" s="1">
        <f t="shared" si="8"/>
        <v>58.364834921819444</v>
      </c>
      <c r="R16" s="1">
        <f t="shared" si="8"/>
        <v>58.168226593121446</v>
      </c>
      <c r="S16" s="1">
        <f t="shared" si="8"/>
        <v>59.991580449204264</v>
      </c>
      <c r="T16" s="1">
        <f t="shared" si="8"/>
        <v>65.956090000000003</v>
      </c>
      <c r="U16" s="1">
        <f t="shared" si="8"/>
        <v>71.375305999999995</v>
      </c>
      <c r="V16" s="1">
        <f t="shared" si="8"/>
        <v>75.517908999999989</v>
      </c>
      <c r="X16" s="39">
        <f>SUM(X13:X15)</f>
        <v>54.750491457321118</v>
      </c>
      <c r="Y16" s="39">
        <f t="shared" ref="Y16:AE16" si="9">SUM(Y13:Y15)</f>
        <v>56.521948041648095</v>
      </c>
      <c r="Z16" s="39">
        <f t="shared" si="9"/>
        <v>58.364834921819444</v>
      </c>
      <c r="AA16" s="39">
        <f t="shared" si="9"/>
        <v>58.168226593121446</v>
      </c>
      <c r="AB16" s="39">
        <f t="shared" si="9"/>
        <v>59.991580449204264</v>
      </c>
      <c r="AC16" s="4">
        <f>T16</f>
        <v>65.956090000000003</v>
      </c>
      <c r="AD16" s="39">
        <f t="shared" si="9"/>
        <v>71.375305999999995</v>
      </c>
      <c r="AE16" s="39">
        <f t="shared" si="9"/>
        <v>75.517908999999989</v>
      </c>
      <c r="BE16" s="24"/>
    </row>
    <row r="17" spans="1:57">
      <c r="A17" t="s">
        <v>16</v>
      </c>
      <c r="B17" s="19"/>
      <c r="L17"/>
      <c r="N17" s="34"/>
      <c r="BE17" s="24"/>
    </row>
    <row r="18" spans="1:57" ht="1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1.19728810829364</v>
      </c>
      <c r="K21" s="6">
        <f>RES!G45</f>
        <v>1.3953652492715556</v>
      </c>
      <c r="L21" s="6">
        <f>RES!H45</f>
        <v>2.0335573804052478</v>
      </c>
      <c r="M21" s="6">
        <f>RES!I45</f>
        <v>2.9500696260475037</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0.3115481809829112</v>
      </c>
      <c r="K28" s="170">
        <f t="shared" si="38"/>
        <v>0.36674243209604057</v>
      </c>
      <c r="L28" s="170">
        <f t="shared" si="38"/>
        <v>0.44834195783623798</v>
      </c>
      <c r="M28" s="170">
        <f t="shared" si="38"/>
        <v>0.51052727434185785</v>
      </c>
      <c r="N28" s="34"/>
      <c r="X28" t="s">
        <v>200</v>
      </c>
      <c r="AA28" s="170"/>
      <c r="AC28" s="170"/>
      <c r="AD28" s="27"/>
    </row>
    <row r="29" spans="1:57" ht="1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0.43315978843001479</v>
      </c>
      <c r="K32" s="52">
        <f t="shared" si="42"/>
        <v>0.45107507796736263</v>
      </c>
      <c r="L32" s="52">
        <f t="shared" si="42"/>
        <v>0.50265163927623324</v>
      </c>
      <c r="M32" s="52">
        <f t="shared" si="42"/>
        <v>0.55928716713591631</v>
      </c>
      <c r="N32" s="36"/>
      <c r="O32" s="52">
        <f t="shared" si="46"/>
        <v>0.41283463855351005</v>
      </c>
      <c r="P32" s="52">
        <f t="shared" si="47"/>
        <v>0.41283463855351005</v>
      </c>
      <c r="Q32" s="52">
        <f t="shared" si="47"/>
        <v>0.41283463855351005</v>
      </c>
      <c r="R32" s="52">
        <f>Q32*(1+R21*(I21/F21-1))</f>
        <v>0.41275320354775508</v>
      </c>
      <c r="S32" s="52">
        <f>R32*(1+S21*(J21/G21-1))</f>
        <v>0.43315978843001479</v>
      </c>
      <c r="T32" s="38">
        <f>S32*(1+T21*(K21/J21-1))</f>
        <v>0.45107507796736263</v>
      </c>
      <c r="U32" s="38">
        <f t="shared" ref="U32:V32" si="55">T32*(1+U21*(L21/K21-1))</f>
        <v>0.50265163927623324</v>
      </c>
      <c r="V32" s="38">
        <f t="shared" si="55"/>
        <v>0.55928716713591631</v>
      </c>
      <c r="W32" s="202"/>
      <c r="X32" s="53">
        <f t="shared" si="49"/>
        <v>0.41283463855351005</v>
      </c>
      <c r="Y32" s="53">
        <f t="shared" si="50"/>
        <v>0.41283463855351005</v>
      </c>
      <c r="Z32" s="53">
        <f t="shared" si="51"/>
        <v>0.41283463855351005</v>
      </c>
      <c r="AA32" s="53">
        <f t="shared" si="52"/>
        <v>0.41275320354775508</v>
      </c>
      <c r="AB32" s="53">
        <f t="shared" si="53"/>
        <v>0.43315978843001479</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0.30419644660413447</v>
      </c>
      <c r="K33" s="309">
        <f t="shared" si="56"/>
        <v>0.31979440753237603</v>
      </c>
      <c r="L33" s="309">
        <f t="shared" si="56"/>
        <v>0.35703495490623466</v>
      </c>
      <c r="M33" s="309">
        <f t="shared" si="56"/>
        <v>0.39893871563723438</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12.850511408431018</v>
      </c>
      <c r="K45" s="3">
        <f t="shared" si="95"/>
        <v>12.907954845755793</v>
      </c>
      <c r="L45" s="3">
        <f t="shared" si="95"/>
        <v>13.008269375054795</v>
      </c>
      <c r="M45" s="3">
        <f>SUMPRODUCT(M41:M44,M54:M57)/SUM(M54:M57)</f>
        <v>13.070090729414058</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254.46820412612135</v>
      </c>
      <c r="K47" s="62">
        <f t="shared" si="96"/>
        <v>323.6341212850553</v>
      </c>
      <c r="L47" s="62">
        <f t="shared" si="96"/>
        <v>456.71044179529605</v>
      </c>
      <c r="M47" s="62">
        <f t="shared" si="96"/>
        <v>634.41050927355229</v>
      </c>
      <c r="N47" s="36"/>
      <c r="O47" s="3">
        <f>FTRA!G7</f>
        <v>250.49509082227485</v>
      </c>
      <c r="P47" s="3">
        <f>FTRA!H7</f>
        <v>256.25966914032193</v>
      </c>
      <c r="Q47" s="3">
        <f>FTRA!I7</f>
        <v>260.25</v>
      </c>
      <c r="R47" s="3">
        <f>FTRA!J7</f>
        <v>248.16</v>
      </c>
      <c r="S47" s="3">
        <f>FTRA!K7</f>
        <v>254.46820412612135</v>
      </c>
      <c r="T47" s="246">
        <f>FTRA!L7</f>
        <v>323.6341212850553</v>
      </c>
      <c r="U47" s="246">
        <f>FTRA!M7</f>
        <v>456.71044179529605</v>
      </c>
      <c r="V47" s="246">
        <f>FTRA!N7</f>
        <v>634.41050927355229</v>
      </c>
      <c r="W47" s="202"/>
      <c r="X47" s="3">
        <f>FTRA!G7</f>
        <v>250.49509082227485</v>
      </c>
      <c r="Y47" s="3">
        <f>FTRA!H7</f>
        <v>256.25966914032193</v>
      </c>
      <c r="Z47" s="3">
        <f>FTRA!I7</f>
        <v>260.25</v>
      </c>
      <c r="AA47" s="3">
        <f>FTRA!J7</f>
        <v>248.16</v>
      </c>
      <c r="AB47" s="3">
        <f>FTRA!K7</f>
        <v>254.46820412612135</v>
      </c>
      <c r="AC47" s="3">
        <f>FTRA!L7</f>
        <v>323.6341212850553</v>
      </c>
      <c r="AD47" s="3">
        <f>FTRA!M7</f>
        <v>456.71044179529605</v>
      </c>
      <c r="AE47" s="3">
        <f>FTRA!N7</f>
        <v>634.41050927355229</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0.52747307628620477</v>
      </c>
      <c r="K49" s="62">
        <f t="shared" si="96"/>
        <v>0.59915817978129149</v>
      </c>
      <c r="L49" s="62">
        <f t="shared" si="96"/>
        <v>0.72234322227975922</v>
      </c>
      <c r="M49" s="62">
        <f t="shared" si="96"/>
        <v>0.86287037865152794</v>
      </c>
      <c r="N49" s="36"/>
      <c r="O49" s="18">
        <f>E49*(1+(O48*(O47/E47-1)))</f>
        <v>0.52310039361040328</v>
      </c>
      <c r="P49" s="18">
        <f t="shared" ref="P49:V49" si="100">F49*(1+(P48*(P47/F47-1)))</f>
        <v>0.52911938020465121</v>
      </c>
      <c r="Q49" s="18">
        <f t="shared" si="100"/>
        <v>0.53323895430378154</v>
      </c>
      <c r="R49" s="62">
        <f t="shared" si="100"/>
        <v>0.52085305813176863</v>
      </c>
      <c r="S49" s="62">
        <f t="shared" si="100"/>
        <v>0.52747307628620477</v>
      </c>
      <c r="T49" s="38">
        <f t="shared" si="100"/>
        <v>0.59915817978129149</v>
      </c>
      <c r="U49" s="38">
        <f t="shared" si="100"/>
        <v>0.72234322227975922</v>
      </c>
      <c r="V49" s="38">
        <f t="shared" si="100"/>
        <v>0.86287037865152794</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0.52747307628620477</v>
      </c>
      <c r="AC49" s="38">
        <f>AA49*(1+(AC48*(AC47/AA47-1)))</f>
        <v>0.60005785923011057</v>
      </c>
      <c r="AD49" s="38">
        <f>AC49*(1+(AD48*(AD47/AC47-1)))</f>
        <v>0.69875387024714486</v>
      </c>
      <c r="AE49" s="38">
        <f>AD49*(1+(AE48*(AE47/AD47-1)))</f>
        <v>0.78031667144269834</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7.120886529863764</v>
      </c>
      <c r="K50" s="62">
        <f t="shared" si="96"/>
        <v>8.0886354270474357</v>
      </c>
      <c r="L50" s="62">
        <f t="shared" si="96"/>
        <v>9.7516335007767498</v>
      </c>
      <c r="M50" s="62">
        <f t="shared" si="96"/>
        <v>11.648750111795627</v>
      </c>
      <c r="N50" s="36"/>
      <c r="O50" s="3">
        <f>O49*O44</f>
        <v>7.0618553137404447</v>
      </c>
      <c r="P50" s="3">
        <f t="shared" ref="P50:V50" si="107">P49*P44</f>
        <v>7.1431116327627917</v>
      </c>
      <c r="Q50" s="3">
        <f t="shared" si="107"/>
        <v>7.1987258831010505</v>
      </c>
      <c r="R50" s="62">
        <f t="shared" si="107"/>
        <v>7.0315162847788768</v>
      </c>
      <c r="S50" s="62">
        <f t="shared" si="107"/>
        <v>7.120886529863764</v>
      </c>
      <c r="T50" s="38">
        <f t="shared" si="107"/>
        <v>8.0886354270474357</v>
      </c>
      <c r="U50" s="38">
        <f t="shared" si="107"/>
        <v>9.7516335007767498</v>
      </c>
      <c r="V50" s="38">
        <f t="shared" si="107"/>
        <v>11.648750111795627</v>
      </c>
      <c r="W50" s="202"/>
      <c r="X50" s="62">
        <f t="shared" si="101"/>
        <v>7.0618553137404447</v>
      </c>
      <c r="Y50" s="62">
        <f t="shared" si="102"/>
        <v>7.1431116327627917</v>
      </c>
      <c r="Z50" s="62">
        <f t="shared" si="103"/>
        <v>7.1987258831010505</v>
      </c>
      <c r="AA50" s="62">
        <f t="shared" si="104"/>
        <v>7.0315162847788768</v>
      </c>
      <c r="AB50" s="62">
        <f t="shared" si="105"/>
        <v>7.120886529863764</v>
      </c>
      <c r="AC50" s="38">
        <f>AC49*AC44</f>
        <v>7.6957420446261677</v>
      </c>
      <c r="AD50" s="38">
        <f>AD49*AD44</f>
        <v>8.5134424666236495</v>
      </c>
      <c r="AE50" s="38">
        <f>AE49*AE44</f>
        <v>9.0318240834054748</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9.9692411418092686</v>
      </c>
      <c r="K51" s="62">
        <f t="shared" si="96"/>
        <v>11.32408959786641</v>
      </c>
      <c r="L51" s="62">
        <f t="shared" si="96"/>
        <v>13.652286901087448</v>
      </c>
      <c r="M51" s="62">
        <f t="shared" si="96"/>
        <v>16.308250156513875</v>
      </c>
      <c r="N51" s="36"/>
      <c r="O51" s="3">
        <f>O50*O38</f>
        <v>9.8865974392366223</v>
      </c>
      <c r="P51" s="3">
        <f t="shared" ref="P51:V51" si="109">P50*P38</f>
        <v>10.000356285867907</v>
      </c>
      <c r="Q51" s="3">
        <f t="shared" si="109"/>
        <v>10.07821623634147</v>
      </c>
      <c r="R51" s="62">
        <f>R50*R38</f>
        <v>9.8441227986904263</v>
      </c>
      <c r="S51" s="62">
        <f t="shared" si="109"/>
        <v>9.9692411418092686</v>
      </c>
      <c r="T51" s="38">
        <f t="shared" si="109"/>
        <v>11.32408959786641</v>
      </c>
      <c r="U51" s="38">
        <f t="shared" si="109"/>
        <v>13.652286901087448</v>
      </c>
      <c r="V51" s="38">
        <f t="shared" si="109"/>
        <v>16.308250156513875</v>
      </c>
      <c r="W51" s="202"/>
      <c r="X51" s="62">
        <f t="shared" si="101"/>
        <v>9.8865974392366223</v>
      </c>
      <c r="Y51" s="62">
        <f t="shared" si="102"/>
        <v>10.000356285867907</v>
      </c>
      <c r="Z51" s="62">
        <f t="shared" si="103"/>
        <v>10.07821623634147</v>
      </c>
      <c r="AA51" s="62">
        <f t="shared" si="104"/>
        <v>9.8441227986904263</v>
      </c>
      <c r="AB51" s="62">
        <f t="shared" si="105"/>
        <v>9.9692411418092686</v>
      </c>
      <c r="AC51" s="38">
        <f>AC50*AC38</f>
        <v>10.774038862476635</v>
      </c>
      <c r="AD51" s="38">
        <f>AD50*AD38</f>
        <v>11.918819453273109</v>
      </c>
      <c r="AE51" s="38">
        <f>AE50*AE38</f>
        <v>12.644553716767664</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0.15649182568111542</v>
      </c>
      <c r="K54" s="52">
        <f t="shared" ref="K54:K59" si="118">IF($D$4,AC54,T54)</f>
        <v>0.14371772538439737</v>
      </c>
      <c r="L54" s="52">
        <f t="shared" ref="L54:L59" si="119">IF($D$4,AD54,U54)</f>
        <v>0.1133760873547045</v>
      </c>
      <c r="M54" s="52">
        <f t="shared" ref="M54:M58" si="120">IF($D$4,AE54,V54)</f>
        <v>8.6194192615317217E-2</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0.15649182568111542</v>
      </c>
      <c r="T54" s="38">
        <f t="shared" si="122"/>
        <v>0.14371772538439737</v>
      </c>
      <c r="U54" s="38">
        <f t="shared" si="122"/>
        <v>0.1133760873547045</v>
      </c>
      <c r="V54" s="38">
        <f t="shared" si="122"/>
        <v>8.6194192615317217E-2</v>
      </c>
      <c r="W54" s="202"/>
      <c r="X54" s="3">
        <f t="shared" ref="X54:AB56" si="123">X30*X25*X13</f>
        <v>0.1283823833256614</v>
      </c>
      <c r="Y54" s="3">
        <f t="shared" si="123"/>
        <v>0.12877680945571371</v>
      </c>
      <c r="Z54" s="3">
        <f t="shared" si="123"/>
        <v>0.12973355042768442</v>
      </c>
      <c r="AA54" s="3">
        <f t="shared" si="123"/>
        <v>0.13499132813487882</v>
      </c>
      <c r="AB54" s="3">
        <f t="shared" si="123"/>
        <v>0.15649182568111542</v>
      </c>
      <c r="AC54" s="38">
        <f t="shared" ref="AC54" si="124">AC30*AC25*AC13</f>
        <v>0.34132959778794369</v>
      </c>
      <c r="AD54" s="38">
        <f t="shared" ref="AD54:AE56" si="125">AD30*AD25*AD13</f>
        <v>0.20464383767524164</v>
      </c>
      <c r="AE54" s="38">
        <f t="shared" si="125"/>
        <v>0.14780149178711519</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2.7705465155561528</v>
      </c>
      <c r="K55" s="52">
        <f t="shared" si="118"/>
        <v>3.4633524608487707</v>
      </c>
      <c r="L55" s="52">
        <f t="shared" si="119"/>
        <v>4.0841071688263657</v>
      </c>
      <c r="M55" s="52">
        <f t="shared" si="120"/>
        <v>4.5688830489734427</v>
      </c>
      <c r="N55" s="36"/>
      <c r="O55" s="3">
        <f t="shared" si="121"/>
        <v>2.7636773332492934</v>
      </c>
      <c r="P55" s="3">
        <f t="shared" si="121"/>
        <v>2.8913337107360779</v>
      </c>
      <c r="Q55" s="3">
        <f t="shared" si="121"/>
        <v>3.0495903806306055</v>
      </c>
      <c r="R55" s="3">
        <f>R31*R26*R14</f>
        <v>3.2047358801985588</v>
      </c>
      <c r="S55" s="3">
        <f t="shared" ref="S55:V55" si="126">S31*S26*S14</f>
        <v>2.7705465155561528</v>
      </c>
      <c r="T55" s="38">
        <f t="shared" si="126"/>
        <v>3.4633524608487707</v>
      </c>
      <c r="U55" s="38">
        <f t="shared" si="126"/>
        <v>4.0841071688263657</v>
      </c>
      <c r="V55" s="38">
        <f t="shared" si="126"/>
        <v>4.5688830489734427</v>
      </c>
      <c r="W55" s="202"/>
      <c r="X55" s="3">
        <f t="shared" si="123"/>
        <v>2.7636773332492934</v>
      </c>
      <c r="Y55" s="3">
        <f t="shared" si="123"/>
        <v>2.8913337107360779</v>
      </c>
      <c r="Z55" s="3">
        <f t="shared" si="123"/>
        <v>3.0495903806306055</v>
      </c>
      <c r="AA55" s="3">
        <f t="shared" si="123"/>
        <v>3.2047358801985588</v>
      </c>
      <c r="AB55" s="3">
        <f t="shared" si="123"/>
        <v>2.7705465155561528</v>
      </c>
      <c r="AC55" s="38">
        <f t="shared" ref="AC55" si="127">AC31*AC26*AC14</f>
        <v>3.125675595916015</v>
      </c>
      <c r="AD55" s="38">
        <f t="shared" si="125"/>
        <v>3.5016113838725045</v>
      </c>
      <c r="AE55" s="38">
        <f t="shared" si="125"/>
        <v>3.5353146089625271</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3.9920022874743233</v>
      </c>
      <c r="K56" s="52">
        <f t="shared" si="118"/>
        <v>5.6623970906998569</v>
      </c>
      <c r="L56" s="52">
        <f t="shared" si="119"/>
        <v>9.3008768370626225</v>
      </c>
      <c r="M56" s="52">
        <f t="shared" si="120"/>
        <v>13.208981495569136</v>
      </c>
      <c r="N56" s="36"/>
      <c r="O56" s="3">
        <f t="shared" si="121"/>
        <v>3.9385634462472403</v>
      </c>
      <c r="P56" s="3">
        <f t="shared" si="121"/>
        <v>4.2313538823878662</v>
      </c>
      <c r="Q56" s="3">
        <f t="shared" si="121"/>
        <v>4.4526615366410756</v>
      </c>
      <c r="R56" s="3">
        <f t="shared" si="121"/>
        <v>3.7596718485503273</v>
      </c>
      <c r="S56" s="3">
        <f t="shared" ref="S56:V56" si="128">S32*S27*S15</f>
        <v>3.9920022874743233</v>
      </c>
      <c r="T56" s="38">
        <f t="shared" si="128"/>
        <v>5.6623970906998569</v>
      </c>
      <c r="U56" s="38">
        <f t="shared" si="128"/>
        <v>9.3008768370626225</v>
      </c>
      <c r="V56" s="38">
        <f t="shared" si="128"/>
        <v>13.208981495569136</v>
      </c>
      <c r="W56" s="202"/>
      <c r="X56" s="3">
        <f t="shared" si="123"/>
        <v>3.9385634462472403</v>
      </c>
      <c r="Y56" s="3">
        <f t="shared" si="123"/>
        <v>4.2313538823878662</v>
      </c>
      <c r="Z56" s="3">
        <f t="shared" si="123"/>
        <v>4.4526615366410756</v>
      </c>
      <c r="AA56" s="3">
        <f t="shared" si="123"/>
        <v>3.7596718485503273</v>
      </c>
      <c r="AB56" s="3">
        <f t="shared" si="123"/>
        <v>3.9920022874743233</v>
      </c>
      <c r="AC56" s="38">
        <f t="shared" ref="AC56" si="129">AC32*AC27*AC15</f>
        <v>4.9255096398745364</v>
      </c>
      <c r="AD56" s="38">
        <f t="shared" si="125"/>
        <v>6.9018530081918641</v>
      </c>
      <c r="AE56" s="38">
        <f t="shared" si="125"/>
        <v>8.374379235477047</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0.52747307628620477</v>
      </c>
      <c r="K57" s="52">
        <f t="shared" si="118"/>
        <v>0.59915817978129149</v>
      </c>
      <c r="L57" s="52">
        <f t="shared" si="119"/>
        <v>0.72234322227975922</v>
      </c>
      <c r="M57" s="52">
        <f t="shared" si="120"/>
        <v>0.86287037865152794</v>
      </c>
      <c r="N57" s="36"/>
      <c r="O57" s="3">
        <f>O49</f>
        <v>0.52310039361040328</v>
      </c>
      <c r="P57" s="3">
        <f t="shared" ref="P57:R57" si="130">P49</f>
        <v>0.52911938020465121</v>
      </c>
      <c r="Q57" s="3">
        <f t="shared" si="130"/>
        <v>0.53323895430378154</v>
      </c>
      <c r="R57" s="3">
        <f t="shared" si="130"/>
        <v>0.52085305813176863</v>
      </c>
      <c r="S57" s="3">
        <f>S49</f>
        <v>0.52747307628620477</v>
      </c>
      <c r="T57" s="38">
        <f t="shared" ref="T57:V57" si="131">T49</f>
        <v>0.59915817978129149</v>
      </c>
      <c r="U57" s="38">
        <f t="shared" si="131"/>
        <v>0.72234322227975922</v>
      </c>
      <c r="V57" s="38">
        <f t="shared" si="131"/>
        <v>0.86287037865152794</v>
      </c>
      <c r="W57" s="202"/>
      <c r="X57" s="3">
        <f>X49</f>
        <v>0.52310039361040328</v>
      </c>
      <c r="Y57" s="3">
        <f t="shared" ref="Y57:AB57" si="132">Y49</f>
        <v>0.52911938020465121</v>
      </c>
      <c r="Z57" s="3">
        <f t="shared" si="132"/>
        <v>0.53323895430378154</v>
      </c>
      <c r="AA57" s="3">
        <f t="shared" si="132"/>
        <v>0.52085305813176863</v>
      </c>
      <c r="AB57" s="3">
        <f t="shared" si="132"/>
        <v>0.52747307628620477</v>
      </c>
      <c r="AC57" s="38">
        <f t="shared" ref="AC57" si="133">AC49</f>
        <v>0.60005785923011057</v>
      </c>
      <c r="AD57" s="38">
        <f>AD49</f>
        <v>0.69875387024714486</v>
      </c>
      <c r="AE57" s="38">
        <f>AE49</f>
        <v>0.78031667144269834</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7.4465137049977965</v>
      </c>
      <c r="K58" s="52">
        <f t="shared" si="118"/>
        <v>9.8686254567143159</v>
      </c>
      <c r="L58" s="52">
        <f t="shared" si="119"/>
        <v>14.220703315523453</v>
      </c>
      <c r="M58" s="52">
        <f t="shared" si="120"/>
        <v>18.726929115809426</v>
      </c>
      <c r="N58" s="36"/>
      <c r="O58" s="3">
        <f>SUM(O54:O57)</f>
        <v>7.3537235564325982</v>
      </c>
      <c r="P58" s="3">
        <f t="shared" ref="P58:R58" si="134">SUM(P54:P57)</f>
        <v>7.7805837827843094</v>
      </c>
      <c r="Q58" s="3">
        <f t="shared" si="134"/>
        <v>8.1652244220031474</v>
      </c>
      <c r="R58" s="3">
        <f t="shared" si="134"/>
        <v>7.6202521150155338</v>
      </c>
      <c r="S58" s="3">
        <f>SUM(S54:S57)</f>
        <v>7.4465137049977965</v>
      </c>
      <c r="T58" s="38">
        <f t="shared" ref="T58" si="135">SUM(T54:T57)</f>
        <v>9.8686254567143159</v>
      </c>
      <c r="U58" s="38">
        <f t="shared" ref="U58" si="136">SUM(U54:U57)</f>
        <v>14.220703315523453</v>
      </c>
      <c r="V58" s="38">
        <f>SUM(V54:V57)</f>
        <v>18.726929115809426</v>
      </c>
      <c r="W58" s="202"/>
      <c r="X58" s="3">
        <f>SUM(X54:X57)</f>
        <v>7.3537235564325982</v>
      </c>
      <c r="Y58" s="3">
        <f t="shared" ref="Y58:AC58" si="137">SUM(Y54:Y57)</f>
        <v>7.7805837827843094</v>
      </c>
      <c r="Z58" s="3">
        <f t="shared" si="137"/>
        <v>8.1652244220031474</v>
      </c>
      <c r="AA58" s="3">
        <f t="shared" si="137"/>
        <v>7.6202521150155338</v>
      </c>
      <c r="AB58" s="3">
        <f t="shared" si="137"/>
        <v>7.4465137049977965</v>
      </c>
      <c r="AC58" s="38">
        <f t="shared" si="137"/>
        <v>8.992572692808606</v>
      </c>
      <c r="AD58" s="38">
        <f>SUM(AD54:AD57)</f>
        <v>11.306862099986756</v>
      </c>
      <c r="AE58" s="38">
        <f>SUM(AE54:AE57)</f>
        <v>12.837812007669388</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8.0563311672870963</v>
      </c>
      <c r="K59" s="52">
        <f t="shared" si="118"/>
        <v>6.6834120201740417</v>
      </c>
      <c r="L59" s="52">
        <f t="shared" si="119"/>
        <v>5.0191122349121819</v>
      </c>
      <c r="M59" s="52">
        <f>IF($D$4,AE59,V59)</f>
        <v>4.032583694474881</v>
      </c>
      <c r="N59" s="36"/>
      <c r="O59" s="39">
        <f>F16/O58</f>
        <v>7.4452746336145115</v>
      </c>
      <c r="P59" s="39">
        <f t="shared" ref="P59:R59" si="138">G16/P58</f>
        <v>7.2644867814046616</v>
      </c>
      <c r="Q59" s="39">
        <f t="shared" si="138"/>
        <v>7.1479768228465907</v>
      </c>
      <c r="R59" s="3">
        <f t="shared" si="138"/>
        <v>7.6333729796816403</v>
      </c>
      <c r="S59" s="3">
        <f>J16/S58</f>
        <v>8.0563311672870963</v>
      </c>
      <c r="T59" s="38">
        <f t="shared" ref="T59" si="139">K16/T58</f>
        <v>6.6834120201740417</v>
      </c>
      <c r="U59" s="38">
        <f t="shared" ref="U59" si="140">L16/U58</f>
        <v>5.0191122349121819</v>
      </c>
      <c r="V59" s="38">
        <f t="shared" ref="V59" si="141">M16/V58</f>
        <v>4.032583694474881</v>
      </c>
      <c r="W59" s="202"/>
      <c r="X59" s="39">
        <f>X16/X58</f>
        <v>7.4452746336145115</v>
      </c>
      <c r="Y59" s="39">
        <f t="shared" ref="Y59:AC59" si="142">Y16/Y58</f>
        <v>7.2644867814046616</v>
      </c>
      <c r="Z59" s="39">
        <f t="shared" si="142"/>
        <v>7.1479768228465907</v>
      </c>
      <c r="AA59" s="39">
        <f t="shared" si="142"/>
        <v>7.6333729796816403</v>
      </c>
      <c r="AB59" s="39">
        <f t="shared" si="142"/>
        <v>8.0563311672870963</v>
      </c>
      <c r="AC59" s="38">
        <f t="shared" si="142"/>
        <v>7.33450729319601</v>
      </c>
      <c r="AD59" s="38">
        <f>AD16/AD58</f>
        <v>6.3125653579947354</v>
      </c>
      <c r="AE59" s="38">
        <f>AE16/AE58</f>
        <v>5.8824594841305604</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124.12597983316789</v>
      </c>
      <c r="K60" s="3">
        <f t="shared" si="143"/>
        <v>149.62417354810322</v>
      </c>
      <c r="L60" s="3">
        <f t="shared" si="143"/>
        <v>199.23842169620195</v>
      </c>
      <c r="M60" s="3">
        <f t="shared" si="143"/>
        <v>247.97997407223534</v>
      </c>
      <c r="N60" s="34"/>
      <c r="O60" s="3">
        <f>1000/O59</f>
        <v>134.31337985641542</v>
      </c>
      <c r="P60" s="3">
        <f t="shared" ref="P60:R60" si="144">1000/P59</f>
        <v>137.65597351760064</v>
      </c>
      <c r="Q60" s="3">
        <f t="shared" si="144"/>
        <v>139.89972614401438</v>
      </c>
      <c r="R60" s="3">
        <f t="shared" si="144"/>
        <v>131.0036863994174</v>
      </c>
      <c r="S60" s="3">
        <f>1000/S59</f>
        <v>124.12597983316789</v>
      </c>
      <c r="T60" s="3">
        <f t="shared" ref="T60" si="145">1000/T59</f>
        <v>149.62417354810322</v>
      </c>
      <c r="U60" s="3">
        <f t="shared" ref="U60" si="146">1000/U59</f>
        <v>199.23842169620195</v>
      </c>
      <c r="V60" s="3">
        <f t="shared" ref="V60" si="147">1000/V59</f>
        <v>247.97997407223534</v>
      </c>
      <c r="X60" s="3">
        <f>1000/X59</f>
        <v>134.31337985641542</v>
      </c>
      <c r="Y60" s="3">
        <f t="shared" ref="Y60:AC60" si="148">1000/Y59</f>
        <v>137.65597351760064</v>
      </c>
      <c r="Z60" s="3">
        <f t="shared" si="148"/>
        <v>139.89972614401438</v>
      </c>
      <c r="AA60" s="3">
        <f t="shared" si="148"/>
        <v>131.0036863994174</v>
      </c>
      <c r="AB60" s="3">
        <f t="shared" si="148"/>
        <v>124.12597983316789</v>
      </c>
      <c r="AC60" s="3">
        <f t="shared" si="148"/>
        <v>136.341810025558</v>
      </c>
      <c r="AD60" s="3">
        <f>1000/AD59</f>
        <v>158.41420140442909</v>
      </c>
      <c r="AE60" s="3">
        <f>1000/AE59</f>
        <v>169.99692096439523</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6.0713437996944376E-2</v>
      </c>
      <c r="I61" s="205">
        <f t="shared" si="150"/>
        <v>5.0795182646925952E-2</v>
      </c>
      <c r="J61" s="205">
        <f t="shared" si="150"/>
        <v>4.6076448162720163E-2</v>
      </c>
      <c r="K61" s="205">
        <f t="shared" ref="K61:M61" si="151">IF($D$4,AC61,T61)</f>
        <v>6.0713437996944376E-2</v>
      </c>
      <c r="L61" s="205">
        <f t="shared" si="151"/>
        <v>5.0795182646925952E-2</v>
      </c>
      <c r="M61" s="205">
        <f t="shared" si="151"/>
        <v>4.6076448162720163E-2</v>
      </c>
      <c r="N61" s="34"/>
      <c r="O61" s="205">
        <f>O57/O58</f>
        <v>7.1134084603007172E-2</v>
      </c>
      <c r="P61" s="205">
        <f t="shared" ref="P61:R61" si="152">P57/P58</f>
        <v>6.8005100256796402E-2</v>
      </c>
      <c r="Q61" s="205">
        <f>Q57/Q58</f>
        <v>6.5306098980799823E-2</v>
      </c>
      <c r="R61" s="205">
        <f t="shared" si="152"/>
        <v>6.8351158238641407E-2</v>
      </c>
      <c r="S61" s="205">
        <f>S57/S58</f>
        <v>7.0834903040893668E-2</v>
      </c>
      <c r="T61" s="205">
        <f t="shared" ref="T61:V61" si="153">T57/T58</f>
        <v>6.0713437996944376E-2</v>
      </c>
      <c r="U61" s="205">
        <f t="shared" si="153"/>
        <v>5.0795182646925952E-2</v>
      </c>
      <c r="V61" s="205">
        <f t="shared" si="153"/>
        <v>4.6076448162720163E-2</v>
      </c>
      <c r="X61" s="205">
        <f>X57/X58</f>
        <v>7.1134084603007172E-2</v>
      </c>
      <c r="Y61" s="205">
        <f t="shared" ref="Y61:AB61" si="154">Y57/Y58</f>
        <v>6.8005100256796402E-2</v>
      </c>
      <c r="Z61" s="205">
        <f t="shared" si="154"/>
        <v>6.5306098980799823E-2</v>
      </c>
      <c r="AA61" s="205">
        <f t="shared" si="154"/>
        <v>6.8351158238641407E-2</v>
      </c>
      <c r="AB61" s="205">
        <f t="shared" si="154"/>
        <v>7.0834903040893668E-2</v>
      </c>
      <c r="AC61" s="205">
        <f t="shared" ref="AC61" si="155">AC57/AC58</f>
        <v>6.6728163310815283E-2</v>
      </c>
      <c r="AD61" s="205">
        <f>AD57/AD58</f>
        <v>6.179909722680383E-2</v>
      </c>
      <c r="AE61" s="205">
        <f>AE57/AE58</f>
        <v>6.0782684072374041E-2</v>
      </c>
    </row>
    <row r="62" spans="1:47">
      <c r="A62" t="s">
        <v>16</v>
      </c>
      <c r="C62" s="19"/>
      <c r="E62" s="205"/>
      <c r="F62" s="205"/>
      <c r="G62" s="205"/>
      <c r="I62" s="205"/>
      <c r="K62" s="205"/>
      <c r="L62" s="205"/>
      <c r="M62" s="205"/>
      <c r="N62" s="34"/>
    </row>
    <row r="63" spans="1:47" ht="1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0.62596730272446166</v>
      </c>
      <c r="K75" s="52">
        <f t="shared" si="189"/>
        <v>0.57487090153758946</v>
      </c>
      <c r="L75" s="52">
        <f t="shared" si="189"/>
        <v>0.45350434941881801</v>
      </c>
      <c r="M75" s="52">
        <f t="shared" si="189"/>
        <v>0.34477677046126887</v>
      </c>
      <c r="N75" s="34"/>
      <c r="O75" s="3">
        <f t="shared" ref="O75:V75" si="190">O25*O13</f>
        <v>0.51352953330264561</v>
      </c>
      <c r="P75" s="3">
        <f t="shared" si="190"/>
        <v>0.51510723782285484</v>
      </c>
      <c r="Q75" s="3">
        <f>Q25*Q13</f>
        <v>0.51893420171073767</v>
      </c>
      <c r="R75" s="3">
        <f t="shared" si="190"/>
        <v>0.5399653125395153</v>
      </c>
      <c r="S75" s="3">
        <f t="shared" si="190"/>
        <v>0.62596730272446166</v>
      </c>
      <c r="T75" s="3">
        <f t="shared" si="190"/>
        <v>0.57487090153758946</v>
      </c>
      <c r="U75" s="3">
        <f t="shared" si="190"/>
        <v>0.45350434941881801</v>
      </c>
      <c r="V75" s="3">
        <f t="shared" si="190"/>
        <v>0.34477677046126887</v>
      </c>
      <c r="X75" s="3">
        <f>O75</f>
        <v>0.51352953330264561</v>
      </c>
      <c r="Y75" s="3">
        <f t="shared" ref="Y75:AB75" si="191">P75</f>
        <v>0.51510723782285484</v>
      </c>
      <c r="Z75" s="3">
        <f t="shared" si="191"/>
        <v>0.51893420171073767</v>
      </c>
      <c r="AA75" s="3">
        <f t="shared" si="191"/>
        <v>0.5399653125395153</v>
      </c>
      <c r="AB75" s="3">
        <f t="shared" si="191"/>
        <v>0.62596730272446166</v>
      </c>
      <c r="AC75" s="3">
        <f>AC25*AC13</f>
        <v>1.4371772538439735</v>
      </c>
      <c r="AD75" s="3">
        <f>AD25*AD13</f>
        <v>0.90700869883763602</v>
      </c>
      <c r="AE75" s="3">
        <f>AE25*AE13</f>
        <v>0.68955354092253773</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8.8482965882643754</v>
      </c>
      <c r="K81" s="3">
        <f t="shared" ref="K81:K84" si="219">IF($D$4,AC81,T81)</f>
        <v>11.0609114812619</v>
      </c>
      <c r="L81" s="3">
        <f t="shared" ref="L81:L84" si="220">IF($D$4,AD81,U81)</f>
        <v>13.043416280913183</v>
      </c>
      <c r="M81" s="3">
        <f t="shared" ref="M81:M84" si="221">IF($D$4,AE81,V81)</f>
        <v>14.591645391052193</v>
      </c>
      <c r="N81" s="34"/>
      <c r="O81" s="3">
        <f>O$26*O$14</f>
        <v>8.826358475322154</v>
      </c>
      <c r="P81" s="3">
        <f t="shared" ref="P81:V81" si="222">P$26*P$14</f>
        <v>9.2340547486185294</v>
      </c>
      <c r="Q81" s="3">
        <f t="shared" si="222"/>
        <v>9.7394791998722337</v>
      </c>
      <c r="R81" s="3">
        <f t="shared" si="222"/>
        <v>10.234967504004217</v>
      </c>
      <c r="S81" s="3">
        <f t="shared" si="222"/>
        <v>8.8482965882643754</v>
      </c>
      <c r="T81" s="249">
        <f t="shared" si="222"/>
        <v>11.0609114812619</v>
      </c>
      <c r="U81" s="249">
        <f t="shared" si="222"/>
        <v>13.043416280913183</v>
      </c>
      <c r="V81" s="249">
        <f t="shared" si="222"/>
        <v>14.591645391052193</v>
      </c>
      <c r="X81" s="53">
        <f t="shared" si="204"/>
        <v>8.826358475322154</v>
      </c>
      <c r="Y81" s="53">
        <f t="shared" si="205"/>
        <v>9.2340547486185294</v>
      </c>
      <c r="Z81" s="53">
        <f t="shared" si="206"/>
        <v>9.7394791998722337</v>
      </c>
      <c r="AA81" s="53">
        <f t="shared" si="207"/>
        <v>10.234967504004217</v>
      </c>
      <c r="AB81" s="53">
        <f t="shared" si="208"/>
        <v>8.8482965882643754</v>
      </c>
      <c r="AC81" s="3">
        <f>AC$26*AC$14</f>
        <v>10.507865907198804</v>
      </c>
      <c r="AD81" s="3">
        <f>AD$26*AD$14</f>
        <v>11.771683193524145</v>
      </c>
      <c r="AE81" s="3">
        <f>AE$26*AE$14</f>
        <v>12.51051196715337</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9.2160038722507291</v>
      </c>
      <c r="K86" s="3">
        <f t="shared" ref="K86:K89" si="237">IF($D$4,AC86,T86)</f>
        <v>12.553114475345849</v>
      </c>
      <c r="L86" s="3">
        <f t="shared" ref="L86:L89" si="238">IF($D$4,AD86,U86)</f>
        <v>18.503623802868582</v>
      </c>
      <c r="M86" s="3">
        <f t="shared" ref="M86:M89" si="239">IF($D$4,AE86,V86)</f>
        <v>23.617530084252994</v>
      </c>
      <c r="N86" s="34"/>
      <c r="O86" s="3">
        <f>O$27*O$15</f>
        <v>9.5402930821095318</v>
      </c>
      <c r="P86" s="3">
        <f t="shared" ref="P86:V86" si="240">P$27*P$15</f>
        <v>10.249512727937956</v>
      </c>
      <c r="Q86" s="3">
        <f t="shared" si="240"/>
        <v>10.785581249292237</v>
      </c>
      <c r="R86" s="3">
        <f t="shared" si="240"/>
        <v>9.108764792700967</v>
      </c>
      <c r="S86" s="3">
        <f t="shared" si="240"/>
        <v>9.2160038722507291</v>
      </c>
      <c r="T86" s="249">
        <f t="shared" si="240"/>
        <v>12.553114475345849</v>
      </c>
      <c r="U86" s="249">
        <f t="shared" si="240"/>
        <v>18.503623802868582</v>
      </c>
      <c r="V86" s="249">
        <f t="shared" si="240"/>
        <v>23.617530084252994</v>
      </c>
      <c r="X86" s="53">
        <f t="shared" si="204"/>
        <v>9.5402930821095318</v>
      </c>
      <c r="Y86" s="53">
        <f t="shared" si="205"/>
        <v>10.249512727937956</v>
      </c>
      <c r="Z86" s="53">
        <f t="shared" si="206"/>
        <v>10.785581249292237</v>
      </c>
      <c r="AA86" s="53">
        <f t="shared" si="207"/>
        <v>9.108764792700967</v>
      </c>
      <c r="AB86" s="53">
        <f t="shared" si="208"/>
        <v>9.2160038722507291</v>
      </c>
      <c r="AC86" s="3">
        <f>AC$27*AC$15</f>
        <v>12.239286613462202</v>
      </c>
      <c r="AD86" s="3">
        <f>AD$27*AD$15</f>
        <v>17.590007377601943</v>
      </c>
      <c r="AE86" s="3">
        <f>AE$27*AE$15</f>
        <v>21.890129172934426</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0.73122111185118932</v>
      </c>
      <c r="K87" s="53">
        <f t="shared" si="237"/>
        <v>0.76146408057669468</v>
      </c>
      <c r="L87" s="53">
        <f t="shared" si="238"/>
        <v>0.84853095869672313</v>
      </c>
      <c r="M87" s="53">
        <f t="shared" si="239"/>
        <v>0.94413792582065215</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0.73122111185118932</v>
      </c>
      <c r="T87" s="247">
        <f t="shared" si="242"/>
        <v>0.76146408057669468</v>
      </c>
      <c r="U87" s="247">
        <f t="shared" si="242"/>
        <v>0.84853095869672313</v>
      </c>
      <c r="V87" s="247">
        <f>V$43*1000*V$37*V$32/V$67/V$64</f>
        <v>0.94413792582065215</v>
      </c>
      <c r="W87" s="212"/>
      <c r="X87" s="53">
        <f t="shared" si="204"/>
        <v>0.69691003522723105</v>
      </c>
      <c r="Y87" s="53">
        <f t="shared" si="205"/>
        <v>0.69691003522723105</v>
      </c>
      <c r="Z87" s="53">
        <f t="shared" si="206"/>
        <v>0.69691003522723105</v>
      </c>
      <c r="AA87" s="53">
        <f t="shared" si="207"/>
        <v>0.69677256402828247</v>
      </c>
      <c r="AB87" s="53">
        <f t="shared" si="208"/>
        <v>0.73122111185118932</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0.25877888814881067</v>
      </c>
      <c r="K90" s="27">
        <f t="shared" si="243"/>
        <v>0.20353591942330529</v>
      </c>
      <c r="L90" s="27">
        <f t="shared" si="243"/>
        <v>0.11146904130327684</v>
      </c>
      <c r="M90" s="27">
        <f t="shared" si="243"/>
        <v>1.0862074179347814E-2</v>
      </c>
      <c r="N90" s="213"/>
      <c r="O90" s="27">
        <f t="shared" ref="O90:V90" si="244">1-SUM(O87:O89)</f>
        <v>0.29308996477276894</v>
      </c>
      <c r="P90" s="27">
        <f t="shared" si="244"/>
        <v>0.29308996477276894</v>
      </c>
      <c r="Q90" s="27">
        <f t="shared" si="244"/>
        <v>0.29308996477276894</v>
      </c>
      <c r="R90" s="27">
        <f t="shared" si="244"/>
        <v>0.29322743597171752</v>
      </c>
      <c r="S90" s="27">
        <f t="shared" si="244"/>
        <v>0.25877888814881067</v>
      </c>
      <c r="T90" s="27">
        <f t="shared" si="244"/>
        <v>0.20353591942330529</v>
      </c>
      <c r="U90" s="27">
        <f t="shared" si="244"/>
        <v>0.11146904130327684</v>
      </c>
      <c r="V90" s="27">
        <f t="shared" si="244"/>
        <v>1.0862074179347814E-2</v>
      </c>
      <c r="W90" s="212"/>
      <c r="X90" s="53">
        <f t="shared" si="204"/>
        <v>0.29308996477276894</v>
      </c>
      <c r="Y90" s="53">
        <f t="shared" si="205"/>
        <v>0.29308996477276894</v>
      </c>
      <c r="Z90" s="53">
        <f t="shared" si="206"/>
        <v>0.29308996477276894</v>
      </c>
      <c r="AA90" s="53">
        <f t="shared" si="207"/>
        <v>0.29322743597171752</v>
      </c>
      <c r="AB90" s="53">
        <f t="shared" si="208"/>
        <v>0.25877888814881067</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30.672397833498621</v>
      </c>
      <c r="K93" s="3">
        <f t="shared" ref="K93:K95" si="251">IF($D$4,AC93,T93)</f>
        <v>28.168674175341881</v>
      </c>
      <c r="L93" s="3">
        <f t="shared" ref="L93:L95" si="252">IF($D$4,AD93,U93)</f>
        <v>22.221713121522082</v>
      </c>
      <c r="M93" s="3">
        <f t="shared" ref="M93:M95" si="253">IF($D$4,AE93,V93)</f>
        <v>16.894061752602173</v>
      </c>
      <c r="N93" s="34"/>
      <c r="O93" s="3">
        <f>(1-O$25)*O$13</f>
        <v>25.162947131829636</v>
      </c>
      <c r="P93" s="3">
        <f>(1-P$25)*P$13</f>
        <v>25.240254653319884</v>
      </c>
      <c r="Q93" s="3">
        <f t="shared" ref="Q93:V93" si="254">(1-Q$25)*Q$13</f>
        <v>25.427775883826147</v>
      </c>
      <c r="R93" s="3">
        <f t="shared" si="254"/>
        <v>26.458300314436251</v>
      </c>
      <c r="S93" s="3">
        <f t="shared" si="254"/>
        <v>30.672397833498621</v>
      </c>
      <c r="T93" s="3">
        <f t="shared" si="254"/>
        <v>28.168674175341881</v>
      </c>
      <c r="U93" s="3">
        <f t="shared" si="254"/>
        <v>22.221713121522082</v>
      </c>
      <c r="V93" s="3">
        <f t="shared" si="254"/>
        <v>16.894061752602173</v>
      </c>
      <c r="X93" s="3">
        <f>O93</f>
        <v>25.162947131829636</v>
      </c>
      <c r="Y93" s="3">
        <f t="shared" ref="Y93:AB93" si="255">P93</f>
        <v>25.240254653319884</v>
      </c>
      <c r="Z93" s="3">
        <f t="shared" si="255"/>
        <v>25.427775883826147</v>
      </c>
      <c r="AA93" s="3">
        <f t="shared" si="255"/>
        <v>26.458300314436251</v>
      </c>
      <c r="AB93" s="3">
        <f t="shared" si="255"/>
        <v>30.672397833498621</v>
      </c>
      <c r="AC93" s="3">
        <f>(1-AC$25)*AC$13</f>
        <v>27.306367823035497</v>
      </c>
      <c r="AD93" s="3">
        <f>(1-AD$25)*AD$13</f>
        <v>21.768208772103264</v>
      </c>
      <c r="AE93" s="3">
        <f>(1-AE$25)*AE$13</f>
        <v>16.549284982140904</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7.8466026348759543</v>
      </c>
      <c r="K97" s="3">
        <f t="shared" ref="K97:K99" si="269">IF($D$4,AC97,T97)</f>
        <v>9.8087328230058368</v>
      </c>
      <c r="L97" s="3">
        <f t="shared" ref="L97:L99" si="270">IF($D$4,AD97,U97)</f>
        <v>11.566803117036217</v>
      </c>
      <c r="M97" s="3">
        <f t="shared" ref="M97:M99" si="271">IF($D$4,AE97,V97)</f>
        <v>12.93976100715949</v>
      </c>
      <c r="N97" s="34"/>
      <c r="O97" s="3">
        <f>(1-O$26)*O$14</f>
        <v>7.8271480818894563</v>
      </c>
      <c r="P97" s="3">
        <f t="shared" ref="P97:V97" si="272">(1-P$26)*P$14</f>
        <v>8.1886900600956771</v>
      </c>
      <c r="Q97" s="3">
        <f t="shared" si="272"/>
        <v>8.636896648943301</v>
      </c>
      <c r="R97" s="3">
        <f t="shared" si="272"/>
        <v>9.0762919375131723</v>
      </c>
      <c r="S97" s="3">
        <f t="shared" si="272"/>
        <v>7.8466026348759543</v>
      </c>
      <c r="T97" s="3">
        <f t="shared" si="272"/>
        <v>9.8087328230058368</v>
      </c>
      <c r="U97" s="3">
        <f t="shared" si="272"/>
        <v>11.566803117036217</v>
      </c>
      <c r="V97" s="3">
        <f t="shared" si="272"/>
        <v>12.93976100715949</v>
      </c>
      <c r="X97" s="3">
        <f t="shared" si="256"/>
        <v>7.8271480818894563</v>
      </c>
      <c r="Y97" s="3">
        <f t="shared" si="257"/>
        <v>8.1886900600956771</v>
      </c>
      <c r="Z97" s="3">
        <f t="shared" si="258"/>
        <v>8.636896648943301</v>
      </c>
      <c r="AA97" s="3">
        <f t="shared" si="259"/>
        <v>9.0762919375131723</v>
      </c>
      <c r="AB97" s="3">
        <f t="shared" si="260"/>
        <v>7.8466026348759543</v>
      </c>
      <c r="AC97" s="3">
        <f>(1-AC$26)*AC$14</f>
        <v>10.361778397068933</v>
      </c>
      <c r="AD97" s="3">
        <f>(1-AD$26)*AD$14</f>
        <v>12.838536204425257</v>
      </c>
      <c r="AE97" s="3">
        <f>(1-AE$26)*AE$14</f>
        <v>15.020894431058313</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2.7823122175901229</v>
      </c>
      <c r="K101" s="3">
        <f t="shared" ref="K101:K103" si="282">IF($D$4,AC101,T101)</f>
        <v>3.7897861435069466</v>
      </c>
      <c r="L101" s="3">
        <f t="shared" ref="L101:L103" si="283">IF($D$4,AD101,U101)</f>
        <v>5.5862453282411151</v>
      </c>
      <c r="M101" s="3">
        <f t="shared" ref="M101:M103" si="284">IF($D$4,AE101,V101)</f>
        <v>7.130133994471878</v>
      </c>
      <c r="N101" s="34"/>
      <c r="O101" s="3">
        <f>(1-O$27)*O$15</f>
        <v>2.880215152867692</v>
      </c>
      <c r="P101" s="3">
        <f t="shared" ref="P101:V101" si="285">(1-P$27)*P$15</f>
        <v>3.0943286138531914</v>
      </c>
      <c r="Q101" s="3">
        <f t="shared" si="285"/>
        <v>3.2561677381747867</v>
      </c>
      <c r="R101" s="3">
        <f t="shared" si="285"/>
        <v>2.7499367319273165</v>
      </c>
      <c r="S101" s="3">
        <f t="shared" si="285"/>
        <v>2.7823122175901229</v>
      </c>
      <c r="T101" s="3">
        <f t="shared" si="285"/>
        <v>3.7897861435069466</v>
      </c>
      <c r="U101" s="3">
        <f t="shared" si="285"/>
        <v>5.5862453282411151</v>
      </c>
      <c r="V101" s="3">
        <f t="shared" si="285"/>
        <v>7.130133994471878</v>
      </c>
      <c r="X101" s="3">
        <f t="shared" si="256"/>
        <v>2.880215152867692</v>
      </c>
      <c r="Y101" s="3">
        <f t="shared" si="257"/>
        <v>3.0943286138531914</v>
      </c>
      <c r="Z101" s="3">
        <f t="shared" si="258"/>
        <v>3.2561677381747867</v>
      </c>
      <c r="AA101" s="3">
        <f t="shared" si="259"/>
        <v>2.7499367319273165</v>
      </c>
      <c r="AB101" s="3">
        <f t="shared" si="260"/>
        <v>2.7823122175901229</v>
      </c>
      <c r="AC101" s="3">
        <f>(1-AC$27)*AC$15</f>
        <v>4.1036140053905932</v>
      </c>
      <c r="AD101" s="3">
        <f>(1-AD$27)*AD$15</f>
        <v>6.4998617535077532</v>
      </c>
      <c r="AE101" s="3">
        <f>(1-AE$27)*AE$15</f>
        <v>8.8575349057904464</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1.1557264082851038</v>
      </c>
      <c r="K107" s="3">
        <f t="shared" ref="K107:K108" si="296">IF($D$4,AC107,T107)</f>
        <v>1.0613868797458748</v>
      </c>
      <c r="L107" s="3">
        <f t="shared" ref="L107:L108" si="297">IF($D$4,AD107,U107)</f>
        <v>0.83730723731778278</v>
      </c>
      <c r="M107" s="3">
        <f t="shared" ref="M107:M108" si="298">IF($D$4,AE107,V107)</f>
        <v>0.63656299115153214</v>
      </c>
      <c r="N107" s="34"/>
      <c r="O107" s="3">
        <f t="shared" ref="O107:V109" si="299">O25*O13*O30*O41</f>
        <v>0.94813201981803652</v>
      </c>
      <c r="P107" s="3">
        <f t="shared" si="299"/>
        <v>0.95104494317767596</v>
      </c>
      <c r="Q107" s="3">
        <f t="shared" si="299"/>
        <v>0.95811068480591965</v>
      </c>
      <c r="R107" s="3">
        <f t="shared" si="299"/>
        <v>0.99694052475857964</v>
      </c>
      <c r="S107" s="3">
        <f t="shared" si="299"/>
        <v>1.1557264082851038</v>
      </c>
      <c r="T107" s="261">
        <f t="shared" si="299"/>
        <v>1.0613868797458748</v>
      </c>
      <c r="U107" s="261">
        <f t="shared" si="299"/>
        <v>0.83730723731778278</v>
      </c>
      <c r="V107" s="261">
        <f t="shared" si="299"/>
        <v>0.63656299115153214</v>
      </c>
      <c r="X107" s="3">
        <f>O107</f>
        <v>0.94813201981803652</v>
      </c>
      <c r="Y107" s="3">
        <f t="shared" ref="Y107:AB107" si="300">P107</f>
        <v>0.95104494317767596</v>
      </c>
      <c r="Z107" s="3">
        <f t="shared" si="300"/>
        <v>0.95811068480591965</v>
      </c>
      <c r="AA107" s="3">
        <f t="shared" si="300"/>
        <v>0.99694052475857964</v>
      </c>
      <c r="AB107" s="3">
        <f t="shared" si="300"/>
        <v>1.1557264082851038</v>
      </c>
      <c r="AC107" s="261">
        <f t="shared" ref="AC107:AE109" si="301">AC25*AC13*AC30*AC41</f>
        <v>2.3947541474266294</v>
      </c>
      <c r="AD107" s="261">
        <f t="shared" si="301"/>
        <v>1.3639839559311344</v>
      </c>
      <c r="AE107" s="261">
        <f t="shared" si="301"/>
        <v>0.93586458533496952</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34.201364885164274</v>
      </c>
      <c r="K108" s="3">
        <f t="shared" si="296"/>
        <v>42.753796254398125</v>
      </c>
      <c r="L108" s="3">
        <f t="shared" si="297"/>
        <v>50.416781933403612</v>
      </c>
      <c r="M108" s="3">
        <f t="shared" si="298"/>
        <v>56.401159626159505</v>
      </c>
      <c r="N108" s="34"/>
      <c r="O108" s="3">
        <f t="shared" si="299"/>
        <v>34.116567387912205</v>
      </c>
      <c r="P108" s="3">
        <f t="shared" si="299"/>
        <v>35.69243782424283</v>
      </c>
      <c r="Q108" s="3">
        <f t="shared" si="299"/>
        <v>37.646057473717377</v>
      </c>
      <c r="R108" s="3">
        <f t="shared" si="299"/>
        <v>39.561270884220072</v>
      </c>
      <c r="S108" s="3">
        <f t="shared" si="299"/>
        <v>34.201364885164274</v>
      </c>
      <c r="T108" s="261">
        <f t="shared" si="299"/>
        <v>42.753796254398125</v>
      </c>
      <c r="U108" s="261">
        <f t="shared" si="299"/>
        <v>50.416781933403612</v>
      </c>
      <c r="V108" s="261">
        <f t="shared" si="299"/>
        <v>56.401159626159505</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34.201364885164274</v>
      </c>
      <c r="AC108" s="261">
        <f t="shared" si="301"/>
        <v>36.656036063614579</v>
      </c>
      <c r="AD108" s="261">
        <f t="shared" si="301"/>
        <v>39.011544790162091</v>
      </c>
      <c r="AE108" s="261">
        <f t="shared" si="301"/>
        <v>37.417681644389972</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53.213531495798968</v>
      </c>
      <c r="K109" s="3">
        <f t="shared" ref="K109:K111" si="312">IF($D$4,AC109,T109)</f>
        <v>75.4799532237531</v>
      </c>
      <c r="L109" s="3">
        <f t="shared" ref="L109:L111" si="313">IF($D$4,AD109,U109)</f>
        <v>123.98101675956576</v>
      </c>
      <c r="M109" s="3">
        <f t="shared" ref="M109:M111" si="314">IF($D$4,AE109,V109)</f>
        <v>176.07618989782833</v>
      </c>
      <c r="N109" s="34"/>
      <c r="O109" s="3">
        <f t="shared" si="299"/>
        <v>52.501189854698488</v>
      </c>
      <c r="P109" s="3">
        <f t="shared" si="299"/>
        <v>56.404096710269307</v>
      </c>
      <c r="Q109" s="3">
        <f t="shared" si="299"/>
        <v>59.354135558397175</v>
      </c>
      <c r="R109" s="3">
        <f t="shared" si="299"/>
        <v>50.116558538667526</v>
      </c>
      <c r="S109" s="3">
        <f t="shared" si="299"/>
        <v>53.213531495798968</v>
      </c>
      <c r="T109" s="261">
        <f t="shared" si="299"/>
        <v>75.4799532237531</v>
      </c>
      <c r="U109" s="261">
        <f t="shared" si="299"/>
        <v>123.98101675956576</v>
      </c>
      <c r="V109" s="261">
        <f t="shared" si="299"/>
        <v>176.07618989782833</v>
      </c>
      <c r="X109" s="3">
        <f t="shared" si="302"/>
        <v>52.501189854698488</v>
      </c>
      <c r="Y109" s="3">
        <f t="shared" si="303"/>
        <v>56.404096710269307</v>
      </c>
      <c r="Z109" s="3">
        <f t="shared" si="304"/>
        <v>59.354135558397175</v>
      </c>
      <c r="AA109" s="3">
        <f t="shared" si="305"/>
        <v>50.116558538667526</v>
      </c>
      <c r="AB109" s="3">
        <f t="shared" si="306"/>
        <v>53.213531495798968</v>
      </c>
      <c r="AC109" s="261">
        <f t="shared" si="301"/>
        <v>64.015787039328117</v>
      </c>
      <c r="AD109" s="261">
        <f t="shared" si="301"/>
        <v>87.459348379511141</v>
      </c>
      <c r="AE109" s="261">
        <f t="shared" si="301"/>
        <v>103.46602664454144</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7.120886529863764</v>
      </c>
      <c r="K110" s="3">
        <f t="shared" si="312"/>
        <v>8.0886354270474357</v>
      </c>
      <c r="L110" s="3">
        <f t="shared" si="313"/>
        <v>9.7516335007767498</v>
      </c>
      <c r="M110" s="3">
        <f t="shared" si="314"/>
        <v>11.648750111795627</v>
      </c>
      <c r="N110" s="36"/>
      <c r="O110" s="3">
        <f>O50</f>
        <v>7.0618553137404447</v>
      </c>
      <c r="P110" s="3">
        <f t="shared" ref="P110:V110" si="316">P50</f>
        <v>7.1431116327627917</v>
      </c>
      <c r="Q110" s="3">
        <f t="shared" si="316"/>
        <v>7.1987258831010505</v>
      </c>
      <c r="R110" s="3">
        <f t="shared" si="316"/>
        <v>7.0315162847788768</v>
      </c>
      <c r="S110" s="3">
        <f t="shared" si="316"/>
        <v>7.120886529863764</v>
      </c>
      <c r="T110" s="261">
        <f t="shared" si="316"/>
        <v>8.0886354270474357</v>
      </c>
      <c r="U110" s="261">
        <f t="shared" si="316"/>
        <v>9.7516335007767498</v>
      </c>
      <c r="V110" s="261">
        <f t="shared" si="316"/>
        <v>11.648750111795627</v>
      </c>
      <c r="X110" s="3">
        <f t="shared" si="302"/>
        <v>7.0618553137404447</v>
      </c>
      <c r="Y110" s="3">
        <f t="shared" si="303"/>
        <v>7.1431116327627917</v>
      </c>
      <c r="Z110" s="3">
        <f t="shared" si="304"/>
        <v>7.1987258831010505</v>
      </c>
      <c r="AA110" s="3">
        <f t="shared" si="305"/>
        <v>7.0315162847788768</v>
      </c>
      <c r="AB110" s="3">
        <f t="shared" si="306"/>
        <v>7.120886529863764</v>
      </c>
      <c r="AC110" s="261">
        <f>AC50</f>
        <v>7.6957420446261677</v>
      </c>
      <c r="AD110" s="261">
        <f>AD50</f>
        <v>8.5134424666236495</v>
      </c>
      <c r="AE110" s="261">
        <f>AE50</f>
        <v>9.0318240834054748</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95.691509319112114</v>
      </c>
      <c r="K111" s="3">
        <f t="shared" si="312"/>
        <v>127.38377178494453</v>
      </c>
      <c r="L111" s="3">
        <f t="shared" si="313"/>
        <v>184.98673943106391</v>
      </c>
      <c r="M111" s="3">
        <f t="shared" si="314"/>
        <v>244.762662626935</v>
      </c>
      <c r="N111" s="34"/>
      <c r="O111" s="3">
        <f>SUM(O107:O110)</f>
        <v>94.627744576169164</v>
      </c>
      <c r="P111" s="3">
        <f t="shared" ref="P111:V111" si="318">SUM(P107:P110)</f>
        <v>100.19069111045262</v>
      </c>
      <c r="Q111" s="3">
        <f t="shared" si="318"/>
        <v>105.15702960002152</v>
      </c>
      <c r="R111" s="3">
        <f t="shared" si="318"/>
        <v>97.706286232425057</v>
      </c>
      <c r="S111" s="3">
        <f t="shared" si="318"/>
        <v>95.691509319112114</v>
      </c>
      <c r="T111" s="261">
        <f t="shared" si="318"/>
        <v>127.38377178494453</v>
      </c>
      <c r="U111" s="261">
        <f t="shared" si="318"/>
        <v>184.98673943106391</v>
      </c>
      <c r="V111" s="261">
        <f t="shared" si="318"/>
        <v>244.762662626935</v>
      </c>
      <c r="X111" s="3">
        <f t="shared" si="302"/>
        <v>94.627744576169164</v>
      </c>
      <c r="Y111" s="3">
        <f t="shared" si="303"/>
        <v>100.19069111045262</v>
      </c>
      <c r="Z111" s="3">
        <f t="shared" si="304"/>
        <v>105.15702960002152</v>
      </c>
      <c r="AA111" s="3">
        <f t="shared" si="305"/>
        <v>97.706286232425057</v>
      </c>
      <c r="AB111" s="3">
        <f t="shared" si="306"/>
        <v>95.691509319112114</v>
      </c>
      <c r="AC111" s="261">
        <f>SUM(AC107:AC110)</f>
        <v>110.76231929499551</v>
      </c>
      <c r="AD111" s="261">
        <f>SUM(AD107:AD110)</f>
        <v>136.34831959222802</v>
      </c>
      <c r="AE111" s="261">
        <f>SUM(AE107:AE110)</f>
        <v>150.85139695767185</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95.691509319112114</v>
      </c>
      <c r="K112" s="206">
        <f t="shared" si="319"/>
        <v>127.38377178494451</v>
      </c>
      <c r="L112" s="206">
        <f t="shared" si="319"/>
        <v>184.98673943106391</v>
      </c>
      <c r="M112" s="206">
        <f>SUM(M149:M151)</f>
        <v>244.76266262693497</v>
      </c>
      <c r="N112" s="34"/>
    </row>
    <row r="113" spans="1:47" ht="1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4.4892588988437803</v>
      </c>
      <c r="K115" s="3">
        <f>K$64*(1-K$73)*K68*(K75*K78+K93*K94)/1000</f>
        <v>6.8828215158155182</v>
      </c>
      <c r="L115" s="3">
        <f>L$64*(1-L$73)*L68*(L75*L78+L93*L94)/1000</f>
        <v>10.859445087051981</v>
      </c>
      <c r="M115" s="3">
        <f>M$64*(1-M$73)*M68*(M75*M78+M93*M94)/1000</f>
        <v>12.383842881264929</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4.4892588988437803</v>
      </c>
      <c r="T115" s="261">
        <f>T$64*(1-T$73)*T68*(T75*T78+T93*T94)/1000</f>
        <v>6.8828215158155182</v>
      </c>
      <c r="U115" s="261">
        <f>U$64*(1-U$73)*U68*(U75*U78+U93*U94)/1000</f>
        <v>10.859445087051981</v>
      </c>
      <c r="V115" s="261">
        <f>V$64*(1-V$73)*V68*(V75*V78+V93*V94)/1000</f>
        <v>12.383842881264929</v>
      </c>
      <c r="W115" s="212"/>
      <c r="X115" s="3">
        <f>O115</f>
        <v>1.2296785630890161E-2</v>
      </c>
      <c r="Y115" s="3">
        <f t="shared" ref="Y115:AB117" si="324">P115</f>
        <v>0.61672823758459472</v>
      </c>
      <c r="Z115" s="3">
        <f t="shared" si="324"/>
        <v>1.2301941755901284</v>
      </c>
      <c r="AA115" s="3">
        <f t="shared" si="324"/>
        <v>1.2800508818208238</v>
      </c>
      <c r="AB115" s="3">
        <f t="shared" si="324"/>
        <v>4.4892588988437803</v>
      </c>
      <c r="AC115" s="261">
        <f>AC$64*(1-AC$73)*AC68*(AC75*AC78+AC93*AC94)/1000</f>
        <v>8.51549080561362</v>
      </c>
      <c r="AD115" s="261">
        <f>AD$64*(1-AD$73)*AD68*(AD75*AD78+AD93*AD94)/1000</f>
        <v>19.001503449995145</v>
      </c>
      <c r="AE115" s="261">
        <f>AE$64*(1-AE$73)*AE68*(AE75*AE78+AE93*AE94)/1000</f>
        <v>28.745875289658684</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1.9985571057735248E-2</v>
      </c>
      <c r="K116" s="3">
        <f>K$64*(1-K$73)*K69*(K75*K79+K93*K95)/1000</f>
        <v>1.8354190708841384E-2</v>
      </c>
      <c r="L116" s="3">
        <f>L$64*(1-L$73)*L69*(L75*L79+L93*L95)/1000</f>
        <v>1.4479260116069309E-2</v>
      </c>
      <c r="M116" s="3">
        <f>M$64*(1-M$73)*M69*(M75*M79+M93*M95)/1000</f>
        <v>1.1007860338902161E-2</v>
      </c>
      <c r="N116" s="213"/>
      <c r="O116" s="3">
        <f>O$64*(1-O$73)*O69*(O75*O79+O93*O95)/1000</f>
        <v>0</v>
      </c>
      <c r="P116" s="3">
        <f t="shared" ref="P116:S116" si="327">P$64*(1-P$73)*P69*(P75*P79+P93*P95)/1000</f>
        <v>0</v>
      </c>
      <c r="Q116" s="3">
        <f t="shared" si="327"/>
        <v>1.6568271725119574E-2</v>
      </c>
      <c r="R116" s="3">
        <f t="shared" si="327"/>
        <v>1.7239742516105373E-2</v>
      </c>
      <c r="S116" s="3">
        <f t="shared" si="327"/>
        <v>1.9985571057735248E-2</v>
      </c>
      <c r="T116" s="261">
        <f>T$64*(1-T$73)*T69*(T75*T79+T93*T95)/1000</f>
        <v>1.8354190708841384E-2</v>
      </c>
      <c r="U116" s="261">
        <f>U$64*(1-U$73)*U69*(U75*U79+U93*U95)/1000</f>
        <v>1.4479260116069309E-2</v>
      </c>
      <c r="V116" s="261">
        <f>V$64*(1-V$73)*V69*(V75*V79+V93*V95)/1000</f>
        <v>1.1007860338902161E-2</v>
      </c>
      <c r="W116" s="212"/>
      <c r="X116" s="3">
        <f t="shared" ref="X116:X117" si="328">O116</f>
        <v>0</v>
      </c>
      <c r="Y116" s="3">
        <f t="shared" si="324"/>
        <v>0</v>
      </c>
      <c r="Z116" s="3">
        <f t="shared" si="324"/>
        <v>1.6568271725119574E-2</v>
      </c>
      <c r="AA116" s="3">
        <f t="shared" si="324"/>
        <v>1.7239742516105373E-2</v>
      </c>
      <c r="AB116" s="3">
        <f t="shared" si="324"/>
        <v>1.9985571057735248E-2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85.241715127672848</v>
      </c>
      <c r="K117" s="3">
        <f>K$64*(1-K$73)*K70*(K75*K80+K93*K96)/1000</f>
        <v>76.6575590318823</v>
      </c>
      <c r="L117" s="3">
        <f>L$64*(1-L$73)*L70*(L75*L80+L93*L96)/1000</f>
        <v>57.274734548920044</v>
      </c>
      <c r="M117" s="3">
        <f>M$64*(1-M$73)*M70*(M75*M80+M93*M96)/1000</f>
        <v>41.111159013026096</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85.241715127672848</v>
      </c>
      <c r="T117" s="261">
        <f>T$64*(1-T$73)*T70*(T75*T80+T93*T96)/1000</f>
        <v>76.6575590318823</v>
      </c>
      <c r="U117" s="261">
        <f>U$64*(1-U$73)*U70*(U75*U80+U93*U96)/1000</f>
        <v>57.274734548920044</v>
      </c>
      <c r="V117" s="261">
        <f>V$64*(1-V$73)*V70*(V75*V80+V93*V96)/1000</f>
        <v>41.111159013026096</v>
      </c>
      <c r="W117" s="212"/>
      <c r="X117" s="3">
        <f t="shared" si="328"/>
        <v>79.689643879259748</v>
      </c>
      <c r="Y117" s="3">
        <f t="shared" si="324"/>
        <v>71.965588674551967</v>
      </c>
      <c r="Z117" s="3">
        <f t="shared" si="324"/>
        <v>72.134210263454193</v>
      </c>
      <c r="AA117" s="3">
        <f t="shared" si="324"/>
        <v>75.057630160612362</v>
      </c>
      <c r="AB117" s="3">
        <f t="shared" si="324"/>
        <v>85.241715127672848</v>
      </c>
      <c r="AC117" s="261">
        <f>AC$64*(1-AC$73)*AC70*(AC75*AC80+AC93*AC96)/1000</f>
        <v>74.567240738791497</v>
      </c>
      <c r="AD117" s="261">
        <f>AD$64*(1-AD$73)*AD70*(AD75*AD80+AD93*AD96)/1000</f>
        <v>50.823087337969568</v>
      </c>
      <c r="AE117" s="261">
        <f>AE$64*(1-AE$73)*AE70*(AE75*AE80+AE93*AE96)/1000</f>
        <v>29.141069045395529</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2.3986187772606575</v>
      </c>
      <c r="K119" s="3">
        <f>K$64*(1-K$73)*K68*(K81*K83+K97*K98)/1000</f>
        <v>4.9973667639338109</v>
      </c>
      <c r="L119" s="3">
        <f>L$64*(1-L$73)*L68*(L81*L83+L97*L98)/1000</f>
        <v>11.78614169742044</v>
      </c>
      <c r="M119" s="3">
        <f>M$64*(1-M$73)*M68*(M81*M83+M97*M98)/1000</f>
        <v>19.777702000025325</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2.3986187772606575</v>
      </c>
      <c r="T119" s="261">
        <f>T$64*(1-T$73)*T68*(T81*T83+T97*T98)/1000</f>
        <v>4.9973667639338109</v>
      </c>
      <c r="U119" s="261">
        <f>U$64*(1-U$73)*U68*(U81*U83+U97*U98)/1000</f>
        <v>11.78614169742044</v>
      </c>
      <c r="V119" s="261">
        <f>V$64*(1-V$73)*V68*(V81*V83+V97*V98)/1000</f>
        <v>19.777702000025325</v>
      </c>
      <c r="W119" s="212"/>
      <c r="X119" s="3">
        <f>O119</f>
        <v>0.42270534033127205</v>
      </c>
      <c r="Y119" s="3">
        <f t="shared" ref="Y119:AB119" si="335">P119</f>
        <v>0.63831372590005553</v>
      </c>
      <c r="Z119" s="3">
        <f t="shared" si="335"/>
        <v>0.88006760986958676</v>
      </c>
      <c r="AA119" s="3">
        <f t="shared" si="335"/>
        <v>0.92484035372856965</v>
      </c>
      <c r="AB119" s="3">
        <f t="shared" si="335"/>
        <v>2.3986187772606575</v>
      </c>
      <c r="AC119" s="261">
        <f>AC$64*(1-AC$73)*AC68*(AC81*AC83+AC97*AC98)/1000</f>
        <v>6.1827886474715985</v>
      </c>
      <c r="AD119" s="261">
        <f>AD$64*(1-AD$73)*AD68*(AD81*AD83+AD97*AD98)/1000</f>
        <v>18.340284899604637</v>
      </c>
      <c r="AE119" s="261">
        <f>AE$64*(1-AE$73)*AE68*(AE81*AE83+AE97*AE98)/1000</f>
        <v>38.665775750584821</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0.21321055797872515</v>
      </c>
      <c r="K120" s="3">
        <f>K$64*(1-K$73)*K69*(K81*K84+K97*K99)/1000</f>
        <v>0.26652622740980325</v>
      </c>
      <c r="L120" s="3">
        <f>L$64*(1-L$73)*L69*(L81*L84+L97*L99)/1000</f>
        <v>0.31429711193121174</v>
      </c>
      <c r="M120" s="3">
        <f>M$64*(1-M$73)*M69*(M81*M84+M97*M99)/1000</f>
        <v>0.35160359111156136</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0.21321055797872515</v>
      </c>
      <c r="T120" s="261">
        <f>T$64*(1-T$73)*T69*(T81*T84+T97*T99)/1000</f>
        <v>0.26652622740980325</v>
      </c>
      <c r="U120" s="261">
        <f>U$64*(1-U$73)*U69*(U81*U84+U97*U99)/1000</f>
        <v>0.31429711193121174</v>
      </c>
      <c r="V120" s="261">
        <f>V$64*(1-V$73)*V69*(V81*V84+V97*V99)/1000</f>
        <v>0.35160359111156136</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0.21321055797872515</v>
      </c>
      <c r="AC120" s="261">
        <f>AC$64*(1-AC$73)*AC69*(AC81*AC84+AC97*AC99)/1000</f>
        <v>1.1776740280898281</v>
      </c>
      <c r="AD120" s="261">
        <f>AD$64*(1-AD$73)*AD69*(AD81*AD84+AD97*AD99)/1000</f>
        <v>2.7775093612525694</v>
      </c>
      <c r="AE120" s="261">
        <f>AE$64*(1-AE$73)*AE69*(AE81*AE84+AE97*AE99)/1000</f>
        <v>4.6607917891532553</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33.376702002242986</v>
      </c>
      <c r="K121" s="3">
        <f>K$64*(1-K$73)*K70*(K81*K85+K97*K100)/1000</f>
        <v>40.545243225035605</v>
      </c>
      <c r="L121" s="3">
        <f>L$64*(1-L$73)*L70*(L81*L85+L97*L100)/1000</f>
        <v>44.340491734960736</v>
      </c>
      <c r="M121" s="3">
        <f>M$64*(1-M$73)*M70*(M81*M85+M97*M100)/1000</f>
        <v>45.719631991421856</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33.376702002242986</v>
      </c>
      <c r="T121" s="261">
        <f>T$64*(1-T$73)*T70*(T81*T85+T97*T100)/1000</f>
        <v>40.545243225035605</v>
      </c>
      <c r="U121" s="261">
        <f>U$64*(1-U$73)*U70*(U81*U85+U97*U100)/1000</f>
        <v>44.340491734960736</v>
      </c>
      <c r="V121" s="261">
        <f>V$64*(1-V$73)*V70*(V81*V85+V97*V100)/1000</f>
        <v>45.719631991421856</v>
      </c>
      <c r="W121" s="212"/>
      <c r="X121" s="3">
        <f t="shared" si="339"/>
        <v>38.081344183480468</v>
      </c>
      <c r="Y121" s="3">
        <f t="shared" si="340"/>
        <v>35.930509643817174</v>
      </c>
      <c r="Z121" s="3">
        <f t="shared" si="341"/>
        <v>37.775315095275261</v>
      </c>
      <c r="AA121" s="3">
        <f t="shared" si="342"/>
        <v>39.697104385081929</v>
      </c>
      <c r="AB121" s="3">
        <f t="shared" si="343"/>
        <v>33.376702002242986</v>
      </c>
      <c r="AC121" s="261">
        <f>AC$64*(1-AC$73)*AC70*(AC81*AC85+AC97*AC100)/1000</f>
        <v>41.075311212088323</v>
      </c>
      <c r="AD121" s="261">
        <f>AD$64*(1-AD$73)*AD70*(AD81*AD85+AD97*AD100)/1000</f>
        <v>41.882773761750322</v>
      </c>
      <c r="AE121" s="261">
        <f>AE$64*(1-AE$73)*AE70*(AE81*AE85+AE97*AE100)/1000</f>
        <v>36.202443147139533</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0.48717979270478967</v>
      </c>
      <c r="K123" s="3">
        <f>K$64*(1-K$73)*K68*(K86*K88+K101*K102)/1000</f>
        <v>2.3480458177879013</v>
      </c>
      <c r="L123" s="3">
        <f>L$64*(1-L$73)*L68*(L86*L88+L101*L102)/1000</f>
        <v>3.9041626718003357</v>
      </c>
      <c r="M123" s="3">
        <f>M$64*(1-M$73)*M68*(M86*M88+M101*M102)/1000</f>
        <v>5.5487052395781777</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0.48717979270478967</v>
      </c>
      <c r="T123" s="261">
        <f>T$64*(1-T$73)*T68*(T86*T88+T101*T102)/1000</f>
        <v>2.3480458177879013</v>
      </c>
      <c r="U123" s="261">
        <f>U$64*(1-U$73)*U68*(U86*U88+U101*U102)/1000</f>
        <v>3.9041626718003357</v>
      </c>
      <c r="V123" s="261">
        <f>V$64*(1-V$73)*V68*(V86*V88+V101*V102)/1000</f>
        <v>5.5487052395781777</v>
      </c>
      <c r="W123" s="212"/>
      <c r="X123" s="3">
        <f>O123</f>
        <v>0.36638538447406388</v>
      </c>
      <c r="Y123" s="3">
        <f t="shared" ref="Y123:AB123" si="350">P123</f>
        <v>0.31952662083002764</v>
      </c>
      <c r="Z123" s="3">
        <f t="shared" si="350"/>
        <v>0.41420942719344656</v>
      </c>
      <c r="AA123" s="3">
        <f t="shared" si="350"/>
        <v>0.34981297345213413</v>
      </c>
      <c r="AB123" s="3">
        <f t="shared" si="350"/>
        <v>0.48717979270478967</v>
      </c>
      <c r="AC123" s="261">
        <f>AC$64*(1-AC$73)*AC68*(AC86*AC88+AC101*AC102)/1000</f>
        <v>2.7697180492967655</v>
      </c>
      <c r="AD123" s="261">
        <f>AD$64*(1-AD$73)*AD68*(AD86*AD88+AD101*AD102)/1000</f>
        <v>9.2240734174494285</v>
      </c>
      <c r="AE123" s="261">
        <f>AE$64*(1-AE$73)*AE68*(AE86*AE88+AE101*AE102)/1000</f>
        <v>24.259370761227817</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0.38307623695839371</v>
      </c>
      <c r="K124" s="3">
        <f>K$64*(1-K$73)*K69*(K86*K89+K101*K103)/1000</f>
        <v>0.52178795950842249</v>
      </c>
      <c r="L124" s="3">
        <f>L$64*(1-L$73)*L69*(L86*L89+L101*L103)/1000</f>
        <v>0.76912929668350483</v>
      </c>
      <c r="M124" s="3">
        <f>M$64*(1-M$73)*M69*(M86*M89+M101*M103)/1000</f>
        <v>0.98169604487348827</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0.38307623695839371</v>
      </c>
      <c r="T124" s="261">
        <f>T$64*(1-T$73)*T69*(T86*T89+T101*T103)/1000</f>
        <v>0.52178795950842249</v>
      </c>
      <c r="U124" s="261">
        <f>U$64*(1-U$73)*U69*(U86*U89+U101*U103)/1000</f>
        <v>0.76912929668350483</v>
      </c>
      <c r="V124" s="261">
        <f>V$64*(1-V$73)*V69*(V86*V89+V101*V103)/1000</f>
        <v>0.98169604487348827</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0.38307623695839371</v>
      </c>
      <c r="AC124" s="261">
        <f>AC$64*(1-AC$73)*AC69*(AC86*AC89+AC101*AC103)/1000</f>
        <v>0.92222988192186317</v>
      </c>
      <c r="AD124" s="261">
        <f>AD$64*(1-AD$73)*AD69*(AD86*AD89+AD101*AD103)/1000</f>
        <v>4.0781739452055596</v>
      </c>
      <c r="AE124" s="261">
        <f>AE$64*(1-AE$73)*AE69*(AE86*AE89+AE101*AE103)/1000</f>
        <v>8.6754534198122215</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14.383052338101139</v>
      </c>
      <c r="K125" s="3">
        <f>K$64*(1-K$73)*K70*(K86*K90+K101*K104)/1000</f>
        <v>17.527590606063491</v>
      </c>
      <c r="L125" s="3">
        <f>L$64*(1-L$73)*L70*(L86*L90+L101*L104)/1000</f>
        <v>21.029508374421248</v>
      </c>
      <c r="M125" s="3">
        <f>M$64*(1-M$73)*M70*(M86*M90+M101*M104)/1000</f>
        <v>20.137369036815816</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14.383052338101139</v>
      </c>
      <c r="T125" s="261">
        <f>T$64*(1-T$73)*T70*(T86*T90+T101*T104)/1000</f>
        <v>17.527590606063491</v>
      </c>
      <c r="U125" s="261">
        <f>U$64*(1-U$73)*U70*(U86*U90+U101*U104)/1000</f>
        <v>21.029508374421248</v>
      </c>
      <c r="V125" s="261">
        <f>V$64*(1-V$73)*V70*(V86*V90+V101*V104)/1000</f>
        <v>20.137369036815816</v>
      </c>
      <c r="W125" s="212"/>
      <c r="X125" s="3">
        <f t="shared" si="354"/>
        <v>17.567059633334598</v>
      </c>
      <c r="Y125" s="3">
        <f t="shared" si="355"/>
        <v>17.11921044085512</v>
      </c>
      <c r="Z125" s="3">
        <f t="shared" si="356"/>
        <v>17.968640504716966</v>
      </c>
      <c r="AA125" s="3">
        <f t="shared" si="357"/>
        <v>15.17861878240698</v>
      </c>
      <c r="AB125" s="3">
        <f t="shared" si="358"/>
        <v>14.383052338101139</v>
      </c>
      <c r="AC125" s="261">
        <f>AC$64*(1-AC$73)*AC70*(AC86*AC90+AC101*AC104)/1000</f>
        <v>20.930199832891873</v>
      </c>
      <c r="AD125" s="261">
        <f>AD$64*(1-AD$73)*AD70*(AD86*AD90+AD101*AD104)/1000</f>
        <v>28.530696499456489</v>
      </c>
      <c r="AE125" s="261">
        <f>AE$64*(1-AE$73)*AE70*(AE86*AE90+AE101*AE104)/1000</f>
        <v>29.27409248515395</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7.3750574688092279</v>
      </c>
      <c r="K127" s="3">
        <f t="shared" ref="K127:M129" si="364">K115+K119+K123</f>
        <v>14.228234097537232</v>
      </c>
      <c r="L127" s="3">
        <f t="shared" si="364"/>
        <v>26.549749456272757</v>
      </c>
      <c r="M127" s="3">
        <f t="shared" si="364"/>
        <v>37.71025012086843</v>
      </c>
      <c r="N127" s="213"/>
      <c r="O127" s="3">
        <f t="shared" ref="O127:S129" si="365">O115+O119+O123</f>
        <v>0.80138751043622602</v>
      </c>
      <c r="P127" s="3">
        <f t="shared" si="365"/>
        <v>1.5745685843146777</v>
      </c>
      <c r="Q127" s="3">
        <f t="shared" si="365"/>
        <v>2.5244712126531619</v>
      </c>
      <c r="R127" s="3">
        <f t="shared" si="365"/>
        <v>2.5547042090015273</v>
      </c>
      <c r="S127" s="3">
        <f t="shared" si="365"/>
        <v>7.3750574688092279</v>
      </c>
      <c r="T127" s="261">
        <f t="shared" ref="T127:V129" si="366">T115+T119+T123</f>
        <v>14.228234097537232</v>
      </c>
      <c r="U127" s="261">
        <f t="shared" si="366"/>
        <v>26.549749456272757</v>
      </c>
      <c r="V127" s="261">
        <f t="shared" si="366"/>
        <v>37.71025012086843</v>
      </c>
      <c r="W127" s="212"/>
      <c r="X127" s="3">
        <f>O127</f>
        <v>0.80138751043622602</v>
      </c>
      <c r="Y127" s="3">
        <f t="shared" ref="Y127:AB127" si="367">P127</f>
        <v>1.5745685843146777</v>
      </c>
      <c r="Z127" s="3">
        <f t="shared" si="367"/>
        <v>2.5244712126531619</v>
      </c>
      <c r="AA127" s="3">
        <f t="shared" si="367"/>
        <v>2.5547042090015273</v>
      </c>
      <c r="AB127" s="3">
        <f t="shared" si="367"/>
        <v>7.3750574688092279</v>
      </c>
      <c r="AC127" s="261">
        <f t="shared" ref="AC127:AE129" si="368">AC115+AC119+AC123</f>
        <v>17.467997502381984</v>
      </c>
      <c r="AD127" s="261">
        <f t="shared" si="368"/>
        <v>46.565861767049213</v>
      </c>
      <c r="AE127" s="261">
        <f t="shared" si="368"/>
        <v>91.671021801471312</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0.61627236599485413</v>
      </c>
      <c r="K128" s="3">
        <f t="shared" si="364"/>
        <v>0.80666837762706711</v>
      </c>
      <c r="L128" s="3">
        <f t="shared" si="364"/>
        <v>1.0979056687307858</v>
      </c>
      <c r="M128" s="3">
        <f t="shared" si="364"/>
        <v>1.3443074963239519</v>
      </c>
      <c r="N128" s="213"/>
      <c r="O128" s="3">
        <f t="shared" si="365"/>
        <v>0.60923770891438467</v>
      </c>
      <c r="P128" s="3">
        <f t="shared" si="365"/>
        <v>0.64854136839212595</v>
      </c>
      <c r="Q128" s="3">
        <f t="shared" si="365"/>
        <v>0.6995709084876961</v>
      </c>
      <c r="R128" s="3">
        <f t="shared" si="365"/>
        <v>0.64248252977129328</v>
      </c>
      <c r="S128" s="3">
        <f t="shared" si="365"/>
        <v>0.61627236599485413</v>
      </c>
      <c r="T128" s="261">
        <f t="shared" si="366"/>
        <v>0.80666837762706711</v>
      </c>
      <c r="U128" s="261">
        <f t="shared" si="366"/>
        <v>1.0979056687307858</v>
      </c>
      <c r="V128" s="261">
        <f t="shared" si="366"/>
        <v>1.3443074963239519</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0.61627236599485413</v>
      </c>
      <c r="AC128" s="261">
        <f t="shared" si="368"/>
        <v>2.0999039100116912</v>
      </c>
      <c r="AD128" s="261">
        <f t="shared" si="368"/>
        <v>6.8556833064581291</v>
      </c>
      <c r="AE128" s="261">
        <f t="shared" si="368"/>
        <v>13.336245208965476</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133.00146946801698</v>
      </c>
      <c r="K129" s="3">
        <f t="shared" si="364"/>
        <v>134.7303928629814</v>
      </c>
      <c r="L129" s="3">
        <f t="shared" si="364"/>
        <v>122.64473465830204</v>
      </c>
      <c r="M129" s="3">
        <f t="shared" si="364"/>
        <v>106.96816004126376</v>
      </c>
      <c r="N129" s="213"/>
      <c r="O129" s="3">
        <f t="shared" si="365"/>
        <v>135.33804769607482</v>
      </c>
      <c r="P129" s="3">
        <f t="shared" si="365"/>
        <v>125.01530875922427</v>
      </c>
      <c r="Q129" s="3">
        <f t="shared" si="365"/>
        <v>127.87816586344641</v>
      </c>
      <c r="R129" s="3">
        <f t="shared" si="365"/>
        <v>129.93335332810128</v>
      </c>
      <c r="S129" s="3">
        <f t="shared" si="365"/>
        <v>133.00146946801698</v>
      </c>
      <c r="T129" s="261">
        <f t="shared" si="366"/>
        <v>134.7303928629814</v>
      </c>
      <c r="U129" s="261">
        <f t="shared" si="366"/>
        <v>122.64473465830204</v>
      </c>
      <c r="V129" s="261">
        <f t="shared" si="366"/>
        <v>106.96816004126376</v>
      </c>
      <c r="W129" s="212"/>
      <c r="X129" s="3">
        <f>X117+X121+X125</f>
        <v>135.33804769607482</v>
      </c>
      <c r="Y129" s="3">
        <f t="shared" ref="Y129:AB129" si="375">Y117+Y121+Y125</f>
        <v>125.01530875922427</v>
      </c>
      <c r="Z129" s="3">
        <f t="shared" si="375"/>
        <v>127.87816586344641</v>
      </c>
      <c r="AA129" s="3">
        <f t="shared" si="375"/>
        <v>129.93335332810128</v>
      </c>
      <c r="AB129" s="3">
        <f t="shared" si="375"/>
        <v>133.00146946801698</v>
      </c>
      <c r="AC129" s="261">
        <f t="shared" si="368"/>
        <v>136.57275178377171</v>
      </c>
      <c r="AD129" s="261">
        <f t="shared" si="368"/>
        <v>121.23655759917639</v>
      </c>
      <c r="AE129" s="261">
        <f t="shared" si="368"/>
        <v>94.617604677689002</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76.55320745528968</v>
      </c>
      <c r="K149" s="42">
        <f t="shared" ref="K149:K156" si="433">IF($D$4,AC149,T149)</f>
        <v>101.90701742795561</v>
      </c>
      <c r="L149" s="42">
        <f t="shared" ref="L149:L156" si="434">IF($D$4,AD149,U149)</f>
        <v>147.98939154485112</v>
      </c>
      <c r="M149" s="42">
        <f t="shared" ref="M149:M156" si="435">IF($D$4,AE149,V149)</f>
        <v>195.81013010154797</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76.55320745528968</v>
      </c>
      <c r="T149" s="262">
        <f t="shared" ref="T149:V151" si="438">T132*T$111</f>
        <v>101.90701742795561</v>
      </c>
      <c r="U149" s="262">
        <f t="shared" si="438"/>
        <v>147.98939154485112</v>
      </c>
      <c r="V149" s="262">
        <f t="shared" si="438"/>
        <v>195.81013010154797</v>
      </c>
      <c r="W149" s="206"/>
      <c r="X149" s="206">
        <f>O149</f>
        <v>80.780869704812559</v>
      </c>
      <c r="Y149" s="206">
        <f t="shared" ref="Y149:AB149" si="439">P149</f>
        <v>80.152552888362095</v>
      </c>
      <c r="Z149" s="206">
        <f t="shared" si="439"/>
        <v>84.125623680017213</v>
      </c>
      <c r="AA149" s="206">
        <f t="shared" si="439"/>
        <v>78.16502898594004</v>
      </c>
      <c r="AB149" s="206">
        <f t="shared" si="439"/>
        <v>76.55320745528968</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16.267556584249061</v>
      </c>
      <c r="K150" s="42">
        <f t="shared" si="433"/>
        <v>21.655241203440571</v>
      </c>
      <c r="L150" s="42">
        <f t="shared" si="434"/>
        <v>31.447745703280866</v>
      </c>
      <c r="M150" s="42">
        <f t="shared" si="435"/>
        <v>41.609652646578951</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16.267556584249061</v>
      </c>
      <c r="T150" s="262">
        <f t="shared" si="438"/>
        <v>21.655241203440571</v>
      </c>
      <c r="U150" s="262">
        <f t="shared" si="438"/>
        <v>31.447745703280866</v>
      </c>
      <c r="V150" s="262">
        <f t="shared" si="438"/>
        <v>41.609652646578951</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16.267556584249061</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2.8707452795733635</v>
      </c>
      <c r="K151" s="42">
        <f t="shared" si="433"/>
        <v>3.8215131535483358</v>
      </c>
      <c r="L151" s="42">
        <f t="shared" si="434"/>
        <v>5.5496021829319169</v>
      </c>
      <c r="M151" s="42">
        <f t="shared" si="435"/>
        <v>7.3428798788080494</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2.8707452795733635</v>
      </c>
      <c r="T151" s="262">
        <f t="shared" si="438"/>
        <v>3.8215131535483358</v>
      </c>
      <c r="U151" s="262">
        <f t="shared" si="438"/>
        <v>5.5496021829319169</v>
      </c>
      <c r="V151" s="262">
        <f t="shared" si="438"/>
        <v>7.3428798788080494</v>
      </c>
      <c r="W151" s="206"/>
      <c r="X151" s="206">
        <f t="shared" si="443"/>
        <v>2.838832337285075</v>
      </c>
      <c r="Y151" s="206">
        <f t="shared" si="444"/>
        <v>3.0057207333135785</v>
      </c>
      <c r="Z151" s="206">
        <f t="shared" si="445"/>
        <v>3.1547108880006456</v>
      </c>
      <c r="AA151" s="206">
        <f t="shared" si="446"/>
        <v>2.9311885869727514</v>
      </c>
      <c r="AB151" s="206">
        <f t="shared" si="447"/>
        <v>2.8707452795733635</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0.78736869925066044</v>
      </c>
      <c r="K152" s="42">
        <f t="shared" si="433"/>
        <v>0.79760392574885008</v>
      </c>
      <c r="L152" s="42">
        <f t="shared" si="434"/>
        <v>0.7260568291771482</v>
      </c>
      <c r="M152" s="42">
        <f t="shared" si="435"/>
        <v>0.63325150744428149</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0.78736869925066044</v>
      </c>
      <c r="T152" s="262">
        <f t="shared" ref="T152:V153" si="450">T137*T$129/T142</f>
        <v>0.79760392574885008</v>
      </c>
      <c r="U152" s="262">
        <f t="shared" si="450"/>
        <v>0.7260568291771482</v>
      </c>
      <c r="V152" s="262">
        <f t="shared" si="450"/>
        <v>0.63325150744428149</v>
      </c>
      <c r="W152" s="206"/>
      <c r="X152" s="206">
        <f t="shared" si="443"/>
        <v>1.1267099528419922</v>
      </c>
      <c r="Y152" s="206">
        <f t="shared" si="444"/>
        <v>0.74009062785460766</v>
      </c>
      <c r="Z152" s="206">
        <f t="shared" si="445"/>
        <v>0.7570387419116027</v>
      </c>
      <c r="AA152" s="206">
        <f t="shared" si="446"/>
        <v>0.76920545170235954</v>
      </c>
      <c r="AB152" s="206">
        <f t="shared" si="447"/>
        <v>0.78736869925066044</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7.4385821852469496</v>
      </c>
      <c r="K153" s="42">
        <f t="shared" si="433"/>
        <v>7.5352784008367459</v>
      </c>
      <c r="L153" s="42">
        <f t="shared" si="434"/>
        <v>6.8593448026750368</v>
      </c>
      <c r="M153" s="42">
        <f t="shared" si="435"/>
        <v>5.9825763794506797</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7.4385821852469496</v>
      </c>
      <c r="T153" s="262">
        <f t="shared" si="450"/>
        <v>7.5352784008367459</v>
      </c>
      <c r="U153" s="262">
        <f t="shared" si="450"/>
        <v>6.8593448026750368</v>
      </c>
      <c r="V153" s="262">
        <f t="shared" si="450"/>
        <v>5.9825763794506797</v>
      </c>
      <c r="W153" s="206"/>
      <c r="X153" s="206">
        <f t="shared" si="443"/>
        <v>6.7748466130043186</v>
      </c>
      <c r="Y153" s="206">
        <f t="shared" si="444"/>
        <v>6.9919276256051859</v>
      </c>
      <c r="Z153" s="206">
        <f t="shared" si="445"/>
        <v>7.1520431336484673</v>
      </c>
      <c r="AA153" s="206">
        <f t="shared" si="446"/>
        <v>7.2669868325645215</v>
      </c>
      <c r="AB153" s="206">
        <f t="shared" si="447"/>
        <v>7.4385821852469496</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0.29500229875236911</v>
      </c>
      <c r="K154" s="42">
        <f t="shared" si="433"/>
        <v>0.56912936390148927</v>
      </c>
      <c r="L154" s="42">
        <f t="shared" si="434"/>
        <v>1.0619899782509103</v>
      </c>
      <c r="M154" s="42">
        <f t="shared" si="435"/>
        <v>1.5084100048347373</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0.29500229875236911</v>
      </c>
      <c r="T154" s="262">
        <f>T$127/T144</f>
        <v>0.56912936390148927</v>
      </c>
      <c r="U154" s="262">
        <f>U$127/U144</f>
        <v>1.0619899782509103</v>
      </c>
      <c r="V154" s="262">
        <f>V$127/V144</f>
        <v>1.5084100048347373</v>
      </c>
      <c r="W154" s="206"/>
      <c r="X154" s="206">
        <f t="shared" si="443"/>
        <v>3.2055500417449041E-2</v>
      </c>
      <c r="Y154" s="206">
        <f t="shared" si="444"/>
        <v>6.2982743372587108E-2</v>
      </c>
      <c r="Z154" s="206">
        <f t="shared" si="445"/>
        <v>0.10097884850612647</v>
      </c>
      <c r="AA154" s="206">
        <f t="shared" si="446"/>
        <v>0.10218816836006109</v>
      </c>
      <c r="AB154" s="206">
        <f t="shared" si="447"/>
        <v>0.29500229875236911</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9.1771013932931655</v>
      </c>
      <c r="K155" s="42">
        <f t="shared" si="433"/>
        <v>9.2963971075457099</v>
      </c>
      <c r="L155" s="42">
        <f t="shared" si="434"/>
        <v>8.4624866914228356</v>
      </c>
      <c r="M155" s="42">
        <f t="shared" si="435"/>
        <v>7.3808030428471936</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9.1771013932931655</v>
      </c>
      <c r="T155" s="262">
        <f>T139*T$129</f>
        <v>9.2963971075457099</v>
      </c>
      <c r="U155" s="262">
        <f>U139*U$129</f>
        <v>8.4624866914228356</v>
      </c>
      <c r="V155" s="262">
        <f>V139*V$129</f>
        <v>7.3808030428471936</v>
      </c>
      <c r="W155" s="206"/>
      <c r="X155" s="206">
        <f t="shared" si="443"/>
        <v>12.322446292964566</v>
      </c>
      <c r="Y155" s="206">
        <f t="shared" si="444"/>
        <v>8.6260563043864682</v>
      </c>
      <c r="Z155" s="206">
        <f t="shared" si="445"/>
        <v>8.8235934445777957</v>
      </c>
      <c r="AA155" s="206">
        <f t="shared" si="446"/>
        <v>8.9654013796389815</v>
      </c>
      <c r="AB155" s="206">
        <f t="shared" si="447"/>
        <v>9.1771013932931655</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0.61627236599485413</v>
      </c>
      <c r="K156" s="42">
        <f t="shared" si="433"/>
        <v>0.80666837762706711</v>
      </c>
      <c r="L156" s="42">
        <f t="shared" si="434"/>
        <v>1.0979056687307858</v>
      </c>
      <c r="M156" s="42">
        <f t="shared" si="435"/>
        <v>1.3443074963239519</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0.61627236599485413</v>
      </c>
      <c r="T156" s="262">
        <f>T128</f>
        <v>0.80666837762706711</v>
      </c>
      <c r="U156" s="262">
        <f>U128</f>
        <v>1.0979056687307858</v>
      </c>
      <c r="V156" s="262">
        <f>V128</f>
        <v>1.3443074963239519</v>
      </c>
      <c r="W156" s="206"/>
      <c r="X156" s="206">
        <f t="shared" si="443"/>
        <v>0.60923770891438467</v>
      </c>
      <c r="Y156" s="206">
        <f t="shared" si="444"/>
        <v>0.64854136839212595</v>
      </c>
      <c r="Z156" s="206">
        <f t="shared" si="445"/>
        <v>0.6995709084876961</v>
      </c>
      <c r="AA156" s="206">
        <f t="shared" si="446"/>
        <v>0.64248252977129328</v>
      </c>
      <c r="AB156" s="206">
        <f t="shared" si="447"/>
        <v>0.61627236599485413</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107.17449043740554</v>
      </c>
      <c r="K161" s="42">
        <f t="shared" ref="K161:K168" si="470">IF($D$4,AC161,T161)</f>
        <v>142.66982439913784</v>
      </c>
      <c r="L161" s="42">
        <f t="shared" ref="L161:L168" si="471">IF($D$4,AD161,U161)</f>
        <v>207.18514816279151</v>
      </c>
      <c r="M161" s="42">
        <f t="shared" ref="M161:M168" si="472">IF($D$4,AE161,V161)</f>
        <v>274.13418214216716</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107.17449043740554</v>
      </c>
      <c r="T161" s="263">
        <f t="shared" ref="T161:V163" si="475">SUMPRODUCT(T$35:T$38,T$41:T$44,T$54:T$57)*T132</f>
        <v>142.66982439913784</v>
      </c>
      <c r="U161" s="263">
        <f t="shared" si="475"/>
        <v>207.18514816279151</v>
      </c>
      <c r="V161" s="263">
        <f t="shared" si="475"/>
        <v>274.13418214216716</v>
      </c>
      <c r="X161" s="6">
        <f>O161</f>
        <v>113.09321758673757</v>
      </c>
      <c r="Y161" s="6">
        <f t="shared" ref="Y161:AB161" si="476">P161</f>
        <v>112.21357404370687</v>
      </c>
      <c r="Z161" s="6">
        <f t="shared" si="476"/>
        <v>117.77587315202406</v>
      </c>
      <c r="AA161" s="6">
        <f t="shared" si="476"/>
        <v>109.43104058031604</v>
      </c>
      <c r="AB161" s="6">
        <f t="shared" si="476"/>
        <v>107.17449043740554</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22.774579217948681</v>
      </c>
      <c r="K162" s="42">
        <f t="shared" si="470"/>
        <v>30.317337684816799</v>
      </c>
      <c r="L162" s="42">
        <f t="shared" si="471"/>
        <v>44.026843984593206</v>
      </c>
      <c r="M162" s="42">
        <f t="shared" si="472"/>
        <v>58.25351370521053</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22.774579217948681</v>
      </c>
      <c r="T162" s="263">
        <f t="shared" si="475"/>
        <v>30.317337684816799</v>
      </c>
      <c r="U162" s="263">
        <f t="shared" si="475"/>
        <v>44.026843984593206</v>
      </c>
      <c r="V162" s="263">
        <f>SUMPRODUCT(V$35:V$38,V$41:V$44,V$54:V$57)*V133</f>
        <v>58.25351370521053</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22.774579217948681</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4.0190433914027084</v>
      </c>
      <c r="K163" s="42">
        <f t="shared" si="470"/>
        <v>5.3501184149676693</v>
      </c>
      <c r="L163" s="42">
        <f t="shared" si="471"/>
        <v>7.7694430561046817</v>
      </c>
      <c r="M163" s="42">
        <f t="shared" si="472"/>
        <v>10.280031830331268</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4.0190433914027084</v>
      </c>
      <c r="T163" s="263">
        <f t="shared" si="475"/>
        <v>5.3501184149676693</v>
      </c>
      <c r="U163" s="263">
        <f t="shared" si="475"/>
        <v>7.7694430561046817</v>
      </c>
      <c r="V163" s="263">
        <f t="shared" si="475"/>
        <v>10.280031830331268</v>
      </c>
      <c r="X163" s="6">
        <f t="shared" si="479"/>
        <v>3.9743652721991038</v>
      </c>
      <c r="Y163" s="6">
        <f t="shared" si="480"/>
        <v>4.208009026639008</v>
      </c>
      <c r="Z163" s="6">
        <f t="shared" si="481"/>
        <v>4.4165952432009021</v>
      </c>
      <c r="AA163" s="6">
        <f t="shared" si="482"/>
        <v>4.1036640217618512</v>
      </c>
      <c r="AB163" s="6">
        <f t="shared" si="483"/>
        <v>4.0190433914027084</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19.684217481266511</v>
      </c>
      <c r="K164" s="42">
        <f t="shared" si="470"/>
        <v>19.940098143721251</v>
      </c>
      <c r="L164" s="42">
        <f t="shared" si="471"/>
        <v>18.151420729428704</v>
      </c>
      <c r="M164" s="42">
        <f t="shared" si="472"/>
        <v>15.831287686107038</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19.684217481266511</v>
      </c>
      <c r="T164" s="263">
        <f t="shared" ref="T164:V166" si="490">T152*T142</f>
        <v>19.940098143721251</v>
      </c>
      <c r="U164" s="263">
        <f t="shared" si="490"/>
        <v>18.151420729428704</v>
      </c>
      <c r="V164" s="263">
        <f t="shared" si="490"/>
        <v>15.831287686107038</v>
      </c>
      <c r="X164" s="6">
        <f t="shared" si="479"/>
        <v>28.167748821049805</v>
      </c>
      <c r="Y164" s="6">
        <f t="shared" si="480"/>
        <v>18.502265696365193</v>
      </c>
      <c r="Z164" s="6">
        <f t="shared" si="481"/>
        <v>18.925968547790067</v>
      </c>
      <c r="AA164" s="6">
        <f t="shared" si="482"/>
        <v>19.230136292558988</v>
      </c>
      <c r="AB164" s="6">
        <f t="shared" si="483"/>
        <v>19.684217481266511</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4.606382248664123</v>
      </c>
      <c r="AJ164" s="6">
        <f t="shared" si="491"/>
        <v>6.6893892433338991</v>
      </c>
      <c r="AK164" s="6">
        <f t="shared" si="491"/>
        <v>8.8509734675145992</v>
      </c>
      <c r="AL164" s="6"/>
      <c r="AM164" s="6">
        <f t="shared" ref="AM164:AO168" si="492">SUM(T$161:T$162)*(1-AM$161) *AM175</f>
        <v>1.5354607495547101</v>
      </c>
      <c r="AN164" s="6">
        <f t="shared" si="492"/>
        <v>4.4595928288892663</v>
      </c>
      <c r="AO164" s="6">
        <f t="shared" si="492"/>
        <v>8.8509734675145992</v>
      </c>
      <c r="AP164" s="6"/>
      <c r="AQ164" s="6">
        <f t="shared" ref="AQ164:AS168" si="493">SUM(T$161:T$162)*(1-AQ$161) *AQ175</f>
        <v>4.606382248664123</v>
      </c>
      <c r="AR164" s="6">
        <f t="shared" si="493"/>
        <v>8.3617365541673756</v>
      </c>
      <c r="AS164" s="6">
        <f t="shared" si="493"/>
        <v>13.276460201271906</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104.14015059345729</v>
      </c>
      <c r="K165" s="42">
        <f t="shared" si="470"/>
        <v>105.49389761171444</v>
      </c>
      <c r="L165" s="42">
        <f t="shared" si="471"/>
        <v>96.030827237450509</v>
      </c>
      <c r="M165" s="42">
        <f t="shared" si="472"/>
        <v>83.756069312309521</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104.14015059345729</v>
      </c>
      <c r="T165" s="263">
        <f t="shared" si="490"/>
        <v>105.49389761171444</v>
      </c>
      <c r="U165" s="263">
        <f t="shared" si="490"/>
        <v>96.030827237450509</v>
      </c>
      <c r="V165" s="263">
        <f t="shared" si="490"/>
        <v>83.756069312309521</v>
      </c>
      <c r="X165" s="6">
        <f t="shared" si="479"/>
        <v>94.847852582060455</v>
      </c>
      <c r="Y165" s="6">
        <f t="shared" si="480"/>
        <v>97.886986758472602</v>
      </c>
      <c r="Z165" s="6">
        <f t="shared" si="481"/>
        <v>100.12860387107854</v>
      </c>
      <c r="AA165" s="6">
        <f t="shared" si="482"/>
        <v>101.7378156559033</v>
      </c>
      <c r="AB165" s="6">
        <f t="shared" si="483"/>
        <v>104.14015059345729</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24.370252031783835</v>
      </c>
      <c r="AJ165" s="6">
        <f t="shared" si="491"/>
        <v>35.390484983313797</v>
      </c>
      <c r="AK165" s="6">
        <f t="shared" si="491"/>
        <v>46.826433953134661</v>
      </c>
      <c r="AL165" s="6"/>
      <c r="AM165" s="6">
        <f t="shared" si="492"/>
        <v>8.123417343927958</v>
      </c>
      <c r="AN165" s="6">
        <f t="shared" si="492"/>
        <v>23.593656655542532</v>
      </c>
      <c r="AO165" s="6">
        <f t="shared" si="492"/>
        <v>46.826433953134661</v>
      </c>
      <c r="AP165" s="6"/>
      <c r="AQ165" s="6">
        <f t="shared" si="493"/>
        <v>24.370252031783835</v>
      </c>
      <c r="AR165" s="6">
        <f t="shared" si="493"/>
        <v>44.238106229142254</v>
      </c>
      <c r="AS165" s="6">
        <f t="shared" si="493"/>
        <v>70.239650929702023</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7.3750574688092279</v>
      </c>
      <c r="K166" s="42">
        <f t="shared" si="470"/>
        <v>14.228234097537232</v>
      </c>
      <c r="L166" s="42">
        <f t="shared" si="471"/>
        <v>26.54974945627276</v>
      </c>
      <c r="M166" s="42">
        <f t="shared" si="472"/>
        <v>37.71025012086843</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7.3750574688092279</v>
      </c>
      <c r="T166" s="263">
        <f t="shared" si="490"/>
        <v>14.228234097537232</v>
      </c>
      <c r="U166" s="263">
        <f t="shared" si="490"/>
        <v>26.54974945627276</v>
      </c>
      <c r="V166" s="263">
        <f t="shared" si="490"/>
        <v>37.71025012086843</v>
      </c>
      <c r="X166" s="6">
        <f t="shared" si="479"/>
        <v>0.80138751043622602</v>
      </c>
      <c r="Y166" s="6">
        <f t="shared" si="480"/>
        <v>1.5745685843146777</v>
      </c>
      <c r="Z166" s="6">
        <f t="shared" si="481"/>
        <v>2.5244712126531619</v>
      </c>
      <c r="AA166" s="6">
        <f t="shared" si="482"/>
        <v>2.5547042090015273</v>
      </c>
      <c r="AB166" s="6">
        <f t="shared" si="483"/>
        <v>7.3750574688092279</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3.2868787557783712</v>
      </c>
      <c r="AJ166" s="6">
        <f t="shared" si="491"/>
        <v>4.7732060011786821</v>
      </c>
      <c r="AK166" s="6">
        <f t="shared" si="491"/>
        <v>6.3156019383255977</v>
      </c>
      <c r="AL166" s="6"/>
      <c r="AM166" s="6">
        <f t="shared" si="492"/>
        <v>1.0956262519261255</v>
      </c>
      <c r="AN166" s="6">
        <f t="shared" si="492"/>
        <v>3.1821373341191217</v>
      </c>
      <c r="AO166" s="6">
        <f t="shared" si="492"/>
        <v>6.3156019383255977</v>
      </c>
      <c r="AP166" s="6"/>
      <c r="AQ166" s="6">
        <f t="shared" si="493"/>
        <v>3.2868787557783712</v>
      </c>
      <c r="AR166" s="6">
        <f t="shared" si="493"/>
        <v>5.9665075014733544</v>
      </c>
      <c r="AS166" s="6">
        <f t="shared" si="493"/>
        <v>9.4734029074884027</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9.1771013932931655</v>
      </c>
      <c r="K167" s="42">
        <f t="shared" si="470"/>
        <v>9.2963971075457099</v>
      </c>
      <c r="L167" s="42">
        <f t="shared" si="471"/>
        <v>8.4624866914228356</v>
      </c>
      <c r="M167" s="42">
        <f t="shared" si="472"/>
        <v>7.3808030428471936</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9.1771013932931655</v>
      </c>
      <c r="T167" s="263">
        <f t="shared" ref="T167:V168" si="498">T155</f>
        <v>9.2963971075457099</v>
      </c>
      <c r="U167" s="263">
        <f t="shared" si="498"/>
        <v>8.4624866914228356</v>
      </c>
      <c r="V167" s="263">
        <f t="shared" si="498"/>
        <v>7.3808030428471936</v>
      </c>
      <c r="X167" s="6">
        <f t="shared" si="479"/>
        <v>12.322446292964566</v>
      </c>
      <c r="Y167" s="6">
        <f t="shared" si="480"/>
        <v>8.6260563043864682</v>
      </c>
      <c r="Z167" s="6">
        <f t="shared" si="481"/>
        <v>8.8235934445777957</v>
      </c>
      <c r="AA167" s="6">
        <f t="shared" si="482"/>
        <v>8.9654013796389815</v>
      </c>
      <c r="AB167" s="6">
        <f t="shared" si="483"/>
        <v>9.1771013932931655</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2.1475701024177312</v>
      </c>
      <c r="AJ167" s="6">
        <f t="shared" si="491"/>
        <v>3.1187017418245855</v>
      </c>
      <c r="AK167" s="6">
        <f t="shared" si="491"/>
        <v>4.1264673598547761</v>
      </c>
      <c r="AL167" s="6"/>
      <c r="AM167" s="6">
        <f t="shared" si="492"/>
        <v>0.71585670080591157</v>
      </c>
      <c r="AN167" s="6">
        <f t="shared" si="492"/>
        <v>2.0791344945497237</v>
      </c>
      <c r="AO167" s="6">
        <f t="shared" si="492"/>
        <v>4.1264673598547761</v>
      </c>
      <c r="AP167" s="6"/>
      <c r="AQ167" s="6">
        <f t="shared" si="493"/>
        <v>2.1475701024177312</v>
      </c>
      <c r="AR167" s="6">
        <f t="shared" si="493"/>
        <v>3.8983771772807327</v>
      </c>
      <c r="AS167" s="6">
        <f t="shared" si="493"/>
        <v>6.1897010397821672</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0.61627236599485413</v>
      </c>
      <c r="K168" s="42">
        <f t="shared" si="470"/>
        <v>0.80666837762706711</v>
      </c>
      <c r="L168" s="42">
        <f t="shared" si="471"/>
        <v>1.0979056687307858</v>
      </c>
      <c r="M168" s="42">
        <f t="shared" si="472"/>
        <v>1.3443074963239519</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0.61627236599485413</v>
      </c>
      <c r="T168" s="263">
        <f t="shared" si="498"/>
        <v>0.80666837762706711</v>
      </c>
      <c r="U168" s="263">
        <f t="shared" si="498"/>
        <v>1.0979056687307858</v>
      </c>
      <c r="V168" s="263">
        <f t="shared" si="498"/>
        <v>1.3443074963239519</v>
      </c>
      <c r="X168" s="6">
        <f t="shared" si="479"/>
        <v>0.60923770891438467</v>
      </c>
      <c r="Y168" s="6">
        <f t="shared" si="480"/>
        <v>0.64854136839212595</v>
      </c>
      <c r="Z168" s="6">
        <f t="shared" si="481"/>
        <v>0.6995709084876961</v>
      </c>
      <c r="AA168" s="6">
        <f t="shared" si="482"/>
        <v>0.64248252977129328</v>
      </c>
      <c r="AB168" s="6">
        <f t="shared" si="483"/>
        <v>0.61627236599485413</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0.18634927814686059</v>
      </c>
      <c r="AJ168" s="6">
        <f t="shared" si="491"/>
        <v>0.2706164598259635</v>
      </c>
      <c r="AK168" s="6">
        <f t="shared" si="491"/>
        <v>0.35806245064588127</v>
      </c>
      <c r="AL168" s="6"/>
      <c r="AM168" s="6">
        <f t="shared" si="492"/>
        <v>6.2116426048953628E-2</v>
      </c>
      <c r="AN168" s="6">
        <f t="shared" si="492"/>
        <v>0.18041097321730901</v>
      </c>
      <c r="AO168" s="6">
        <f t="shared" si="492"/>
        <v>0.35806245064588127</v>
      </c>
      <c r="AP168" s="6"/>
      <c r="AQ168" s="6">
        <f t="shared" si="493"/>
        <v>0.18634927814686059</v>
      </c>
      <c r="AR168" s="6">
        <f t="shared" si="493"/>
        <v>0.33827057478245443</v>
      </c>
      <c r="AS168" s="6">
        <f t="shared" si="493"/>
        <v>0.53709367596882218</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274.960912349578</v>
      </c>
      <c r="K169" s="6">
        <f t="shared" si="500"/>
        <v>328.10257583706806</v>
      </c>
      <c r="L169" s="6">
        <f t="shared" si="500"/>
        <v>409.27382498679503</v>
      </c>
      <c r="M169" s="6">
        <f t="shared" si="500"/>
        <v>488.69044533616511</v>
      </c>
      <c r="N169" s="33"/>
      <c r="O169" s="6">
        <f>SUM(O161:O168)</f>
        <v>272.36329371129125</v>
      </c>
      <c r="P169" s="6">
        <f t="shared" ref="P169:S169" si="501">SUM(P161:P168)</f>
        <v>267.50538626656464</v>
      </c>
      <c r="Q169" s="6">
        <f t="shared" si="501"/>
        <v>278.32204942461738</v>
      </c>
      <c r="R169" s="6">
        <f t="shared" si="501"/>
        <v>269.91934079226917</v>
      </c>
      <c r="S169" s="6">
        <f t="shared" si="501"/>
        <v>274.960912349578</v>
      </c>
      <c r="T169" s="6">
        <f>SUM(T161:T168)</f>
        <v>328.10257583706806</v>
      </c>
      <c r="U169" s="6">
        <f>SUM(U161:U168)</f>
        <v>409.27382498679503</v>
      </c>
      <c r="V169" s="6">
        <f>SUM(V161:V168)</f>
        <v>488.69044533616511</v>
      </c>
      <c r="X169" s="6">
        <f>SUM(X161:X168)</f>
        <v>272.36329371129125</v>
      </c>
      <c r="Y169" s="6">
        <f t="shared" ref="Y169:AB169" si="502">SUM(Y161:Y168)</f>
        <v>267.50538626656464</v>
      </c>
      <c r="Z169" s="6">
        <f t="shared" si="502"/>
        <v>278.32204942461738</v>
      </c>
      <c r="AA169" s="6">
        <f t="shared" si="502"/>
        <v>269.91934079226917</v>
      </c>
      <c r="AB169" s="6">
        <f t="shared" si="502"/>
        <v>274.960912349578</v>
      </c>
      <c r="AC169" s="6" t="e">
        <f>SUM(AC161:AC168)</f>
        <v>#N/A</v>
      </c>
      <c r="AD169" s="6" t="e">
        <f>SUM(AD161:AD168)</f>
        <v>#N/A</v>
      </c>
      <c r="AE169" s="6" t="e">
        <f>SUM(AE161:AE168)</f>
        <v>#N/A</v>
      </c>
      <c r="AQ169" t="s">
        <v>620</v>
      </c>
    </row>
    <row r="170" spans="1:46" ht="15" thickBot="1">
      <c r="A170" t="s">
        <v>16</v>
      </c>
      <c r="L170"/>
      <c r="N170" s="34"/>
      <c r="AE170" s="112"/>
      <c r="AI170" s="14">
        <v>1</v>
      </c>
      <c r="AJ170" s="14">
        <v>1</v>
      </c>
      <c r="AK170" s="14">
        <v>1</v>
      </c>
      <c r="AL170" s="14"/>
      <c r="AM170" s="14">
        <v>2</v>
      </c>
      <c r="AN170" s="14">
        <v>2</v>
      </c>
      <c r="AO170" s="14">
        <v>2</v>
      </c>
      <c r="AQ170" s="14">
        <v>2</v>
      </c>
      <c r="AR170" s="14">
        <v>2</v>
      </c>
      <c r="AS170" s="14">
        <v>2</v>
      </c>
    </row>
    <row r="171" spans="1:46" ht="1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0.38978082201424591</v>
      </c>
      <c r="K172" s="212">
        <f t="shared" ref="K172:M179" si="509">K161/K$169</f>
        <v>0.43483299097897365</v>
      </c>
      <c r="L172" s="212">
        <f t="shared" si="509"/>
        <v>0.50622623660205046</v>
      </c>
      <c r="M172" s="212">
        <f t="shared" si="509"/>
        <v>0.56095670533028963</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0.38978082201424591</v>
      </c>
      <c r="T172" s="264">
        <f t="shared" ref="T172:V179" si="512">T161/T$169</f>
        <v>0.43483299097897365</v>
      </c>
      <c r="U172" s="264">
        <f t="shared" si="512"/>
        <v>0.50622623660205046</v>
      </c>
      <c r="V172" s="264">
        <f t="shared" si="512"/>
        <v>0.56095670533028963</v>
      </c>
      <c r="X172" s="212">
        <f>O172</f>
        <v>0.41522929189796737</v>
      </c>
      <c r="Y172" s="212">
        <f t="shared" ref="Y172:AB172" si="513">P172</f>
        <v>0.41948154992246744</v>
      </c>
      <c r="Z172" s="212">
        <f t="shared" si="513"/>
        <v>0.42316400513543673</v>
      </c>
      <c r="AA172" s="212">
        <f t="shared" si="513"/>
        <v>0.40542126495683217</v>
      </c>
      <c r="AB172" s="212">
        <f t="shared" si="513"/>
        <v>0.38978082201424591</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8.2828424678027271E-2</v>
      </c>
      <c r="K173" s="212">
        <f t="shared" si="509"/>
        <v>9.2402010583031935E-2</v>
      </c>
      <c r="L173" s="212">
        <f t="shared" si="509"/>
        <v>0.10757307527793576</v>
      </c>
      <c r="M173" s="212">
        <f t="shared" si="509"/>
        <v>0.11920329988268655</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8.2828424678027271E-2</v>
      </c>
      <c r="T173" s="264">
        <f t="shared" si="512"/>
        <v>9.2402010583031935E-2</v>
      </c>
      <c r="U173" s="264">
        <f t="shared" si="512"/>
        <v>0.10757307527793576</v>
      </c>
      <c r="V173" s="264">
        <f t="shared" si="512"/>
        <v>0.11920329988268655</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8.2828424678027271E-2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1.4616780825534225E-2</v>
      </c>
      <c r="K174" s="212">
        <f t="shared" si="509"/>
        <v>1.6306237161711513E-2</v>
      </c>
      <c r="L174" s="212">
        <f t="shared" si="509"/>
        <v>1.8983483872576895E-2</v>
      </c>
      <c r="M174" s="212">
        <f t="shared" si="509"/>
        <v>2.1035876449885856E-2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1.4616780825534225E-2</v>
      </c>
      <c r="T174" s="264">
        <f t="shared" si="512"/>
        <v>1.6306237161711513E-2</v>
      </c>
      <c r="U174" s="264">
        <f t="shared" si="512"/>
        <v>1.8983483872576895E-2</v>
      </c>
      <c r="V174" s="264">
        <f t="shared" si="512"/>
        <v>2.1035876449885856E-2</v>
      </c>
      <c r="X174" s="212">
        <f t="shared" si="517"/>
        <v>1.4592147194445316E-2</v>
      </c>
      <c r="Y174" s="212">
        <f t="shared" si="518"/>
        <v>1.5730558122092529E-2</v>
      </c>
      <c r="Z174" s="212">
        <f t="shared" si="519"/>
        <v>1.5868650192578878E-2</v>
      </c>
      <c r="AA174" s="212">
        <f t="shared" si="520"/>
        <v>1.5203297435881205E-2</v>
      </c>
      <c r="AB174" s="212">
        <f t="shared" si="521"/>
        <v>1.4616780825534225E-2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7.1589148119498972E-2</v>
      </c>
      <c r="K175" s="212">
        <f t="shared" si="509"/>
        <v>6.0773976226335E-2</v>
      </c>
      <c r="L175" s="212">
        <f t="shared" si="509"/>
        <v>4.4350309307013093E-2</v>
      </c>
      <c r="M175" s="212">
        <f t="shared" si="509"/>
        <v>3.2395328857344155E-2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7.1589148119498972E-2</v>
      </c>
      <c r="T175" s="264">
        <f t="shared" si="512"/>
        <v>6.0773976226335E-2</v>
      </c>
      <c r="U175" s="264">
        <f t="shared" si="512"/>
        <v>4.4350309307013093E-2</v>
      </c>
      <c r="V175" s="264">
        <f t="shared" si="512"/>
        <v>3.2395328857344155E-2</v>
      </c>
      <c r="X175" s="212">
        <f t="shared" si="517"/>
        <v>0.10341976863779595</v>
      </c>
      <c r="Y175" s="212">
        <f t="shared" si="518"/>
        <v>6.9165955701273221E-2</v>
      </c>
      <c r="Z175" s="212">
        <f t="shared" si="519"/>
        <v>6.8000248585824333E-2</v>
      </c>
      <c r="AA175" s="212">
        <f t="shared" si="520"/>
        <v>7.1244010288831303E-2</v>
      </c>
      <c r="AB175" s="212">
        <f t="shared" si="521"/>
        <v>7.1589148119498972E-2</v>
      </c>
      <c r="AC175" s="264" t="e">
        <f t="shared" si="514"/>
        <v>#N/A</v>
      </c>
      <c r="AD175" s="264" t="e">
        <f t="shared" si="514"/>
        <v>#N/A</v>
      </c>
      <c r="AE175" s="264" t="e">
        <f t="shared" si="514"/>
        <v>#N/A</v>
      </c>
      <c r="AG175" s="226">
        <f>T175</f>
        <v>6.0773976226335E-2</v>
      </c>
      <c r="AI175" s="265">
        <f>AG175/$AG$180</f>
        <v>0.13314231510510996</v>
      </c>
      <c r="AJ175" s="265">
        <f>AI175</f>
        <v>0.13314231510510996</v>
      </c>
      <c r="AK175" s="265">
        <f>AJ175</f>
        <v>0.13314231510510996</v>
      </c>
      <c r="AL175" s="266"/>
      <c r="AM175" s="265">
        <f>AI175</f>
        <v>0.13314231510510996</v>
      </c>
      <c r="AN175" s="265">
        <f t="shared" ref="AN175:AO179" si="526">AJ175</f>
        <v>0.13314231510510996</v>
      </c>
      <c r="AO175" s="265">
        <f t="shared" si="526"/>
        <v>0.13314231510510996</v>
      </c>
      <c r="AP175" s="266"/>
      <c r="AQ175" s="265">
        <f>AM175</f>
        <v>0.13314231510510996</v>
      </c>
      <c r="AR175" s="265">
        <f t="shared" ref="AR175:AS179" si="527">AN175</f>
        <v>0.13314231510510996</v>
      </c>
      <c r="AS175" s="265">
        <f t="shared" si="527"/>
        <v>0.13314231510510996</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0.37874529038897092</v>
      </c>
      <c r="K176" s="212">
        <f t="shared" si="509"/>
        <v>0.32152718503527228</v>
      </c>
      <c r="L176" s="212">
        <f t="shared" si="509"/>
        <v>0.23463710937426521</v>
      </c>
      <c r="M176" s="212">
        <f t="shared" si="509"/>
        <v>0.17138880064392212</v>
      </c>
      <c r="N176" s="34"/>
      <c r="O176" s="212">
        <f t="shared" si="510"/>
        <v>0.34824021728346571</v>
      </c>
      <c r="P176" s="212">
        <f t="shared" ref="P176:S176" si="529">P165/P$169</f>
        <v>0.36592529266281709</v>
      </c>
      <c r="Q176" s="212">
        <f t="shared" si="529"/>
        <v>0.3597580719101382</v>
      </c>
      <c r="R176" s="212">
        <f t="shared" si="529"/>
        <v>0.37691932470374945</v>
      </c>
      <c r="S176" s="212">
        <f t="shared" si="529"/>
        <v>0.37874529038897092</v>
      </c>
      <c r="T176" s="264">
        <f t="shared" si="512"/>
        <v>0.32152718503527228</v>
      </c>
      <c r="U176" s="264">
        <f t="shared" si="512"/>
        <v>0.23463710937426521</v>
      </c>
      <c r="V176" s="264">
        <f t="shared" si="512"/>
        <v>0.17138880064392212</v>
      </c>
      <c r="X176" s="212">
        <f t="shared" si="517"/>
        <v>0.34824021728346571</v>
      </c>
      <c r="Y176" s="212">
        <f t="shared" si="518"/>
        <v>0.36592529266281709</v>
      </c>
      <c r="Z176" s="212">
        <f t="shared" si="519"/>
        <v>0.3597580719101382</v>
      </c>
      <c r="AA176" s="212">
        <f t="shared" si="520"/>
        <v>0.37691932470374945</v>
      </c>
      <c r="AB176" s="212">
        <f t="shared" si="521"/>
        <v>0.37874529038897092</v>
      </c>
      <c r="AC176" s="264" t="e">
        <f t="shared" si="514"/>
        <v>#N/A</v>
      </c>
      <c r="AD176" s="264" t="e">
        <f t="shared" si="514"/>
        <v>#N/A</v>
      </c>
      <c r="AE176" s="264" t="e">
        <f t="shared" si="514"/>
        <v>#N/A</v>
      </c>
      <c r="AG176" s="226">
        <f>T176</f>
        <v>0.32152718503527228</v>
      </c>
      <c r="AI176" s="265">
        <f>1-SUM(AI177:AI179,AI175)</f>
        <v>0.70439481572500728</v>
      </c>
      <c r="AJ176" s="265">
        <f t="shared" ref="AJ176:AK176" si="530">1-SUM(AJ177:AJ179,AJ175)</f>
        <v>0.70439481572500728</v>
      </c>
      <c r="AK176" s="265">
        <f t="shared" si="530"/>
        <v>0.70439481572500728</v>
      </c>
      <c r="AL176" s="266"/>
      <c r="AM176" s="265">
        <f t="shared" ref="AM176:AM179" si="531">AI176</f>
        <v>0.70439481572500728</v>
      </c>
      <c r="AN176" s="265">
        <f t="shared" si="526"/>
        <v>0.70439481572500728</v>
      </c>
      <c r="AO176" s="265">
        <f t="shared" si="526"/>
        <v>0.70439481572500728</v>
      </c>
      <c r="AP176" s="266"/>
      <c r="AQ176" s="265">
        <f t="shared" ref="AQ176:AQ178" si="532">AM176</f>
        <v>0.70439481572500728</v>
      </c>
      <c r="AR176" s="265">
        <f t="shared" si="527"/>
        <v>0.70439481572500728</v>
      </c>
      <c r="AS176" s="265">
        <f t="shared" si="527"/>
        <v>0.70439481572500728</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2.682220322077189E-2</v>
      </c>
      <c r="K177" s="212">
        <f t="shared" si="509"/>
        <v>4.3365200840735883E-2</v>
      </c>
      <c r="L177" s="212">
        <f t="shared" si="509"/>
        <v>6.4870382212029731E-2</v>
      </c>
      <c r="M177" s="212">
        <f t="shared" si="509"/>
        <v>7.7165924729565641E-2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2.682220322077189E-2</v>
      </c>
      <c r="T177" s="264">
        <f t="shared" si="512"/>
        <v>4.3365200840735883E-2</v>
      </c>
      <c r="U177" s="264">
        <f t="shared" si="512"/>
        <v>6.4870382212029731E-2</v>
      </c>
      <c r="V177" s="264">
        <f t="shared" si="512"/>
        <v>7.7165924729565641E-2</v>
      </c>
      <c r="X177" s="212">
        <f t="shared" si="517"/>
        <v>2.9423476986062138E-3</v>
      </c>
      <c r="Y177" s="212">
        <f t="shared" si="518"/>
        <v>5.886119177972912E-3</v>
      </c>
      <c r="Z177" s="212">
        <f t="shared" si="519"/>
        <v>9.0703241725622122E-3</v>
      </c>
      <c r="AA177" s="212">
        <f t="shared" si="520"/>
        <v>9.4646949029400466E-3</v>
      </c>
      <c r="AB177" s="212">
        <f t="shared" si="521"/>
        <v>2.682220322077189E-2</v>
      </c>
      <c r="AC177" s="264" t="e">
        <f t="shared" si="514"/>
        <v>#N/A</v>
      </c>
      <c r="AD177" s="264" t="e">
        <f t="shared" si="514"/>
        <v>#N/A</v>
      </c>
      <c r="AE177" s="264" t="e">
        <f t="shared" si="514"/>
        <v>#N/A</v>
      </c>
      <c r="AG177" s="226">
        <f>T177</f>
        <v>4.3365200840735883E-2</v>
      </c>
      <c r="AI177" s="265">
        <f>AG177/$AG$180</f>
        <v>9.5003545817555352E-2</v>
      </c>
      <c r="AJ177" s="265">
        <f t="shared" ref="AJ177:AK177" si="535">AI177</f>
        <v>9.5003545817555352E-2</v>
      </c>
      <c r="AK177" s="265">
        <f t="shared" si="535"/>
        <v>9.5003545817555352E-2</v>
      </c>
      <c r="AL177" s="266"/>
      <c r="AM177" s="265">
        <f t="shared" si="531"/>
        <v>9.5003545817555352E-2</v>
      </c>
      <c r="AN177" s="265">
        <f t="shared" si="526"/>
        <v>9.5003545817555352E-2</v>
      </c>
      <c r="AO177" s="265">
        <f t="shared" si="526"/>
        <v>9.5003545817555352E-2</v>
      </c>
      <c r="AP177" s="266"/>
      <c r="AQ177" s="265">
        <f t="shared" si="532"/>
        <v>9.5003545817555352E-2</v>
      </c>
      <c r="AR177" s="265">
        <f t="shared" si="527"/>
        <v>9.5003545817555352E-2</v>
      </c>
      <c r="AS177" s="265">
        <f t="shared" si="527"/>
        <v>9.5003545817555352E-2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3.3376021758415038E-2</v>
      </c>
      <c r="K178" s="212">
        <f t="shared" si="509"/>
        <v>2.8333813240656158E-2</v>
      </c>
      <c r="L178" s="212">
        <f t="shared" si="509"/>
        <v>2.0676833393134468E-2</v>
      </c>
      <c r="M178" s="212">
        <f t="shared" si="509"/>
        <v>1.5103227642950979E-2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3.3376021758415038E-2</v>
      </c>
      <c r="T178" s="264">
        <f t="shared" si="512"/>
        <v>2.8333813240656158E-2</v>
      </c>
      <c r="U178" s="264">
        <f t="shared" si="512"/>
        <v>2.0676833393134468E-2</v>
      </c>
      <c r="V178" s="264">
        <f t="shared" si="512"/>
        <v>1.5103227642950979E-2</v>
      </c>
      <c r="X178" s="212">
        <f t="shared" si="517"/>
        <v>4.5242683494738922E-2</v>
      </c>
      <c r="Y178" s="212">
        <f t="shared" si="518"/>
        <v>3.2246290158026006E-2</v>
      </c>
      <c r="Z178" s="212">
        <f t="shared" si="519"/>
        <v>3.1702818597445108E-2</v>
      </c>
      <c r="AA178" s="212">
        <f t="shared" si="520"/>
        <v>3.3215112904928089E-2</v>
      </c>
      <c r="AB178" s="212">
        <f t="shared" si="521"/>
        <v>3.3376021758415038E-2</v>
      </c>
      <c r="AC178" s="264" t="e">
        <f t="shared" si="514"/>
        <v>#N/A</v>
      </c>
      <c r="AD178" s="264" t="e">
        <f t="shared" si="514"/>
        <v>#N/A</v>
      </c>
      <c r="AE178" s="264" t="e">
        <f t="shared" si="514"/>
        <v>#N/A</v>
      </c>
      <c r="AG178" s="226">
        <f>T178</f>
        <v>2.8333813240656158E-2</v>
      </c>
      <c r="AI178" s="265">
        <f>AG178/$AG$180</f>
        <v>6.2073106366571484E-2</v>
      </c>
      <c r="AJ178" s="265">
        <f>AI178*(1+$D$178)</f>
        <v>6.2073106366571484E-2</v>
      </c>
      <c r="AK178" s="265">
        <f>AJ178*(1+$D$178)</f>
        <v>6.2073106366571484E-2</v>
      </c>
      <c r="AL178" s="266"/>
      <c r="AM178" s="265">
        <f>AI178</f>
        <v>6.2073106366571484E-2</v>
      </c>
      <c r="AN178" s="265">
        <f t="shared" si="526"/>
        <v>6.2073106366571484E-2</v>
      </c>
      <c r="AO178" s="265">
        <f>AK178</f>
        <v>6.2073106366571484E-2</v>
      </c>
      <c r="AP178" s="266"/>
      <c r="AQ178" s="265">
        <f t="shared" si="532"/>
        <v>6.2073106366571484E-2</v>
      </c>
      <c r="AR178" s="265">
        <f t="shared" si="527"/>
        <v>6.2073106366571484E-2</v>
      </c>
      <c r="AS178" s="265">
        <f>AO178</f>
        <v>6.2073106366571484E-2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2.2413089945357099E-3</v>
      </c>
      <c r="K179" s="212">
        <f t="shared" si="509"/>
        <v>2.4585859332834051E-3</v>
      </c>
      <c r="L179" s="212">
        <f t="shared" si="509"/>
        <v>2.6825699609942292E-3</v>
      </c>
      <c r="M179" s="212">
        <f t="shared" si="509"/>
        <v>2.7508364633550726E-3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2.2413089945357099E-3</v>
      </c>
      <c r="T179" s="264">
        <f t="shared" si="512"/>
        <v>2.4585859332834051E-3</v>
      </c>
      <c r="U179" s="264">
        <f t="shared" si="512"/>
        <v>2.6825699609942292E-3</v>
      </c>
      <c r="V179" s="264">
        <f t="shared" si="512"/>
        <v>2.7508364633550726E-3</v>
      </c>
      <c r="X179" s="212">
        <f t="shared" si="517"/>
        <v>2.2368568855691134E-3</v>
      </c>
      <c r="Y179" s="212">
        <f t="shared" si="518"/>
        <v>2.4244048968265087E-3</v>
      </c>
      <c r="Z179" s="212">
        <f t="shared" si="519"/>
        <v>2.5135303147340925E-3</v>
      </c>
      <c r="AA179" s="212">
        <f t="shared" si="520"/>
        <v>2.3802760035108042E-3</v>
      </c>
      <c r="AB179" s="212">
        <f t="shared" si="521"/>
        <v>2.2413089945357099E-3</v>
      </c>
      <c r="AC179" s="264" t="e">
        <f t="shared" si="514"/>
        <v>#N/A</v>
      </c>
      <c r="AD179" s="264" t="e">
        <f t="shared" si="514"/>
        <v>#N/A</v>
      </c>
      <c r="AE179" s="264" t="e">
        <f t="shared" si="514"/>
        <v>#N/A</v>
      </c>
      <c r="AG179" s="226">
        <f>T179</f>
        <v>2.4585859332834051E-3</v>
      </c>
      <c r="AI179" s="265">
        <f>AG179/$AG$180</f>
        <v>5.3862169857558859E-3</v>
      </c>
      <c r="AJ179" s="265">
        <f t="shared" ref="AJ179:AK179" si="540">AI179</f>
        <v>5.3862169857558859E-3</v>
      </c>
      <c r="AK179" s="265">
        <f t="shared" si="540"/>
        <v>5.3862169857558859E-3</v>
      </c>
      <c r="AL179" s="266"/>
      <c r="AM179" s="265">
        <f t="shared" si="531"/>
        <v>5.3862169857558859E-3</v>
      </c>
      <c r="AN179" s="265">
        <f t="shared" si="526"/>
        <v>5.3862169857558859E-3</v>
      </c>
      <c r="AO179" s="265">
        <f t="shared" si="526"/>
        <v>5.3862169857558859E-3</v>
      </c>
      <c r="AP179" s="266"/>
      <c r="AQ179" s="265">
        <f>AM179</f>
        <v>5.3862169857558859E-3</v>
      </c>
      <c r="AR179" s="265">
        <f t="shared" si="527"/>
        <v>5.3862169857558859E-3</v>
      </c>
      <c r="AS179" s="265">
        <f t="shared" si="527"/>
        <v>5.3862169857558859E-3</v>
      </c>
    </row>
    <row r="180" spans="1:47">
      <c r="A180" t="s">
        <v>16</v>
      </c>
      <c r="L180"/>
      <c r="N180" s="34"/>
      <c r="AG180" s="226">
        <f>SUM(AG175:AG179)</f>
        <v>0.45645876127628271</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0.48722602751780741</v>
      </c>
      <c r="K181" s="27">
        <f>SUM(K172:K174)</f>
        <v>0.54354123872371707</v>
      </c>
      <c r="L181" s="27">
        <f>SUM(L172:L174)</f>
        <v>0.63278279575256313</v>
      </c>
      <c r="M181" s="27">
        <f>SUM(M172:M174)</f>
        <v>0.70119588166286195</v>
      </c>
      <c r="N181" s="34"/>
      <c r="O181" s="27">
        <f>SUM(O172:O174)</f>
        <v>0.49791812599982416</v>
      </c>
      <c r="P181" s="27">
        <f t="shared" ref="P181:S181" si="543">SUM(P172:P174)</f>
        <v>0.52435193740308439</v>
      </c>
      <c r="Q181" s="27">
        <f t="shared" si="543"/>
        <v>0.52895500641929594</v>
      </c>
      <c r="R181" s="27">
        <f t="shared" si="543"/>
        <v>0.50677658119604019</v>
      </c>
      <c r="S181" s="27">
        <f t="shared" si="543"/>
        <v>0.48722602751780741</v>
      </c>
      <c r="T181" s="27">
        <f>SUM(T172:T174)</f>
        <v>0.54354123872371707</v>
      </c>
      <c r="U181" s="27">
        <f>SUM(U172:U174)</f>
        <v>0.63278279575256313</v>
      </c>
      <c r="V181" s="27">
        <f>SUM(V172:V174)</f>
        <v>0.70119588166286195</v>
      </c>
      <c r="X181" s="212">
        <f t="shared" si="517"/>
        <v>0.49791812599982416</v>
      </c>
      <c r="Y181" s="212">
        <f t="shared" si="518"/>
        <v>0.52435193740308439</v>
      </c>
      <c r="Z181" s="212">
        <f t="shared" si="519"/>
        <v>0.52895500641929594</v>
      </c>
      <c r="AA181" s="212">
        <f t="shared" si="520"/>
        <v>0.50677658119604019</v>
      </c>
      <c r="AB181" s="212">
        <f t="shared" si="521"/>
        <v>0.48722602751780741</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0.51277397248219259</v>
      </c>
      <c r="K182" s="27">
        <f>1-K181</f>
        <v>0.45645876127628293</v>
      </c>
      <c r="L182" s="27">
        <f>1-L181</f>
        <v>0.36721720424743687</v>
      </c>
      <c r="M182" s="27">
        <f>1-M181</f>
        <v>0.29880411833713805</v>
      </c>
      <c r="N182" s="34"/>
      <c r="O182" s="27">
        <f>1-O181</f>
        <v>0.50208187400017579</v>
      </c>
      <c r="P182" s="27">
        <f t="shared" ref="P182:S182" si="546">1-P181</f>
        <v>0.47564806259691561</v>
      </c>
      <c r="Q182" s="27">
        <f t="shared" si="546"/>
        <v>0.47104499358070406</v>
      </c>
      <c r="R182" s="27">
        <f t="shared" si="546"/>
        <v>0.49322341880395981</v>
      </c>
      <c r="S182" s="27">
        <f t="shared" si="546"/>
        <v>0.51277397248219259</v>
      </c>
      <c r="T182" s="27">
        <f>1-T181</f>
        <v>0.45645876127628293</v>
      </c>
      <c r="U182" s="27">
        <f>1-U181</f>
        <v>0.36721720424743687</v>
      </c>
      <c r="V182" s="27">
        <f>1-V181</f>
        <v>0.29880411833713805</v>
      </c>
      <c r="X182" s="212">
        <f t="shared" si="517"/>
        <v>0.50208187400017579</v>
      </c>
      <c r="Y182" s="212">
        <f t="shared" si="518"/>
        <v>0.47564806259691561</v>
      </c>
      <c r="Z182" s="212">
        <f t="shared" si="519"/>
        <v>0.47104499358070406</v>
      </c>
      <c r="AA182" s="212">
        <f t="shared" si="520"/>
        <v>0.49322341880395981</v>
      </c>
      <c r="AB182" s="212">
        <f t="shared" si="521"/>
        <v>0.51277397248219259</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76.55320745528968</v>
      </c>
      <c r="K186" s="6">
        <f t="shared" ref="K186:M193" si="553">K149</f>
        <v>101.90701742795561</v>
      </c>
      <c r="L186" s="6">
        <f t="shared" si="553"/>
        <v>147.98939154485112</v>
      </c>
      <c r="M186" s="6">
        <f t="shared" si="553"/>
        <v>195.81013010154797</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78.942052232553891</v>
      </c>
      <c r="T186" s="262">
        <f t="shared" si="554"/>
        <v>81.316251076755449</v>
      </c>
      <c r="U186" s="262">
        <f t="shared" si="554"/>
        <v>104.35743813520321</v>
      </c>
      <c r="V186" s="262">
        <f t="shared" si="554"/>
        <v>128.26780741355162</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78.942052232553891</v>
      </c>
      <c r="AC186" s="206">
        <f t="shared" si="556"/>
        <v>81.316251076755449</v>
      </c>
      <c r="AD186" s="206">
        <f t="shared" si="556"/>
        <v>104.35743813520321</v>
      </c>
      <c r="AE186" s="206">
        <f t="shared" si="556"/>
        <v>128.26780741355162</v>
      </c>
      <c r="AF186" s="206">
        <f t="shared" si="556"/>
        <v>128.00622334166437</v>
      </c>
      <c r="AG186" s="206">
        <f t="shared" si="556"/>
        <v>127.74463926977711</v>
      </c>
      <c r="AH186" s="206">
        <f t="shared" si="556"/>
        <v>127.48305519788985</v>
      </c>
      <c r="AI186" s="206">
        <f t="shared" si="556"/>
        <v>127.2214711260026</v>
      </c>
      <c r="AJ186" s="206">
        <f t="shared" si="556"/>
        <v>126.95988705411534</v>
      </c>
      <c r="AK186" s="206">
        <f t="shared" si="556"/>
        <v>126.69830298222809</v>
      </c>
      <c r="AL186" s="206">
        <f t="shared" si="556"/>
        <v>126.43671891034083</v>
      </c>
      <c r="AM186" s="206">
        <f t="shared" si="556"/>
        <v>126.17513483845357</v>
      </c>
      <c r="AN186" s="206">
        <f t="shared" si="556"/>
        <v>125.91355076656632</v>
      </c>
      <c r="AO186" s="206">
        <f t="shared" si="556"/>
        <v>125.65196669467906</v>
      </c>
      <c r="AP186" s="206">
        <f t="shared" si="556"/>
        <v>125.3903826227918</v>
      </c>
      <c r="AQ186" s="206">
        <f t="shared" si="556"/>
        <v>125.12879855090455</v>
      </c>
      <c r="AR186" s="206">
        <f t="shared" si="556"/>
        <v>124.86721447901729</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16.267556584249061</v>
      </c>
      <c r="K187" s="6">
        <f t="shared" si="553"/>
        <v>21.655241203440571</v>
      </c>
      <c r="L187" s="6">
        <f t="shared" si="553"/>
        <v>31.447745703280866</v>
      </c>
      <c r="M187" s="6">
        <f t="shared" si="553"/>
        <v>41.609652646578951</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11.788770705653569</v>
      </c>
      <c r="T187" s="262">
        <f t="shared" si="560"/>
        <v>12.293287960046399</v>
      </c>
      <c r="U187" s="262">
        <f t="shared" si="560"/>
        <v>17.189540209966545</v>
      </c>
      <c r="V187" s="262">
        <f t="shared" si="560"/>
        <v>22.270493681615587</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11.788770705653569</v>
      </c>
      <c r="AC187" s="206">
        <f t="shared" si="562"/>
        <v>12.293287960046399</v>
      </c>
      <c r="AD187" s="206">
        <f t="shared" si="562"/>
        <v>17.189540209966545</v>
      </c>
      <c r="AE187" s="206">
        <f t="shared" si="562"/>
        <v>22.270493681615587</v>
      </c>
      <c r="AF187" s="206">
        <f t="shared" si="562"/>
        <v>22.606712123500444</v>
      </c>
      <c r="AG187" s="206">
        <f t="shared" si="562"/>
        <v>22.9429305653853</v>
      </c>
      <c r="AH187" s="206">
        <f t="shared" si="562"/>
        <v>23.279149007270156</v>
      </c>
      <c r="AI187" s="206">
        <f t="shared" si="562"/>
        <v>23.615367449155013</v>
      </c>
      <c r="AJ187" s="206">
        <f t="shared" si="562"/>
        <v>23.951585891039869</v>
      </c>
      <c r="AK187" s="206">
        <f t="shared" si="562"/>
        <v>24.287804332924726</v>
      </c>
      <c r="AL187" s="206">
        <f t="shared" si="562"/>
        <v>24.624022774809582</v>
      </c>
      <c r="AM187" s="206">
        <f t="shared" si="562"/>
        <v>24.960241216694438</v>
      </c>
      <c r="AN187" s="206">
        <f t="shared" si="562"/>
        <v>25.296459658579295</v>
      </c>
      <c r="AO187" s="206">
        <f t="shared" si="562"/>
        <v>25.632678100464151</v>
      </c>
      <c r="AP187" s="206">
        <f t="shared" si="562"/>
        <v>25.968896542349007</v>
      </c>
      <c r="AQ187" s="206">
        <f t="shared" si="562"/>
        <v>26.305114984233864</v>
      </c>
      <c r="AR187" s="206">
        <f t="shared" si="562"/>
        <v>26.64133342611872</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2.8707452795733635</v>
      </c>
      <c r="K188" s="6">
        <f t="shared" si="553"/>
        <v>3.8215131535483358</v>
      </c>
      <c r="L188" s="6">
        <f t="shared" si="553"/>
        <v>5.5496021829319169</v>
      </c>
      <c r="M188" s="6">
        <f t="shared" si="553"/>
        <v>7.3428798788080494</v>
      </c>
      <c r="N188" s="34"/>
      <c r="O188" s="206">
        <f t="shared" si="559"/>
        <v>3.373921329638744</v>
      </c>
      <c r="P188" s="206">
        <f t="shared" si="560"/>
        <v>3.3831569546075118</v>
      </c>
      <c r="Q188" s="206">
        <f t="shared" si="560"/>
        <v>3.3923925795762795</v>
      </c>
      <c r="R188" s="206">
        <f t="shared" si="560"/>
        <v>3.4016282045450472</v>
      </c>
      <c r="S188" s="206">
        <f t="shared" si="560"/>
        <v>3.4906606612026057</v>
      </c>
      <c r="T188" s="262">
        <f t="shared" si="560"/>
        <v>3.5796931178601641</v>
      </c>
      <c r="U188" s="262">
        <f t="shared" si="560"/>
        <v>4.4437376325519544</v>
      </c>
      <c r="V188" s="262">
        <f t="shared" si="560"/>
        <v>5.3403764804900202</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3.4906606612026057</v>
      </c>
      <c r="AC188" s="206">
        <f t="shared" si="565"/>
        <v>3.5796931178601641</v>
      </c>
      <c r="AD188" s="206">
        <f t="shared" si="565"/>
        <v>4.4437376325519544</v>
      </c>
      <c r="AE188" s="206">
        <f t="shared" si="565"/>
        <v>5.3403764804900202</v>
      </c>
      <c r="AF188" s="206">
        <f t="shared" si="565"/>
        <v>5.349612105458788</v>
      </c>
      <c r="AG188" s="206">
        <f t="shared" si="565"/>
        <v>5.3588477304275557</v>
      </c>
      <c r="AH188" s="206">
        <f t="shared" si="565"/>
        <v>5.3680833553963234</v>
      </c>
      <c r="AI188" s="206">
        <f t="shared" si="565"/>
        <v>5.3773189803650912</v>
      </c>
      <c r="AJ188" s="206">
        <f t="shared" si="565"/>
        <v>5.3865546053338589</v>
      </c>
      <c r="AK188" s="206">
        <f t="shared" si="565"/>
        <v>5.3957902303026266</v>
      </c>
      <c r="AL188" s="206">
        <f t="shared" si="565"/>
        <v>5.4050258552713943</v>
      </c>
      <c r="AM188" s="206">
        <f t="shared" si="565"/>
        <v>5.4142614802401621</v>
      </c>
      <c r="AN188" s="206">
        <f t="shared" si="565"/>
        <v>5.4234971052089298</v>
      </c>
      <c r="AO188" s="206">
        <f t="shared" si="565"/>
        <v>5.4327327301776975</v>
      </c>
      <c r="AP188" s="206">
        <f t="shared" si="565"/>
        <v>5.4419683551464653</v>
      </c>
      <c r="AQ188" s="206">
        <f t="shared" si="565"/>
        <v>5.451203980115233</v>
      </c>
      <c r="AR188" s="206">
        <f t="shared" si="565"/>
        <v>5.4604396050840007</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0.78736869925066044</v>
      </c>
      <c r="K189" s="6">
        <f t="shared" si="553"/>
        <v>0.79760392574885008</v>
      </c>
      <c r="L189" s="6">
        <f t="shared" si="553"/>
        <v>0.7260568291771482</v>
      </c>
      <c r="M189" s="6">
        <f t="shared" si="553"/>
        <v>0.63325150744428149</v>
      </c>
      <c r="N189" s="34"/>
      <c r="O189" s="206">
        <f t="shared" si="559"/>
        <v>0.58224103960362572</v>
      </c>
      <c r="P189" s="206">
        <f t="shared" si="560"/>
        <v>0.54649058948966245</v>
      </c>
      <c r="Q189" s="206">
        <f t="shared" si="560"/>
        <v>0.51074013937569918</v>
      </c>
      <c r="R189" s="206">
        <f t="shared" si="560"/>
        <v>0.4749896892617359</v>
      </c>
      <c r="S189" s="206">
        <f t="shared" si="560"/>
        <v>0.47782953666638495</v>
      </c>
      <c r="T189" s="262">
        <f t="shared" si="560"/>
        <v>0.48066938407103399</v>
      </c>
      <c r="U189" s="262">
        <f t="shared" si="560"/>
        <v>0.44489583578518305</v>
      </c>
      <c r="V189" s="262">
        <f t="shared" si="560"/>
        <v>0.39849317491874969</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0.47782953666638495</v>
      </c>
      <c r="AC189" s="206">
        <f t="shared" si="568"/>
        <v>0.48066938407103399</v>
      </c>
      <c r="AD189" s="206">
        <f t="shared" si="568"/>
        <v>0.44489583578518305</v>
      </c>
      <c r="AE189" s="206">
        <f t="shared" si="568"/>
        <v>0.39849317491874969</v>
      </c>
      <c r="AF189" s="206">
        <f t="shared" si="568"/>
        <v>0.36274272480478642</v>
      </c>
      <c r="AG189" s="206">
        <f t="shared" si="568"/>
        <v>0.32699227469082315</v>
      </c>
      <c r="AH189" s="206">
        <f t="shared" si="568"/>
        <v>0.29124182457685988</v>
      </c>
      <c r="AI189" s="206">
        <f t="shared" si="568"/>
        <v>0.2554913744628966</v>
      </c>
      <c r="AJ189" s="206">
        <f t="shared" si="568"/>
        <v>0.21974092434893333</v>
      </c>
      <c r="AK189" s="206">
        <f t="shared" si="568"/>
        <v>0.18399047423497006</v>
      </c>
      <c r="AL189" s="206">
        <f t="shared" si="568"/>
        <v>0.14824002412100679</v>
      </c>
      <c r="AM189" s="206">
        <f t="shared" si="568"/>
        <v>0.11248957400704353</v>
      </c>
      <c r="AN189" s="206">
        <f t="shared" si="568"/>
        <v>7.6739123893080269E-2</v>
      </c>
      <c r="AO189" s="206">
        <f t="shared" si="568"/>
        <v>4.098867377911701E-2</v>
      </c>
      <c r="AP189" s="206">
        <f t="shared" si="568"/>
        <v>5.2382236651537517E-3</v>
      </c>
      <c r="AQ189" s="206">
        <f t="shared" si="568"/>
        <v>-3.0512226448809507E-2</v>
      </c>
      <c r="AR189" s="206">
        <f t="shared" si="568"/>
        <v>-6.6262676562772765E-2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7.4385821852469496</v>
      </c>
      <c r="K190" s="6">
        <f t="shared" si="553"/>
        <v>7.5352784008367459</v>
      </c>
      <c r="L190" s="6">
        <f t="shared" si="553"/>
        <v>6.8593448026750368</v>
      </c>
      <c r="M190" s="6">
        <f t="shared" si="553"/>
        <v>5.9825763794506797</v>
      </c>
      <c r="N190" s="34"/>
      <c r="O190" s="206">
        <f t="shared" si="559"/>
        <v>5.919039641692958</v>
      </c>
      <c r="P190" s="206">
        <f t="shared" si="560"/>
        <v>5.9682536636489782</v>
      </c>
      <c r="Q190" s="206">
        <f t="shared" si="560"/>
        <v>6.0174676856049985</v>
      </c>
      <c r="R190" s="206">
        <f t="shared" si="560"/>
        <v>6.0666817075610187</v>
      </c>
      <c r="S190" s="206">
        <f t="shared" si="560"/>
        <v>6.0935108643882412</v>
      </c>
      <c r="T190" s="262">
        <f t="shared" si="560"/>
        <v>6.1203400212154637</v>
      </c>
      <c r="U190" s="262">
        <f t="shared" si="560"/>
        <v>5.7823732221346091</v>
      </c>
      <c r="V190" s="262">
        <f t="shared" si="560"/>
        <v>5.3439890105224306</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6.0935108643882412</v>
      </c>
      <c r="AC190" s="206">
        <f t="shared" si="571"/>
        <v>6.1203400212154637</v>
      </c>
      <c r="AD190" s="206">
        <f t="shared" si="571"/>
        <v>5.7823732221346091</v>
      </c>
      <c r="AE190" s="206">
        <f t="shared" si="571"/>
        <v>5.3439890105224306</v>
      </c>
      <c r="AF190" s="206">
        <f t="shared" si="571"/>
        <v>5.3932030324784508</v>
      </c>
      <c r="AG190" s="206">
        <f t="shared" si="571"/>
        <v>5.442417054434471</v>
      </c>
      <c r="AH190" s="206">
        <f t="shared" si="571"/>
        <v>5.4916310763904912</v>
      </c>
      <c r="AI190" s="206">
        <f t="shared" si="571"/>
        <v>5.5408450983465114</v>
      </c>
      <c r="AJ190" s="206">
        <f t="shared" si="571"/>
        <v>5.5900591203025316</v>
      </c>
      <c r="AK190" s="206">
        <f t="shared" si="571"/>
        <v>5.6392731422585518</v>
      </c>
      <c r="AL190" s="206">
        <f t="shared" si="571"/>
        <v>5.688487164214572</v>
      </c>
      <c r="AM190" s="206">
        <f t="shared" si="571"/>
        <v>5.7377011861705922</v>
      </c>
      <c r="AN190" s="206">
        <f t="shared" si="571"/>
        <v>5.7869152081266124</v>
      </c>
      <c r="AO190" s="206">
        <f t="shared" si="571"/>
        <v>5.8361292300826326</v>
      </c>
      <c r="AP190" s="206">
        <f t="shared" si="571"/>
        <v>5.8853432520386528</v>
      </c>
      <c r="AQ190" s="206">
        <f t="shared" si="571"/>
        <v>5.934557273994673</v>
      </c>
      <c r="AR190" s="206">
        <f t="shared" si="571"/>
        <v>5.9837712959506932</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0.29500229875236911</v>
      </c>
      <c r="K191" s="6">
        <f t="shared" si="553"/>
        <v>0.56912936390148927</v>
      </c>
      <c r="L191" s="6">
        <f t="shared" si="553"/>
        <v>1.0619899782509103</v>
      </c>
      <c r="M191" s="6">
        <f t="shared" si="553"/>
        <v>1.5084100048347373</v>
      </c>
      <c r="N191" s="34"/>
      <c r="O191" s="206">
        <f t="shared" si="559"/>
        <v>2.8101009644428344E-2</v>
      </c>
      <c r="P191" s="206">
        <f t="shared" si="560"/>
        <v>3.511427643868955E-2</v>
      </c>
      <c r="Q191" s="206">
        <f t="shared" si="560"/>
        <v>4.2127543232950752E-2</v>
      </c>
      <c r="R191" s="206">
        <f t="shared" si="560"/>
        <v>4.9140810027211955E-2</v>
      </c>
      <c r="S191" s="206">
        <f t="shared" si="560"/>
        <v>9.5834929581354783E-2</v>
      </c>
      <c r="T191" s="262">
        <f t="shared" si="560"/>
        <v>0.1425290491354976</v>
      </c>
      <c r="U191" s="262">
        <f t="shared" si="560"/>
        <v>0.38895935631020817</v>
      </c>
      <c r="V191" s="262">
        <f t="shared" si="560"/>
        <v>0.61216936960212165</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9.5834929581354783E-2</v>
      </c>
      <c r="AC191" s="206">
        <f t="shared" si="574"/>
        <v>0.1425290491354976</v>
      </c>
      <c r="AD191" s="206">
        <f t="shared" si="574"/>
        <v>0.38895935631020817</v>
      </c>
      <c r="AE191" s="206">
        <f t="shared" si="574"/>
        <v>0.61216936960212165</v>
      </c>
      <c r="AF191" s="206">
        <f t="shared" si="574"/>
        <v>0.61918263639638282</v>
      </c>
      <c r="AG191" s="206">
        <f t="shared" si="574"/>
        <v>0.626195903190644</v>
      </c>
      <c r="AH191" s="206">
        <f t="shared" si="574"/>
        <v>0.63320916998490517</v>
      </c>
      <c r="AI191" s="206">
        <f t="shared" si="574"/>
        <v>0.64022243677916635</v>
      </c>
      <c r="AJ191" s="206">
        <f t="shared" si="574"/>
        <v>0.64723570357342752</v>
      </c>
      <c r="AK191" s="206">
        <f t="shared" si="574"/>
        <v>0.6542489703676887</v>
      </c>
      <c r="AL191" s="206">
        <f t="shared" si="574"/>
        <v>0.66126223716194987</v>
      </c>
      <c r="AM191" s="206">
        <f t="shared" si="574"/>
        <v>0.66827550395621105</v>
      </c>
      <c r="AN191" s="206">
        <f t="shared" si="574"/>
        <v>0.67528877075047222</v>
      </c>
      <c r="AO191" s="206">
        <f t="shared" si="574"/>
        <v>0.6823020375447334</v>
      </c>
      <c r="AP191" s="206">
        <f t="shared" si="574"/>
        <v>0.68931530433899457</v>
      </c>
      <c r="AQ191" s="206">
        <f t="shared" si="574"/>
        <v>0.69632857113325575</v>
      </c>
      <c r="AR191" s="206">
        <f t="shared" si="574"/>
        <v>0.70334183792751692</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9.1771013932931655</v>
      </c>
      <c r="K192" s="6">
        <f t="shared" si="553"/>
        <v>9.2963971075457099</v>
      </c>
      <c r="L192" s="6">
        <f t="shared" si="553"/>
        <v>8.4624866914228356</v>
      </c>
      <c r="M192" s="6">
        <f t="shared" si="553"/>
        <v>7.3808030428471936</v>
      </c>
      <c r="N192" s="34"/>
      <c r="O192" s="206">
        <f t="shared" si="559"/>
        <v>14.687778350481654</v>
      </c>
      <c r="P192" s="206">
        <f t="shared" si="560"/>
        <v>14.352073859149096</v>
      </c>
      <c r="Q192" s="206">
        <f t="shared" si="560"/>
        <v>14.016369367816537</v>
      </c>
      <c r="R192" s="206">
        <f t="shared" si="560"/>
        <v>13.680664876483979</v>
      </c>
      <c r="S192" s="206">
        <f t="shared" si="560"/>
        <v>13.713764449274652</v>
      </c>
      <c r="T192" s="262">
        <f t="shared" si="560"/>
        <v>13.746864022065326</v>
      </c>
      <c r="U192" s="262">
        <f t="shared" si="560"/>
        <v>13.32990881400389</v>
      </c>
      <c r="V192" s="262">
        <f t="shared" si="560"/>
        <v>12.789066989716069</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13.713764449274652</v>
      </c>
      <c r="AC192" s="206">
        <f t="shared" si="577"/>
        <v>13.746864022065326</v>
      </c>
      <c r="AD192" s="206">
        <f t="shared" si="577"/>
        <v>13.32990881400389</v>
      </c>
      <c r="AE192" s="206">
        <f t="shared" si="577"/>
        <v>12.789066989716069</v>
      </c>
      <c r="AF192" s="206">
        <f t="shared" si="577"/>
        <v>12.453362498383511</v>
      </c>
      <c r="AG192" s="206">
        <f t="shared" si="577"/>
        <v>12.117658007050952</v>
      </c>
      <c r="AH192" s="206">
        <f t="shared" si="577"/>
        <v>11.781953515718394</v>
      </c>
      <c r="AI192" s="206">
        <f t="shared" si="577"/>
        <v>11.446249024385835</v>
      </c>
      <c r="AJ192" s="206">
        <f t="shared" si="577"/>
        <v>11.110544533053277</v>
      </c>
      <c r="AK192" s="206">
        <f t="shared" si="577"/>
        <v>10.774840041720719</v>
      </c>
      <c r="AL192" s="206">
        <f t="shared" si="577"/>
        <v>10.43913555038816</v>
      </c>
      <c r="AM192" s="206">
        <f t="shared" si="577"/>
        <v>10.103431059055602</v>
      </c>
      <c r="AN192" s="206">
        <f t="shared" si="577"/>
        <v>9.7677265677230434</v>
      </c>
      <c r="AO192" s="206">
        <f t="shared" si="577"/>
        <v>9.432022076390485</v>
      </c>
      <c r="AP192" s="206">
        <f t="shared" si="577"/>
        <v>9.0963175850579265</v>
      </c>
      <c r="AQ192" s="206">
        <f t="shared" si="577"/>
        <v>8.7606130937253681</v>
      </c>
      <c r="AR192" s="206">
        <f t="shared" si="577"/>
        <v>8.4249086023928097</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0.61627236599485413</v>
      </c>
      <c r="K193" s="6">
        <f t="shared" si="553"/>
        <v>0.80666837762706711</v>
      </c>
      <c r="L193" s="6">
        <f t="shared" si="553"/>
        <v>1.0979056687307858</v>
      </c>
      <c r="M193" s="6">
        <f t="shared" si="553"/>
        <v>1.3443074963239519</v>
      </c>
      <c r="N193" s="34"/>
      <c r="O193" s="206">
        <f t="shared" si="559"/>
        <v>0.53792296475522439</v>
      </c>
      <c r="P193" s="206">
        <f t="shared" si="560"/>
        <v>0.54124744684091519</v>
      </c>
      <c r="Q193" s="206">
        <f t="shared" si="560"/>
        <v>0.544571928926606</v>
      </c>
      <c r="R193" s="206">
        <f t="shared" si="560"/>
        <v>0.5478964110122968</v>
      </c>
      <c r="S193" s="206">
        <f t="shared" si="560"/>
        <v>0.56431499579787414</v>
      </c>
      <c r="T193" s="262">
        <f t="shared" si="560"/>
        <v>0.58073358058345148</v>
      </c>
      <c r="U193" s="262">
        <f t="shared" si="560"/>
        <v>0.72635222613531081</v>
      </c>
      <c r="V193" s="262">
        <f t="shared" si="560"/>
        <v>0.84955313993189385</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0.56431499579787414</v>
      </c>
      <c r="AC193" s="206">
        <f t="shared" si="580"/>
        <v>0.58073358058345148</v>
      </c>
      <c r="AD193" s="206">
        <f t="shared" si="580"/>
        <v>0.72635222613531081</v>
      </c>
      <c r="AE193" s="206">
        <f t="shared" si="580"/>
        <v>0.84955313993189385</v>
      </c>
      <c r="AF193" s="206">
        <f t="shared" si="580"/>
        <v>0.85287762201758466</v>
      </c>
      <c r="AG193" s="206">
        <f t="shared" si="580"/>
        <v>0.85620210410327546</v>
      </c>
      <c r="AH193" s="206">
        <f t="shared" si="580"/>
        <v>0.85952658618896627</v>
      </c>
      <c r="AI193" s="206">
        <f t="shared" si="580"/>
        <v>0.86285106827465707</v>
      </c>
      <c r="AJ193" s="206">
        <f t="shared" si="580"/>
        <v>0.86617555036034788</v>
      </c>
      <c r="AK193" s="206">
        <f t="shared" si="580"/>
        <v>0.86950003244603868</v>
      </c>
      <c r="AL193" s="206">
        <f t="shared" si="580"/>
        <v>0.87282451453172949</v>
      </c>
      <c r="AM193" s="206">
        <f t="shared" si="580"/>
        <v>0.87614899661742029</v>
      </c>
      <c r="AN193" s="206">
        <f t="shared" si="580"/>
        <v>0.8794734787031111</v>
      </c>
      <c r="AO193" s="206">
        <f t="shared" si="580"/>
        <v>0.88279796078880191</v>
      </c>
      <c r="AP193" s="206">
        <f t="shared" si="580"/>
        <v>0.88612244287449271</v>
      </c>
      <c r="AQ193" s="206">
        <f t="shared" si="580"/>
        <v>0.88944692496018352</v>
      </c>
      <c r="AR193" s="206">
        <f t="shared" si="580"/>
        <v>0.89277140704587432</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1.6">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76.55320745528968</v>
      </c>
      <c r="W200" s="3" cm="1">
        <f t="array" ref="W200">IF(W$199=-1,X200,IF(W$199=99,V200,IF(W$199=0,INDEX($E186:$M186,0,W$197),(INDEX($E186:$M186,0,W$199+1)-INDEX($E186:$M186,0,W$199))/(INDEX($E$185:$M$185,0,W$199+1)-INDEX($E$185:$M$185,0,W$199))+V200)))</f>
        <v>79.370297452252558</v>
      </c>
      <c r="X200" s="3" cm="1">
        <f t="array" ref="X200">IF(X$199=-1,Y200,IF(X$199=99,W200,IF(X$199=0,INDEX($E186:$M186,0,X$197),(INDEX($E186:$M186,0,X$199+1)-INDEX($E186:$M186,0,X$199))/(INDEX($E$185:$M$185,0,X$199+1)-INDEX($E$185:$M$185,0,X$199))+W200)))</f>
        <v>82.187387449215436</v>
      </c>
      <c r="Y200" s="3" cm="1">
        <f t="array" ref="Y200">IF(Y$199=-1,Z200,IF(Y$199=99,X200,IF(Y$199=0,INDEX($E186:$M186,0,Y$197),(INDEX($E186:$M186,0,Y$199+1)-INDEX($E186:$M186,0,Y$199))/(INDEX($E$185:$M$185,0,Y$199+1)-INDEX($E$185:$M$185,0,Y$199))+X200)))</f>
        <v>85.004477446178313</v>
      </c>
      <c r="Z200" s="3" cm="1">
        <f t="array" ref="Z200">IF(Z$199=-1,AA200,IF(Z$199=99,Y200,IF(Z$199=0,INDEX($E186:$M186,0,Z$197),(INDEX($E186:$M186,0,Z$199+1)-INDEX($E186:$M186,0,Z$199))/(INDEX($E$185:$M$185,0,Z$199+1)-INDEX($E$185:$M$185,0,Z$199))+Y200)))</f>
        <v>87.821567443141191</v>
      </c>
      <c r="AA200" s="3" cm="1">
        <f t="array" ref="AA200">IF(AA$199=-1,AB200,IF(AA$199=99,Z200,IF(AA$199=0,INDEX($E186:$M186,0,AA$197),(INDEX($E186:$M186,0,AA$199+1)-INDEX($E186:$M186,0,AA$199))/(INDEX($E$185:$M$185,0,AA$199+1)-INDEX($E$185:$M$185,0,AA$199))+Z200)))</f>
        <v>90.638657440104069</v>
      </c>
      <c r="AB200" s="3" cm="1">
        <f t="array" ref="AB200">IF(AB$199=-1,AC200,IF(AB$199=99,AA200,IF(AB$199=0,INDEX($E186:$M186,0,AB$197),(INDEX($E186:$M186,0,AB$199+1)-INDEX($E186:$M186,0,AB$199))/(INDEX($E$185:$M$185,0,AB$199+1)-INDEX($E$185:$M$185,0,AB$199))+AA200)))</f>
        <v>93.455747437066947</v>
      </c>
      <c r="AC200" s="3" cm="1">
        <f t="array" ref="AC200">IF(AC$199=-1,AD200,IF(AC$199=99,AB200,IF(AC$199=0,INDEX($E186:$M186,0,AC$197),(INDEX($E186:$M186,0,AC$199+1)-INDEX($E186:$M186,0,AC$199))/(INDEX($E$185:$M$185,0,AC$199+1)-INDEX($E$185:$M$185,0,AC$199))+AB200)))</f>
        <v>96.272837434029825</v>
      </c>
      <c r="AD200" s="3" cm="1">
        <f t="array" ref="AD200">IF(AD$199=-1,AE200,IF(AD$199=99,AC200,IF(AD$199=0,INDEX($E186:$M186,0,AD$197),(INDEX($E186:$M186,0,AD$199+1)-INDEX($E186:$M186,0,AD$199))/(INDEX($E$185:$M$185,0,AD$199+1)-INDEX($E$185:$M$185,0,AD$199))+AC200)))</f>
        <v>99.089927430992702</v>
      </c>
      <c r="AE200" s="3" cm="1">
        <f t="array" ref="AE200">IF(AE$199=-1,AF200,IF(AE$199=99,AD200,IF(AE$199=0,INDEX($E186:$M186,0,AE$197),(INDEX($E186:$M186,0,AE$199+1)-INDEX($E186:$M186,0,AE$199))/(INDEX($E$185:$M$185,0,AE$199+1)-INDEX($E$185:$M$185,0,AE$199))+AD200)))</f>
        <v>101.90701742795561</v>
      </c>
      <c r="AF200" s="3" cm="1">
        <f t="array" ref="AF200">IF(AF$199=-1,AG200,IF(AF$199=99,AE200,IF(AF$199=0,INDEX($E186:$M186,0,AF$197),(INDEX($E186:$M186,0,AF$199+1)-INDEX($E186:$M186,0,AF$199))/(INDEX($E$185:$M$185,0,AF$199+1)-INDEX($E$185:$M$185,0,AF$199))+AE200)))</f>
        <v>106.51525483964517</v>
      </c>
      <c r="AG200" s="3" cm="1">
        <f t="array" ref="AG200">IF(AG$199=-1,AH200,IF(AG$199=99,AF200,IF(AG$199=0,INDEX($E186:$M186,0,AG$197),(INDEX($E186:$M186,0,AG$199+1)-INDEX($E186:$M186,0,AG$199))/(INDEX($E$185:$M$185,0,AG$199+1)-INDEX($E$185:$M$185,0,AG$199))+AF200)))</f>
        <v>111.12349225133471</v>
      </c>
      <c r="AH200" s="3" cm="1">
        <f t="array" ref="AH200">IF(AH$199=-1,AI200,IF(AH$199=99,AG200,IF(AH$199=0,INDEX($E186:$M186,0,AH$197),(INDEX($E186:$M186,0,AH$199+1)-INDEX($E186:$M186,0,AH$199))/(INDEX($E$185:$M$185,0,AH$199+1)-INDEX($E$185:$M$185,0,AH$199))+AG200)))</f>
        <v>115.73172966302425</v>
      </c>
      <c r="AI200" s="3" cm="1">
        <f t="array" ref="AI200">IF(AI$199=-1,AJ200,IF(AI$199=99,AH200,IF(AI$199=0,INDEX($E186:$M186,0,AI$197),(INDEX($E186:$M186,0,AI$199+1)-INDEX($E186:$M186,0,AI$199))/(INDEX($E$185:$M$185,0,AI$199+1)-INDEX($E$185:$M$185,0,AI$199))+AH200)))</f>
        <v>120.3399670747138</v>
      </c>
      <c r="AJ200" s="3" cm="1">
        <f t="array" ref="AJ200">IF(AJ$199=-1,AK200,IF(AJ$199=99,AI200,IF(AJ$199=0,INDEX($E186:$M186,0,AJ$197),(INDEX($E186:$M186,0,AJ$199+1)-INDEX($E186:$M186,0,AJ$199))/(INDEX($E$185:$M$185,0,AJ$199+1)-INDEX($E$185:$M$185,0,AJ$199))+AI200)))</f>
        <v>124.94820448640334</v>
      </c>
      <c r="AK200" s="3" cm="1">
        <f t="array" ref="AK200">IF(AK$199=-1,AL200,IF(AK$199=99,AJ200,IF(AK$199=0,INDEX($E186:$M186,0,AK$197),(INDEX($E186:$M186,0,AK$199+1)-INDEX($E186:$M186,0,AK$199))/(INDEX($E$185:$M$185,0,AK$199+1)-INDEX($E$185:$M$185,0,AK$199))+AJ200)))</f>
        <v>129.55644189809288</v>
      </c>
      <c r="AL200" s="3" cm="1">
        <f t="array" ref="AL200">IF(AL$199=-1,AM200,IF(AL$199=99,AK200,IF(AL$199=0,INDEX($E186:$M186,0,AL$197),(INDEX($E186:$M186,0,AL$199+1)-INDEX($E186:$M186,0,AL$199))/(INDEX($E$185:$M$185,0,AL$199+1)-INDEX($E$185:$M$185,0,AL$199))+AK200)))</f>
        <v>134.16467930978243</v>
      </c>
      <c r="AM200" s="3" cm="1">
        <f t="array" ref="AM200">IF(AM$199=-1,AN200,IF(AM$199=99,AL200,IF(AM$199=0,INDEX($E186:$M186,0,AM$197),(INDEX($E186:$M186,0,AM$199+1)-INDEX($E186:$M186,0,AM$199))/(INDEX($E$185:$M$185,0,AM$199+1)-INDEX($E$185:$M$185,0,AM$199))+AL200)))</f>
        <v>138.77291672147197</v>
      </c>
      <c r="AN200" s="3" cm="1">
        <f t="array" ref="AN200">IF(AN$199=-1,AO200,IF(AN$199=99,AM200,IF(AN$199=0,INDEX($E186:$M186,0,AN$197),(INDEX($E186:$M186,0,AN$199+1)-INDEX($E186:$M186,0,AN$199))/(INDEX($E$185:$M$185,0,AN$199+1)-INDEX($E$185:$M$185,0,AN$199))+AM200)))</f>
        <v>143.38115413316152</v>
      </c>
      <c r="AO200" s="3" cm="1">
        <f t="array" ref="AO200">IF(AO$199=-1,AP200,IF(AO$199=99,AN200,IF(AO$199=0,INDEX($E186:$M186,0,AO$197),(INDEX($E186:$M186,0,AO$199+1)-INDEX($E186:$M186,0,AO$199))/(INDEX($E$185:$M$185,0,AO$199+1)-INDEX($E$185:$M$185,0,AO$199))+AN200)))</f>
        <v>147.98939154485112</v>
      </c>
      <c r="AP200" s="3" cm="1">
        <f t="array" ref="AP200">IF(AP$199=-1,AQ200,IF(AP$199=99,AO200,IF(AP$199=0,INDEX($E186:$M186,0,AP$197),(INDEX($E186:$M186,0,AP$199+1)-INDEX($E186:$M186,0,AP$199))/(INDEX($E$185:$M$185,0,AP$199+1)-INDEX($E$185:$M$185,0,AP$199))+AO200)))</f>
        <v>152.77146540052081</v>
      </c>
      <c r="AQ200" s="3" cm="1">
        <f t="array" ref="AQ200">IF(AQ$199=-1,AR200,IF(AQ$199=99,AP200,IF(AQ$199=0,INDEX($E186:$M186,0,AQ$197),(INDEX($E186:$M186,0,AQ$199+1)-INDEX($E186:$M186,0,AQ$199))/(INDEX($E$185:$M$185,0,AQ$199+1)-INDEX($E$185:$M$185,0,AQ$199))+AP200)))</f>
        <v>195.81013010154797</v>
      </c>
      <c r="AR200" s="3" cm="1">
        <f t="array" ref="AR200">IF(AR$199=-1,AS200,IF(AR$199=99,AQ200,IF(AR$199=0,INDEX($E186:$M186,0,AR$197),(INDEX($E186:$M186,0,AR$199+1)-INDEX($E186:$M186,0,AR$199))/(INDEX($E$185:$M$185,0,AR$199+1)-INDEX($E$185:$M$185,0,AR$199))+AQ200)))</f>
        <v>195.81013010154797</v>
      </c>
      <c r="AS200" s="3" cm="1">
        <f t="array" ref="AS200">IF(AS$199=-1,#REF!,IF(AS$199=99,AR200,IF(AS$199=0,INDEX($E186:$M186,0,AS$197),(INDEX($E186:$M186,0,AS$199+1)-INDEX($E186:$M186,0,AS$199))/(INDEX($E$185:$M$185,0,AS$199+1)-INDEX($E$185:$M$185,0,AS$199))+AR200)))</f>
        <v>195.81013010154797</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16.267556584249061</v>
      </c>
      <c r="W201" s="3" cm="1">
        <f t="array" ref="W201">IF(W$199=-1,X201,IF(W$199=99,V201,IF(W$199=0,INDEX($E187:$M187,0,W$197),(INDEX($E187:$M187,0,W$199+1)-INDEX($E187:$M187,0,W$199))/(INDEX($E$185:$M$185,0,W$199+1)-INDEX($E$185:$M$185,0,W$199))+V201)))</f>
        <v>16.866188208603674</v>
      </c>
      <c r="X201" s="3" cm="1">
        <f t="array" ref="X201">IF(X$199=-1,Y201,IF(X$199=99,W201,IF(X$199=0,INDEX($E187:$M187,0,X$197),(INDEX($E187:$M187,0,X$199+1)-INDEX($E187:$M187,0,X$199))/(INDEX($E$185:$M$185,0,X$199+1)-INDEX($E$185:$M$185,0,X$199))+W201)))</f>
        <v>17.464819832958288</v>
      </c>
      <c r="Y201" s="3" cm="1">
        <f t="array" ref="Y201">IF(Y$199=-1,Z201,IF(Y$199=99,X201,IF(Y$199=0,INDEX($E187:$M187,0,Y$197),(INDEX($E187:$M187,0,Y$199+1)-INDEX($E187:$M187,0,Y$199))/(INDEX($E$185:$M$185,0,Y$199+1)-INDEX($E$185:$M$185,0,Y$199))+X201)))</f>
        <v>18.063451457312901</v>
      </c>
      <c r="Z201" s="3" cm="1">
        <f t="array" ref="Z201">IF(Z$199=-1,AA201,IF(Z$199=99,Y201,IF(Z$199=0,INDEX($E187:$M187,0,Z$197),(INDEX($E187:$M187,0,Z$199+1)-INDEX($E187:$M187,0,Z$199))/(INDEX($E$185:$M$185,0,Z$199+1)-INDEX($E$185:$M$185,0,Z$199))+Y201)))</f>
        <v>18.662083081667515</v>
      </c>
      <c r="AA201" s="3" cm="1">
        <f t="array" ref="AA201">IF(AA$199=-1,AB201,IF(AA$199=99,Z201,IF(AA$199=0,INDEX($E187:$M187,0,AA$197),(INDEX($E187:$M187,0,AA$199+1)-INDEX($E187:$M187,0,AA$199))/(INDEX($E$185:$M$185,0,AA$199+1)-INDEX($E$185:$M$185,0,AA$199))+Z201)))</f>
        <v>19.260714706022128</v>
      </c>
      <c r="AB201" s="3" cm="1">
        <f t="array" ref="AB201">IF(AB$199=-1,AC201,IF(AB$199=99,AA201,IF(AB$199=0,INDEX($E187:$M187,0,AB$197),(INDEX($E187:$M187,0,AB$199+1)-INDEX($E187:$M187,0,AB$199))/(INDEX($E$185:$M$185,0,AB$199+1)-INDEX($E$185:$M$185,0,AB$199))+AA201)))</f>
        <v>19.859346330376741</v>
      </c>
      <c r="AC201" s="3" cm="1">
        <f t="array" ref="AC201">IF(AC$199=-1,AD201,IF(AC$199=99,AB201,IF(AC$199=0,INDEX($E187:$M187,0,AC$197),(INDEX($E187:$M187,0,AC$199+1)-INDEX($E187:$M187,0,AC$199))/(INDEX($E$185:$M$185,0,AC$199+1)-INDEX($E$185:$M$185,0,AC$199))+AB201)))</f>
        <v>20.457977954731355</v>
      </c>
      <c r="AD201" s="3" cm="1">
        <f t="array" ref="AD201">IF(AD$199=-1,AE201,IF(AD$199=99,AC201,IF(AD$199=0,INDEX($E187:$M187,0,AD$197),(INDEX($E187:$M187,0,AD$199+1)-INDEX($E187:$M187,0,AD$199))/(INDEX($E$185:$M$185,0,AD$199+1)-INDEX($E$185:$M$185,0,AD$199))+AC201)))</f>
        <v>21.056609579085968</v>
      </c>
      <c r="AE201" s="3" cm="1">
        <f t="array" ref="AE201">IF(AE$199=-1,AF201,IF(AE$199=99,AD201,IF(AE$199=0,INDEX($E187:$M187,0,AE$197),(INDEX($E187:$M187,0,AE$199+1)-INDEX($E187:$M187,0,AE$199))/(INDEX($E$185:$M$185,0,AE$199+1)-INDEX($E$185:$M$185,0,AE$199))+AD201)))</f>
        <v>21.655241203440571</v>
      </c>
      <c r="AF201" s="3" cm="1">
        <f t="array" ref="AF201">IF(AF$199=-1,AG201,IF(AF$199=99,AE201,IF(AF$199=0,INDEX($E187:$M187,0,AF$197),(INDEX($E187:$M187,0,AF$199+1)-INDEX($E187:$M187,0,AF$199))/(INDEX($E$185:$M$185,0,AF$199+1)-INDEX($E$185:$M$185,0,AF$199))+AE201)))</f>
        <v>22.6344916534246</v>
      </c>
      <c r="AG201" s="3" cm="1">
        <f t="array" ref="AG201">IF(AG$199=-1,AH201,IF(AG$199=99,AF201,IF(AG$199=0,INDEX($E187:$M187,0,AG$197),(INDEX($E187:$M187,0,AG$199+1)-INDEX($E187:$M187,0,AG$199))/(INDEX($E$185:$M$185,0,AG$199+1)-INDEX($E$185:$M$185,0,AG$199))+AF201)))</f>
        <v>23.613742103408629</v>
      </c>
      <c r="AH201" s="3" cm="1">
        <f t="array" ref="AH201">IF(AH$199=-1,AI201,IF(AH$199=99,AG201,IF(AH$199=0,INDEX($E187:$M187,0,AH$197),(INDEX($E187:$M187,0,AH$199+1)-INDEX($E187:$M187,0,AH$199))/(INDEX($E$185:$M$185,0,AH$199+1)-INDEX($E$185:$M$185,0,AH$199))+AG201)))</f>
        <v>24.592992553392659</v>
      </c>
      <c r="AI201" s="3" cm="1">
        <f t="array" ref="AI201">IF(AI$199=-1,AJ201,IF(AI$199=99,AH201,IF(AI$199=0,INDEX($E187:$M187,0,AI$197),(INDEX($E187:$M187,0,AI$199+1)-INDEX($E187:$M187,0,AI$199))/(INDEX($E$185:$M$185,0,AI$199+1)-INDEX($E$185:$M$185,0,AI$199))+AH201)))</f>
        <v>25.572243003376688</v>
      </c>
      <c r="AJ201" s="3" cm="1">
        <f t="array" ref="AJ201">IF(AJ$199=-1,AK201,IF(AJ$199=99,AI201,IF(AJ$199=0,INDEX($E187:$M187,0,AJ$197),(INDEX($E187:$M187,0,AJ$199+1)-INDEX($E187:$M187,0,AJ$199))/(INDEX($E$185:$M$185,0,AJ$199+1)-INDEX($E$185:$M$185,0,AJ$199))+AI201)))</f>
        <v>26.551493453360717</v>
      </c>
      <c r="AK201" s="3" cm="1">
        <f t="array" ref="AK201">IF(AK$199=-1,AL201,IF(AK$199=99,AJ201,IF(AK$199=0,INDEX($E187:$M187,0,AK$197),(INDEX($E187:$M187,0,AK$199+1)-INDEX($E187:$M187,0,AK$199))/(INDEX($E$185:$M$185,0,AK$199+1)-INDEX($E$185:$M$185,0,AK$199))+AJ201)))</f>
        <v>27.530743903344746</v>
      </c>
      <c r="AL201" s="3" cm="1">
        <f t="array" ref="AL201">IF(AL$199=-1,AM201,IF(AL$199=99,AK201,IF(AL$199=0,INDEX($E187:$M187,0,AL$197),(INDEX($E187:$M187,0,AL$199+1)-INDEX($E187:$M187,0,AL$199))/(INDEX($E$185:$M$185,0,AL$199+1)-INDEX($E$185:$M$185,0,AL$199))+AK201)))</f>
        <v>28.509994353328775</v>
      </c>
      <c r="AM201" s="3" cm="1">
        <f t="array" ref="AM201">IF(AM$199=-1,AN201,IF(AM$199=99,AL201,IF(AM$199=0,INDEX($E187:$M187,0,AM$197),(INDEX($E187:$M187,0,AM$199+1)-INDEX($E187:$M187,0,AM$199))/(INDEX($E$185:$M$185,0,AM$199+1)-INDEX($E$185:$M$185,0,AM$199))+AL201)))</f>
        <v>29.489244803312804</v>
      </c>
      <c r="AN201" s="3" cm="1">
        <f t="array" ref="AN201">IF(AN$199=-1,AO201,IF(AN$199=99,AM201,IF(AN$199=0,INDEX($E187:$M187,0,AN$197),(INDEX($E187:$M187,0,AN$199+1)-INDEX($E187:$M187,0,AN$199))/(INDEX($E$185:$M$185,0,AN$199+1)-INDEX($E$185:$M$185,0,AN$199))+AM201)))</f>
        <v>30.468495253296833</v>
      </c>
      <c r="AO201" s="3" cm="1">
        <f t="array" ref="AO201">IF(AO$199=-1,AP201,IF(AO$199=99,AN201,IF(AO$199=0,INDEX($E187:$M187,0,AO$197),(INDEX($E187:$M187,0,AO$199+1)-INDEX($E187:$M187,0,AO$199))/(INDEX($E$185:$M$185,0,AO$199+1)-INDEX($E$185:$M$185,0,AO$199))+AN201)))</f>
        <v>31.447745703280866</v>
      </c>
      <c r="AP201" s="3" cm="1">
        <f t="array" ref="AP201">IF(AP$199=-1,AQ201,IF(AP$199=99,AO201,IF(AP$199=0,INDEX($E187:$M187,0,AP$197),(INDEX($E187:$M187,0,AP$199+1)-INDEX($E187:$M187,0,AP$199))/(INDEX($E$185:$M$185,0,AP$199+1)-INDEX($E$185:$M$185,0,AP$199))+AO201)))</f>
        <v>32.463936397610674</v>
      </c>
      <c r="AQ201" s="3" cm="1">
        <f t="array" ref="AQ201">IF(AQ$199=-1,AR201,IF(AQ$199=99,AP201,IF(AQ$199=0,INDEX($E187:$M187,0,AQ$197),(INDEX($E187:$M187,0,AQ$199+1)-INDEX($E187:$M187,0,AQ$199))/(INDEX($E$185:$M$185,0,AQ$199+1)-INDEX($E$185:$M$185,0,AQ$199))+AP201)))</f>
        <v>41.609652646578951</v>
      </c>
      <c r="AR201" s="3" cm="1">
        <f t="array" ref="AR201">IF(AR$199=-1,AS201,IF(AR$199=99,AQ201,IF(AR$199=0,INDEX($E187:$M187,0,AR$197),(INDEX($E187:$M187,0,AR$199+1)-INDEX($E187:$M187,0,AR$199))/(INDEX($E$185:$M$185,0,AR$199+1)-INDEX($E$185:$M$185,0,AR$199))+AQ201)))</f>
        <v>41.609652646578951</v>
      </c>
      <c r="AS201" s="3" cm="1">
        <f t="array" ref="AS201">IF(AS$199=-1,#REF!,IF(AS$199=99,AR201,IF(AS$199=0,INDEX($E187:$M187,0,AS$197),(INDEX($E187:$M187,0,AS$199+1)-INDEX($E187:$M187,0,AS$199))/(INDEX($E$185:$M$185,0,AS$199+1)-INDEX($E$185:$M$185,0,AS$199))+AR201)))</f>
        <v>41.609652646578951</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2.8707452795733635</v>
      </c>
      <c r="W202" s="3" cm="1">
        <f t="array" ref="W202">IF(W$199=-1,X202,IF(W$199=99,V202,IF(W$199=0,INDEX($E188:$M188,0,W$197),(INDEX($E188:$M188,0,W$199+1)-INDEX($E188:$M188,0,W$199))/(INDEX($E$185:$M$185,0,W$199+1)-INDEX($E$185:$M$185,0,W$199))+V202)))</f>
        <v>2.9763861544594716</v>
      </c>
      <c r="X202" s="3" cm="1">
        <f t="array" ref="X202">IF(X$199=-1,Y202,IF(X$199=99,W202,IF(X$199=0,INDEX($E188:$M188,0,X$197),(INDEX($E188:$M188,0,X$199+1)-INDEX($E188:$M188,0,X$199))/(INDEX($E$185:$M$185,0,X$199+1)-INDEX($E$185:$M$185,0,X$199))+W202)))</f>
        <v>3.0820270293455798</v>
      </c>
      <c r="Y202" s="3" cm="1">
        <f t="array" ref="Y202">IF(Y$199=-1,Z202,IF(Y$199=99,X202,IF(Y$199=0,INDEX($E188:$M188,0,Y$197),(INDEX($E188:$M188,0,Y$199+1)-INDEX($E188:$M188,0,Y$199))/(INDEX($E$185:$M$185,0,Y$199+1)-INDEX($E$185:$M$185,0,Y$199))+X202)))</f>
        <v>3.187667904231688</v>
      </c>
      <c r="Z202" s="3" cm="1">
        <f t="array" ref="Z202">IF(Z$199=-1,AA202,IF(Z$199=99,Y202,IF(Z$199=0,INDEX($E188:$M188,0,Z$197),(INDEX($E188:$M188,0,Z$199+1)-INDEX($E188:$M188,0,Z$199))/(INDEX($E$185:$M$185,0,Z$199+1)-INDEX($E$185:$M$185,0,Z$199))+Y202)))</f>
        <v>3.2933087791177962</v>
      </c>
      <c r="AA202" s="3" cm="1">
        <f t="array" ref="AA202">IF(AA$199=-1,AB202,IF(AA$199=99,Z202,IF(AA$199=0,INDEX($E188:$M188,0,AA$197),(INDEX($E188:$M188,0,AA$199+1)-INDEX($E188:$M188,0,AA$199))/(INDEX($E$185:$M$185,0,AA$199+1)-INDEX($E$185:$M$185,0,AA$199))+Z202)))</f>
        <v>3.3989496540039044</v>
      </c>
      <c r="AB202" s="3" cm="1">
        <f t="array" ref="AB202">IF(AB$199=-1,AC202,IF(AB$199=99,AA202,IF(AB$199=0,INDEX($E188:$M188,0,AB$197),(INDEX($E188:$M188,0,AB$199+1)-INDEX($E188:$M188,0,AB$199))/(INDEX($E$185:$M$185,0,AB$199+1)-INDEX($E$185:$M$185,0,AB$199))+AA202)))</f>
        <v>3.5045905288900125</v>
      </c>
      <c r="AC202" s="3" cm="1">
        <f t="array" ref="AC202">IF(AC$199=-1,AD202,IF(AC$199=99,AB202,IF(AC$199=0,INDEX($E188:$M188,0,AC$197),(INDEX($E188:$M188,0,AC$199+1)-INDEX($E188:$M188,0,AC$199))/(INDEX($E$185:$M$185,0,AC$199+1)-INDEX($E$185:$M$185,0,AC$199))+AB202)))</f>
        <v>3.6102314037761207</v>
      </c>
      <c r="AD202" s="3" cm="1">
        <f t="array" ref="AD202">IF(AD$199=-1,AE202,IF(AD$199=99,AC202,IF(AD$199=0,INDEX($E188:$M188,0,AD$197),(INDEX($E188:$M188,0,AD$199+1)-INDEX($E188:$M188,0,AD$199))/(INDEX($E$185:$M$185,0,AD$199+1)-INDEX($E$185:$M$185,0,AD$199))+AC202)))</f>
        <v>3.7158722786622289</v>
      </c>
      <c r="AE202" s="3" cm="1">
        <f t="array" ref="AE202">IF(AE$199=-1,AF202,IF(AE$199=99,AD202,IF(AE$199=0,INDEX($E188:$M188,0,AE$197),(INDEX($E188:$M188,0,AE$199+1)-INDEX($E188:$M188,0,AE$199))/(INDEX($E$185:$M$185,0,AE$199+1)-INDEX($E$185:$M$185,0,AE$199))+AD202)))</f>
        <v>3.8215131535483358</v>
      </c>
      <c r="AF202" s="3" cm="1">
        <f t="array" ref="AF202">IF(AF$199=-1,AG202,IF(AF$199=99,AE202,IF(AF$199=0,INDEX($E188:$M188,0,AF$197),(INDEX($E188:$M188,0,AF$199+1)-INDEX($E188:$M188,0,AF$199))/(INDEX($E$185:$M$185,0,AF$199+1)-INDEX($E$185:$M$185,0,AF$199))+AE202)))</f>
        <v>3.9943220564866939</v>
      </c>
      <c r="AG202" s="3" cm="1">
        <f t="array" ref="AG202">IF(AG$199=-1,AH202,IF(AG$199=99,AF202,IF(AG$199=0,INDEX($E188:$M188,0,AG$197),(INDEX($E188:$M188,0,AG$199+1)-INDEX($E188:$M188,0,AG$199))/(INDEX($E$185:$M$185,0,AG$199+1)-INDEX($E$185:$M$185,0,AG$199))+AF202)))</f>
        <v>4.1671309594250516</v>
      </c>
      <c r="AH202" s="3" cm="1">
        <f t="array" ref="AH202">IF(AH$199=-1,AI202,IF(AH$199=99,AG202,IF(AH$199=0,INDEX($E188:$M188,0,AH$197),(INDEX($E188:$M188,0,AH$199+1)-INDEX($E188:$M188,0,AH$199))/(INDEX($E$185:$M$185,0,AH$199+1)-INDEX($E$185:$M$185,0,AH$199))+AG202)))</f>
        <v>4.3399398623634093</v>
      </c>
      <c r="AI202" s="3" cm="1">
        <f t="array" ref="AI202">IF(AI$199=-1,AJ202,IF(AI$199=99,AH202,IF(AI$199=0,INDEX($E188:$M188,0,AI$197),(INDEX($E188:$M188,0,AI$199+1)-INDEX($E188:$M188,0,AI$199))/(INDEX($E$185:$M$185,0,AI$199+1)-INDEX($E$185:$M$185,0,AI$199))+AH202)))</f>
        <v>4.5127487653017671</v>
      </c>
      <c r="AJ202" s="3" cm="1">
        <f t="array" ref="AJ202">IF(AJ$199=-1,AK202,IF(AJ$199=99,AI202,IF(AJ$199=0,INDEX($E188:$M188,0,AJ$197),(INDEX($E188:$M188,0,AJ$199+1)-INDEX($E188:$M188,0,AJ$199))/(INDEX($E$185:$M$185,0,AJ$199+1)-INDEX($E$185:$M$185,0,AJ$199))+AI202)))</f>
        <v>4.6855576682401248</v>
      </c>
      <c r="AK202" s="3" cm="1">
        <f t="array" ref="AK202">IF(AK$199=-1,AL202,IF(AK$199=99,AJ202,IF(AK$199=0,INDEX($E188:$M188,0,AK$197),(INDEX($E188:$M188,0,AK$199+1)-INDEX($E188:$M188,0,AK$199))/(INDEX($E$185:$M$185,0,AK$199+1)-INDEX($E$185:$M$185,0,AK$199))+AJ202)))</f>
        <v>4.8583665711784825</v>
      </c>
      <c r="AL202" s="3" cm="1">
        <f t="array" ref="AL202">IF(AL$199=-1,AM202,IF(AL$199=99,AK202,IF(AL$199=0,INDEX($E188:$M188,0,AL$197),(INDEX($E188:$M188,0,AL$199+1)-INDEX($E188:$M188,0,AL$199))/(INDEX($E$185:$M$185,0,AL$199+1)-INDEX($E$185:$M$185,0,AL$199))+AK202)))</f>
        <v>5.0311754741168402</v>
      </c>
      <c r="AM202" s="3" cm="1">
        <f t="array" ref="AM202">IF(AM$199=-1,AN202,IF(AM$199=99,AL202,IF(AM$199=0,INDEX($E188:$M188,0,AM$197),(INDEX($E188:$M188,0,AM$199+1)-INDEX($E188:$M188,0,AM$199))/(INDEX($E$185:$M$185,0,AM$199+1)-INDEX($E$185:$M$185,0,AM$199))+AL202)))</f>
        <v>5.2039843770551979</v>
      </c>
      <c r="AN202" s="3" cm="1">
        <f t="array" ref="AN202">IF(AN$199=-1,AO202,IF(AN$199=99,AM202,IF(AN$199=0,INDEX($E188:$M188,0,AN$197),(INDEX($E188:$M188,0,AN$199+1)-INDEX($E188:$M188,0,AN$199))/(INDEX($E$185:$M$185,0,AN$199+1)-INDEX($E$185:$M$185,0,AN$199))+AM202)))</f>
        <v>5.3767932799935556</v>
      </c>
      <c r="AO202" s="3" cm="1">
        <f t="array" ref="AO202">IF(AO$199=-1,AP202,IF(AO$199=99,AN202,IF(AO$199=0,INDEX($E188:$M188,0,AO$197),(INDEX($E188:$M188,0,AO$199+1)-INDEX($E188:$M188,0,AO$199))/(INDEX($E$185:$M$185,0,AO$199+1)-INDEX($E$185:$M$185,0,AO$199))+AN202)))</f>
        <v>5.5496021829319169</v>
      </c>
      <c r="AP202" s="3" cm="1">
        <f t="array" ref="AP202">IF(AP$199=-1,AQ202,IF(AP$199=99,AO202,IF(AP$199=0,INDEX($E188:$M188,0,AP$197),(INDEX($E188:$M188,0,AP$199+1)-INDEX($E188:$M188,0,AP$199))/(INDEX($E$185:$M$185,0,AP$199+1)-INDEX($E$185:$M$185,0,AP$199))+AO202)))</f>
        <v>5.7289299525195299</v>
      </c>
      <c r="AQ202" s="3" cm="1">
        <f t="array" ref="AQ202">IF(AQ$199=-1,AR202,IF(AQ$199=99,AP202,IF(AQ$199=0,INDEX($E188:$M188,0,AQ$197),(INDEX($E188:$M188,0,AQ$199+1)-INDEX($E188:$M188,0,AQ$199))/(INDEX($E$185:$M$185,0,AQ$199+1)-INDEX($E$185:$M$185,0,AQ$199))+AP202)))</f>
        <v>7.3428798788080494</v>
      </c>
      <c r="AR202" s="3" cm="1">
        <f t="array" ref="AR202">IF(AR$199=-1,AS202,IF(AR$199=99,AQ202,IF(AR$199=0,INDEX($E188:$M188,0,AR$197),(INDEX($E188:$M188,0,AR$199+1)-INDEX($E188:$M188,0,AR$199))/(INDEX($E$185:$M$185,0,AR$199+1)-INDEX($E$185:$M$185,0,AR$199))+AQ202)))</f>
        <v>7.3428798788080494</v>
      </c>
      <c r="AS202" s="3" cm="1">
        <f t="array" ref="AS202">IF(AS$199=-1,#REF!,IF(AS$199=99,AR202,IF(AS$199=0,INDEX($E188:$M188,0,AS$197),(INDEX($E188:$M188,0,AS$199+1)-INDEX($E188:$M188,0,AS$199))/(INDEX($E$185:$M$185,0,AS$199+1)-INDEX($E$185:$M$185,0,AS$199))+AR202)))</f>
        <v>7.3428798788080494</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0.78736869925066044</v>
      </c>
      <c r="W203" s="3" cm="1">
        <f t="array" ref="W203">IF(W$199=-1,X203,IF(W$199=99,V203,IF(W$199=0,INDEX($E189:$M189,0,W$197),(INDEX($E189:$M189,0,W$199+1)-INDEX($E189:$M189,0,W$199))/(INDEX($E$185:$M$185,0,W$199+1)-INDEX($E$185:$M$185,0,W$199))+V203)))</f>
        <v>0.78850594663934814</v>
      </c>
      <c r="X203" s="3" cm="1">
        <f t="array" ref="X203">IF(X$199=-1,Y203,IF(X$199=99,W203,IF(X$199=0,INDEX($E189:$M189,0,X$197),(INDEX($E189:$M189,0,X$199+1)-INDEX($E189:$M189,0,X$199))/(INDEX($E$185:$M$185,0,X$199+1)-INDEX($E$185:$M$185,0,X$199))+W203)))</f>
        <v>0.78964319402803584</v>
      </c>
      <c r="Y203" s="3" cm="1">
        <f t="array" ref="Y203">IF(Y$199=-1,Z203,IF(Y$199=99,X203,IF(Y$199=0,INDEX($E189:$M189,0,Y$197),(INDEX($E189:$M189,0,Y$199+1)-INDEX($E189:$M189,0,Y$199))/(INDEX($E$185:$M$185,0,Y$199+1)-INDEX($E$185:$M$185,0,Y$199))+X203)))</f>
        <v>0.79078044141672355</v>
      </c>
      <c r="Z203" s="3" cm="1">
        <f t="array" ref="Z203">IF(Z$199=-1,AA203,IF(Z$199=99,Y203,IF(Z$199=0,INDEX($E189:$M189,0,Z$197),(INDEX($E189:$M189,0,Z$199+1)-INDEX($E189:$M189,0,Z$199))/(INDEX($E$185:$M$185,0,Z$199+1)-INDEX($E$185:$M$185,0,Z$199))+Y203)))</f>
        <v>0.79191768880541125</v>
      </c>
      <c r="AA203" s="3" cm="1">
        <f t="array" ref="AA203">IF(AA$199=-1,AB203,IF(AA$199=99,Z203,IF(AA$199=0,INDEX($E189:$M189,0,AA$197),(INDEX($E189:$M189,0,AA$199+1)-INDEX($E189:$M189,0,AA$199))/(INDEX($E$185:$M$185,0,AA$199+1)-INDEX($E$185:$M$185,0,AA$199))+Z203)))</f>
        <v>0.79305493619409895</v>
      </c>
      <c r="AB203" s="3" cm="1">
        <f t="array" ref="AB203">IF(AB$199=-1,AC203,IF(AB$199=99,AA203,IF(AB$199=0,INDEX($E189:$M189,0,AB$197),(INDEX($E189:$M189,0,AB$199+1)-INDEX($E189:$M189,0,AB$199))/(INDEX($E$185:$M$185,0,AB$199+1)-INDEX($E$185:$M$185,0,AB$199))+AA203)))</f>
        <v>0.79419218358278665</v>
      </c>
      <c r="AC203" s="3" cm="1">
        <f t="array" ref="AC203">IF(AC$199=-1,AD203,IF(AC$199=99,AB203,IF(AC$199=0,INDEX($E189:$M189,0,AC$197),(INDEX($E189:$M189,0,AC$199+1)-INDEX($E189:$M189,0,AC$199))/(INDEX($E$185:$M$185,0,AC$199+1)-INDEX($E$185:$M$185,0,AC$199))+AB203)))</f>
        <v>0.79532943097147435</v>
      </c>
      <c r="AD203" s="3" cm="1">
        <f t="array" ref="AD203">IF(AD$199=-1,AE203,IF(AD$199=99,AC203,IF(AD$199=0,INDEX($E189:$M189,0,AD$197),(INDEX($E189:$M189,0,AD$199+1)-INDEX($E189:$M189,0,AD$199))/(INDEX($E$185:$M$185,0,AD$199+1)-INDEX($E$185:$M$185,0,AD$199))+AC203)))</f>
        <v>0.79646667836016205</v>
      </c>
      <c r="AE203" s="3" cm="1">
        <f t="array" ref="AE203">IF(AE$199=-1,AF203,IF(AE$199=99,AD203,IF(AE$199=0,INDEX($E189:$M189,0,AE$197),(INDEX($E189:$M189,0,AE$199+1)-INDEX($E189:$M189,0,AE$199))/(INDEX($E$185:$M$185,0,AE$199+1)-INDEX($E$185:$M$185,0,AE$199))+AD203)))</f>
        <v>0.79760392574885008</v>
      </c>
      <c r="AF203" s="3" cm="1">
        <f t="array" ref="AF203">IF(AF$199=-1,AG203,IF(AF$199=99,AE203,IF(AF$199=0,INDEX($E189:$M189,0,AF$197),(INDEX($E189:$M189,0,AF$199+1)-INDEX($E189:$M189,0,AF$199))/(INDEX($E$185:$M$185,0,AF$199+1)-INDEX($E$185:$M$185,0,AF$199))+AE203)))</f>
        <v>0.79044921609167984</v>
      </c>
      <c r="AG203" s="3" cm="1">
        <f t="array" ref="AG203">IF(AG$199=-1,AH203,IF(AG$199=99,AF203,IF(AG$199=0,INDEX($E189:$M189,0,AG$197),(INDEX($E189:$M189,0,AG$199+1)-INDEX($E189:$M189,0,AG$199))/(INDEX($E$185:$M$185,0,AG$199+1)-INDEX($E$185:$M$185,0,AG$199))+AF203)))</f>
        <v>0.7832945064345096</v>
      </c>
      <c r="AH203" s="3" cm="1">
        <f t="array" ref="AH203">IF(AH$199=-1,AI203,IF(AH$199=99,AG203,IF(AH$199=0,INDEX($E189:$M189,0,AH$197),(INDEX($E189:$M189,0,AH$199+1)-INDEX($E189:$M189,0,AH$199))/(INDEX($E$185:$M$185,0,AH$199+1)-INDEX($E$185:$M$185,0,AH$199))+AG203)))</f>
        <v>0.77613979677733935</v>
      </c>
      <c r="AI203" s="3" cm="1">
        <f t="array" ref="AI203">IF(AI$199=-1,AJ203,IF(AI$199=99,AH203,IF(AI$199=0,INDEX($E189:$M189,0,AI$197),(INDEX($E189:$M189,0,AI$199+1)-INDEX($E189:$M189,0,AI$199))/(INDEX($E$185:$M$185,0,AI$199+1)-INDEX($E$185:$M$185,0,AI$199))+AH203)))</f>
        <v>0.76898508712016911</v>
      </c>
      <c r="AJ203" s="3" cm="1">
        <f t="array" ref="AJ203">IF(AJ$199=-1,AK203,IF(AJ$199=99,AI203,IF(AJ$199=0,INDEX($E189:$M189,0,AJ$197),(INDEX($E189:$M189,0,AJ$199+1)-INDEX($E189:$M189,0,AJ$199))/(INDEX($E$185:$M$185,0,AJ$199+1)-INDEX($E$185:$M$185,0,AJ$199))+AI203)))</f>
        <v>0.76183037746299886</v>
      </c>
      <c r="AK203" s="3" cm="1">
        <f t="array" ref="AK203">IF(AK$199=-1,AL203,IF(AK$199=99,AJ203,IF(AK$199=0,INDEX($E189:$M189,0,AK$197),(INDEX($E189:$M189,0,AK$199+1)-INDEX($E189:$M189,0,AK$199))/(INDEX($E$185:$M$185,0,AK$199+1)-INDEX($E$185:$M$185,0,AK$199))+AJ203)))</f>
        <v>0.75467566780582862</v>
      </c>
      <c r="AL203" s="3" cm="1">
        <f t="array" ref="AL203">IF(AL$199=-1,AM203,IF(AL$199=99,AK203,IF(AL$199=0,INDEX($E189:$M189,0,AL$197),(INDEX($E189:$M189,0,AL$199+1)-INDEX($E189:$M189,0,AL$199))/(INDEX($E$185:$M$185,0,AL$199+1)-INDEX($E$185:$M$185,0,AL$199))+AK203)))</f>
        <v>0.74752095814865838</v>
      </c>
      <c r="AM203" s="3" cm="1">
        <f t="array" ref="AM203">IF(AM$199=-1,AN203,IF(AM$199=99,AL203,IF(AM$199=0,INDEX($E189:$M189,0,AM$197),(INDEX($E189:$M189,0,AM$199+1)-INDEX($E189:$M189,0,AM$199))/(INDEX($E$185:$M$185,0,AM$199+1)-INDEX($E$185:$M$185,0,AM$199))+AL203)))</f>
        <v>0.74036624849148813</v>
      </c>
      <c r="AN203" s="3" cm="1">
        <f t="array" ref="AN203">IF(AN$199=-1,AO203,IF(AN$199=99,AM203,IF(AN$199=0,INDEX($E189:$M189,0,AN$197),(INDEX($E189:$M189,0,AN$199+1)-INDEX($E189:$M189,0,AN$199))/(INDEX($E$185:$M$185,0,AN$199+1)-INDEX($E$185:$M$185,0,AN$199))+AM203)))</f>
        <v>0.73321153883431789</v>
      </c>
      <c r="AO203" s="3" cm="1">
        <f t="array" ref="AO203">IF(AO$199=-1,AP203,IF(AO$199=99,AN203,IF(AO$199=0,INDEX($E189:$M189,0,AO$197),(INDEX($E189:$M189,0,AO$199+1)-INDEX($E189:$M189,0,AO$199))/(INDEX($E$185:$M$185,0,AO$199+1)-INDEX($E$185:$M$185,0,AO$199))+AN203)))</f>
        <v>0.7260568291771482</v>
      </c>
      <c r="AP203" s="3" cm="1">
        <f t="array" ref="AP203">IF(AP$199=-1,AQ203,IF(AP$199=99,AO203,IF(AP$199=0,INDEX($E189:$M189,0,AP$197),(INDEX($E189:$M189,0,AP$199+1)-INDEX($E189:$M189,0,AP$199))/(INDEX($E$185:$M$185,0,AP$199+1)-INDEX($E$185:$M$185,0,AP$199))+AO203)))</f>
        <v>0.71677629700386158</v>
      </c>
      <c r="AQ203" s="3" cm="1">
        <f t="array" ref="AQ203">IF(AQ$199=-1,AR203,IF(AQ$199=99,AP203,IF(AQ$199=0,INDEX($E189:$M189,0,AQ$197),(INDEX($E189:$M189,0,AQ$199+1)-INDEX($E189:$M189,0,AQ$199))/(INDEX($E$185:$M$185,0,AQ$199+1)-INDEX($E$185:$M$185,0,AQ$199))+AP203)))</f>
        <v>0.63325150744428149</v>
      </c>
      <c r="AR203" s="3" cm="1">
        <f t="array" ref="AR203">IF(AR$199=-1,AS203,IF(AR$199=99,AQ203,IF(AR$199=0,INDEX($E189:$M189,0,AR$197),(INDEX($E189:$M189,0,AR$199+1)-INDEX($E189:$M189,0,AR$199))/(INDEX($E$185:$M$185,0,AR$199+1)-INDEX($E$185:$M$185,0,AR$199))+AQ203)))</f>
        <v>0.63325150744428149</v>
      </c>
      <c r="AS203" s="3" cm="1">
        <f t="array" ref="AS203">IF(AS$199=-1,#REF!,IF(AS$199=99,AR203,IF(AS$199=0,INDEX($E189:$M189,0,AS$197),(INDEX($E189:$M189,0,AS$199+1)-INDEX($E189:$M189,0,AS$199))/(INDEX($E$185:$M$185,0,AS$199+1)-INDEX($E$185:$M$185,0,AS$199))+AR203)))</f>
        <v>0.63325150744428149</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7.4385821852469496</v>
      </c>
      <c r="W204" s="3" cm="1">
        <f t="array" ref="W204">IF(W$199=-1,X204,IF(W$199=99,V204,IF(W$199=0,INDEX($E190:$M190,0,W$197),(INDEX($E190:$M190,0,W$199+1)-INDEX($E190:$M190,0,W$199))/(INDEX($E$185:$M$185,0,W$199+1)-INDEX($E$185:$M$185,0,W$199))+V204)))</f>
        <v>7.449326209201371</v>
      </c>
      <c r="X204" s="3" cm="1">
        <f t="array" ref="X204">IF(X$199=-1,Y204,IF(X$199=99,W204,IF(X$199=0,INDEX($E190:$M190,0,X$197),(INDEX($E190:$M190,0,X$199+1)-INDEX($E190:$M190,0,X$199))/(INDEX($E$185:$M$185,0,X$199+1)-INDEX($E$185:$M$185,0,X$199))+W204)))</f>
        <v>7.4600702331557924</v>
      </c>
      <c r="Y204" s="3" cm="1">
        <f t="array" ref="Y204">IF(Y$199=-1,Z204,IF(Y$199=99,X204,IF(Y$199=0,INDEX($E190:$M190,0,Y$197),(INDEX($E190:$M190,0,Y$199+1)-INDEX($E190:$M190,0,Y$199))/(INDEX($E$185:$M$185,0,Y$199+1)-INDEX($E$185:$M$185,0,Y$199))+X204)))</f>
        <v>7.4708142571102139</v>
      </c>
      <c r="Z204" s="3" cm="1">
        <f t="array" ref="Z204">IF(Z$199=-1,AA204,IF(Z$199=99,Y204,IF(Z$199=0,INDEX($E190:$M190,0,Z$197),(INDEX($E190:$M190,0,Z$199+1)-INDEX($E190:$M190,0,Z$199))/(INDEX($E$185:$M$185,0,Z$199+1)-INDEX($E$185:$M$185,0,Z$199))+Y204)))</f>
        <v>7.4815582810646353</v>
      </c>
      <c r="AA204" s="3" cm="1">
        <f t="array" ref="AA204">IF(AA$199=-1,AB204,IF(AA$199=99,Z204,IF(AA$199=0,INDEX($E190:$M190,0,AA$197),(INDEX($E190:$M190,0,AA$199+1)-INDEX($E190:$M190,0,AA$199))/(INDEX($E$185:$M$185,0,AA$199+1)-INDEX($E$185:$M$185,0,AA$199))+Z204)))</f>
        <v>7.4923023050190567</v>
      </c>
      <c r="AB204" s="3" cm="1">
        <f t="array" ref="AB204">IF(AB$199=-1,AC204,IF(AB$199=99,AA204,IF(AB$199=0,INDEX($E190:$M190,0,AB$197),(INDEX($E190:$M190,0,AB$199+1)-INDEX($E190:$M190,0,AB$199))/(INDEX($E$185:$M$185,0,AB$199+1)-INDEX($E$185:$M$185,0,AB$199))+AA204)))</f>
        <v>7.5030463289734781</v>
      </c>
      <c r="AC204" s="3" cm="1">
        <f t="array" ref="AC204">IF(AC$199=-1,AD204,IF(AC$199=99,AB204,IF(AC$199=0,INDEX($E190:$M190,0,AC$197),(INDEX($E190:$M190,0,AC$199+1)-INDEX($E190:$M190,0,AC$199))/(INDEX($E$185:$M$185,0,AC$199+1)-INDEX($E$185:$M$185,0,AC$199))+AB204)))</f>
        <v>7.5137903529278995</v>
      </c>
      <c r="AD204" s="3" cm="1">
        <f t="array" ref="AD204">IF(AD$199=-1,AE204,IF(AD$199=99,AC204,IF(AD$199=0,INDEX($E190:$M190,0,AD$197),(INDEX($E190:$M190,0,AD$199+1)-INDEX($E190:$M190,0,AD$199))/(INDEX($E$185:$M$185,0,AD$199+1)-INDEX($E$185:$M$185,0,AD$199))+AC204)))</f>
        <v>7.524534376882321</v>
      </c>
      <c r="AE204" s="3" cm="1">
        <f t="array" ref="AE204">IF(AE$199=-1,AF204,IF(AE$199=99,AD204,IF(AE$199=0,INDEX($E190:$M190,0,AE$197),(INDEX($E190:$M190,0,AE$199+1)-INDEX($E190:$M190,0,AE$199))/(INDEX($E$185:$M$185,0,AE$199+1)-INDEX($E$185:$M$185,0,AE$199))+AD204)))</f>
        <v>7.5352784008367459</v>
      </c>
      <c r="AF204" s="3" cm="1">
        <f t="array" ref="AF204">IF(AF$199=-1,AG204,IF(AF$199=99,AE204,IF(AF$199=0,INDEX($E190:$M190,0,AF$197),(INDEX($E190:$M190,0,AF$199+1)-INDEX($E190:$M190,0,AF$199))/(INDEX($E$185:$M$185,0,AF$199+1)-INDEX($E$185:$M$185,0,AF$199))+AE204)))</f>
        <v>7.4676850410205748</v>
      </c>
      <c r="AG204" s="3" cm="1">
        <f t="array" ref="AG204">IF(AG$199=-1,AH204,IF(AG$199=99,AF204,IF(AG$199=0,INDEX($E190:$M190,0,AG$197),(INDEX($E190:$M190,0,AG$199+1)-INDEX($E190:$M190,0,AG$199))/(INDEX($E$185:$M$185,0,AG$199+1)-INDEX($E$185:$M$185,0,AG$199))+AF204)))</f>
        <v>7.4000916812044037</v>
      </c>
      <c r="AH204" s="3" cm="1">
        <f t="array" ref="AH204">IF(AH$199=-1,AI204,IF(AH$199=99,AG204,IF(AH$199=0,INDEX($E190:$M190,0,AH$197),(INDEX($E190:$M190,0,AH$199+1)-INDEX($E190:$M190,0,AH$199))/(INDEX($E$185:$M$185,0,AH$199+1)-INDEX($E$185:$M$185,0,AH$199))+AG204)))</f>
        <v>7.3324983213882327</v>
      </c>
      <c r="AI204" s="3" cm="1">
        <f t="array" ref="AI204">IF(AI$199=-1,AJ204,IF(AI$199=99,AH204,IF(AI$199=0,INDEX($E190:$M190,0,AI$197),(INDEX($E190:$M190,0,AI$199+1)-INDEX($E190:$M190,0,AI$199))/(INDEX($E$185:$M$185,0,AI$199+1)-INDEX($E$185:$M$185,0,AI$199))+AH204)))</f>
        <v>7.2649049615720616</v>
      </c>
      <c r="AJ204" s="3" cm="1">
        <f t="array" ref="AJ204">IF(AJ$199=-1,AK204,IF(AJ$199=99,AI204,IF(AJ$199=0,INDEX($E190:$M190,0,AJ$197),(INDEX($E190:$M190,0,AJ$199+1)-INDEX($E190:$M190,0,AJ$199))/(INDEX($E$185:$M$185,0,AJ$199+1)-INDEX($E$185:$M$185,0,AJ$199))+AI204)))</f>
        <v>7.1973116017558905</v>
      </c>
      <c r="AK204" s="3" cm="1">
        <f t="array" ref="AK204">IF(AK$199=-1,AL204,IF(AK$199=99,AJ204,IF(AK$199=0,INDEX($E190:$M190,0,AK$197),(INDEX($E190:$M190,0,AK$199+1)-INDEX($E190:$M190,0,AK$199))/(INDEX($E$185:$M$185,0,AK$199+1)-INDEX($E$185:$M$185,0,AK$199))+AJ204)))</f>
        <v>7.1297182419397194</v>
      </c>
      <c r="AL204" s="3" cm="1">
        <f t="array" ref="AL204">IF(AL$199=-1,AM204,IF(AL$199=99,AK204,IF(AL$199=0,INDEX($E190:$M190,0,AL$197),(INDEX($E190:$M190,0,AL$199+1)-INDEX($E190:$M190,0,AL$199))/(INDEX($E$185:$M$185,0,AL$199+1)-INDEX($E$185:$M$185,0,AL$199))+AK204)))</f>
        <v>7.0621248821235483</v>
      </c>
      <c r="AM204" s="3" cm="1">
        <f t="array" ref="AM204">IF(AM$199=-1,AN204,IF(AM$199=99,AL204,IF(AM$199=0,INDEX($E190:$M190,0,AM$197),(INDEX($E190:$M190,0,AM$199+1)-INDEX($E190:$M190,0,AM$199))/(INDEX($E$185:$M$185,0,AM$199+1)-INDEX($E$185:$M$185,0,AM$199))+AL204)))</f>
        <v>6.9945315223073772</v>
      </c>
      <c r="AN204" s="3" cm="1">
        <f t="array" ref="AN204">IF(AN$199=-1,AO204,IF(AN$199=99,AM204,IF(AN$199=0,INDEX($E190:$M190,0,AN$197),(INDEX($E190:$M190,0,AN$199+1)-INDEX($E190:$M190,0,AN$199))/(INDEX($E$185:$M$185,0,AN$199+1)-INDEX($E$185:$M$185,0,AN$199))+AM204)))</f>
        <v>6.9269381624912061</v>
      </c>
      <c r="AO204" s="3" cm="1">
        <f t="array" ref="AO204">IF(AO$199=-1,AP204,IF(AO$199=99,AN204,IF(AO$199=0,INDEX($E190:$M190,0,AO$197),(INDEX($E190:$M190,0,AO$199+1)-INDEX($E190:$M190,0,AO$199))/(INDEX($E$185:$M$185,0,AO$199+1)-INDEX($E$185:$M$185,0,AO$199))+AN204)))</f>
        <v>6.8593448026750368</v>
      </c>
      <c r="AP204" s="3" cm="1">
        <f t="array" ref="AP204">IF(AP$199=-1,AQ204,IF(AP$199=99,AO204,IF(AP$199=0,INDEX($E190:$M190,0,AP$197),(INDEX($E190:$M190,0,AP$199+1)-INDEX($E190:$M190,0,AP$199))/(INDEX($E$185:$M$185,0,AP$199+1)-INDEX($E$185:$M$185,0,AP$199))+AO204)))</f>
        <v>6.7716679603526009</v>
      </c>
      <c r="AQ204" s="3" cm="1">
        <f t="array" ref="AQ204">IF(AQ$199=-1,AR204,IF(AQ$199=99,AP204,IF(AQ$199=0,INDEX($E190:$M190,0,AQ$197),(INDEX($E190:$M190,0,AQ$199+1)-INDEX($E190:$M190,0,AQ$199))/(INDEX($E$185:$M$185,0,AQ$199+1)-INDEX($E$185:$M$185,0,AQ$199))+AP204)))</f>
        <v>5.9825763794506797</v>
      </c>
      <c r="AR204" s="3" cm="1">
        <f t="array" ref="AR204">IF(AR$199=-1,AS204,IF(AR$199=99,AQ204,IF(AR$199=0,INDEX($E190:$M190,0,AR$197),(INDEX($E190:$M190,0,AR$199+1)-INDEX($E190:$M190,0,AR$199))/(INDEX($E$185:$M$185,0,AR$199+1)-INDEX($E$185:$M$185,0,AR$199))+AQ204)))</f>
        <v>5.9825763794506797</v>
      </c>
      <c r="AS204" s="3" cm="1">
        <f t="array" ref="AS204">IF(AS$199=-1,#REF!,IF(AS$199=99,AR204,IF(AS$199=0,INDEX($E190:$M190,0,AS$197),(INDEX($E190:$M190,0,AS$199+1)-INDEX($E190:$M190,0,AS$199))/(INDEX($E$185:$M$185,0,AS$199+1)-INDEX($E$185:$M$185,0,AS$199))+AR204)))</f>
        <v>5.9825763794506797</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0.29500229875236911</v>
      </c>
      <c r="W205" s="3" cm="1">
        <f t="array" ref="W205">IF(W$199=-1,X205,IF(W$199=99,V205,IF(W$199=0,INDEX($E191:$M191,0,W$197),(INDEX($E191:$M191,0,W$199+1)-INDEX($E191:$M191,0,W$199))/(INDEX($E$185:$M$185,0,W$199+1)-INDEX($E$185:$M$185,0,W$199))+V205)))</f>
        <v>0.32546086154671577</v>
      </c>
      <c r="X205" s="3" cm="1">
        <f t="array" ref="X205">IF(X$199=-1,Y205,IF(X$199=99,W205,IF(X$199=0,INDEX($E191:$M191,0,X$197),(INDEX($E191:$M191,0,X$199+1)-INDEX($E191:$M191,0,X$199))/(INDEX($E$185:$M$185,0,X$199+1)-INDEX($E$185:$M$185,0,X$199))+W205)))</f>
        <v>0.35591942434106244</v>
      </c>
      <c r="Y205" s="3" cm="1">
        <f t="array" ref="Y205">IF(Y$199=-1,Z205,IF(Y$199=99,X205,IF(Y$199=0,INDEX($E191:$M191,0,Y$197),(INDEX($E191:$M191,0,Y$199+1)-INDEX($E191:$M191,0,Y$199))/(INDEX($E$185:$M$185,0,Y$199+1)-INDEX($E$185:$M$185,0,Y$199))+X205)))</f>
        <v>0.38637798713540911</v>
      </c>
      <c r="Z205" s="3" cm="1">
        <f t="array" ref="Z205">IF(Z$199=-1,AA205,IF(Z$199=99,Y205,IF(Z$199=0,INDEX($E191:$M191,0,Z$197),(INDEX($E191:$M191,0,Z$199+1)-INDEX($E191:$M191,0,Z$199))/(INDEX($E$185:$M$185,0,Z$199+1)-INDEX($E$185:$M$185,0,Z$199))+Y205)))</f>
        <v>0.41683654992975577</v>
      </c>
      <c r="AA205" s="3" cm="1">
        <f t="array" ref="AA205">IF(AA$199=-1,AB205,IF(AA$199=99,Z205,IF(AA$199=0,INDEX($E191:$M191,0,AA$197),(INDEX($E191:$M191,0,AA$199+1)-INDEX($E191:$M191,0,AA$199))/(INDEX($E$185:$M$185,0,AA$199+1)-INDEX($E$185:$M$185,0,AA$199))+Z205)))</f>
        <v>0.44729511272410244</v>
      </c>
      <c r="AB205" s="3" cm="1">
        <f t="array" ref="AB205">IF(AB$199=-1,AC205,IF(AB$199=99,AA205,IF(AB$199=0,INDEX($E191:$M191,0,AB$197),(INDEX($E191:$M191,0,AB$199+1)-INDEX($E191:$M191,0,AB$199))/(INDEX($E$185:$M$185,0,AB$199+1)-INDEX($E$185:$M$185,0,AB$199))+AA205)))</f>
        <v>0.47775367551844911</v>
      </c>
      <c r="AC205" s="3" cm="1">
        <f t="array" ref="AC205">IF(AC$199=-1,AD205,IF(AC$199=99,AB205,IF(AC$199=0,INDEX($E191:$M191,0,AC$197),(INDEX($E191:$M191,0,AC$199+1)-INDEX($E191:$M191,0,AC$199))/(INDEX($E$185:$M$185,0,AC$199+1)-INDEX($E$185:$M$185,0,AC$199))+AB205)))</f>
        <v>0.50821223831279583</v>
      </c>
      <c r="AD205" s="3" cm="1">
        <f t="array" ref="AD205">IF(AD$199=-1,AE205,IF(AD$199=99,AC205,IF(AD$199=0,INDEX($E191:$M191,0,AD$197),(INDEX($E191:$M191,0,AD$199+1)-INDEX($E191:$M191,0,AD$199))/(INDEX($E$185:$M$185,0,AD$199+1)-INDEX($E$185:$M$185,0,AD$199))+AC205)))</f>
        <v>0.53867080110714249</v>
      </c>
      <c r="AE205" s="3" cm="1">
        <f t="array" ref="AE205">IF(AE$199=-1,AF205,IF(AE$199=99,AD205,IF(AE$199=0,INDEX($E191:$M191,0,AE$197),(INDEX($E191:$M191,0,AE$199+1)-INDEX($E191:$M191,0,AE$199))/(INDEX($E$185:$M$185,0,AE$199+1)-INDEX($E$185:$M$185,0,AE$199))+AD205)))</f>
        <v>0.56912936390148927</v>
      </c>
      <c r="AF205" s="3" cm="1">
        <f t="array" ref="AF205">IF(AF$199=-1,AG205,IF(AF$199=99,AE205,IF(AF$199=0,INDEX($E191:$M191,0,AF$197),(INDEX($E191:$M191,0,AF$199+1)-INDEX($E191:$M191,0,AF$199))/(INDEX($E$185:$M$185,0,AF$199+1)-INDEX($E$185:$M$185,0,AF$199))+AE205)))</f>
        <v>0.61841542533643135</v>
      </c>
      <c r="AG205" s="3" cm="1">
        <f t="array" ref="AG205">IF(AG$199=-1,AH205,IF(AG$199=99,AF205,IF(AG$199=0,INDEX($E191:$M191,0,AG$197),(INDEX($E191:$M191,0,AG$199+1)-INDEX($E191:$M191,0,AG$199))/(INDEX($E$185:$M$185,0,AG$199+1)-INDEX($E$185:$M$185,0,AG$199))+AF205)))</f>
        <v>0.66770148677137342</v>
      </c>
      <c r="AH205" s="3" cm="1">
        <f t="array" ref="AH205">IF(AH$199=-1,AI205,IF(AH$199=99,AG205,IF(AH$199=0,INDEX($E191:$M191,0,AH$197),(INDEX($E191:$M191,0,AH$199+1)-INDEX($E191:$M191,0,AH$199))/(INDEX($E$185:$M$185,0,AH$199+1)-INDEX($E$185:$M$185,0,AH$199))+AG205)))</f>
        <v>0.71698754820631549</v>
      </c>
      <c r="AI205" s="3" cm="1">
        <f t="array" ref="AI205">IF(AI$199=-1,AJ205,IF(AI$199=99,AH205,IF(AI$199=0,INDEX($E191:$M191,0,AI$197),(INDEX($E191:$M191,0,AI$199+1)-INDEX($E191:$M191,0,AI$199))/(INDEX($E$185:$M$185,0,AI$199+1)-INDEX($E$185:$M$185,0,AI$199))+AH205)))</f>
        <v>0.76627360964125757</v>
      </c>
      <c r="AJ205" s="3" cm="1">
        <f t="array" ref="AJ205">IF(AJ$199=-1,AK205,IF(AJ$199=99,AI205,IF(AJ$199=0,INDEX($E191:$M191,0,AJ$197),(INDEX($E191:$M191,0,AJ$199+1)-INDEX($E191:$M191,0,AJ$199))/(INDEX($E$185:$M$185,0,AJ$199+1)-INDEX($E$185:$M$185,0,AJ$199))+AI205)))</f>
        <v>0.81555967107619964</v>
      </c>
      <c r="AK205" s="3" cm="1">
        <f t="array" ref="AK205">IF(AK$199=-1,AL205,IF(AK$199=99,AJ205,IF(AK$199=0,INDEX($E191:$M191,0,AK$197),(INDEX($E191:$M191,0,AK$199+1)-INDEX($E191:$M191,0,AK$199))/(INDEX($E$185:$M$185,0,AK$199+1)-INDEX($E$185:$M$185,0,AK$199))+AJ205)))</f>
        <v>0.86484573251114172</v>
      </c>
      <c r="AL205" s="3" cm="1">
        <f t="array" ref="AL205">IF(AL$199=-1,AM205,IF(AL$199=99,AK205,IF(AL$199=0,INDEX($E191:$M191,0,AL$197),(INDEX($E191:$M191,0,AL$199+1)-INDEX($E191:$M191,0,AL$199))/(INDEX($E$185:$M$185,0,AL$199+1)-INDEX($E$185:$M$185,0,AL$199))+AK205)))</f>
        <v>0.91413179394608379</v>
      </c>
      <c r="AM205" s="3" cm="1">
        <f t="array" ref="AM205">IF(AM$199=-1,AN205,IF(AM$199=99,AL205,IF(AM$199=0,INDEX($E191:$M191,0,AM$197),(INDEX($E191:$M191,0,AM$199+1)-INDEX($E191:$M191,0,AM$199))/(INDEX($E$185:$M$185,0,AM$199+1)-INDEX($E$185:$M$185,0,AM$199))+AL205)))</f>
        <v>0.96341785538102587</v>
      </c>
      <c r="AN205" s="3" cm="1">
        <f t="array" ref="AN205">IF(AN$199=-1,AO205,IF(AN$199=99,AM205,IF(AN$199=0,INDEX($E191:$M191,0,AN$197),(INDEX($E191:$M191,0,AN$199+1)-INDEX($E191:$M191,0,AN$199))/(INDEX($E$185:$M$185,0,AN$199+1)-INDEX($E$185:$M$185,0,AN$199))+AM205)))</f>
        <v>1.0127039168159679</v>
      </c>
      <c r="AO205" s="3" cm="1">
        <f t="array" ref="AO205">IF(AO$199=-1,AP205,IF(AO$199=99,AN205,IF(AO$199=0,INDEX($E191:$M191,0,AO$197),(INDEX($E191:$M191,0,AO$199+1)-INDEX($E191:$M191,0,AO$199))/(INDEX($E$185:$M$185,0,AO$199+1)-INDEX($E$185:$M$185,0,AO$199))+AN205)))</f>
        <v>1.0619899782509103</v>
      </c>
      <c r="AP205" s="3" cm="1">
        <f t="array" ref="AP205">IF(AP$199=-1,AQ205,IF(AP$199=99,AO205,IF(AP$199=0,INDEX($E191:$M191,0,AP$197),(INDEX($E191:$M191,0,AP$199+1)-INDEX($E191:$M191,0,AP$199))/(INDEX($E$185:$M$185,0,AP$199+1)-INDEX($E$185:$M$185,0,AP$199))+AO205)))</f>
        <v>1.106631980909293</v>
      </c>
      <c r="AQ205" s="3" cm="1">
        <f t="array" ref="AQ205">IF(AQ$199=-1,AR205,IF(AQ$199=99,AP205,IF(AQ$199=0,INDEX($E191:$M191,0,AQ$197),(INDEX($E191:$M191,0,AQ$199+1)-INDEX($E191:$M191,0,AQ$199))/(INDEX($E$185:$M$185,0,AQ$199+1)-INDEX($E$185:$M$185,0,AQ$199))+AP205)))</f>
        <v>1.5084100048347373</v>
      </c>
      <c r="AR205" s="3" cm="1">
        <f t="array" ref="AR205">IF(AR$199=-1,AS205,IF(AR$199=99,AQ205,IF(AR$199=0,INDEX($E191:$M191,0,AR$197),(INDEX($E191:$M191,0,AR$199+1)-INDEX($E191:$M191,0,AR$199))/(INDEX($E$185:$M$185,0,AR$199+1)-INDEX($E$185:$M$185,0,AR$199))+AQ205)))</f>
        <v>1.5084100048347373</v>
      </c>
      <c r="AS205" s="3" cm="1">
        <f t="array" ref="AS205">IF(AS$199=-1,#REF!,IF(AS$199=99,AR205,IF(AS$199=0,INDEX($E191:$M191,0,AS$197),(INDEX($E191:$M191,0,AS$199+1)-INDEX($E191:$M191,0,AS$199))/(INDEX($E$185:$M$185,0,AS$199+1)-INDEX($E$185:$M$185,0,AS$199))+AR205)))</f>
        <v>1.5084100048347373</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9.1771013932931655</v>
      </c>
      <c r="W206" s="3" cm="1">
        <f t="array" ref="W206">IF(W$199=-1,X206,IF(W$199=99,V206,IF(W$199=0,INDEX($E192:$M192,0,W$197),(INDEX($E192:$M192,0,W$199+1)-INDEX($E192:$M192,0,W$199))/(INDEX($E$185:$M$185,0,W$199+1)-INDEX($E$185:$M$185,0,W$199))+V206)))</f>
        <v>9.1903564726545586</v>
      </c>
      <c r="X206" s="3" cm="1">
        <f t="array" ref="X206">IF(X$199=-1,Y206,IF(X$199=99,W206,IF(X$199=0,INDEX($E192:$M192,0,X$197),(INDEX($E192:$M192,0,X$199+1)-INDEX($E192:$M192,0,X$199))/(INDEX($E$185:$M$185,0,X$199+1)-INDEX($E$185:$M$185,0,X$199))+W206)))</f>
        <v>9.2036115520159516</v>
      </c>
      <c r="Y206" s="3" cm="1">
        <f t="array" ref="Y206">IF(Y$199=-1,Z206,IF(Y$199=99,X206,IF(Y$199=0,INDEX($E192:$M192,0,Y$197),(INDEX($E192:$M192,0,Y$199+1)-INDEX($E192:$M192,0,Y$199))/(INDEX($E$185:$M$185,0,Y$199+1)-INDEX($E$185:$M$185,0,Y$199))+X206)))</f>
        <v>9.2168666313773446</v>
      </c>
      <c r="Z206" s="3" cm="1">
        <f t="array" ref="Z206">IF(Z$199=-1,AA206,IF(Z$199=99,Y206,IF(Z$199=0,INDEX($E192:$M192,0,Z$197),(INDEX($E192:$M192,0,Z$199+1)-INDEX($E192:$M192,0,Z$199))/(INDEX($E$185:$M$185,0,Z$199+1)-INDEX($E$185:$M$185,0,Z$199))+Y206)))</f>
        <v>9.2301217107387377</v>
      </c>
      <c r="AA206" s="3" cm="1">
        <f t="array" ref="AA206">IF(AA$199=-1,AB206,IF(AA$199=99,Z206,IF(AA$199=0,INDEX($E192:$M192,0,AA$197),(INDEX($E192:$M192,0,AA$199+1)-INDEX($E192:$M192,0,AA$199))/(INDEX($E$185:$M$185,0,AA$199+1)-INDEX($E$185:$M$185,0,AA$199))+Z206)))</f>
        <v>9.2433767901001307</v>
      </c>
      <c r="AB206" s="3" cm="1">
        <f t="array" ref="AB206">IF(AB$199=-1,AC206,IF(AB$199=99,AA206,IF(AB$199=0,INDEX($E192:$M192,0,AB$197),(INDEX($E192:$M192,0,AB$199+1)-INDEX($E192:$M192,0,AB$199))/(INDEX($E$185:$M$185,0,AB$199+1)-INDEX($E$185:$M$185,0,AB$199))+AA206)))</f>
        <v>9.2566318694615237</v>
      </c>
      <c r="AC206" s="3" cm="1">
        <f t="array" ref="AC206">IF(AC$199=-1,AD206,IF(AC$199=99,AB206,IF(AC$199=0,INDEX($E192:$M192,0,AC$197),(INDEX($E192:$M192,0,AC$199+1)-INDEX($E192:$M192,0,AC$199))/(INDEX($E$185:$M$185,0,AC$199+1)-INDEX($E$185:$M$185,0,AC$199))+AB206)))</f>
        <v>9.2698869488229168</v>
      </c>
      <c r="AD206" s="3" cm="1">
        <f t="array" ref="AD206">IF(AD$199=-1,AE206,IF(AD$199=99,AC206,IF(AD$199=0,INDEX($E192:$M192,0,AD$197),(INDEX($E192:$M192,0,AD$199+1)-INDEX($E192:$M192,0,AD$199))/(INDEX($E$185:$M$185,0,AD$199+1)-INDEX($E$185:$M$185,0,AD$199))+AC206)))</f>
        <v>9.2831420281843098</v>
      </c>
      <c r="AE206" s="3" cm="1">
        <f t="array" ref="AE206">IF(AE$199=-1,AF206,IF(AE$199=99,AD206,IF(AE$199=0,INDEX($E192:$M192,0,AE$197),(INDEX($E192:$M192,0,AE$199+1)-INDEX($E192:$M192,0,AE$199))/(INDEX($E$185:$M$185,0,AE$199+1)-INDEX($E$185:$M$185,0,AE$199))+AD206)))</f>
        <v>9.2963971075457099</v>
      </c>
      <c r="AF206" s="3" cm="1">
        <f t="array" ref="AF206">IF(AF$199=-1,AG206,IF(AF$199=99,AE206,IF(AF$199=0,INDEX($E192:$M192,0,AF$197),(INDEX($E192:$M192,0,AF$199+1)-INDEX($E192:$M192,0,AF$199))/(INDEX($E$185:$M$185,0,AF$199+1)-INDEX($E$185:$M$185,0,AF$199))+AE206)))</f>
        <v>9.2130060659334223</v>
      </c>
      <c r="AG206" s="3" cm="1">
        <f t="array" ref="AG206">IF(AG$199=-1,AH206,IF(AG$199=99,AF206,IF(AG$199=0,INDEX($E192:$M192,0,AG$197),(INDEX($E192:$M192,0,AG$199+1)-INDEX($E192:$M192,0,AG$199))/(INDEX($E$185:$M$185,0,AG$199+1)-INDEX($E$185:$M$185,0,AG$199))+AF206)))</f>
        <v>9.1296150243211347</v>
      </c>
      <c r="AH206" s="3" cm="1">
        <f t="array" ref="AH206">IF(AH$199=-1,AI206,IF(AH$199=99,AG206,IF(AH$199=0,INDEX($E192:$M192,0,AH$197),(INDEX($E192:$M192,0,AH$199+1)-INDEX($E192:$M192,0,AH$199))/(INDEX($E$185:$M$185,0,AH$199+1)-INDEX($E$185:$M$185,0,AH$199))+AG206)))</f>
        <v>9.0462239827088471</v>
      </c>
      <c r="AI206" s="3" cm="1">
        <f t="array" ref="AI206">IF(AI$199=-1,AJ206,IF(AI$199=99,AH206,IF(AI$199=0,INDEX($E192:$M192,0,AI$197),(INDEX($E192:$M192,0,AI$199+1)-INDEX($E192:$M192,0,AI$199))/(INDEX($E$185:$M$185,0,AI$199+1)-INDEX($E$185:$M$185,0,AI$199))+AH206)))</f>
        <v>8.9628329410965595</v>
      </c>
      <c r="AJ206" s="3" cm="1">
        <f t="array" ref="AJ206">IF(AJ$199=-1,AK206,IF(AJ$199=99,AI206,IF(AJ$199=0,INDEX($E192:$M192,0,AJ$197),(INDEX($E192:$M192,0,AJ$199+1)-INDEX($E192:$M192,0,AJ$199))/(INDEX($E$185:$M$185,0,AJ$199+1)-INDEX($E$185:$M$185,0,AJ$199))+AI206)))</f>
        <v>8.8794418994842719</v>
      </c>
      <c r="AK206" s="3" cm="1">
        <f t="array" ref="AK206">IF(AK$199=-1,AL206,IF(AK$199=99,AJ206,IF(AK$199=0,INDEX($E192:$M192,0,AK$197),(INDEX($E192:$M192,0,AK$199+1)-INDEX($E192:$M192,0,AK$199))/(INDEX($E$185:$M$185,0,AK$199+1)-INDEX($E$185:$M$185,0,AK$199))+AJ206)))</f>
        <v>8.7960508578719843</v>
      </c>
      <c r="AL206" s="3" cm="1">
        <f t="array" ref="AL206">IF(AL$199=-1,AM206,IF(AL$199=99,AK206,IF(AL$199=0,INDEX($E192:$M192,0,AL$197),(INDEX($E192:$M192,0,AL$199+1)-INDEX($E192:$M192,0,AL$199))/(INDEX($E$185:$M$185,0,AL$199+1)-INDEX($E$185:$M$185,0,AL$199))+AK206)))</f>
        <v>8.7126598162596967</v>
      </c>
      <c r="AM206" s="3" cm="1">
        <f t="array" ref="AM206">IF(AM$199=-1,AN206,IF(AM$199=99,AL206,IF(AM$199=0,INDEX($E192:$M192,0,AM$197),(INDEX($E192:$M192,0,AM$199+1)-INDEX($E192:$M192,0,AM$199))/(INDEX($E$185:$M$185,0,AM$199+1)-INDEX($E$185:$M$185,0,AM$199))+AL206)))</f>
        <v>8.629268774647409</v>
      </c>
      <c r="AN206" s="3" cm="1">
        <f t="array" ref="AN206">IF(AN$199=-1,AO206,IF(AN$199=99,AM206,IF(AN$199=0,INDEX($E192:$M192,0,AN$197),(INDEX($E192:$M192,0,AN$199+1)-INDEX($E192:$M192,0,AN$199))/(INDEX($E$185:$M$185,0,AN$199+1)-INDEX($E$185:$M$185,0,AN$199))+AM206)))</f>
        <v>8.5458777330351214</v>
      </c>
      <c r="AO206" s="3" cm="1">
        <f t="array" ref="AO206">IF(AO$199=-1,AP206,IF(AO$199=99,AN206,IF(AO$199=0,INDEX($E192:$M192,0,AO$197),(INDEX($E192:$M192,0,AO$199+1)-INDEX($E192:$M192,0,AO$199))/(INDEX($E$185:$M$185,0,AO$199+1)-INDEX($E$185:$M$185,0,AO$199))+AN206)))</f>
        <v>8.4624866914228356</v>
      </c>
      <c r="AP206" s="3" cm="1">
        <f t="array" ref="AP206">IF(AP$199=-1,AQ206,IF(AP$199=99,AO206,IF(AP$199=0,INDEX($E192:$M192,0,AP$197),(INDEX($E192:$M192,0,AP$199+1)-INDEX($E192:$M192,0,AP$199))/(INDEX($E$185:$M$185,0,AP$199+1)-INDEX($E$185:$M$185,0,AP$199))+AO206)))</f>
        <v>8.3543183265652718</v>
      </c>
      <c r="AQ206" s="3" cm="1">
        <f t="array" ref="AQ206">IF(AQ$199=-1,AR206,IF(AQ$199=99,AP206,IF(AQ$199=0,INDEX($E192:$M192,0,AQ$197),(INDEX($E192:$M192,0,AQ$199+1)-INDEX($E192:$M192,0,AQ$199))/(INDEX($E$185:$M$185,0,AQ$199+1)-INDEX($E$185:$M$185,0,AQ$199))+AP206)))</f>
        <v>7.3808030428471936</v>
      </c>
      <c r="AR206" s="3" cm="1">
        <f t="array" ref="AR206">IF(AR$199=-1,AS206,IF(AR$199=99,AQ206,IF(AR$199=0,INDEX($E192:$M192,0,AR$197),(INDEX($E192:$M192,0,AR$199+1)-INDEX($E192:$M192,0,AR$199))/(INDEX($E$185:$M$185,0,AR$199+1)-INDEX($E$185:$M$185,0,AR$199))+AQ206)))</f>
        <v>7.3808030428471936</v>
      </c>
      <c r="AS206" s="3" cm="1">
        <f t="array" ref="AS206">IF(AS$199=-1,#REF!,IF(AS$199=99,AR206,IF(AS$199=0,INDEX($E192:$M192,0,AS$197),(INDEX($E192:$M192,0,AS$199+1)-INDEX($E192:$M192,0,AS$199))/(INDEX($E$185:$M$185,0,AS$199+1)-INDEX($E$185:$M$185,0,AS$199))+AR206)))</f>
        <v>7.3808030428471936</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0.61627236599485413</v>
      </c>
      <c r="W207" s="3" cm="1">
        <f t="array" ref="W207">IF(W$199=-1,X207,IF(W$199=99,V207,IF(W$199=0,INDEX($E193:$M193,0,W$197),(INDEX($E193:$M193,0,W$199+1)-INDEX($E193:$M193,0,W$199))/(INDEX($E$185:$M$185,0,W$199+1)-INDEX($E$185:$M$185,0,W$199))+V207)))</f>
        <v>0.63742747839843339</v>
      </c>
      <c r="X207" s="3" cm="1">
        <f t="array" ref="X207">IF(X$199=-1,Y207,IF(X$199=99,W207,IF(X$199=0,INDEX($E193:$M193,0,X$197),(INDEX($E193:$M193,0,X$199+1)-INDEX($E193:$M193,0,X$199))/(INDEX($E$185:$M$185,0,X$199+1)-INDEX($E$185:$M$185,0,X$199))+W207)))</f>
        <v>0.65858259080201265</v>
      </c>
      <c r="Y207" s="3" cm="1">
        <f t="array" ref="Y207">IF(Y$199=-1,Z207,IF(Y$199=99,X207,IF(Y$199=0,INDEX($E193:$M193,0,Y$197),(INDEX($E193:$M193,0,Y$199+1)-INDEX($E193:$M193,0,Y$199))/(INDEX($E$185:$M$185,0,Y$199+1)-INDEX($E$185:$M$185,0,Y$199))+X207)))</f>
        <v>0.6797377032055919</v>
      </c>
      <c r="Z207" s="3" cm="1">
        <f t="array" ref="Z207">IF(Z$199=-1,AA207,IF(Z$199=99,Y207,IF(Z$199=0,INDEX($E193:$M193,0,Z$197),(INDEX($E193:$M193,0,Z$199+1)-INDEX($E193:$M193,0,Z$199))/(INDEX($E$185:$M$185,0,Z$199+1)-INDEX($E$185:$M$185,0,Z$199))+Y207)))</f>
        <v>0.70089281560917116</v>
      </c>
      <c r="AA207" s="3" cm="1">
        <f t="array" ref="AA207">IF(AA$199=-1,AB207,IF(AA$199=99,Z207,IF(AA$199=0,INDEX($E193:$M193,0,AA$197),(INDEX($E193:$M193,0,AA$199+1)-INDEX($E193:$M193,0,AA$199))/(INDEX($E$185:$M$185,0,AA$199+1)-INDEX($E$185:$M$185,0,AA$199))+Z207)))</f>
        <v>0.72204792801275042</v>
      </c>
      <c r="AB207" s="3" cm="1">
        <f t="array" ref="AB207">IF(AB$199=-1,AC207,IF(AB$199=99,AA207,IF(AB$199=0,INDEX($E193:$M193,0,AB$197),(INDEX($E193:$M193,0,AB$199+1)-INDEX($E193:$M193,0,AB$199))/(INDEX($E$185:$M$185,0,AB$199+1)-INDEX($E$185:$M$185,0,AB$199))+AA207)))</f>
        <v>0.74320304041632967</v>
      </c>
      <c r="AC207" s="3" cm="1">
        <f t="array" ref="AC207">IF(AC$199=-1,AD207,IF(AC$199=99,AB207,IF(AC$199=0,INDEX($E193:$M193,0,AC$197),(INDEX($E193:$M193,0,AC$199+1)-INDEX($E193:$M193,0,AC$199))/(INDEX($E$185:$M$185,0,AC$199+1)-INDEX($E$185:$M$185,0,AC$199))+AB207)))</f>
        <v>0.76435815281990893</v>
      </c>
      <c r="AD207" s="3" cm="1">
        <f t="array" ref="AD207">IF(AD$199=-1,AE207,IF(AD$199=99,AC207,IF(AD$199=0,INDEX($E193:$M193,0,AD$197),(INDEX($E193:$M193,0,AD$199+1)-INDEX($E193:$M193,0,AD$199))/(INDEX($E$185:$M$185,0,AD$199+1)-INDEX($E$185:$M$185,0,AD$199))+AC207)))</f>
        <v>0.78551326522348819</v>
      </c>
      <c r="AE207" s="3" cm="1">
        <f t="array" ref="AE207">IF(AE$199=-1,AF207,IF(AE$199=99,AD207,IF(AE$199=0,INDEX($E193:$M193,0,AE$197),(INDEX($E193:$M193,0,AE$199+1)-INDEX($E193:$M193,0,AE$199))/(INDEX($E$185:$M$185,0,AE$199+1)-INDEX($E$185:$M$185,0,AE$199))+AD207)))</f>
        <v>0.80666837762706711</v>
      </c>
      <c r="AF207" s="3" cm="1">
        <f t="array" ref="AF207">IF(AF$199=-1,AG207,IF(AF$199=99,AE207,IF(AF$199=0,INDEX($E193:$M193,0,AF$197),(INDEX($E193:$M193,0,AF$199+1)-INDEX($E193:$M193,0,AF$199))/(INDEX($E$185:$M$185,0,AF$199+1)-INDEX($E$185:$M$185,0,AF$199))+AE207)))</f>
        <v>0.83579210673743898</v>
      </c>
      <c r="AG207" s="3" cm="1">
        <f t="array" ref="AG207">IF(AG$199=-1,AH207,IF(AG$199=99,AF207,IF(AG$199=0,INDEX($E193:$M193,0,AG$197),(INDEX($E193:$M193,0,AG$199+1)-INDEX($E193:$M193,0,AG$199))/(INDEX($E$185:$M$185,0,AG$199+1)-INDEX($E$185:$M$185,0,AG$199))+AF207)))</f>
        <v>0.86491583584781084</v>
      </c>
      <c r="AH207" s="3" cm="1">
        <f t="array" ref="AH207">IF(AH$199=-1,AI207,IF(AH$199=99,AG207,IF(AH$199=0,INDEX($E193:$M193,0,AH$197),(INDEX($E193:$M193,0,AH$199+1)-INDEX($E193:$M193,0,AH$199))/(INDEX($E$185:$M$185,0,AH$199+1)-INDEX($E$185:$M$185,0,AH$199))+AG207)))</f>
        <v>0.89403956495818271</v>
      </c>
      <c r="AI207" s="3" cm="1">
        <f t="array" ref="AI207">IF(AI$199=-1,AJ207,IF(AI$199=99,AH207,IF(AI$199=0,INDEX($E193:$M193,0,AI$197),(INDEX($E193:$M193,0,AI$199+1)-INDEX($E193:$M193,0,AI$199))/(INDEX($E$185:$M$185,0,AI$199+1)-INDEX($E$185:$M$185,0,AI$199))+AH207)))</f>
        <v>0.92316329406855457</v>
      </c>
      <c r="AJ207" s="3" cm="1">
        <f t="array" ref="AJ207">IF(AJ$199=-1,AK207,IF(AJ$199=99,AI207,IF(AJ$199=0,INDEX($E193:$M193,0,AJ$197),(INDEX($E193:$M193,0,AJ$199+1)-INDEX($E193:$M193,0,AJ$199))/(INDEX($E$185:$M$185,0,AJ$199+1)-INDEX($E$185:$M$185,0,AJ$199))+AI207)))</f>
        <v>0.95228702317892644</v>
      </c>
      <c r="AK207" s="3" cm="1">
        <f t="array" ref="AK207">IF(AK$199=-1,AL207,IF(AK$199=99,AJ207,IF(AK$199=0,INDEX($E193:$M193,0,AK$197),(INDEX($E193:$M193,0,AK$199+1)-INDEX($E193:$M193,0,AK$199))/(INDEX($E$185:$M$185,0,AK$199+1)-INDEX($E$185:$M$185,0,AK$199))+AJ207)))</f>
        <v>0.9814107522892983</v>
      </c>
      <c r="AL207" s="3" cm="1">
        <f t="array" ref="AL207">IF(AL$199=-1,AM207,IF(AL$199=99,AK207,IF(AL$199=0,INDEX($E193:$M193,0,AL$197),(INDEX($E193:$M193,0,AL$199+1)-INDEX($E193:$M193,0,AL$199))/(INDEX($E$185:$M$185,0,AL$199+1)-INDEX($E$185:$M$185,0,AL$199))+AK207)))</f>
        <v>1.0105344813996702</v>
      </c>
      <c r="AM207" s="3" cm="1">
        <f t="array" ref="AM207">IF(AM$199=-1,AN207,IF(AM$199=99,AL207,IF(AM$199=0,INDEX($E193:$M193,0,AM$197),(INDEX($E193:$M193,0,AM$199+1)-INDEX($E193:$M193,0,AM$199))/(INDEX($E$185:$M$185,0,AM$199+1)-INDEX($E$185:$M$185,0,AM$199))+AL207)))</f>
        <v>1.039658210510042</v>
      </c>
      <c r="AN207" s="3" cm="1">
        <f t="array" ref="AN207">IF(AN$199=-1,AO207,IF(AN$199=99,AM207,IF(AN$199=0,INDEX($E193:$M193,0,AN$197),(INDEX($E193:$M193,0,AN$199+1)-INDEX($E193:$M193,0,AN$199))/(INDEX($E$185:$M$185,0,AN$199+1)-INDEX($E$185:$M$185,0,AN$199))+AM207)))</f>
        <v>1.0687819396204139</v>
      </c>
      <c r="AO207" s="3" cm="1">
        <f t="array" ref="AO207">IF(AO$199=-1,AP207,IF(AO$199=99,AN207,IF(AO$199=0,INDEX($E193:$M193,0,AO$197),(INDEX($E193:$M193,0,AO$199+1)-INDEX($E193:$M193,0,AO$199))/(INDEX($E$185:$M$185,0,AO$199+1)-INDEX($E$185:$M$185,0,AO$199))+AN207)))</f>
        <v>1.0979056687307858</v>
      </c>
      <c r="AP207" s="3" cm="1">
        <f t="array" ref="AP207">IF(AP$199=-1,AQ207,IF(AP$199=99,AO207,IF(AP$199=0,INDEX($E193:$M193,0,AP$197),(INDEX($E193:$M193,0,AP$199+1)-INDEX($E193:$M193,0,AP$199))/(INDEX($E$185:$M$185,0,AP$199+1)-INDEX($E$185:$M$185,0,AP$199))+AO207)))</f>
        <v>1.1225458514901023</v>
      </c>
      <c r="AQ207" s="3" cm="1">
        <f t="array" ref="AQ207">IF(AQ$199=-1,AR207,IF(AQ$199=99,AP207,IF(AQ$199=0,INDEX($E193:$M193,0,AQ$197),(INDEX($E193:$M193,0,AQ$199+1)-INDEX($E193:$M193,0,AQ$199))/(INDEX($E$185:$M$185,0,AQ$199+1)-INDEX($E$185:$M$185,0,AQ$199))+AP207)))</f>
        <v>1.3443074963239519</v>
      </c>
      <c r="AR207" s="3" cm="1">
        <f t="array" ref="AR207">IF(AR$199=-1,AS207,IF(AR$199=99,AQ207,IF(AR$199=0,INDEX($E193:$M193,0,AR$197),(INDEX($E193:$M193,0,AR$199+1)-INDEX($E193:$M193,0,AR$199))/(INDEX($E$185:$M$185,0,AR$199+1)-INDEX($E$185:$M$185,0,AR$199))+AQ207)))</f>
        <v>1.3443074963239519</v>
      </c>
      <c r="AS207" s="3" cm="1">
        <f t="array" ref="AS207">IF(AS$199=-1,#REF!,IF(AS$199=99,AR207,IF(AS$199=0,INDEX($E193:$M193,0,AS$197),(INDEX($E193:$M193,0,AS$199+1)-INDEX($E193:$M193,0,AS$199))/(INDEX($E$185:$M$185,0,AS$199+1)-INDEX($E$185:$M$185,0,AS$199))+AR207)))</f>
        <v>1.3443074963239519</v>
      </c>
      <c r="AT207" s="3"/>
      <c r="AW207" s="3"/>
      <c r="AX207" s="3"/>
      <c r="BH207" s="3">
        <f t="shared" si="594"/>
        <v>0.53459848266953358</v>
      </c>
      <c r="BI207" s="97" t="e">
        <f t="shared" si="595"/>
        <v>#DIV/0!</v>
      </c>
    </row>
    <row r="208" spans="1:61">
      <c r="A208" t="s">
        <v>16</v>
      </c>
      <c r="G208" s="3"/>
      <c r="H208" s="3"/>
      <c r="I208" s="3"/>
      <c r="L208" s="3"/>
      <c r="M208" s="34"/>
      <c r="N208" s="206"/>
    </row>
    <row r="209" spans="1:58" ht="21.6">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76.55320745528968</v>
      </c>
      <c r="T219" s="3" cm="1">
        <f t="array" ref="T219">IF(T$218=-1,U219,IF(T$218=99,S219,IF(T$218=0,INDEX($E186:$M186,0,T$216),(INDEX($E186:$M186,0,T$218+1)-INDEX($E186:$M186,0,T$218))/(INDEX($E$185:$M$185,0,T$218+1)-INDEX($E$185:$M$185,0,T$218))+S219)))</f>
        <v>79.370297452252558</v>
      </c>
      <c r="U219" s="3" cm="1">
        <f t="array" ref="U219">IF(U$218=-1,V219,IF(U$218=99,T219,IF(U$218=0,INDEX($E186:$M186,0,U$216),(INDEX($E186:$M186,0,U$218+1)-INDEX($E186:$M186,0,U$218))/(INDEX($E$185:$M$185,0,U$218+1)-INDEX($E$185:$M$185,0,U$218))+T219)))</f>
        <v>82.187387449215436</v>
      </c>
      <c r="V219" s="3" cm="1">
        <f t="array" ref="V219">IF(V$218=-1,W219,IF(V$218=99,U219,IF(V$218=0,INDEX($E186:$M186,0,V$216),(INDEX($E186:$M186,0,V$218+1)-INDEX($E186:$M186,0,V$218))/(INDEX($E$185:$M$185,0,V$218+1)-INDEX($E$185:$M$185,0,V$218))+U219)))</f>
        <v>85.004477446178313</v>
      </c>
      <c r="W219" s="3" cm="1">
        <f t="array" ref="W219">IF(W$218=-1,X219,IF(W$218=99,V219,IF(W$218=0,INDEX($E186:$M186,0,W$216),(INDEX($E186:$M186,0,W$218+1)-INDEX($E186:$M186,0,W$218))/(INDEX($E$185:$M$185,0,W$218+1)-INDEX($E$185:$M$185,0,W$218))+V219)))</f>
        <v>87.821567443141191</v>
      </c>
      <c r="X219" s="3" cm="1">
        <f t="array" ref="X219">IF(X$218=-1,Y219,IF(X$218=99,W219,IF(X$218=0,INDEX($E186:$M186,0,X$216),(INDEX($E186:$M186,0,X$218+1)-INDEX($E186:$M186,0,X$218))/(INDEX($E$185:$M$185,0,X$218+1)-INDEX($E$185:$M$185,0,X$218))+W219)))</f>
        <v>90.638657440104069</v>
      </c>
      <c r="Y219" s="3" cm="1">
        <f t="array" ref="Y219">IF(Y$218=-1,Z219,IF(Y$218=99,X219,IF(Y$218=0,INDEX($E186:$M186,0,Y$216),(INDEX($E186:$M186,0,Y$218+1)-INDEX($E186:$M186,0,Y$218))/(INDEX($E$185:$M$185,0,Y$218+1)-INDEX($E$185:$M$185,0,Y$218))+X219)))</f>
        <v>93.455747437066947</v>
      </c>
      <c r="Z219" s="3" cm="1">
        <f t="array" ref="Z219">IF(Z$218=-1,AA219,IF(Z$218=99,Y219,IF(Z$218=0,INDEX($E186:$M186,0,Z$216),(INDEX($E186:$M186,0,Z$218+1)-INDEX($E186:$M186,0,Z$218))/(INDEX($E$185:$M$185,0,Z$218+1)-INDEX($E$185:$M$185,0,Z$218))+Y219)))</f>
        <v>96.272837434029825</v>
      </c>
      <c r="AA219" s="3" cm="1">
        <f t="array" ref="AA219">IF(AA$218=-1,AB219,IF(AA$218=99,Z219,IF(AA$218=0,INDEX($E186:$M186,0,AA$216),(INDEX($E186:$M186,0,AA$218+1)-INDEX($E186:$M186,0,AA$218))/(INDEX($E$185:$M$185,0,AA$218+1)-INDEX($E$185:$M$185,0,AA$218))+Z219)))</f>
        <v>99.089927430992702</v>
      </c>
      <c r="AB219" s="3" cm="1">
        <f t="array" ref="AB219">IF(AB$218=-1,AC219,IF(AB$218=99,AA219,IF(AB$218=0,INDEX($E186:$M186,0,AB$216),(INDEX($E186:$M186,0,AB$218+1)-INDEX($E186:$M186,0,AB$218))/(INDEX($E$185:$M$185,0,AB$218+1)-INDEX($E$185:$M$185,0,AB$218))+AA219)))</f>
        <v>101.90701742795561</v>
      </c>
      <c r="AC219" s="3" cm="1">
        <f t="array" ref="AC219">IF(AC$218=-1,AD219,IF(AC$218=99,AB219,IF(AC$218=0,INDEX($E186:$M186,0,AC$216),(INDEX($E186:$M186,0,AC$218+1)-INDEX($E186:$M186,0,AC$218))/(INDEX($E$185:$M$185,0,AC$218+1)-INDEX($E$185:$M$185,0,AC$218))+AB219)))</f>
        <v>106.51525483964517</v>
      </c>
      <c r="AD219" s="3" cm="1">
        <f t="array" ref="AD219">IF(AD$218=-1,AE219,IF(AD$218=99,AC219,IF(AD$218=0,INDEX($E186:$M186,0,AD$216),(INDEX($E186:$M186,0,AD$218+1)-INDEX($E186:$M186,0,AD$218))/(INDEX($E$185:$M$185,0,AD$218+1)-INDEX($E$185:$M$185,0,AD$218))+AC219)))</f>
        <v>111.12349225133471</v>
      </c>
      <c r="AE219" s="3" cm="1">
        <f t="array" ref="AE219">IF(AE$218=-1,AF219,IF(AE$218=99,AD219,IF(AE$218=0,INDEX($E186:$M186,0,AE$216),(INDEX($E186:$M186,0,AE$218+1)-INDEX($E186:$M186,0,AE$218))/(INDEX($E$185:$M$185,0,AE$218+1)-INDEX($E$185:$M$185,0,AE$218))+AD219)))</f>
        <v>115.73172966302425</v>
      </c>
      <c r="AF219" s="3" cm="1">
        <f t="array" ref="AF219">IF(AF$218=-1,AG219,IF(AF$218=99,AE219,IF(AF$218=0,INDEX($E186:$M186,0,AF$216),(INDEX($E186:$M186,0,AF$218+1)-INDEX($E186:$M186,0,AF$218))/(INDEX($E$185:$M$185,0,AF$218+1)-INDEX($E$185:$M$185,0,AF$218))+AE219)))</f>
        <v>120.3399670747138</v>
      </c>
      <c r="AG219" s="3" cm="1">
        <f t="array" ref="AG219">IF(AG$218=-1,AH219,IF(AG$218=99,AF219,IF(AG$218=0,INDEX($E186:$M186,0,AG$216),(INDEX($E186:$M186,0,AG$218+1)-INDEX($E186:$M186,0,AG$218))/(INDEX($E$185:$M$185,0,AG$218+1)-INDEX($E$185:$M$185,0,AG$218))+AF219)))</f>
        <v>124.94820448640334</v>
      </c>
      <c r="AH219" s="3" cm="1">
        <f t="array" ref="AH219">IF(AH$218=-1,AI219,IF(AH$218=99,AG219,IF(AH$218=0,INDEX($E186:$M186,0,AH$216),(INDEX($E186:$M186,0,AH$218+1)-INDEX($E186:$M186,0,AH$218))/(INDEX($E$185:$M$185,0,AH$218+1)-INDEX($E$185:$M$185,0,AH$218))+AG219)))</f>
        <v>129.55644189809288</v>
      </c>
      <c r="AI219" s="3" cm="1">
        <f t="array" ref="AI219">IF(AI$218=-1,AJ219,IF(AI$218=99,AH219,IF(AI$218=0,INDEX($E186:$M186,0,AI$216),(INDEX($E186:$M186,0,AI$218+1)-INDEX($E186:$M186,0,AI$218))/(INDEX($E$185:$M$185,0,AI$218+1)-INDEX($E$185:$M$185,0,AI$218))+AH219)))</f>
        <v>134.16467930978243</v>
      </c>
      <c r="AJ219" s="3" cm="1">
        <f t="array" ref="AJ219">IF(AJ$218=-1,AK219,IF(AJ$218=99,AI219,IF(AJ$218=0,INDEX($E186:$M186,0,AJ$216),(INDEX($E186:$M186,0,AJ$218+1)-INDEX($E186:$M186,0,AJ$218))/(INDEX($E$185:$M$185,0,AJ$218+1)-INDEX($E$185:$M$185,0,AJ$218))+AI219)))</f>
        <v>138.77291672147197</v>
      </c>
      <c r="AK219" s="3" cm="1">
        <f t="array" ref="AK219">IF(AK$218=-1,AL219,IF(AK$218=99,AJ219,IF(AK$218=0,INDEX($E186:$M186,0,AK$216),(INDEX($E186:$M186,0,AK$218+1)-INDEX($E186:$M186,0,AK$218))/(INDEX($E$185:$M$185,0,AK$218+1)-INDEX($E$185:$M$185,0,AK$218))+AJ219)))</f>
        <v>143.38115413316152</v>
      </c>
      <c r="AL219" s="3" cm="1">
        <f t="array" ref="AL219">IF(AL$218=-1,AM219,IF(AL$218=99,AK219,IF(AL$218=0,INDEX($E186:$M186,0,AL$216),(INDEX($E186:$M186,0,AL$218+1)-INDEX($E186:$M186,0,AL$218))/(INDEX($E$185:$M$185,0,AL$218+1)-INDEX($E$185:$M$185,0,AL$218))+AK219)))</f>
        <v>147.98939154485112</v>
      </c>
      <c r="AM219" s="257">
        <f>(AL219+AN219)/2</f>
        <v>171.89976082319953</v>
      </c>
      <c r="AN219" s="3" cm="1">
        <f t="array" ref="AN219">IF(AN$218=-1,AO219,IF(AN$218=99,AM219,IF(AN$218=0,INDEX($E186:$M186,0,AN$216),(INDEX($E186:$M186,0,AN$218+1)-INDEX($E186:$M186,0,AN$218))/(INDEX($E$185:$M$185,0,AN$218+1)-INDEX($E$185:$M$185,0,AN$218))+AM219)))</f>
        <v>195.81013010154797</v>
      </c>
      <c r="AO219" s="3" cm="1">
        <f t="array" ref="AO219">IF(AO$218=-1,AP219,IF(AO$218=99,AN219,IF(AO$218=0,INDEX($E186:$M186,0,AO$216),(INDEX($E186:$M186,0,AO$218+1)-INDEX($E186:$M186,0,AO$218))/(INDEX($E$185:$M$185,0,AO$218+1)-INDEX($E$185:$M$185,0,AO$218))+AN219)))</f>
        <v>195.81013010154797</v>
      </c>
      <c r="AP219" s="3" cm="1">
        <f t="array" ref="AP219">IF(AP$218=-1,#REF!,IF(AP$218=99,AO219,IF(AP$218=0,INDEX($E186:$M186,0,AP$216),(INDEX($E186:$M186,0,AP$218+1)-INDEX($E186:$M186,0,AP$218))/(INDEX($E$185:$M$185,0,AP$218+1)-INDEX($E$185:$M$185,0,AP$218))+AO219)))</f>
        <v>195.81013010154797</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16.267556584249061</v>
      </c>
      <c r="T220" s="3" cm="1">
        <f t="array" ref="T220">IF(T$218=-1,U220,IF(T$218=99,S220,IF(T$218=0,INDEX($E187:$M187,0,T$216),(INDEX($E187:$M187,0,T$218+1)-INDEX($E187:$M187,0,T$218))/(INDEX($E$185:$M$185,0,T$218+1)-INDEX($E$185:$M$185,0,T$218))+S220)))</f>
        <v>16.866188208603674</v>
      </c>
      <c r="U220" s="3" cm="1">
        <f t="array" ref="U220">IF(U$218=-1,V220,IF(U$218=99,T220,IF(U$218=0,INDEX($E187:$M187,0,U$216),(INDEX($E187:$M187,0,U$218+1)-INDEX($E187:$M187,0,U$218))/(INDEX($E$185:$M$185,0,U$218+1)-INDEX($E$185:$M$185,0,U$218))+T220)))</f>
        <v>17.464819832958288</v>
      </c>
      <c r="V220" s="3" cm="1">
        <f t="array" ref="V220">IF(V$218=-1,W220,IF(V$218=99,U220,IF(V$218=0,INDEX($E187:$M187,0,V$216),(INDEX($E187:$M187,0,V$218+1)-INDEX($E187:$M187,0,V$218))/(INDEX($E$185:$M$185,0,V$218+1)-INDEX($E$185:$M$185,0,V$218))+U220)))</f>
        <v>18.063451457312901</v>
      </c>
      <c r="W220" s="3" cm="1">
        <f t="array" ref="W220">IF(W$218=-1,X220,IF(W$218=99,V220,IF(W$218=0,INDEX($E187:$M187,0,W$216),(INDEX($E187:$M187,0,W$218+1)-INDEX($E187:$M187,0,W$218))/(INDEX($E$185:$M$185,0,W$218+1)-INDEX($E$185:$M$185,0,W$218))+V220)))</f>
        <v>18.662083081667515</v>
      </c>
      <c r="X220" s="3" cm="1">
        <f t="array" ref="X220">IF(X$218=-1,Y220,IF(X$218=99,W220,IF(X$218=0,INDEX($E187:$M187,0,X$216),(INDEX($E187:$M187,0,X$218+1)-INDEX($E187:$M187,0,X$218))/(INDEX($E$185:$M$185,0,X$218+1)-INDEX($E$185:$M$185,0,X$218))+W220)))</f>
        <v>19.260714706022128</v>
      </c>
      <c r="Y220" s="3" cm="1">
        <f t="array" ref="Y220">IF(Y$218=-1,Z220,IF(Y$218=99,X220,IF(Y$218=0,INDEX($E187:$M187,0,Y$216),(INDEX($E187:$M187,0,Y$218+1)-INDEX($E187:$M187,0,Y$218))/(INDEX($E$185:$M$185,0,Y$218+1)-INDEX($E$185:$M$185,0,Y$218))+X220)))</f>
        <v>19.859346330376741</v>
      </c>
      <c r="Z220" s="3" cm="1">
        <f t="array" ref="Z220">IF(Z$218=-1,AA220,IF(Z$218=99,Y220,IF(Z$218=0,INDEX($E187:$M187,0,Z$216),(INDEX($E187:$M187,0,Z$218+1)-INDEX($E187:$M187,0,Z$218))/(INDEX($E$185:$M$185,0,Z$218+1)-INDEX($E$185:$M$185,0,Z$218))+Y220)))</f>
        <v>20.457977954731355</v>
      </c>
      <c r="AA220" s="3" cm="1">
        <f t="array" ref="AA220">IF(AA$218=-1,AB220,IF(AA$218=99,Z220,IF(AA$218=0,INDEX($E187:$M187,0,AA$216),(INDEX($E187:$M187,0,AA$218+1)-INDEX($E187:$M187,0,AA$218))/(INDEX($E$185:$M$185,0,AA$218+1)-INDEX($E$185:$M$185,0,AA$218))+Z220)))</f>
        <v>21.056609579085968</v>
      </c>
      <c r="AB220" s="3" cm="1">
        <f t="array" ref="AB220">IF(AB$218=-1,AC220,IF(AB$218=99,AA220,IF(AB$218=0,INDEX($E187:$M187,0,AB$216),(INDEX($E187:$M187,0,AB$218+1)-INDEX($E187:$M187,0,AB$218))/(INDEX($E$185:$M$185,0,AB$218+1)-INDEX($E$185:$M$185,0,AB$218))+AA220)))</f>
        <v>21.655241203440571</v>
      </c>
      <c r="AC220" s="3" cm="1">
        <f t="array" ref="AC220">IF(AC$218=-1,AD220,IF(AC$218=99,AB220,IF(AC$218=0,INDEX($E187:$M187,0,AC$216),(INDEX($E187:$M187,0,AC$218+1)-INDEX($E187:$M187,0,AC$218))/(INDEX($E$185:$M$185,0,AC$218+1)-INDEX($E$185:$M$185,0,AC$218))+AB220)))</f>
        <v>22.6344916534246</v>
      </c>
      <c r="AD220" s="3" cm="1">
        <f t="array" ref="AD220">IF(AD$218=-1,AE220,IF(AD$218=99,AC220,IF(AD$218=0,INDEX($E187:$M187,0,AD$216),(INDEX($E187:$M187,0,AD$218+1)-INDEX($E187:$M187,0,AD$218))/(INDEX($E$185:$M$185,0,AD$218+1)-INDEX($E$185:$M$185,0,AD$218))+AC220)))</f>
        <v>23.613742103408629</v>
      </c>
      <c r="AE220" s="3" cm="1">
        <f t="array" ref="AE220">IF(AE$218=-1,AF220,IF(AE$218=99,AD220,IF(AE$218=0,INDEX($E187:$M187,0,AE$216),(INDEX($E187:$M187,0,AE$218+1)-INDEX($E187:$M187,0,AE$218))/(INDEX($E$185:$M$185,0,AE$218+1)-INDEX($E$185:$M$185,0,AE$218))+AD220)))</f>
        <v>24.592992553392659</v>
      </c>
      <c r="AF220" s="3" cm="1">
        <f t="array" ref="AF220">IF(AF$218=-1,AG220,IF(AF$218=99,AE220,IF(AF$218=0,INDEX($E187:$M187,0,AF$216),(INDEX($E187:$M187,0,AF$218+1)-INDEX($E187:$M187,0,AF$218))/(INDEX($E$185:$M$185,0,AF$218+1)-INDEX($E$185:$M$185,0,AF$218))+AE220)))</f>
        <v>25.572243003376688</v>
      </c>
      <c r="AG220" s="3" cm="1">
        <f t="array" ref="AG220">IF(AG$218=-1,AH220,IF(AG$218=99,AF220,IF(AG$218=0,INDEX($E187:$M187,0,AG$216),(INDEX($E187:$M187,0,AG$218+1)-INDEX($E187:$M187,0,AG$218))/(INDEX($E$185:$M$185,0,AG$218+1)-INDEX($E$185:$M$185,0,AG$218))+AF220)))</f>
        <v>26.551493453360717</v>
      </c>
      <c r="AH220" s="3" cm="1">
        <f t="array" ref="AH220">IF(AH$218=-1,AI220,IF(AH$218=99,AG220,IF(AH$218=0,INDEX($E187:$M187,0,AH$216),(INDEX($E187:$M187,0,AH$218+1)-INDEX($E187:$M187,0,AH$218))/(INDEX($E$185:$M$185,0,AH$218+1)-INDEX($E$185:$M$185,0,AH$218))+AG220)))</f>
        <v>27.530743903344746</v>
      </c>
      <c r="AI220" s="3" cm="1">
        <f t="array" ref="AI220">IF(AI$218=-1,AJ220,IF(AI$218=99,AH220,IF(AI$218=0,INDEX($E187:$M187,0,AI$216),(INDEX($E187:$M187,0,AI$218+1)-INDEX($E187:$M187,0,AI$218))/(INDEX($E$185:$M$185,0,AI$218+1)-INDEX($E$185:$M$185,0,AI$218))+AH220)))</f>
        <v>28.509994353328775</v>
      </c>
      <c r="AJ220" s="3" cm="1">
        <f t="array" ref="AJ220">IF(AJ$218=-1,AK220,IF(AJ$218=99,AI220,IF(AJ$218=0,INDEX($E187:$M187,0,AJ$216),(INDEX($E187:$M187,0,AJ$218+1)-INDEX($E187:$M187,0,AJ$218))/(INDEX($E$185:$M$185,0,AJ$218+1)-INDEX($E$185:$M$185,0,AJ$218))+AI220)))</f>
        <v>29.489244803312804</v>
      </c>
      <c r="AK220" s="3" cm="1">
        <f t="array" ref="AK220">IF(AK$218=-1,AL220,IF(AK$218=99,AJ220,IF(AK$218=0,INDEX($E187:$M187,0,AK$216),(INDEX($E187:$M187,0,AK$218+1)-INDEX($E187:$M187,0,AK$218))/(INDEX($E$185:$M$185,0,AK$218+1)-INDEX($E$185:$M$185,0,AK$218))+AJ220)))</f>
        <v>30.468495253296833</v>
      </c>
      <c r="AL220" s="3" cm="1">
        <f t="array" ref="AL220">IF(AL$218=-1,AM220,IF(AL$218=99,AK220,IF(AL$218=0,INDEX($E187:$M187,0,AL$216),(INDEX($E187:$M187,0,AL$218+1)-INDEX($E187:$M187,0,AL$218))/(INDEX($E$185:$M$185,0,AL$218+1)-INDEX($E$185:$M$185,0,AL$218))+AK220)))</f>
        <v>31.447745703280866</v>
      </c>
      <c r="AM220" s="257">
        <f t="shared" ref="AM220:AM226" si="608">(AL220+AN220)/2</f>
        <v>36.528699174929912</v>
      </c>
      <c r="AN220" s="3" cm="1">
        <f t="array" ref="AN220">IF(AN$218=-1,AO220,IF(AN$218=99,AM220,IF(AN$218=0,INDEX($E187:$M187,0,AN$216),(INDEX($E187:$M187,0,AN$218+1)-INDEX($E187:$M187,0,AN$218))/(INDEX($E$185:$M$185,0,AN$218+1)-INDEX($E$185:$M$185,0,AN$218))+AM220)))</f>
        <v>41.609652646578951</v>
      </c>
      <c r="AO220" s="3" cm="1">
        <f t="array" ref="AO220">IF(AO$218=-1,AP220,IF(AO$218=99,AN220,IF(AO$218=0,INDEX($E187:$M187,0,AO$216),(INDEX($E187:$M187,0,AO$218+1)-INDEX($E187:$M187,0,AO$218))/(INDEX($E$185:$M$185,0,AO$218+1)-INDEX($E$185:$M$185,0,AO$218))+AN220)))</f>
        <v>41.609652646578951</v>
      </c>
      <c r="AP220" s="3" cm="1">
        <f t="array" ref="AP220">IF(AP$218=-1,#REF!,IF(AP$218=99,AO220,IF(AP$218=0,INDEX($E187:$M187,0,AP$216),(INDEX($E187:$M187,0,AP$218+1)-INDEX($E187:$M187,0,AP$218))/(INDEX($E$185:$M$185,0,AP$218+1)-INDEX($E$185:$M$185,0,AP$218))+AO220)))</f>
        <v>41.609652646578951</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2.8707452795733635</v>
      </c>
      <c r="T221" s="3" cm="1">
        <f t="array" ref="T221">IF(T$218=-1,U221,IF(T$218=99,S221,IF(T$218=0,INDEX($E188:$M188,0,T$216),(INDEX($E188:$M188,0,T$218+1)-INDEX($E188:$M188,0,T$218))/(INDEX($E$185:$M$185,0,T$218+1)-INDEX($E$185:$M$185,0,T$218))+S221)))</f>
        <v>2.9763861544594716</v>
      </c>
      <c r="U221" s="3" cm="1">
        <f t="array" ref="U221">IF(U$218=-1,V221,IF(U$218=99,T221,IF(U$218=0,INDEX($E188:$M188,0,U$216),(INDEX($E188:$M188,0,U$218+1)-INDEX($E188:$M188,0,U$218))/(INDEX($E$185:$M$185,0,U$218+1)-INDEX($E$185:$M$185,0,U$218))+T221)))</f>
        <v>3.0820270293455798</v>
      </c>
      <c r="V221" s="3" cm="1">
        <f t="array" ref="V221">IF(V$218=-1,W221,IF(V$218=99,U221,IF(V$218=0,INDEX($E188:$M188,0,V$216),(INDEX($E188:$M188,0,V$218+1)-INDEX($E188:$M188,0,V$218))/(INDEX($E$185:$M$185,0,V$218+1)-INDEX($E$185:$M$185,0,V$218))+U221)))</f>
        <v>3.187667904231688</v>
      </c>
      <c r="W221" s="3" cm="1">
        <f t="array" ref="W221">IF(W$218=-1,X221,IF(W$218=99,V221,IF(W$218=0,INDEX($E188:$M188,0,W$216),(INDEX($E188:$M188,0,W$218+1)-INDEX($E188:$M188,0,W$218))/(INDEX($E$185:$M$185,0,W$218+1)-INDEX($E$185:$M$185,0,W$218))+V221)))</f>
        <v>3.2933087791177962</v>
      </c>
      <c r="X221" s="3" cm="1">
        <f t="array" ref="X221">IF(X$218=-1,Y221,IF(X$218=99,W221,IF(X$218=0,INDEX($E188:$M188,0,X$216),(INDEX($E188:$M188,0,X$218+1)-INDEX($E188:$M188,0,X$218))/(INDEX($E$185:$M$185,0,X$218+1)-INDEX($E$185:$M$185,0,X$218))+W221)))</f>
        <v>3.3989496540039044</v>
      </c>
      <c r="Y221" s="3" cm="1">
        <f t="array" ref="Y221">IF(Y$218=-1,Z221,IF(Y$218=99,X221,IF(Y$218=0,INDEX($E188:$M188,0,Y$216),(INDEX($E188:$M188,0,Y$218+1)-INDEX($E188:$M188,0,Y$218))/(INDEX($E$185:$M$185,0,Y$218+1)-INDEX($E$185:$M$185,0,Y$218))+X221)))</f>
        <v>3.5045905288900125</v>
      </c>
      <c r="Z221" s="3" cm="1">
        <f t="array" ref="Z221">IF(Z$218=-1,AA221,IF(Z$218=99,Y221,IF(Z$218=0,INDEX($E188:$M188,0,Z$216),(INDEX($E188:$M188,0,Z$218+1)-INDEX($E188:$M188,0,Z$218))/(INDEX($E$185:$M$185,0,Z$218+1)-INDEX($E$185:$M$185,0,Z$218))+Y221)))</f>
        <v>3.6102314037761207</v>
      </c>
      <c r="AA221" s="3" cm="1">
        <f t="array" ref="AA221">IF(AA$218=-1,AB221,IF(AA$218=99,Z221,IF(AA$218=0,INDEX($E188:$M188,0,AA$216),(INDEX($E188:$M188,0,AA$218+1)-INDEX($E188:$M188,0,AA$218))/(INDEX($E$185:$M$185,0,AA$218+1)-INDEX($E$185:$M$185,0,AA$218))+Z221)))</f>
        <v>3.7158722786622289</v>
      </c>
      <c r="AB221" s="3" cm="1">
        <f t="array" ref="AB221">IF(AB$218=-1,AC221,IF(AB$218=99,AA221,IF(AB$218=0,INDEX($E188:$M188,0,AB$216),(INDEX($E188:$M188,0,AB$218+1)-INDEX($E188:$M188,0,AB$218))/(INDEX($E$185:$M$185,0,AB$218+1)-INDEX($E$185:$M$185,0,AB$218))+AA221)))</f>
        <v>3.8215131535483358</v>
      </c>
      <c r="AC221" s="3" cm="1">
        <f t="array" ref="AC221">IF(AC$218=-1,AD221,IF(AC$218=99,AB221,IF(AC$218=0,INDEX($E188:$M188,0,AC$216),(INDEX($E188:$M188,0,AC$218+1)-INDEX($E188:$M188,0,AC$218))/(INDEX($E$185:$M$185,0,AC$218+1)-INDEX($E$185:$M$185,0,AC$218))+AB221)))</f>
        <v>3.9943220564866939</v>
      </c>
      <c r="AD221" s="3" cm="1">
        <f t="array" ref="AD221">IF(AD$218=-1,AE221,IF(AD$218=99,AC221,IF(AD$218=0,INDEX($E188:$M188,0,AD$216),(INDEX($E188:$M188,0,AD$218+1)-INDEX($E188:$M188,0,AD$218))/(INDEX($E$185:$M$185,0,AD$218+1)-INDEX($E$185:$M$185,0,AD$218))+AC221)))</f>
        <v>4.1671309594250516</v>
      </c>
      <c r="AE221" s="3" cm="1">
        <f t="array" ref="AE221">IF(AE$218=-1,AF221,IF(AE$218=99,AD221,IF(AE$218=0,INDEX($E188:$M188,0,AE$216),(INDEX($E188:$M188,0,AE$218+1)-INDEX($E188:$M188,0,AE$218))/(INDEX($E$185:$M$185,0,AE$218+1)-INDEX($E$185:$M$185,0,AE$218))+AD221)))</f>
        <v>4.3399398623634093</v>
      </c>
      <c r="AF221" s="3" cm="1">
        <f t="array" ref="AF221">IF(AF$218=-1,AG221,IF(AF$218=99,AE221,IF(AF$218=0,INDEX($E188:$M188,0,AF$216),(INDEX($E188:$M188,0,AF$218+1)-INDEX($E188:$M188,0,AF$218))/(INDEX($E$185:$M$185,0,AF$218+1)-INDEX($E$185:$M$185,0,AF$218))+AE221)))</f>
        <v>4.5127487653017671</v>
      </c>
      <c r="AG221" s="3" cm="1">
        <f t="array" ref="AG221">IF(AG$218=-1,AH221,IF(AG$218=99,AF221,IF(AG$218=0,INDEX($E188:$M188,0,AG$216),(INDEX($E188:$M188,0,AG$218+1)-INDEX($E188:$M188,0,AG$218))/(INDEX($E$185:$M$185,0,AG$218+1)-INDEX($E$185:$M$185,0,AG$218))+AF221)))</f>
        <v>4.6855576682401248</v>
      </c>
      <c r="AH221" s="3" cm="1">
        <f t="array" ref="AH221">IF(AH$218=-1,AI221,IF(AH$218=99,AG221,IF(AH$218=0,INDEX($E188:$M188,0,AH$216),(INDEX($E188:$M188,0,AH$218+1)-INDEX($E188:$M188,0,AH$218))/(INDEX($E$185:$M$185,0,AH$218+1)-INDEX($E$185:$M$185,0,AH$218))+AG221)))</f>
        <v>4.8583665711784825</v>
      </c>
      <c r="AI221" s="3" cm="1">
        <f t="array" ref="AI221">IF(AI$218=-1,AJ221,IF(AI$218=99,AH221,IF(AI$218=0,INDEX($E188:$M188,0,AI$216),(INDEX($E188:$M188,0,AI$218+1)-INDEX($E188:$M188,0,AI$218))/(INDEX($E$185:$M$185,0,AI$218+1)-INDEX($E$185:$M$185,0,AI$218))+AH221)))</f>
        <v>5.0311754741168402</v>
      </c>
      <c r="AJ221" s="3" cm="1">
        <f t="array" ref="AJ221">IF(AJ$218=-1,AK221,IF(AJ$218=99,AI221,IF(AJ$218=0,INDEX($E188:$M188,0,AJ$216),(INDEX($E188:$M188,0,AJ$218+1)-INDEX($E188:$M188,0,AJ$218))/(INDEX($E$185:$M$185,0,AJ$218+1)-INDEX($E$185:$M$185,0,AJ$218))+AI221)))</f>
        <v>5.2039843770551979</v>
      </c>
      <c r="AK221" s="3" cm="1">
        <f t="array" ref="AK221">IF(AK$218=-1,AL221,IF(AK$218=99,AJ221,IF(AK$218=0,INDEX($E188:$M188,0,AK$216),(INDEX($E188:$M188,0,AK$218+1)-INDEX($E188:$M188,0,AK$218))/(INDEX($E$185:$M$185,0,AK$218+1)-INDEX($E$185:$M$185,0,AK$218))+AJ221)))</f>
        <v>5.3767932799935556</v>
      </c>
      <c r="AL221" s="3" cm="1">
        <f t="array" ref="AL221">IF(AL$218=-1,AM221,IF(AL$218=99,AK221,IF(AL$218=0,INDEX($E188:$M188,0,AL$216),(INDEX($E188:$M188,0,AL$218+1)-INDEX($E188:$M188,0,AL$218))/(INDEX($E$185:$M$185,0,AL$218+1)-INDEX($E$185:$M$185,0,AL$218))+AK221)))</f>
        <v>5.5496021829319169</v>
      </c>
      <c r="AM221" s="257">
        <f t="shared" si="608"/>
        <v>6.4462410308699827</v>
      </c>
      <c r="AN221" s="3" cm="1">
        <f t="array" ref="AN221">IF(AN$218=-1,AO221,IF(AN$218=99,AM221,IF(AN$218=0,INDEX($E188:$M188,0,AN$216),(INDEX($E188:$M188,0,AN$218+1)-INDEX($E188:$M188,0,AN$218))/(INDEX($E$185:$M$185,0,AN$218+1)-INDEX($E$185:$M$185,0,AN$218))+AM221)))</f>
        <v>7.3428798788080494</v>
      </c>
      <c r="AO221" s="3" cm="1">
        <f t="array" ref="AO221">IF(AO$218=-1,AP221,IF(AO$218=99,AN221,IF(AO$218=0,INDEX($E188:$M188,0,AO$216),(INDEX($E188:$M188,0,AO$218+1)-INDEX($E188:$M188,0,AO$218))/(INDEX($E$185:$M$185,0,AO$218+1)-INDEX($E$185:$M$185,0,AO$218))+AN221)))</f>
        <v>7.3428798788080494</v>
      </c>
      <c r="AP221" s="3" cm="1">
        <f t="array" ref="AP221">IF(AP$218=-1,#REF!,IF(AP$218=99,AO221,IF(AP$218=0,INDEX($E188:$M188,0,AP$216),(INDEX($E188:$M188,0,AP$218+1)-INDEX($E188:$M188,0,AP$218))/(INDEX($E$185:$M$185,0,AP$218+1)-INDEX($E$185:$M$185,0,AP$218))+AO221)))</f>
        <v>7.3428798788080494</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0.78736869925066044</v>
      </c>
      <c r="T222" s="3" cm="1">
        <f t="array" ref="T222">IF(T$218=-1,U222,IF(T$218=99,S222,IF(T$218=0,INDEX($E189:$M189,0,T$216),(INDEX($E189:$M189,0,T$218+1)-INDEX($E189:$M189,0,T$218))/(INDEX($E$185:$M$185,0,T$218+1)-INDEX($E$185:$M$185,0,T$218))+S222)))</f>
        <v>0.78850594663934814</v>
      </c>
      <c r="U222" s="3" cm="1">
        <f t="array" ref="U222">IF(U$218=-1,V222,IF(U$218=99,T222,IF(U$218=0,INDEX($E189:$M189,0,U$216),(INDEX($E189:$M189,0,U$218+1)-INDEX($E189:$M189,0,U$218))/(INDEX($E$185:$M$185,0,U$218+1)-INDEX($E$185:$M$185,0,U$218))+T222)))</f>
        <v>0.78964319402803584</v>
      </c>
      <c r="V222" s="3" cm="1">
        <f t="array" ref="V222">IF(V$218=-1,W222,IF(V$218=99,U222,IF(V$218=0,INDEX($E189:$M189,0,V$216),(INDEX($E189:$M189,0,V$218+1)-INDEX($E189:$M189,0,V$218))/(INDEX($E$185:$M$185,0,V$218+1)-INDEX($E$185:$M$185,0,V$218))+U222)))</f>
        <v>0.79078044141672355</v>
      </c>
      <c r="W222" s="3" cm="1">
        <f t="array" ref="W222">IF(W$218=-1,X222,IF(W$218=99,V222,IF(W$218=0,INDEX($E189:$M189,0,W$216),(INDEX($E189:$M189,0,W$218+1)-INDEX($E189:$M189,0,W$218))/(INDEX($E$185:$M$185,0,W$218+1)-INDEX($E$185:$M$185,0,W$218))+V222)))</f>
        <v>0.79191768880541125</v>
      </c>
      <c r="X222" s="3" cm="1">
        <f t="array" ref="X222">IF(X$218=-1,Y222,IF(X$218=99,W222,IF(X$218=0,INDEX($E189:$M189,0,X$216),(INDEX($E189:$M189,0,X$218+1)-INDEX($E189:$M189,0,X$218))/(INDEX($E$185:$M$185,0,X$218+1)-INDEX($E$185:$M$185,0,X$218))+W222)))</f>
        <v>0.79305493619409895</v>
      </c>
      <c r="Y222" s="3" cm="1">
        <f t="array" ref="Y222">IF(Y$218=-1,Z222,IF(Y$218=99,X222,IF(Y$218=0,INDEX($E189:$M189,0,Y$216),(INDEX($E189:$M189,0,Y$218+1)-INDEX($E189:$M189,0,Y$218))/(INDEX($E$185:$M$185,0,Y$218+1)-INDEX($E$185:$M$185,0,Y$218))+X222)))</f>
        <v>0.79419218358278665</v>
      </c>
      <c r="Z222" s="3" cm="1">
        <f t="array" ref="Z222">IF(Z$218=-1,AA222,IF(Z$218=99,Y222,IF(Z$218=0,INDEX($E189:$M189,0,Z$216),(INDEX($E189:$M189,0,Z$218+1)-INDEX($E189:$M189,0,Z$218))/(INDEX($E$185:$M$185,0,Z$218+1)-INDEX($E$185:$M$185,0,Z$218))+Y222)))</f>
        <v>0.79532943097147435</v>
      </c>
      <c r="AA222" s="3" cm="1">
        <f t="array" ref="AA222">IF(AA$218=-1,AB222,IF(AA$218=99,Z222,IF(AA$218=0,INDEX($E189:$M189,0,AA$216),(INDEX($E189:$M189,0,AA$218+1)-INDEX($E189:$M189,0,AA$218))/(INDEX($E$185:$M$185,0,AA$218+1)-INDEX($E$185:$M$185,0,AA$218))+Z222)))</f>
        <v>0.79646667836016205</v>
      </c>
      <c r="AB222" s="3" cm="1">
        <f t="array" ref="AB222">IF(AB$218=-1,AC222,IF(AB$218=99,AA222,IF(AB$218=0,INDEX($E189:$M189,0,AB$216),(INDEX($E189:$M189,0,AB$218+1)-INDEX($E189:$M189,0,AB$218))/(INDEX($E$185:$M$185,0,AB$218+1)-INDEX($E$185:$M$185,0,AB$218))+AA222)))</f>
        <v>0.79760392574885008</v>
      </c>
      <c r="AC222" s="3" cm="1">
        <f t="array" ref="AC222">IF(AC$218=-1,AD222,IF(AC$218=99,AB222,IF(AC$218=0,INDEX($E189:$M189,0,AC$216),(INDEX($E189:$M189,0,AC$218+1)-INDEX($E189:$M189,0,AC$218))/(INDEX($E$185:$M$185,0,AC$218+1)-INDEX($E$185:$M$185,0,AC$218))+AB222)))</f>
        <v>0.79044921609167984</v>
      </c>
      <c r="AD222" s="3" cm="1">
        <f t="array" ref="AD222">IF(AD$218=-1,AE222,IF(AD$218=99,AC222,IF(AD$218=0,INDEX($E189:$M189,0,AD$216),(INDEX($E189:$M189,0,AD$218+1)-INDEX($E189:$M189,0,AD$218))/(INDEX($E$185:$M$185,0,AD$218+1)-INDEX($E$185:$M$185,0,AD$218))+AC222)))</f>
        <v>0.7832945064345096</v>
      </c>
      <c r="AE222" s="3" cm="1">
        <f t="array" ref="AE222">IF(AE$218=-1,AF222,IF(AE$218=99,AD222,IF(AE$218=0,INDEX($E189:$M189,0,AE$216),(INDEX($E189:$M189,0,AE$218+1)-INDEX($E189:$M189,0,AE$218))/(INDEX($E$185:$M$185,0,AE$218+1)-INDEX($E$185:$M$185,0,AE$218))+AD222)))</f>
        <v>0.77613979677733935</v>
      </c>
      <c r="AF222" s="3" cm="1">
        <f t="array" ref="AF222">IF(AF$218=-1,AG222,IF(AF$218=99,AE222,IF(AF$218=0,INDEX($E189:$M189,0,AF$216),(INDEX($E189:$M189,0,AF$218+1)-INDEX($E189:$M189,0,AF$218))/(INDEX($E$185:$M$185,0,AF$218+1)-INDEX($E$185:$M$185,0,AF$218))+AE222)))</f>
        <v>0.76898508712016911</v>
      </c>
      <c r="AG222" s="3" cm="1">
        <f t="array" ref="AG222">IF(AG$218=-1,AH222,IF(AG$218=99,AF222,IF(AG$218=0,INDEX($E189:$M189,0,AG$216),(INDEX($E189:$M189,0,AG$218+1)-INDEX($E189:$M189,0,AG$218))/(INDEX($E$185:$M$185,0,AG$218+1)-INDEX($E$185:$M$185,0,AG$218))+AF222)))</f>
        <v>0.76183037746299886</v>
      </c>
      <c r="AH222" s="3" cm="1">
        <f t="array" ref="AH222">IF(AH$218=-1,AI222,IF(AH$218=99,AG222,IF(AH$218=0,INDEX($E189:$M189,0,AH$216),(INDEX($E189:$M189,0,AH$218+1)-INDEX($E189:$M189,0,AH$218))/(INDEX($E$185:$M$185,0,AH$218+1)-INDEX($E$185:$M$185,0,AH$218))+AG222)))</f>
        <v>0.75467566780582862</v>
      </c>
      <c r="AI222" s="3" cm="1">
        <f t="array" ref="AI222">IF(AI$218=-1,AJ222,IF(AI$218=99,AH222,IF(AI$218=0,INDEX($E189:$M189,0,AI$216),(INDEX($E189:$M189,0,AI$218+1)-INDEX($E189:$M189,0,AI$218))/(INDEX($E$185:$M$185,0,AI$218+1)-INDEX($E$185:$M$185,0,AI$218))+AH222)))</f>
        <v>0.74752095814865838</v>
      </c>
      <c r="AJ222" s="3" cm="1">
        <f t="array" ref="AJ222">IF(AJ$218=-1,AK222,IF(AJ$218=99,AI222,IF(AJ$218=0,INDEX($E189:$M189,0,AJ$216),(INDEX($E189:$M189,0,AJ$218+1)-INDEX($E189:$M189,0,AJ$218))/(INDEX($E$185:$M$185,0,AJ$218+1)-INDEX($E$185:$M$185,0,AJ$218))+AI222)))</f>
        <v>0.74036624849148813</v>
      </c>
      <c r="AK222" s="3" cm="1">
        <f t="array" ref="AK222">IF(AK$218=-1,AL222,IF(AK$218=99,AJ222,IF(AK$218=0,INDEX($E189:$M189,0,AK$216),(INDEX($E189:$M189,0,AK$218+1)-INDEX($E189:$M189,0,AK$218))/(INDEX($E$185:$M$185,0,AK$218+1)-INDEX($E$185:$M$185,0,AK$218))+AJ222)))</f>
        <v>0.73321153883431789</v>
      </c>
      <c r="AL222" s="3" cm="1">
        <f t="array" ref="AL222">IF(AL$218=-1,AM222,IF(AL$218=99,AK222,IF(AL$218=0,INDEX($E189:$M189,0,AL$216),(INDEX($E189:$M189,0,AL$218+1)-INDEX($E189:$M189,0,AL$218))/(INDEX($E$185:$M$185,0,AL$218+1)-INDEX($E$185:$M$185,0,AL$218))+AK222)))</f>
        <v>0.7260568291771482</v>
      </c>
      <c r="AM222" s="257">
        <f t="shared" si="608"/>
        <v>0.6796541683107149</v>
      </c>
      <c r="AN222" s="3" cm="1">
        <f t="array" ref="AN222">IF(AN$218=-1,AO222,IF(AN$218=99,AM222,IF(AN$218=0,INDEX($E189:$M189,0,AN$216),(INDEX($E189:$M189,0,AN$218+1)-INDEX($E189:$M189,0,AN$218))/(INDEX($E$185:$M$185,0,AN$218+1)-INDEX($E$185:$M$185,0,AN$218))+AM222)))</f>
        <v>0.63325150744428149</v>
      </c>
      <c r="AO222" s="3" cm="1">
        <f t="array" ref="AO222">IF(AO$218=-1,AP222,IF(AO$218=99,AN222,IF(AO$218=0,INDEX($E189:$M189,0,AO$216),(INDEX($E189:$M189,0,AO$218+1)-INDEX($E189:$M189,0,AO$218))/(INDEX($E$185:$M$185,0,AO$218+1)-INDEX($E$185:$M$185,0,AO$218))+AN222)))</f>
        <v>0.63325150744428149</v>
      </c>
      <c r="AP222" s="3" cm="1">
        <f t="array" ref="AP222">IF(AP$218=-1,#REF!,IF(AP$218=99,AO222,IF(AP$218=0,INDEX($E189:$M189,0,AP$216),(INDEX($E189:$M189,0,AP$218+1)-INDEX($E189:$M189,0,AP$218))/(INDEX($E$185:$M$185,0,AP$218+1)-INDEX($E$185:$M$185,0,AP$218))+AO222)))</f>
        <v>0.63325150744428149</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7.4385821852469496</v>
      </c>
      <c r="T223" s="3" cm="1">
        <f t="array" ref="T223">IF(T$218=-1,U223,IF(T$218=99,S223,IF(T$218=0,INDEX($E190:$M190,0,T$216),(INDEX($E190:$M190,0,T$218+1)-INDEX($E190:$M190,0,T$218))/(INDEX($E$185:$M$185,0,T$218+1)-INDEX($E$185:$M$185,0,T$218))+S223)))</f>
        <v>7.449326209201371</v>
      </c>
      <c r="U223" s="3" cm="1">
        <f t="array" ref="U223">IF(U$218=-1,V223,IF(U$218=99,T223,IF(U$218=0,INDEX($E190:$M190,0,U$216),(INDEX($E190:$M190,0,U$218+1)-INDEX($E190:$M190,0,U$218))/(INDEX($E$185:$M$185,0,U$218+1)-INDEX($E$185:$M$185,0,U$218))+T223)))</f>
        <v>7.4600702331557924</v>
      </c>
      <c r="V223" s="3" cm="1">
        <f t="array" ref="V223">IF(V$218=-1,W223,IF(V$218=99,U223,IF(V$218=0,INDEX($E190:$M190,0,V$216),(INDEX($E190:$M190,0,V$218+1)-INDEX($E190:$M190,0,V$218))/(INDEX($E$185:$M$185,0,V$218+1)-INDEX($E$185:$M$185,0,V$218))+U223)))</f>
        <v>7.4708142571102139</v>
      </c>
      <c r="W223" s="3" cm="1">
        <f t="array" ref="W223">IF(W$218=-1,X223,IF(W$218=99,V223,IF(W$218=0,INDEX($E190:$M190,0,W$216),(INDEX($E190:$M190,0,W$218+1)-INDEX($E190:$M190,0,W$218))/(INDEX($E$185:$M$185,0,W$218+1)-INDEX($E$185:$M$185,0,W$218))+V223)))</f>
        <v>7.4815582810646353</v>
      </c>
      <c r="X223" s="3" cm="1">
        <f t="array" ref="X223">IF(X$218=-1,Y223,IF(X$218=99,W223,IF(X$218=0,INDEX($E190:$M190,0,X$216),(INDEX($E190:$M190,0,X$218+1)-INDEX($E190:$M190,0,X$218))/(INDEX($E$185:$M$185,0,X$218+1)-INDEX($E$185:$M$185,0,X$218))+W223)))</f>
        <v>7.4923023050190567</v>
      </c>
      <c r="Y223" s="3" cm="1">
        <f t="array" ref="Y223">IF(Y$218=-1,Z223,IF(Y$218=99,X223,IF(Y$218=0,INDEX($E190:$M190,0,Y$216),(INDEX($E190:$M190,0,Y$218+1)-INDEX($E190:$M190,0,Y$218))/(INDEX($E$185:$M$185,0,Y$218+1)-INDEX($E$185:$M$185,0,Y$218))+X223)))</f>
        <v>7.5030463289734781</v>
      </c>
      <c r="Z223" s="3" cm="1">
        <f t="array" ref="Z223">IF(Z$218=-1,AA223,IF(Z$218=99,Y223,IF(Z$218=0,INDEX($E190:$M190,0,Z$216),(INDEX($E190:$M190,0,Z$218+1)-INDEX($E190:$M190,0,Z$218))/(INDEX($E$185:$M$185,0,Z$218+1)-INDEX($E$185:$M$185,0,Z$218))+Y223)))</f>
        <v>7.5137903529278995</v>
      </c>
      <c r="AA223" s="3" cm="1">
        <f t="array" ref="AA223">IF(AA$218=-1,AB223,IF(AA$218=99,Z223,IF(AA$218=0,INDEX($E190:$M190,0,AA$216),(INDEX($E190:$M190,0,AA$218+1)-INDEX($E190:$M190,0,AA$218))/(INDEX($E$185:$M$185,0,AA$218+1)-INDEX($E$185:$M$185,0,AA$218))+Z223)))</f>
        <v>7.524534376882321</v>
      </c>
      <c r="AB223" s="3" cm="1">
        <f t="array" ref="AB223">IF(AB$218=-1,AC223,IF(AB$218=99,AA223,IF(AB$218=0,INDEX($E190:$M190,0,AB$216),(INDEX($E190:$M190,0,AB$218+1)-INDEX($E190:$M190,0,AB$218))/(INDEX($E$185:$M$185,0,AB$218+1)-INDEX($E$185:$M$185,0,AB$218))+AA223)))</f>
        <v>7.5352784008367459</v>
      </c>
      <c r="AC223" s="3" cm="1">
        <f t="array" ref="AC223">IF(AC$218=-1,AD223,IF(AC$218=99,AB223,IF(AC$218=0,INDEX($E190:$M190,0,AC$216),(INDEX($E190:$M190,0,AC$218+1)-INDEX($E190:$M190,0,AC$218))/(INDEX($E$185:$M$185,0,AC$218+1)-INDEX($E$185:$M$185,0,AC$218))+AB223)))</f>
        <v>7.4676850410205748</v>
      </c>
      <c r="AD223" s="3" cm="1">
        <f t="array" ref="AD223">IF(AD$218=-1,AE223,IF(AD$218=99,AC223,IF(AD$218=0,INDEX($E190:$M190,0,AD$216),(INDEX($E190:$M190,0,AD$218+1)-INDEX($E190:$M190,0,AD$218))/(INDEX($E$185:$M$185,0,AD$218+1)-INDEX($E$185:$M$185,0,AD$218))+AC223)))</f>
        <v>7.4000916812044037</v>
      </c>
      <c r="AE223" s="3" cm="1">
        <f t="array" ref="AE223">IF(AE$218=-1,AF223,IF(AE$218=99,AD223,IF(AE$218=0,INDEX($E190:$M190,0,AE$216),(INDEX($E190:$M190,0,AE$218+1)-INDEX($E190:$M190,0,AE$218))/(INDEX($E$185:$M$185,0,AE$218+1)-INDEX($E$185:$M$185,0,AE$218))+AD223)))</f>
        <v>7.3324983213882327</v>
      </c>
      <c r="AF223" s="3" cm="1">
        <f t="array" ref="AF223">IF(AF$218=-1,AG223,IF(AF$218=99,AE223,IF(AF$218=0,INDEX($E190:$M190,0,AF$216),(INDEX($E190:$M190,0,AF$218+1)-INDEX($E190:$M190,0,AF$218))/(INDEX($E$185:$M$185,0,AF$218+1)-INDEX($E$185:$M$185,0,AF$218))+AE223)))</f>
        <v>7.2649049615720616</v>
      </c>
      <c r="AG223" s="3" cm="1">
        <f t="array" ref="AG223">IF(AG$218=-1,AH223,IF(AG$218=99,AF223,IF(AG$218=0,INDEX($E190:$M190,0,AG$216),(INDEX($E190:$M190,0,AG$218+1)-INDEX($E190:$M190,0,AG$218))/(INDEX($E$185:$M$185,0,AG$218+1)-INDEX($E$185:$M$185,0,AG$218))+AF223)))</f>
        <v>7.1973116017558905</v>
      </c>
      <c r="AH223" s="3" cm="1">
        <f t="array" ref="AH223">IF(AH$218=-1,AI223,IF(AH$218=99,AG223,IF(AH$218=0,INDEX($E190:$M190,0,AH$216),(INDEX($E190:$M190,0,AH$218+1)-INDEX($E190:$M190,0,AH$218))/(INDEX($E$185:$M$185,0,AH$218+1)-INDEX($E$185:$M$185,0,AH$218))+AG223)))</f>
        <v>7.1297182419397194</v>
      </c>
      <c r="AI223" s="3" cm="1">
        <f t="array" ref="AI223">IF(AI$218=-1,AJ223,IF(AI$218=99,AH223,IF(AI$218=0,INDEX($E190:$M190,0,AI$216),(INDEX($E190:$M190,0,AI$218+1)-INDEX($E190:$M190,0,AI$218))/(INDEX($E$185:$M$185,0,AI$218+1)-INDEX($E$185:$M$185,0,AI$218))+AH223)))</f>
        <v>7.0621248821235483</v>
      </c>
      <c r="AJ223" s="3" cm="1">
        <f t="array" ref="AJ223">IF(AJ$218=-1,AK223,IF(AJ$218=99,AI223,IF(AJ$218=0,INDEX($E190:$M190,0,AJ$216),(INDEX($E190:$M190,0,AJ$218+1)-INDEX($E190:$M190,0,AJ$218))/(INDEX($E$185:$M$185,0,AJ$218+1)-INDEX($E$185:$M$185,0,AJ$218))+AI223)))</f>
        <v>6.9945315223073772</v>
      </c>
      <c r="AK223" s="3" cm="1">
        <f t="array" ref="AK223">IF(AK$218=-1,AL223,IF(AK$218=99,AJ223,IF(AK$218=0,INDEX($E190:$M190,0,AK$216),(INDEX($E190:$M190,0,AK$218+1)-INDEX($E190:$M190,0,AK$218))/(INDEX($E$185:$M$185,0,AK$218+1)-INDEX($E$185:$M$185,0,AK$218))+AJ223)))</f>
        <v>6.9269381624912061</v>
      </c>
      <c r="AL223" s="3" cm="1">
        <f t="array" ref="AL223">IF(AL$218=-1,AM223,IF(AL$218=99,AK223,IF(AL$218=0,INDEX($E190:$M190,0,AL$216),(INDEX($E190:$M190,0,AL$218+1)-INDEX($E190:$M190,0,AL$218))/(INDEX($E$185:$M$185,0,AL$218+1)-INDEX($E$185:$M$185,0,AL$218))+AK223)))</f>
        <v>6.8593448026750368</v>
      </c>
      <c r="AM223" s="257">
        <f t="shared" si="608"/>
        <v>6.4209605910628582</v>
      </c>
      <c r="AN223" s="3" cm="1">
        <f t="array" ref="AN223">IF(AN$218=-1,AO223,IF(AN$218=99,AM223,IF(AN$218=0,INDEX($E190:$M190,0,AN$216),(INDEX($E190:$M190,0,AN$218+1)-INDEX($E190:$M190,0,AN$218))/(INDEX($E$185:$M$185,0,AN$218+1)-INDEX($E$185:$M$185,0,AN$218))+AM223)))</f>
        <v>5.9825763794506797</v>
      </c>
      <c r="AO223" s="3" cm="1">
        <f t="array" ref="AO223">IF(AO$218=-1,AP223,IF(AO$218=99,AN223,IF(AO$218=0,INDEX($E190:$M190,0,AO$216),(INDEX($E190:$M190,0,AO$218+1)-INDEX($E190:$M190,0,AO$218))/(INDEX($E$185:$M$185,0,AO$218+1)-INDEX($E$185:$M$185,0,AO$218))+AN223)))</f>
        <v>5.9825763794506797</v>
      </c>
      <c r="AP223" s="3" cm="1">
        <f t="array" ref="AP223">IF(AP$218=-1,#REF!,IF(AP$218=99,AO223,IF(AP$218=0,INDEX($E190:$M190,0,AP$216),(INDEX($E190:$M190,0,AP$218+1)-INDEX($E190:$M190,0,AP$218))/(INDEX($E$185:$M$185,0,AP$218+1)-INDEX($E$185:$M$185,0,AP$218))+AO223)))</f>
        <v>5.9825763794506797</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0.29500229875236911</v>
      </c>
      <c r="T224" s="3" cm="1">
        <f t="array" ref="T224">IF(T$218=-1,U224,IF(T$218=99,S224,IF(T$218=0,INDEX($E191:$M191,0,T$216),(INDEX($E191:$M191,0,T$218+1)-INDEX($E191:$M191,0,T$218))/(INDEX($E$185:$M$185,0,T$218+1)-INDEX($E$185:$M$185,0,T$218))+S224)))</f>
        <v>0.32546086154671577</v>
      </c>
      <c r="U224" s="3" cm="1">
        <f t="array" ref="U224">IF(U$218=-1,V224,IF(U$218=99,T224,IF(U$218=0,INDEX($E191:$M191,0,U$216),(INDEX($E191:$M191,0,U$218+1)-INDEX($E191:$M191,0,U$218))/(INDEX($E$185:$M$185,0,U$218+1)-INDEX($E$185:$M$185,0,U$218))+T224)))</f>
        <v>0.35591942434106244</v>
      </c>
      <c r="V224" s="3" cm="1">
        <f t="array" ref="V224">IF(V$218=-1,W224,IF(V$218=99,U224,IF(V$218=0,INDEX($E191:$M191,0,V$216),(INDEX($E191:$M191,0,V$218+1)-INDEX($E191:$M191,0,V$218))/(INDEX($E$185:$M$185,0,V$218+1)-INDEX($E$185:$M$185,0,V$218))+U224)))</f>
        <v>0.38637798713540911</v>
      </c>
      <c r="W224" s="3" cm="1">
        <f t="array" ref="W224">IF(W$218=-1,X224,IF(W$218=99,V224,IF(W$218=0,INDEX($E191:$M191,0,W$216),(INDEX($E191:$M191,0,W$218+1)-INDEX($E191:$M191,0,W$218))/(INDEX($E$185:$M$185,0,W$218+1)-INDEX($E$185:$M$185,0,W$218))+V224)))</f>
        <v>0.41683654992975577</v>
      </c>
      <c r="X224" s="3" cm="1">
        <f t="array" ref="X224">IF(X$218=-1,Y224,IF(X$218=99,W224,IF(X$218=0,INDEX($E191:$M191,0,X$216),(INDEX($E191:$M191,0,X$218+1)-INDEX($E191:$M191,0,X$218))/(INDEX($E$185:$M$185,0,X$218+1)-INDEX($E$185:$M$185,0,X$218))+W224)))</f>
        <v>0.44729511272410244</v>
      </c>
      <c r="Y224" s="3" cm="1">
        <f t="array" ref="Y224">IF(Y$218=-1,Z224,IF(Y$218=99,X224,IF(Y$218=0,INDEX($E191:$M191,0,Y$216),(INDEX($E191:$M191,0,Y$218+1)-INDEX($E191:$M191,0,Y$218))/(INDEX($E$185:$M$185,0,Y$218+1)-INDEX($E$185:$M$185,0,Y$218))+X224)))</f>
        <v>0.47775367551844911</v>
      </c>
      <c r="Z224" s="3" cm="1">
        <f t="array" ref="Z224">IF(Z$218=-1,AA224,IF(Z$218=99,Y224,IF(Z$218=0,INDEX($E191:$M191,0,Z$216),(INDEX($E191:$M191,0,Z$218+1)-INDEX($E191:$M191,0,Z$218))/(INDEX($E$185:$M$185,0,Z$218+1)-INDEX($E$185:$M$185,0,Z$218))+Y224)))</f>
        <v>0.50821223831279583</v>
      </c>
      <c r="AA224" s="3" cm="1">
        <f t="array" ref="AA224">IF(AA$218=-1,AB224,IF(AA$218=99,Z224,IF(AA$218=0,INDEX($E191:$M191,0,AA$216),(INDEX($E191:$M191,0,AA$218+1)-INDEX($E191:$M191,0,AA$218))/(INDEX($E$185:$M$185,0,AA$218+1)-INDEX($E$185:$M$185,0,AA$218))+Z224)))</f>
        <v>0.53867080110714249</v>
      </c>
      <c r="AB224" s="3" cm="1">
        <f t="array" ref="AB224">IF(AB$218=-1,AC224,IF(AB$218=99,AA224,IF(AB$218=0,INDEX($E191:$M191,0,AB$216),(INDEX($E191:$M191,0,AB$218+1)-INDEX($E191:$M191,0,AB$218))/(INDEX($E$185:$M$185,0,AB$218+1)-INDEX($E$185:$M$185,0,AB$218))+AA224)))</f>
        <v>0.56912936390148927</v>
      </c>
      <c r="AC224" s="3" cm="1">
        <f t="array" ref="AC224">IF(AC$218=-1,AD224,IF(AC$218=99,AB224,IF(AC$218=0,INDEX($E191:$M191,0,AC$216),(INDEX($E191:$M191,0,AC$218+1)-INDEX($E191:$M191,0,AC$218))/(INDEX($E$185:$M$185,0,AC$218+1)-INDEX($E$185:$M$185,0,AC$218))+AB224)))</f>
        <v>0.61841542533643135</v>
      </c>
      <c r="AD224" s="3" cm="1">
        <f t="array" ref="AD224">IF(AD$218=-1,AE224,IF(AD$218=99,AC224,IF(AD$218=0,INDEX($E191:$M191,0,AD$216),(INDEX($E191:$M191,0,AD$218+1)-INDEX($E191:$M191,0,AD$218))/(INDEX($E$185:$M$185,0,AD$218+1)-INDEX($E$185:$M$185,0,AD$218))+AC224)))</f>
        <v>0.66770148677137342</v>
      </c>
      <c r="AE224" s="3" cm="1">
        <f t="array" ref="AE224">IF(AE$218=-1,AF224,IF(AE$218=99,AD224,IF(AE$218=0,INDEX($E191:$M191,0,AE$216),(INDEX($E191:$M191,0,AE$218+1)-INDEX($E191:$M191,0,AE$218))/(INDEX($E$185:$M$185,0,AE$218+1)-INDEX($E$185:$M$185,0,AE$218))+AD224)))</f>
        <v>0.71698754820631549</v>
      </c>
      <c r="AF224" s="3" cm="1">
        <f t="array" ref="AF224">IF(AF$218=-1,AG224,IF(AF$218=99,AE224,IF(AF$218=0,INDEX($E191:$M191,0,AF$216),(INDEX($E191:$M191,0,AF$218+1)-INDEX($E191:$M191,0,AF$218))/(INDEX($E$185:$M$185,0,AF$218+1)-INDEX($E$185:$M$185,0,AF$218))+AE224)))</f>
        <v>0.76627360964125757</v>
      </c>
      <c r="AG224" s="3" cm="1">
        <f t="array" ref="AG224">IF(AG$218=-1,AH224,IF(AG$218=99,AF224,IF(AG$218=0,INDEX($E191:$M191,0,AG$216),(INDEX($E191:$M191,0,AG$218+1)-INDEX($E191:$M191,0,AG$218))/(INDEX($E$185:$M$185,0,AG$218+1)-INDEX($E$185:$M$185,0,AG$218))+AF224)))</f>
        <v>0.81555967107619964</v>
      </c>
      <c r="AH224" s="3" cm="1">
        <f t="array" ref="AH224">IF(AH$218=-1,AI224,IF(AH$218=99,AG224,IF(AH$218=0,INDEX($E191:$M191,0,AH$216),(INDEX($E191:$M191,0,AH$218+1)-INDEX($E191:$M191,0,AH$218))/(INDEX($E$185:$M$185,0,AH$218+1)-INDEX($E$185:$M$185,0,AH$218))+AG224)))</f>
        <v>0.86484573251114172</v>
      </c>
      <c r="AI224" s="3" cm="1">
        <f t="array" ref="AI224">IF(AI$218=-1,AJ224,IF(AI$218=99,AH224,IF(AI$218=0,INDEX($E191:$M191,0,AI$216),(INDEX($E191:$M191,0,AI$218+1)-INDEX($E191:$M191,0,AI$218))/(INDEX($E$185:$M$185,0,AI$218+1)-INDEX($E$185:$M$185,0,AI$218))+AH224)))</f>
        <v>0.91413179394608379</v>
      </c>
      <c r="AJ224" s="3" cm="1">
        <f t="array" ref="AJ224">IF(AJ$218=-1,AK224,IF(AJ$218=99,AI224,IF(AJ$218=0,INDEX($E191:$M191,0,AJ$216),(INDEX($E191:$M191,0,AJ$218+1)-INDEX($E191:$M191,0,AJ$218))/(INDEX($E$185:$M$185,0,AJ$218+1)-INDEX($E$185:$M$185,0,AJ$218))+AI224)))</f>
        <v>0.96341785538102587</v>
      </c>
      <c r="AK224" s="3" cm="1">
        <f t="array" ref="AK224">IF(AK$218=-1,AL224,IF(AK$218=99,AJ224,IF(AK$218=0,INDEX($E191:$M191,0,AK$216),(INDEX($E191:$M191,0,AK$218+1)-INDEX($E191:$M191,0,AK$218))/(INDEX($E$185:$M$185,0,AK$218+1)-INDEX($E$185:$M$185,0,AK$218))+AJ224)))</f>
        <v>1.0127039168159679</v>
      </c>
      <c r="AL224" s="3" cm="1">
        <f t="array" ref="AL224">IF(AL$218=-1,AM224,IF(AL$218=99,AK224,IF(AL$218=0,INDEX($E191:$M191,0,AL$216),(INDEX($E191:$M191,0,AL$218+1)-INDEX($E191:$M191,0,AL$218))/(INDEX($E$185:$M$185,0,AL$218+1)-INDEX($E$185:$M$185,0,AL$218))+AK224)))</f>
        <v>1.0619899782509103</v>
      </c>
      <c r="AM224" s="257">
        <f t="shared" si="608"/>
        <v>1.2851999915428238</v>
      </c>
      <c r="AN224" s="3" cm="1">
        <f t="array" ref="AN224">IF(AN$218=-1,AO224,IF(AN$218=99,AM224,IF(AN$218=0,INDEX($E191:$M191,0,AN$216),(INDEX($E191:$M191,0,AN$218+1)-INDEX($E191:$M191,0,AN$218))/(INDEX($E$185:$M$185,0,AN$218+1)-INDEX($E$185:$M$185,0,AN$218))+AM224)))</f>
        <v>1.5084100048347373</v>
      </c>
      <c r="AO224" s="3" cm="1">
        <f t="array" ref="AO224">IF(AO$218=-1,AP224,IF(AO$218=99,AN224,IF(AO$218=0,INDEX($E191:$M191,0,AO$216),(INDEX($E191:$M191,0,AO$218+1)-INDEX($E191:$M191,0,AO$218))/(INDEX($E$185:$M$185,0,AO$218+1)-INDEX($E$185:$M$185,0,AO$218))+AN224)))</f>
        <v>1.5084100048347373</v>
      </c>
      <c r="AP224" s="3" cm="1">
        <f t="array" ref="AP224">IF(AP$218=-1,#REF!,IF(AP$218=99,AO224,IF(AP$218=0,INDEX($E191:$M191,0,AP$216),(INDEX($E191:$M191,0,AP$218+1)-INDEX($E191:$M191,0,AP$218))/(INDEX($E$185:$M$185,0,AP$218+1)-INDEX($E$185:$M$185,0,AP$218))+AO224)))</f>
        <v>1.5084100048347373</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9.1771013932931655</v>
      </c>
      <c r="T225" s="3" cm="1">
        <f t="array" ref="T225">IF(T$218=-1,U225,IF(T$218=99,S225,IF(T$218=0,INDEX($E192:$M192,0,T$216),(INDEX($E192:$M192,0,T$218+1)-INDEX($E192:$M192,0,T$218))/(INDEX($E$185:$M$185,0,T$218+1)-INDEX($E$185:$M$185,0,T$218))+S225)))</f>
        <v>9.1903564726545586</v>
      </c>
      <c r="U225" s="3" cm="1">
        <f t="array" ref="U225">IF(U$218=-1,V225,IF(U$218=99,T225,IF(U$218=0,INDEX($E192:$M192,0,U$216),(INDEX($E192:$M192,0,U$218+1)-INDEX($E192:$M192,0,U$218))/(INDEX($E$185:$M$185,0,U$218+1)-INDEX($E$185:$M$185,0,U$218))+T225)))</f>
        <v>9.2036115520159516</v>
      </c>
      <c r="V225" s="3" cm="1">
        <f t="array" ref="V225">IF(V$218=-1,W225,IF(V$218=99,U225,IF(V$218=0,INDEX($E192:$M192,0,V$216),(INDEX($E192:$M192,0,V$218+1)-INDEX($E192:$M192,0,V$218))/(INDEX($E$185:$M$185,0,V$218+1)-INDEX($E$185:$M$185,0,V$218))+U225)))</f>
        <v>9.2168666313773446</v>
      </c>
      <c r="W225" s="3" cm="1">
        <f t="array" ref="W225">IF(W$218=-1,X225,IF(W$218=99,V225,IF(W$218=0,INDEX($E192:$M192,0,W$216),(INDEX($E192:$M192,0,W$218+1)-INDEX($E192:$M192,0,W$218))/(INDEX($E$185:$M$185,0,W$218+1)-INDEX($E$185:$M$185,0,W$218))+V225)))</f>
        <v>9.2301217107387377</v>
      </c>
      <c r="X225" s="3" cm="1">
        <f t="array" ref="X225">IF(X$218=-1,Y225,IF(X$218=99,W225,IF(X$218=0,INDEX($E192:$M192,0,X$216),(INDEX($E192:$M192,0,X$218+1)-INDEX($E192:$M192,0,X$218))/(INDEX($E$185:$M$185,0,X$218+1)-INDEX($E$185:$M$185,0,X$218))+W225)))</f>
        <v>9.2433767901001307</v>
      </c>
      <c r="Y225" s="3" cm="1">
        <f t="array" ref="Y225">IF(Y$218=-1,Z225,IF(Y$218=99,X225,IF(Y$218=0,INDEX($E192:$M192,0,Y$216),(INDEX($E192:$M192,0,Y$218+1)-INDEX($E192:$M192,0,Y$218))/(INDEX($E$185:$M$185,0,Y$218+1)-INDEX($E$185:$M$185,0,Y$218))+X225)))</f>
        <v>9.2566318694615237</v>
      </c>
      <c r="Z225" s="3" cm="1">
        <f t="array" ref="Z225">IF(Z$218=-1,AA225,IF(Z$218=99,Y225,IF(Z$218=0,INDEX($E192:$M192,0,Z$216),(INDEX($E192:$M192,0,Z$218+1)-INDEX($E192:$M192,0,Z$218))/(INDEX($E$185:$M$185,0,Z$218+1)-INDEX($E$185:$M$185,0,Z$218))+Y225)))</f>
        <v>9.2698869488229168</v>
      </c>
      <c r="AA225" s="3" cm="1">
        <f t="array" ref="AA225">IF(AA$218=-1,AB225,IF(AA$218=99,Z225,IF(AA$218=0,INDEX($E192:$M192,0,AA$216),(INDEX($E192:$M192,0,AA$218+1)-INDEX($E192:$M192,0,AA$218))/(INDEX($E$185:$M$185,0,AA$218+1)-INDEX($E$185:$M$185,0,AA$218))+Z225)))</f>
        <v>9.2831420281843098</v>
      </c>
      <c r="AB225" s="3" cm="1">
        <f t="array" ref="AB225">IF(AB$218=-1,AC225,IF(AB$218=99,AA225,IF(AB$218=0,INDEX($E192:$M192,0,AB$216),(INDEX($E192:$M192,0,AB$218+1)-INDEX($E192:$M192,0,AB$218))/(INDEX($E$185:$M$185,0,AB$218+1)-INDEX($E$185:$M$185,0,AB$218))+AA225)))</f>
        <v>9.2963971075457099</v>
      </c>
      <c r="AC225" s="3" cm="1">
        <f t="array" ref="AC225">IF(AC$218=-1,AD225,IF(AC$218=99,AB225,IF(AC$218=0,INDEX($E192:$M192,0,AC$216),(INDEX($E192:$M192,0,AC$218+1)-INDEX($E192:$M192,0,AC$218))/(INDEX($E$185:$M$185,0,AC$218+1)-INDEX($E$185:$M$185,0,AC$218))+AB225)))</f>
        <v>9.2130060659334223</v>
      </c>
      <c r="AD225" s="3" cm="1">
        <f t="array" ref="AD225">IF(AD$218=-1,AE225,IF(AD$218=99,AC225,IF(AD$218=0,INDEX($E192:$M192,0,AD$216),(INDEX($E192:$M192,0,AD$218+1)-INDEX($E192:$M192,0,AD$218))/(INDEX($E$185:$M$185,0,AD$218+1)-INDEX($E$185:$M$185,0,AD$218))+AC225)))</f>
        <v>9.1296150243211347</v>
      </c>
      <c r="AE225" s="3" cm="1">
        <f t="array" ref="AE225">IF(AE$218=-1,AF225,IF(AE$218=99,AD225,IF(AE$218=0,INDEX($E192:$M192,0,AE$216),(INDEX($E192:$M192,0,AE$218+1)-INDEX($E192:$M192,0,AE$218))/(INDEX($E$185:$M$185,0,AE$218+1)-INDEX($E$185:$M$185,0,AE$218))+AD225)))</f>
        <v>9.0462239827088471</v>
      </c>
      <c r="AF225" s="3" cm="1">
        <f t="array" ref="AF225">IF(AF$218=-1,AG225,IF(AF$218=99,AE225,IF(AF$218=0,INDEX($E192:$M192,0,AF$216),(INDEX($E192:$M192,0,AF$218+1)-INDEX($E192:$M192,0,AF$218))/(INDEX($E$185:$M$185,0,AF$218+1)-INDEX($E$185:$M$185,0,AF$218))+AE225)))</f>
        <v>8.9628329410965595</v>
      </c>
      <c r="AG225" s="3" cm="1">
        <f t="array" ref="AG225">IF(AG$218=-1,AH225,IF(AG$218=99,AF225,IF(AG$218=0,INDEX($E192:$M192,0,AG$216),(INDEX($E192:$M192,0,AG$218+1)-INDEX($E192:$M192,0,AG$218))/(INDEX($E$185:$M$185,0,AG$218+1)-INDEX($E$185:$M$185,0,AG$218))+AF225)))</f>
        <v>8.8794418994842719</v>
      </c>
      <c r="AH225" s="3" cm="1">
        <f t="array" ref="AH225">IF(AH$218=-1,AI225,IF(AH$218=99,AG225,IF(AH$218=0,INDEX($E192:$M192,0,AH$216),(INDEX($E192:$M192,0,AH$218+1)-INDEX($E192:$M192,0,AH$218))/(INDEX($E$185:$M$185,0,AH$218+1)-INDEX($E$185:$M$185,0,AH$218))+AG225)))</f>
        <v>8.7960508578719843</v>
      </c>
      <c r="AI225" s="3" cm="1">
        <f t="array" ref="AI225">IF(AI$218=-1,AJ225,IF(AI$218=99,AH225,IF(AI$218=0,INDEX($E192:$M192,0,AI$216),(INDEX($E192:$M192,0,AI$218+1)-INDEX($E192:$M192,0,AI$218))/(INDEX($E$185:$M$185,0,AI$218+1)-INDEX($E$185:$M$185,0,AI$218))+AH225)))</f>
        <v>8.7126598162596967</v>
      </c>
      <c r="AJ225" s="3" cm="1">
        <f t="array" ref="AJ225">IF(AJ$218=-1,AK225,IF(AJ$218=99,AI225,IF(AJ$218=0,INDEX($E192:$M192,0,AJ$216),(INDEX($E192:$M192,0,AJ$218+1)-INDEX($E192:$M192,0,AJ$218))/(INDEX($E$185:$M$185,0,AJ$218+1)-INDEX($E$185:$M$185,0,AJ$218))+AI225)))</f>
        <v>8.629268774647409</v>
      </c>
      <c r="AK225" s="3" cm="1">
        <f t="array" ref="AK225">IF(AK$218=-1,AL225,IF(AK$218=99,AJ225,IF(AK$218=0,INDEX($E192:$M192,0,AK$216),(INDEX($E192:$M192,0,AK$218+1)-INDEX($E192:$M192,0,AK$218))/(INDEX($E$185:$M$185,0,AK$218+1)-INDEX($E$185:$M$185,0,AK$218))+AJ225)))</f>
        <v>8.5458777330351214</v>
      </c>
      <c r="AL225" s="3" cm="1">
        <f t="array" ref="AL225">IF(AL$218=-1,AM225,IF(AL$218=99,AK225,IF(AL$218=0,INDEX($E192:$M192,0,AL$216),(INDEX($E192:$M192,0,AL$218+1)-INDEX($E192:$M192,0,AL$218))/(INDEX($E$185:$M$185,0,AL$218+1)-INDEX($E$185:$M$185,0,AL$218))+AK225)))</f>
        <v>8.4624866914228356</v>
      </c>
      <c r="AM225" s="257">
        <f t="shared" si="608"/>
        <v>7.921644867135015</v>
      </c>
      <c r="AN225" s="3" cm="1">
        <f t="array" ref="AN225">IF(AN$218=-1,AO225,IF(AN$218=99,AM225,IF(AN$218=0,INDEX($E192:$M192,0,AN$216),(INDEX($E192:$M192,0,AN$218+1)-INDEX($E192:$M192,0,AN$218))/(INDEX($E$185:$M$185,0,AN$218+1)-INDEX($E$185:$M$185,0,AN$218))+AM225)))</f>
        <v>7.3808030428471936</v>
      </c>
      <c r="AO225" s="3" cm="1">
        <f t="array" ref="AO225">IF(AO$218=-1,AP225,IF(AO$218=99,AN225,IF(AO$218=0,INDEX($E192:$M192,0,AO$216),(INDEX($E192:$M192,0,AO$218+1)-INDEX($E192:$M192,0,AO$218))/(INDEX($E$185:$M$185,0,AO$218+1)-INDEX($E$185:$M$185,0,AO$218))+AN225)))</f>
        <v>7.3808030428471936</v>
      </c>
      <c r="AP225" s="3" cm="1">
        <f t="array" ref="AP225">IF(AP$218=-1,#REF!,IF(AP$218=99,AO225,IF(AP$218=0,INDEX($E192:$M192,0,AP$216),(INDEX($E192:$M192,0,AP$218+1)-INDEX($E192:$M192,0,AP$218))/(INDEX($E$185:$M$185,0,AP$218+1)-INDEX($E$185:$M$185,0,AP$218))+AO225)))</f>
        <v>7.3808030428471936</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0.61627236599485413</v>
      </c>
      <c r="T226" s="3" cm="1">
        <f t="array" ref="T226">IF(T$218=-1,U226,IF(T$218=99,S226,IF(T$218=0,INDEX($E193:$M193,0,T$216),(INDEX($E193:$M193,0,T$218+1)-INDEX($E193:$M193,0,T$218))/(INDEX($E$185:$M$185,0,T$218+1)-INDEX($E$185:$M$185,0,T$218))+S226)))</f>
        <v>0.63742747839843339</v>
      </c>
      <c r="U226" s="3" cm="1">
        <f t="array" ref="U226">IF(U$218=-1,V226,IF(U$218=99,T226,IF(U$218=0,INDEX($E193:$M193,0,U$216),(INDEX($E193:$M193,0,U$218+1)-INDEX($E193:$M193,0,U$218))/(INDEX($E$185:$M$185,0,U$218+1)-INDEX($E$185:$M$185,0,U$218))+T226)))</f>
        <v>0.65858259080201265</v>
      </c>
      <c r="V226" s="3" cm="1">
        <f t="array" ref="V226">IF(V$218=-1,W226,IF(V$218=99,U226,IF(V$218=0,INDEX($E193:$M193,0,V$216),(INDEX($E193:$M193,0,V$218+1)-INDEX($E193:$M193,0,V$218))/(INDEX($E$185:$M$185,0,V$218+1)-INDEX($E$185:$M$185,0,V$218))+U226)))</f>
        <v>0.6797377032055919</v>
      </c>
      <c r="W226" s="3" cm="1">
        <f t="array" ref="W226">IF(W$218=-1,X226,IF(W$218=99,V226,IF(W$218=0,INDEX($E193:$M193,0,W$216),(INDEX($E193:$M193,0,W$218+1)-INDEX($E193:$M193,0,W$218))/(INDEX($E$185:$M$185,0,W$218+1)-INDEX($E$185:$M$185,0,W$218))+V226)))</f>
        <v>0.70089281560917116</v>
      </c>
      <c r="X226" s="3" cm="1">
        <f t="array" ref="X226">IF(X$218=-1,Y226,IF(X$218=99,W226,IF(X$218=0,INDEX($E193:$M193,0,X$216),(INDEX($E193:$M193,0,X$218+1)-INDEX($E193:$M193,0,X$218))/(INDEX($E$185:$M$185,0,X$218+1)-INDEX($E$185:$M$185,0,X$218))+W226)))</f>
        <v>0.72204792801275042</v>
      </c>
      <c r="Y226" s="3" cm="1">
        <f t="array" ref="Y226">IF(Y$218=-1,Z226,IF(Y$218=99,X226,IF(Y$218=0,INDEX($E193:$M193,0,Y$216),(INDEX($E193:$M193,0,Y$218+1)-INDEX($E193:$M193,0,Y$218))/(INDEX($E$185:$M$185,0,Y$218+1)-INDEX($E$185:$M$185,0,Y$218))+X226)))</f>
        <v>0.74320304041632967</v>
      </c>
      <c r="Z226" s="3" cm="1">
        <f t="array" ref="Z226">IF(Z$218=-1,AA226,IF(Z$218=99,Y226,IF(Z$218=0,INDEX($E193:$M193,0,Z$216),(INDEX($E193:$M193,0,Z$218+1)-INDEX($E193:$M193,0,Z$218))/(INDEX($E$185:$M$185,0,Z$218+1)-INDEX($E$185:$M$185,0,Z$218))+Y226)))</f>
        <v>0.76435815281990893</v>
      </c>
      <c r="AA226" s="3" cm="1">
        <f t="array" ref="AA226">IF(AA$218=-1,AB226,IF(AA$218=99,Z226,IF(AA$218=0,INDEX($E193:$M193,0,AA$216),(INDEX($E193:$M193,0,AA$218+1)-INDEX($E193:$M193,0,AA$218))/(INDEX($E$185:$M$185,0,AA$218+1)-INDEX($E$185:$M$185,0,AA$218))+Z226)))</f>
        <v>0.78551326522348819</v>
      </c>
      <c r="AB226" s="3" cm="1">
        <f t="array" ref="AB226">IF(AB$218=-1,AC226,IF(AB$218=99,AA226,IF(AB$218=0,INDEX($E193:$M193,0,AB$216),(INDEX($E193:$M193,0,AB$218+1)-INDEX($E193:$M193,0,AB$218))/(INDEX($E$185:$M$185,0,AB$218+1)-INDEX($E$185:$M$185,0,AB$218))+AA226)))</f>
        <v>0.80666837762706711</v>
      </c>
      <c r="AC226" s="3" cm="1">
        <f t="array" ref="AC226">IF(AC$218=-1,AD226,IF(AC$218=99,AB226,IF(AC$218=0,INDEX($E193:$M193,0,AC$216),(INDEX($E193:$M193,0,AC$218+1)-INDEX($E193:$M193,0,AC$218))/(INDEX($E$185:$M$185,0,AC$218+1)-INDEX($E$185:$M$185,0,AC$218))+AB226)))</f>
        <v>0.83579210673743898</v>
      </c>
      <c r="AD226" s="3" cm="1">
        <f t="array" ref="AD226">IF(AD$218=-1,AE226,IF(AD$218=99,AC226,IF(AD$218=0,INDEX($E193:$M193,0,AD$216),(INDEX($E193:$M193,0,AD$218+1)-INDEX($E193:$M193,0,AD$218))/(INDEX($E$185:$M$185,0,AD$218+1)-INDEX($E$185:$M$185,0,AD$218))+AC226)))</f>
        <v>0.86491583584781084</v>
      </c>
      <c r="AE226" s="3" cm="1">
        <f t="array" ref="AE226">IF(AE$218=-1,AF226,IF(AE$218=99,AD226,IF(AE$218=0,INDEX($E193:$M193,0,AE$216),(INDEX($E193:$M193,0,AE$218+1)-INDEX($E193:$M193,0,AE$218))/(INDEX($E$185:$M$185,0,AE$218+1)-INDEX($E$185:$M$185,0,AE$218))+AD226)))</f>
        <v>0.89403956495818271</v>
      </c>
      <c r="AF226" s="3" cm="1">
        <f t="array" ref="AF226">IF(AF$218=-1,AG226,IF(AF$218=99,AE226,IF(AF$218=0,INDEX($E193:$M193,0,AF$216),(INDEX($E193:$M193,0,AF$218+1)-INDEX($E193:$M193,0,AF$218))/(INDEX($E$185:$M$185,0,AF$218+1)-INDEX($E$185:$M$185,0,AF$218))+AE226)))</f>
        <v>0.92316329406855457</v>
      </c>
      <c r="AG226" s="3" cm="1">
        <f t="array" ref="AG226">IF(AG$218=-1,AH226,IF(AG$218=99,AF226,IF(AG$218=0,INDEX($E193:$M193,0,AG$216),(INDEX($E193:$M193,0,AG$218+1)-INDEX($E193:$M193,0,AG$218))/(INDEX($E$185:$M$185,0,AG$218+1)-INDEX($E$185:$M$185,0,AG$218))+AF226)))</f>
        <v>0.95228702317892644</v>
      </c>
      <c r="AH226" s="3" cm="1">
        <f t="array" ref="AH226">IF(AH$218=-1,AI226,IF(AH$218=99,AG226,IF(AH$218=0,INDEX($E193:$M193,0,AH$216),(INDEX($E193:$M193,0,AH$218+1)-INDEX($E193:$M193,0,AH$218))/(INDEX($E$185:$M$185,0,AH$218+1)-INDEX($E$185:$M$185,0,AH$218))+AG226)))</f>
        <v>0.9814107522892983</v>
      </c>
      <c r="AI226" s="3" cm="1">
        <f t="array" ref="AI226">IF(AI$218=-1,AJ226,IF(AI$218=99,AH226,IF(AI$218=0,INDEX($E193:$M193,0,AI$216),(INDEX($E193:$M193,0,AI$218+1)-INDEX($E193:$M193,0,AI$218))/(INDEX($E$185:$M$185,0,AI$218+1)-INDEX($E$185:$M$185,0,AI$218))+AH226)))</f>
        <v>1.0105344813996702</v>
      </c>
      <c r="AJ226" s="3" cm="1">
        <f t="array" ref="AJ226">IF(AJ$218=-1,AK226,IF(AJ$218=99,AI226,IF(AJ$218=0,INDEX($E193:$M193,0,AJ$216),(INDEX($E193:$M193,0,AJ$218+1)-INDEX($E193:$M193,0,AJ$218))/(INDEX($E$185:$M$185,0,AJ$218+1)-INDEX($E$185:$M$185,0,AJ$218))+AI226)))</f>
        <v>1.039658210510042</v>
      </c>
      <c r="AK226" s="3" cm="1">
        <f t="array" ref="AK226">IF(AK$218=-1,AL226,IF(AK$218=99,AJ226,IF(AK$218=0,INDEX($E193:$M193,0,AK$216),(INDEX($E193:$M193,0,AK$218+1)-INDEX($E193:$M193,0,AK$218))/(INDEX($E$185:$M$185,0,AK$218+1)-INDEX($E$185:$M$185,0,AK$218))+AJ226)))</f>
        <v>1.0687819396204139</v>
      </c>
      <c r="AL226" s="3" cm="1">
        <f t="array" ref="AL226">IF(AL$218=-1,AM226,IF(AL$218=99,AK226,IF(AL$218=0,INDEX($E193:$M193,0,AL$216),(INDEX($E193:$M193,0,AL$218+1)-INDEX($E193:$M193,0,AL$218))/(INDEX($E$185:$M$185,0,AL$218+1)-INDEX($E$185:$M$185,0,AL$218))+AK226)))</f>
        <v>1.0979056687307858</v>
      </c>
      <c r="AM226" s="257">
        <f t="shared" si="608"/>
        <v>1.2211065825273688</v>
      </c>
      <c r="AN226" s="3" cm="1">
        <f t="array" ref="AN226">IF(AN$218=-1,AO226,IF(AN$218=99,AM226,IF(AN$218=0,INDEX($E193:$M193,0,AN$216),(INDEX($E193:$M193,0,AN$218+1)-INDEX($E193:$M193,0,AN$218))/(INDEX($E$185:$M$185,0,AN$218+1)-INDEX($E$185:$M$185,0,AN$218))+AM226)))</f>
        <v>1.3443074963239519</v>
      </c>
      <c r="AO226" s="3" cm="1">
        <f t="array" ref="AO226">IF(AO$218=-1,AP226,IF(AO$218=99,AN226,IF(AO$218=0,INDEX($E193:$M193,0,AO$216),(INDEX($E193:$M193,0,AO$218+1)-INDEX($E193:$M193,0,AO$218))/(INDEX($E$185:$M$185,0,AO$218+1)-INDEX($E$185:$M$185,0,AO$218))+AN226)))</f>
        <v>1.3443074963239519</v>
      </c>
      <c r="AP226" s="3" cm="1">
        <f t="array" ref="AP226">IF(AP$218=-1,#REF!,IF(AP$218=99,AO226,IF(AP$218=0,INDEX($E193:$M193,0,AP$216),(INDEX($E193:$M193,0,AP$218+1)-INDEX($E193:$M193,0,AP$218))/(INDEX($E$185:$M$185,0,AP$218+1)-INDEX($E$185:$M$185,0,AP$218))+AO226)))</f>
        <v>1.3443074963239519</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107.17449043740554</v>
      </c>
      <c r="AD233" s="3" cm="1">
        <f t="array" ref="AD233">IF(AE$231=-1,AE233,IF(AE$231=99,AC233,IF(AE$231=0,INDEX($E161:$M161,0,AE$229),(INDEX($E161:$M161,0,AE$231+1)-INDEX($E161:$M161,0,AE$231))/(INDEX($E$160:$M$160,0,AE$231+1)-INDEX($E$160:$M$160,0,AE$231))+AC233)))</f>
        <v>104.91794029449504</v>
      </c>
      <c r="AE233" s="3" cm="1">
        <f t="array" ref="AE233">IF(AF$231=-1,AF233,IF(AF$231=99,AD233,IF(AF$231=0,INDEX($E161:$M161,0,AF$229),(INDEX($E161:$M161,0,AF$231+1)-INDEX($E161:$M161,0,AF$231))/(INDEX($E$160:$M$160,0,AF$231+1)-INDEX($E$160:$M$160,0,AF$231))+AD233)))</f>
        <v>102.66139015158454</v>
      </c>
      <c r="AF233" s="3" cm="1">
        <f t="array" ref="AF233">IF(AG$231=-1,AG233,IF(AG$231=99,AE233,IF(AG$231=0,INDEX($E161:$M161,0,AG$229),(INDEX($E161:$M161,0,AG$231+1)-INDEX($E161:$M161,0,AG$231))/(INDEX($E$160:$M$160,0,AG$231+1)-INDEX($E$160:$M$160,0,AG$231))+AE233)))</f>
        <v>100.40484000867404</v>
      </c>
      <c r="AG233" s="3" cm="1">
        <f t="array" ref="AG233">IF(AH$231=-1,AH233,IF(AH$231=99,AF233,IF(AH$231=0,INDEX($E161:$M161,0,AH$229),(INDEX($E161:$M161,0,AH$231+1)-INDEX($E161:$M161,0,AH$231))/(INDEX($E$160:$M$160,0,AH$231+1)-INDEX($E$160:$M$160,0,AH$231))+AF233)))</f>
        <v>98.148289865763545</v>
      </c>
      <c r="AH233" s="3" cm="1">
        <f t="array" ref="AH233">IF(AI$231=-1,AI233,IF(AI$231=99,AG233,IF(AI$231=0,INDEX($E161:$M161,0,AI$229),(INDEX($E161:$M161,0,AI$231+1)-INDEX($E161:$M161,0,AI$231))/(INDEX($E$160:$M$160,0,AI$231+1)-INDEX($E$160:$M$160,0,AI$231))+AG233)))</f>
        <v>95.891739722853046</v>
      </c>
      <c r="AI233" s="3" cm="1">
        <f t="array" ref="AI233">IF(AJ$231=-1,AJ233,IF(AJ$231=99,AH233,IF(AJ$231=0,INDEX($E161:$M161,0,AJ$229),(INDEX($E161:$M161,0,AJ$231+1)-INDEX($E161:$M161,0,AJ$231))/(INDEX($E$160:$M$160,0,AJ$231+1)-INDEX($E$160:$M$160,0,AJ$231))+AH233)))</f>
        <v>93.635189579942548</v>
      </c>
      <c r="AJ233" s="3" cm="1">
        <f t="array" ref="AJ233">IF(AK$231=-1,AK233,IF(AK$231=99,AI233,IF(AK$231=0,INDEX($E161:$M161,0,AK$229),(INDEX($E161:$M161,0,AK$231+1)-INDEX($E161:$M161,0,AK$231))/(INDEX($E$160:$M$160,0,AK$231+1)-INDEX($E$160:$M$160,0,AK$231))+AI233)))</f>
        <v>91.378639437032049</v>
      </c>
      <c r="AK233" s="3" cm="1">
        <f t="array" ref="AK233">IF(AL$231=-1,AL233,IF(AL$231=99,AJ233,IF(AL$231=0,INDEX($E161:$M161,0,AL$229),(INDEX($E161:$M161,0,AL$231+1)-INDEX($E161:$M161,0,AL$231))/(INDEX($E$160:$M$160,0,AL$231+1)-INDEX($E$160:$M$160,0,AL$231))+AJ233)))</f>
        <v>89.122089294121551</v>
      </c>
      <c r="AL233" s="3" cm="1">
        <f t="array" ref="AL233">IF(AM$231=-1,AM233,IF(AM$231=99,AK233,IF(AM$231=0,INDEX($E161:$M161,0,AM$229),(INDEX($E161:$M161,0,AM$231+1)-INDEX($E161:$M161,0,AM$231))/(INDEX($E$160:$M$160,0,AM$231+1)-INDEX($E$160:$M$160,0,AM$231))+AK233)))</f>
        <v>107.17449043740554</v>
      </c>
      <c r="AM233" s="3" cm="1">
        <f t="array" ref="AM233">IF(AN$231=-1,AN233,IF(AN$231=99,AL233,IF(AN$231=0,INDEX($E161:$M161,0,AN$229),(INDEX($E161:$M161,0,AN$231+1)-INDEX($E161:$M161,0,AN$231))/(INDEX($E$160:$M$160,0,AN$231+1)-INDEX($E$160:$M$160,0,AN$231))+AL233)))</f>
        <v>111.11841643315357</v>
      </c>
      <c r="AN233" s="3" cm="1">
        <f t="array" ref="AN233">IF(AO$231=-1,AO233,IF(AO$231=99,AM233,IF(AO$231=0,INDEX($E161:$M161,0,AO$229),(INDEX($E161:$M161,0,AO$231+1)-INDEX($E161:$M161,0,AO$231))/(INDEX($E$160:$M$160,0,AO$231+1)-INDEX($E$160:$M$160,0,AO$231))+AM233)))</f>
        <v>115.0623424289016</v>
      </c>
      <c r="AO233" s="3" cm="1">
        <f t="array" ref="AO233">IF(AP$231=-1,AP233,IF(AP$231=99,AN233,IF(AP$231=0,INDEX($E161:$M161,0,AP$229),(INDEX($E161:$M161,0,AP$231+1)-INDEX($E161:$M161,0,AP$231))/(INDEX($E$160:$M$160,0,AP$231+1)-INDEX($E$160:$M$160,0,AP$231))+AN233)))</f>
        <v>119.00626842464963</v>
      </c>
      <c r="AP233" s="3" cm="1">
        <f t="array" ref="AP233">IF(AQ$231=-1,AQ233,IF(AQ$231=99,AO233,IF(AQ$231=0,INDEX($E161:$M161,0,AQ$229),(INDEX($E161:$M161,0,AQ$231+1)-INDEX($E161:$M161,0,AQ$231))/(INDEX($E$160:$M$160,0,AQ$231+1)-INDEX($E$160:$M$160,0,AQ$231))+AO233)))</f>
        <v>122.95019442039766</v>
      </c>
      <c r="AQ233" s="3" cm="1">
        <f t="array" ref="AQ233">IF(AR$231=-1,AR233,IF(AR$231=99,AP233,IF(AR$231=0,INDEX($E161:$M161,0,AR$229),(INDEX($E161:$M161,0,AR$231+1)-INDEX($E161:$M161,0,AR$231))/(INDEX($E$160:$M$160,0,AR$231+1)-INDEX($E$160:$M$160,0,AR$231))+AP233)))</f>
        <v>126.8941204161457</v>
      </c>
      <c r="AR233" s="3" cm="1">
        <f t="array" ref="AR233">IF(AS$231=-1,AS233,IF(AS$231=99,AQ233,IF(AS$231=0,INDEX($E161:$M161,0,AS$229),(INDEX($E161:$M161,0,AS$231+1)-INDEX($E161:$M161,0,AS$231))/(INDEX($E$160:$M$160,0,AS$231+1)-INDEX($E$160:$M$160,0,AS$231))+AQ233)))</f>
        <v>130.83804641189374</v>
      </c>
      <c r="AS233" s="3" cm="1">
        <f t="array" ref="AS233">IF(AT$231=-1,AT233,IF(AT$231=99,AR233,IF(AT$231=0,INDEX($E161:$M161,0,AT$229),(INDEX($E161:$M161,0,AT$231+1)-INDEX($E161:$M161,0,AT$231))/(INDEX($E$160:$M$160,0,AT$231+1)-INDEX($E$160:$M$160,0,AT$231))+AR233)))</f>
        <v>134.78197240764177</v>
      </c>
      <c r="AT233" s="3" cm="1">
        <f t="array" ref="AT233">IF(AU$231=-1,AU233,IF(AU$231=99,AS233,IF(AU$231=0,INDEX($E161:$M161,0,AU$229),(INDEX($E161:$M161,0,AU$231+1)-INDEX($E161:$M161,0,AU$231))/(INDEX($E$160:$M$160,0,AU$231+1)-INDEX($E$160:$M$160,0,AU$231))+AS233)))</f>
        <v>138.72589840338981</v>
      </c>
      <c r="AU233" s="3" cm="1">
        <f t="array" ref="AU233">IF(AV$231=-1,AV233,IF(AV$231=99,AT233,IF(AV$231=0,INDEX($E161:$M161,0,AV$229),(INDEX($E161:$M161,0,AV$231+1)-INDEX($E161:$M161,0,AV$231))/(INDEX($E$160:$M$160,0,AV$231+1)-INDEX($E$160:$M$160,0,AV$231))+AT233)))</f>
        <v>142.66982439913784</v>
      </c>
      <c r="AV233" s="3" cm="1">
        <f t="array" ref="AV233">IF(AW$231=-1,AW233,IF(AW$231=99,AU233,IF(AW$231=0,INDEX($E161:$M161,0,AW$229),(INDEX($E161:$M161,0,AW$231+1)-INDEX($E161:$M161,0,AW$231))/(INDEX($E$160:$M$160,0,AW$231+1)-INDEX($E$160:$M$160,0,AW$231))+AU233)))</f>
        <v>142.66982439913784</v>
      </c>
      <c r="AW233" s="3" cm="1">
        <f t="array" ref="AW233">IF(AX$231=-1,AX233,IF(AX$231=99,AV233,IF(AX$231=0,INDEX($E161:$M161,0,AX$229),(INDEX($E161:$M161,0,AX$231+1)-INDEX($E161:$M161,0,AX$231))/(INDEX($E$160:$M$160,0,AX$231+1)-INDEX($E$160:$M$160,0,AX$231))+AV233)))</f>
        <v>142.66982439913784</v>
      </c>
      <c r="AX233" s="3" cm="1">
        <f t="array" ref="AX233">IF(AY$231=-1,AZ233,IF(AY$231=99,AW233,IF(AY$231=0,INDEX($E161:$M161,0,AY$229),(INDEX($E161:$M161,0,AY$231+1)-INDEX($E161:$M161,0,AY$231))/(INDEX($E$160:$M$160,0,AY$231+1)-INDEX($E$160:$M$160,0,AY$231))+AW233)))</f>
        <v>142.66982439913784</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22.774579217948681</v>
      </c>
      <c r="AD234" s="3" cm="1">
        <f t="array" ref="AD234">IF(AE$231=-1,AE234,IF(AE$231=99,AC234,IF(AE$231=0,INDEX($E162:$M162,0,AE$229),(INDEX($E162:$M162,0,AE$231+1)-INDEX($E162:$M162,0,AE$231))/(INDEX($E$160:$M$160,0,AE$231+1)-INDEX($E$160:$M$160,0,AE$231))+AC234)))</f>
        <v>22.2950623125802</v>
      </c>
      <c r="AE234" s="3" cm="1">
        <f t="array" ref="AE234">IF(AF$231=-1,AF234,IF(AF$231=99,AD234,IF(AF$231=0,INDEX($E162:$M162,0,AF$229),(INDEX($E162:$M162,0,AF$231+1)-INDEX($E162:$M162,0,AF$231))/(INDEX($E$160:$M$160,0,AF$231+1)-INDEX($E$160:$M$160,0,AF$231))+AD234)))</f>
        <v>21.815545407211719</v>
      </c>
      <c r="AF234" s="3" cm="1">
        <f t="array" ref="AF234">IF(AG$231=-1,AG234,IF(AG$231=99,AE234,IF(AG$231=0,INDEX($E162:$M162,0,AG$229),(INDEX($E162:$M162,0,AG$231+1)-INDEX($E162:$M162,0,AG$231))/(INDEX($E$160:$M$160,0,AG$231+1)-INDEX($E$160:$M$160,0,AG$231))+AE234)))</f>
        <v>21.336028501843238</v>
      </c>
      <c r="AG234" s="3" cm="1">
        <f t="array" ref="AG234">IF(AH$231=-1,AH234,IF(AH$231=99,AF234,IF(AH$231=0,INDEX($E162:$M162,0,AH$229),(INDEX($E162:$M162,0,AH$231+1)-INDEX($E162:$M162,0,AH$231))/(INDEX($E$160:$M$160,0,AH$231+1)-INDEX($E$160:$M$160,0,AH$231))+AF234)))</f>
        <v>20.856511596474757</v>
      </c>
      <c r="AH234" s="3" cm="1">
        <f t="array" ref="AH234">IF(AI$231=-1,AI234,IF(AI$231=99,AG234,IF(AI$231=0,INDEX($E162:$M162,0,AI$229),(INDEX($E162:$M162,0,AI$231+1)-INDEX($E162:$M162,0,AI$231))/(INDEX($E$160:$M$160,0,AI$231+1)-INDEX($E$160:$M$160,0,AI$231))+AG234)))</f>
        <v>20.376994691106276</v>
      </c>
      <c r="AI234" s="3" cm="1">
        <f t="array" ref="AI234">IF(AJ$231=-1,AJ234,IF(AJ$231=99,AH234,IF(AJ$231=0,INDEX($E162:$M162,0,AJ$229),(INDEX($E162:$M162,0,AJ$231+1)-INDEX($E162:$M162,0,AJ$231))/(INDEX($E$160:$M$160,0,AJ$231+1)-INDEX($E$160:$M$160,0,AJ$231))+AH234)))</f>
        <v>19.897477785737795</v>
      </c>
      <c r="AJ234" s="3" cm="1">
        <f t="array" ref="AJ234">IF(AK$231=-1,AK234,IF(AK$231=99,AI234,IF(AK$231=0,INDEX($E162:$M162,0,AK$229),(INDEX($E162:$M162,0,AK$231+1)-INDEX($E162:$M162,0,AK$231))/(INDEX($E$160:$M$160,0,AK$231+1)-INDEX($E$160:$M$160,0,AK$231))+AI234)))</f>
        <v>19.417960880369314</v>
      </c>
      <c r="AK234" s="3" cm="1">
        <f t="array" ref="AK234">IF(AL$231=-1,AL234,IF(AL$231=99,AJ234,IF(AL$231=0,INDEX($E162:$M162,0,AL$229),(INDEX($E162:$M162,0,AL$231+1)-INDEX($E162:$M162,0,AL$231))/(INDEX($E$160:$M$160,0,AL$231+1)-INDEX($E$160:$M$160,0,AL$231))+AJ234)))</f>
        <v>18.938443975000833</v>
      </c>
      <c r="AL234" s="3" cm="1">
        <f t="array" ref="AL234">IF(AM$231=-1,AM234,IF(AM$231=99,AK234,IF(AM$231=0,INDEX($E162:$M162,0,AM$229),(INDEX($E162:$M162,0,AM$231+1)-INDEX($E162:$M162,0,AM$231))/(INDEX($E$160:$M$160,0,AM$231+1)-INDEX($E$160:$M$160,0,AM$231))+AK234)))</f>
        <v>22.774579217948681</v>
      </c>
      <c r="AM234" s="3" cm="1">
        <f t="array" ref="AM234">IF(AN$231=-1,AN234,IF(AN$231=99,AL234,IF(AN$231=0,INDEX($E162:$M162,0,AN$229),(INDEX($E162:$M162,0,AN$231+1)-INDEX($E162:$M162,0,AN$231))/(INDEX($E$160:$M$160,0,AN$231+1)-INDEX($E$160:$M$160,0,AN$231))+AL234)))</f>
        <v>23.612663492045137</v>
      </c>
      <c r="AN234" s="3" cm="1">
        <f t="array" ref="AN234">IF(AO$231=-1,AO234,IF(AO$231=99,AM234,IF(AO$231=0,INDEX($E162:$M162,0,AO$229),(INDEX($E162:$M162,0,AO$231+1)-INDEX($E162:$M162,0,AO$231))/(INDEX($E$160:$M$160,0,AO$231+1)-INDEX($E$160:$M$160,0,AO$231))+AM234)))</f>
        <v>24.450747766141593</v>
      </c>
      <c r="AO234" s="3" cm="1">
        <f t="array" ref="AO234">IF(AP$231=-1,AP234,IF(AP$231=99,AN234,IF(AP$231=0,INDEX($E162:$M162,0,AP$229),(INDEX($E162:$M162,0,AP$231+1)-INDEX($E162:$M162,0,AP$231))/(INDEX($E$160:$M$160,0,AP$231+1)-INDEX($E$160:$M$160,0,AP$231))+AN234)))</f>
        <v>25.288832040238049</v>
      </c>
      <c r="AP234" s="3" cm="1">
        <f t="array" ref="AP234">IF(AQ$231=-1,AQ234,IF(AQ$231=99,AO234,IF(AQ$231=0,INDEX($E162:$M162,0,AQ$229),(INDEX($E162:$M162,0,AQ$231+1)-INDEX($E162:$M162,0,AQ$231))/(INDEX($E$160:$M$160,0,AQ$231+1)-INDEX($E$160:$M$160,0,AQ$231))+AO234)))</f>
        <v>26.126916314334505</v>
      </c>
      <c r="AQ234" s="3" cm="1">
        <f t="array" ref="AQ234">IF(AR$231=-1,AR234,IF(AR$231=99,AP234,IF(AR$231=0,INDEX($E162:$M162,0,AR$229),(INDEX($E162:$M162,0,AR$231+1)-INDEX($E162:$M162,0,AR$231))/(INDEX($E$160:$M$160,0,AR$231+1)-INDEX($E$160:$M$160,0,AR$231))+AP234)))</f>
        <v>26.965000588430961</v>
      </c>
      <c r="AR234" s="3" cm="1">
        <f t="array" ref="AR234">IF(AS$231=-1,AS234,IF(AS$231=99,AQ234,IF(AS$231=0,INDEX($E162:$M162,0,AS$229),(INDEX($E162:$M162,0,AS$231+1)-INDEX($E162:$M162,0,AS$231))/(INDEX($E$160:$M$160,0,AS$231+1)-INDEX($E$160:$M$160,0,AS$231))+AQ234)))</f>
        <v>27.803084862527417</v>
      </c>
      <c r="AS234" s="3" cm="1">
        <f t="array" ref="AS234">IF(AT$231=-1,AT234,IF(AT$231=99,AR234,IF(AT$231=0,INDEX($E162:$M162,0,AT$229),(INDEX($E162:$M162,0,AT$231+1)-INDEX($E162:$M162,0,AT$231))/(INDEX($E$160:$M$160,0,AT$231+1)-INDEX($E$160:$M$160,0,AT$231))+AR234)))</f>
        <v>28.641169136623873</v>
      </c>
      <c r="AT234" s="3" cm="1">
        <f t="array" ref="AT234">IF(AU$231=-1,AU234,IF(AU$231=99,AS234,IF(AU$231=0,INDEX($E162:$M162,0,AU$229),(INDEX($E162:$M162,0,AU$231+1)-INDEX($E162:$M162,0,AU$231))/(INDEX($E$160:$M$160,0,AU$231+1)-INDEX($E$160:$M$160,0,AU$231))+AS234)))</f>
        <v>29.479253410720329</v>
      </c>
      <c r="AU234" s="3" cm="1">
        <f t="array" ref="AU234">IF(AV$231=-1,AV234,IF(AV$231=99,AT234,IF(AV$231=0,INDEX($E162:$M162,0,AV$229),(INDEX($E162:$M162,0,AV$231+1)-INDEX($E162:$M162,0,AV$231))/(INDEX($E$160:$M$160,0,AV$231+1)-INDEX($E$160:$M$160,0,AV$231))+AT234)))</f>
        <v>30.317337684816785</v>
      </c>
      <c r="AV234" s="3" cm="1">
        <f t="array" ref="AV234">IF(AW$231=-1,AW234,IF(AW$231=99,AU234,IF(AW$231=0,INDEX($E162:$M162,0,AW$229),(INDEX($E162:$M162,0,AW$231+1)-INDEX($E162:$M162,0,AW$231))/(INDEX($E$160:$M$160,0,AW$231+1)-INDEX($E$160:$M$160,0,AW$231))+AU234)))</f>
        <v>30.317337684816799</v>
      </c>
      <c r="AW234" s="3" cm="1">
        <f t="array" ref="AW234">IF(AX$231=-1,AX234,IF(AX$231=99,AV234,IF(AX$231=0,INDEX($E162:$M162,0,AX$229),(INDEX($E162:$M162,0,AX$231+1)-INDEX($E162:$M162,0,AX$231))/(INDEX($E$160:$M$160,0,AX$231+1)-INDEX($E$160:$M$160,0,AX$231))+AV234)))</f>
        <v>30.317337684816799</v>
      </c>
      <c r="AX234" s="3" cm="1">
        <f t="array" ref="AX234">IF(AY$231=-1,AZ234,IF(AY$231=99,AW234,IF(AY$231=0,INDEX($E162:$M162,0,AY$229),(INDEX($E162:$M162,0,AY$231+1)-INDEX($E162:$M162,0,AY$231))/(INDEX($E$160:$M$160,0,AY$231+1)-INDEX($E$160:$M$160,0,AY$231))+AW234)))</f>
        <v>30.317337684816799</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4.0190433914027084</v>
      </c>
      <c r="AD235" s="3" cm="1">
        <f t="array" ref="AD235">IF(AE$231=-1,AE235,IF(AE$231=99,AC235,IF(AE$231=0,INDEX($E163:$M163,0,AE$229),(INDEX($E163:$M163,0,AE$231+1)-INDEX($E163:$M163,0,AE$231))/(INDEX($E$160:$M$160,0,AE$231+1)-INDEX($E$160:$M$160,0,AE$231))+AC235)))</f>
        <v>3.9344227610435656</v>
      </c>
      <c r="AE235" s="3" cm="1">
        <f t="array" ref="AE235">IF(AF$231=-1,AF235,IF(AF$231=99,AD235,IF(AF$231=0,INDEX($E163:$M163,0,AF$229),(INDEX($E163:$M163,0,AF$231+1)-INDEX($E163:$M163,0,AF$231))/(INDEX($E$160:$M$160,0,AF$231+1)-INDEX($E$160:$M$160,0,AF$231))+AD235)))</f>
        <v>3.8498021306844228</v>
      </c>
      <c r="AF235" s="3" cm="1">
        <f t="array" ref="AF235">IF(AG$231=-1,AG235,IF(AG$231=99,AE235,IF(AG$231=0,INDEX($E163:$M163,0,AG$229),(INDEX($E163:$M163,0,AG$231+1)-INDEX($E163:$M163,0,AG$231))/(INDEX($E$160:$M$160,0,AG$231+1)-INDEX($E$160:$M$160,0,AG$231))+AE235)))</f>
        <v>3.76518150032528</v>
      </c>
      <c r="AG235" s="3" cm="1">
        <f t="array" ref="AG235">IF(AH$231=-1,AH235,IF(AH$231=99,AF235,IF(AH$231=0,INDEX($E163:$M163,0,AH$229),(INDEX($E163:$M163,0,AH$231+1)-INDEX($E163:$M163,0,AH$231))/(INDEX($E$160:$M$160,0,AH$231+1)-INDEX($E$160:$M$160,0,AH$231))+AF235)))</f>
        <v>3.6805608699661372</v>
      </c>
      <c r="AH235" s="3" cm="1">
        <f t="array" ref="AH235">IF(AI$231=-1,AI235,IF(AI$231=99,AG235,IF(AI$231=0,INDEX($E163:$M163,0,AI$229),(INDEX($E163:$M163,0,AI$231+1)-INDEX($E163:$M163,0,AI$231))/(INDEX($E$160:$M$160,0,AI$231+1)-INDEX($E$160:$M$160,0,AI$231))+AG235)))</f>
        <v>3.5959402396069944</v>
      </c>
      <c r="AI235" s="3" cm="1">
        <f t="array" ref="AI235">IF(AJ$231=-1,AJ235,IF(AJ$231=99,AH235,IF(AJ$231=0,INDEX($E163:$M163,0,AJ$229),(INDEX($E163:$M163,0,AJ$231+1)-INDEX($E163:$M163,0,AJ$231))/(INDEX($E$160:$M$160,0,AJ$231+1)-INDEX($E$160:$M$160,0,AJ$231))+AH235)))</f>
        <v>3.5113196092478516</v>
      </c>
      <c r="AJ235" s="3" cm="1">
        <f t="array" ref="AJ235">IF(AK$231=-1,AK235,IF(AK$231=99,AI235,IF(AK$231=0,INDEX($E163:$M163,0,AK$229),(INDEX($E163:$M163,0,AK$231+1)-INDEX($E163:$M163,0,AK$231))/(INDEX($E$160:$M$160,0,AK$231+1)-INDEX($E$160:$M$160,0,AK$231))+AI235)))</f>
        <v>3.4266989788887088</v>
      </c>
      <c r="AK235" s="3" cm="1">
        <f t="array" ref="AK235">IF(AL$231=-1,AL235,IF(AL$231=99,AJ235,IF(AL$231=0,INDEX($E163:$M163,0,AL$229),(INDEX($E163:$M163,0,AL$231+1)-INDEX($E163:$M163,0,AL$231))/(INDEX($E$160:$M$160,0,AL$231+1)-INDEX($E$160:$M$160,0,AL$231))+AJ235)))</f>
        <v>3.342078348529566</v>
      </c>
      <c r="AL235" s="3" cm="1">
        <f t="array" ref="AL235">IF(AM$231=-1,AM235,IF(AM$231=99,AK235,IF(AM$231=0,INDEX($E163:$M163,0,AM$229),(INDEX($E163:$M163,0,AM$231+1)-INDEX($E163:$M163,0,AM$231))/(INDEX($E$160:$M$160,0,AM$231+1)-INDEX($E$160:$M$160,0,AM$231))+AK235)))</f>
        <v>4.0190433914027084</v>
      </c>
      <c r="AM235" s="3" cm="1">
        <f t="array" ref="AM235">IF(AN$231=-1,AN235,IF(AN$231=99,AL235,IF(AN$231=0,INDEX($E163:$M163,0,AN$229),(INDEX($E163:$M163,0,AN$231+1)-INDEX($E163:$M163,0,AN$231))/(INDEX($E$160:$M$160,0,AN$231+1)-INDEX($E$160:$M$160,0,AN$231))+AL235)))</f>
        <v>4.1669406162432594</v>
      </c>
      <c r="AN235" s="3" cm="1">
        <f t="array" ref="AN235">IF(AO$231=-1,AO235,IF(AO$231=99,AM235,IF(AO$231=0,INDEX($E163:$M163,0,AO$229),(INDEX($E163:$M163,0,AO$231+1)-INDEX($E163:$M163,0,AO$231))/(INDEX($E$160:$M$160,0,AO$231+1)-INDEX($E$160:$M$160,0,AO$231))+AM235)))</f>
        <v>4.3148378410838104</v>
      </c>
      <c r="AO235" s="3" cm="1">
        <f t="array" ref="AO235">IF(AP$231=-1,AP235,IF(AP$231=99,AN235,IF(AP$231=0,INDEX($E163:$M163,0,AP$229),(INDEX($E163:$M163,0,AP$231+1)-INDEX($E163:$M163,0,AP$231))/(INDEX($E$160:$M$160,0,AP$231+1)-INDEX($E$160:$M$160,0,AP$231))+AN235)))</f>
        <v>4.4627350659243614</v>
      </c>
      <c r="AP235" s="3" cm="1">
        <f t="array" ref="AP235">IF(AQ$231=-1,AQ235,IF(AQ$231=99,AO235,IF(AQ$231=0,INDEX($E163:$M163,0,AQ$229),(INDEX($E163:$M163,0,AQ$231+1)-INDEX($E163:$M163,0,AQ$231))/(INDEX($E$160:$M$160,0,AQ$231+1)-INDEX($E$160:$M$160,0,AQ$231))+AO235)))</f>
        <v>4.6106322907649124</v>
      </c>
      <c r="AQ235" s="3" cm="1">
        <f t="array" ref="AQ235">IF(AR$231=-1,AR235,IF(AR$231=99,AP235,IF(AR$231=0,INDEX($E163:$M163,0,AR$229),(INDEX($E163:$M163,0,AR$231+1)-INDEX($E163:$M163,0,AR$231))/(INDEX($E$160:$M$160,0,AR$231+1)-INDEX($E$160:$M$160,0,AR$231))+AP235)))</f>
        <v>4.7585295156054634</v>
      </c>
      <c r="AR235" s="3" cm="1">
        <f t="array" ref="AR235">IF(AS$231=-1,AS235,IF(AS$231=99,AQ235,IF(AS$231=0,INDEX($E163:$M163,0,AS$229),(INDEX($E163:$M163,0,AS$231+1)-INDEX($E163:$M163,0,AS$231))/(INDEX($E$160:$M$160,0,AS$231+1)-INDEX($E$160:$M$160,0,AS$231))+AQ235)))</f>
        <v>4.9064267404460145</v>
      </c>
      <c r="AS235" s="3" cm="1">
        <f t="array" ref="AS235">IF(AT$231=-1,AT235,IF(AT$231=99,AR235,IF(AT$231=0,INDEX($E163:$M163,0,AT$229),(INDEX($E163:$M163,0,AT$231+1)-INDEX($E163:$M163,0,AT$231))/(INDEX($E$160:$M$160,0,AT$231+1)-INDEX($E$160:$M$160,0,AT$231))+AR235)))</f>
        <v>5.0543239652865655</v>
      </c>
      <c r="AT235" s="3" cm="1">
        <f t="array" ref="AT235">IF(AU$231=-1,AU235,IF(AU$231=99,AS235,IF(AU$231=0,INDEX($E163:$M163,0,AU$229),(INDEX($E163:$M163,0,AU$231+1)-INDEX($E163:$M163,0,AU$231))/(INDEX($E$160:$M$160,0,AU$231+1)-INDEX($E$160:$M$160,0,AU$231))+AS235)))</f>
        <v>5.2022211901271165</v>
      </c>
      <c r="AU235" s="3" cm="1">
        <f t="array" ref="AU235">IF(AV$231=-1,AV235,IF(AV$231=99,AT235,IF(AV$231=0,INDEX($E163:$M163,0,AV$229),(INDEX($E163:$M163,0,AV$231+1)-INDEX($E163:$M163,0,AV$231))/(INDEX($E$160:$M$160,0,AV$231+1)-INDEX($E$160:$M$160,0,AV$231))+AT235)))</f>
        <v>5.3501184149676675</v>
      </c>
      <c r="AV235" s="3" cm="1">
        <f t="array" ref="AV235">IF(AW$231=-1,AW235,IF(AW$231=99,AU235,IF(AW$231=0,INDEX($E163:$M163,0,AW$229),(INDEX($E163:$M163,0,AW$231+1)-INDEX($E163:$M163,0,AW$231))/(INDEX($E$160:$M$160,0,AW$231+1)-INDEX($E$160:$M$160,0,AW$231))+AU235)))</f>
        <v>5.3501184149676693</v>
      </c>
      <c r="AW235" s="3" cm="1">
        <f t="array" ref="AW235">IF(AX$231=-1,AX235,IF(AX$231=99,AV235,IF(AX$231=0,INDEX($E163:$M163,0,AX$229),(INDEX($E163:$M163,0,AX$231+1)-INDEX($E163:$M163,0,AX$231))/(INDEX($E$160:$M$160,0,AX$231+1)-INDEX($E$160:$M$160,0,AX$231))+AV235)))</f>
        <v>5.3501184149676693</v>
      </c>
      <c r="AX235" s="3" cm="1">
        <f t="array" ref="AX235">IF(AY$231=-1,AZ235,IF(AY$231=99,AW235,IF(AY$231=0,INDEX($E163:$M163,0,AY$229),(INDEX($E163:$M163,0,AY$231+1)-INDEX($E163:$M163,0,AY$231))/(INDEX($E$160:$M$160,0,AY$231+1)-INDEX($E$160:$M$160,0,AY$231))+AW235)))</f>
        <v>5.3501184149676693</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19.684217481266511</v>
      </c>
      <c r="AD236" s="3" cm="1">
        <f t="array" ref="AD236">IF(AE$231=-1,AE236,IF(AE$231=99,AC236,IF(AE$231=0,INDEX($E164:$M164,0,AE$229),(INDEX($E164:$M164,0,AE$231+1)-INDEX($E164:$M164,0,AE$231))/(INDEX($E$160:$M$160,0,AE$231+1)-INDEX($E$160:$M$160,0,AE$231))+AC236)))</f>
        <v>20.138298669974034</v>
      </c>
      <c r="AE236" s="3" cm="1">
        <f t="array" ref="AE236">IF(AF$231=-1,AF236,IF(AF$231=99,AD236,IF(AF$231=0,INDEX($E164:$M164,0,AF$229),(INDEX($E164:$M164,0,AF$231+1)-INDEX($E164:$M164,0,AF$231))/(INDEX($E$160:$M$160,0,AF$231+1)-INDEX($E$160:$M$160,0,AF$231))+AD236)))</f>
        <v>20.592379858681557</v>
      </c>
      <c r="AF236" s="3" cm="1">
        <f t="array" ref="AF236">IF(AG$231=-1,AG236,IF(AG$231=99,AE236,IF(AG$231=0,INDEX($E164:$M164,0,AG$229),(INDEX($E164:$M164,0,AG$231+1)-INDEX($E164:$M164,0,AG$231))/(INDEX($E$160:$M$160,0,AG$231+1)-INDEX($E$160:$M$160,0,AG$231))+AE236)))</f>
        <v>21.04646104738908</v>
      </c>
      <c r="AG236" s="3" cm="1">
        <f t="array" ref="AG236">IF(AH$231=-1,AH236,IF(AH$231=99,AF236,IF(AH$231=0,INDEX($E164:$M164,0,AH$229),(INDEX($E164:$M164,0,AH$231+1)-INDEX($E164:$M164,0,AH$231))/(INDEX($E$160:$M$160,0,AH$231+1)-INDEX($E$160:$M$160,0,AH$231))+AF236)))</f>
        <v>21.500542236096603</v>
      </c>
      <c r="AH236" s="3" cm="1">
        <f t="array" ref="AH236">IF(AI$231=-1,AI236,IF(AI$231=99,AG236,IF(AI$231=0,INDEX($E164:$M164,0,AI$229),(INDEX($E164:$M164,0,AI$231+1)-INDEX($E164:$M164,0,AI$231))/(INDEX($E$160:$M$160,0,AI$231+1)-INDEX($E$160:$M$160,0,AI$231))+AG236)))</f>
        <v>21.954623424804126</v>
      </c>
      <c r="AI236" s="3" cm="1">
        <f t="array" ref="AI236">IF(AJ$231=-1,AJ236,IF(AJ$231=99,AH236,IF(AJ$231=0,INDEX($E164:$M164,0,AJ$229),(INDEX($E164:$M164,0,AJ$231+1)-INDEX($E164:$M164,0,AJ$231))/(INDEX($E$160:$M$160,0,AJ$231+1)-INDEX($E$160:$M$160,0,AJ$231))+AH236)))</f>
        <v>22.408704613511649</v>
      </c>
      <c r="AJ236" s="3" cm="1">
        <f t="array" ref="AJ236">IF(AK$231=-1,AK236,IF(AK$231=99,AI236,IF(AK$231=0,INDEX($E164:$M164,0,AK$229),(INDEX($E164:$M164,0,AK$231+1)-INDEX($E164:$M164,0,AK$231))/(INDEX($E$160:$M$160,0,AK$231+1)-INDEX($E$160:$M$160,0,AK$231))+AI236)))</f>
        <v>22.862785802219172</v>
      </c>
      <c r="AK236" s="3" cm="1">
        <f t="array" ref="AK236">IF(AL$231=-1,AL236,IF(AL$231=99,AJ236,IF(AL$231=0,INDEX($E164:$M164,0,AL$229),(INDEX($E164:$M164,0,AL$231+1)-INDEX($E164:$M164,0,AL$231))/(INDEX($E$160:$M$160,0,AL$231+1)-INDEX($E$160:$M$160,0,AL$231))+AJ236)))</f>
        <v>23.316866990926695</v>
      </c>
      <c r="AL236" s="3" cm="1">
        <f t="array" ref="AL236">IF(AM$231=-1,AM236,IF(AM$231=99,AK236,IF(AM$231=0,INDEX($E164:$M164,0,AM$229),(INDEX($E164:$M164,0,AM$231+1)-INDEX($E164:$M164,0,AM$231))/(INDEX($E$160:$M$160,0,AM$231+1)-INDEX($E$160:$M$160,0,AM$231))+AK236)))</f>
        <v>19.684217481266511</v>
      </c>
      <c r="AM236" s="3" cm="1">
        <f t="array" ref="AM236">IF(AN$231=-1,AN236,IF(AN$231=99,AL236,IF(AN$231=0,INDEX($E164:$M164,0,AN$229),(INDEX($E164:$M164,0,AN$231+1)-INDEX($E164:$M164,0,AN$231))/(INDEX($E$160:$M$160,0,AN$231+1)-INDEX($E$160:$M$160,0,AN$231))+AL236)))</f>
        <v>19.712648665983703</v>
      </c>
      <c r="AN236" s="3" cm="1">
        <f t="array" ref="AN236">IF(AO$231=-1,AO236,IF(AO$231=99,AM236,IF(AO$231=0,INDEX($E164:$M164,0,AO$229),(INDEX($E164:$M164,0,AO$231+1)-INDEX($E164:$M164,0,AO$231))/(INDEX($E$160:$M$160,0,AO$231+1)-INDEX($E$160:$M$160,0,AO$231))+AM236)))</f>
        <v>19.741079850700896</v>
      </c>
      <c r="AO236" s="3" cm="1">
        <f t="array" ref="AO236">IF(AP$231=-1,AP236,IF(AP$231=99,AN236,IF(AP$231=0,INDEX($E164:$M164,0,AP$229),(INDEX($E164:$M164,0,AP$231+1)-INDEX($E164:$M164,0,AP$231))/(INDEX($E$160:$M$160,0,AP$231+1)-INDEX($E$160:$M$160,0,AP$231))+AN236)))</f>
        <v>19.769511035418088</v>
      </c>
      <c r="AP236" s="3" cm="1">
        <f t="array" ref="AP236">IF(AQ$231=-1,AQ236,IF(AQ$231=99,AO236,IF(AQ$231=0,INDEX($E164:$M164,0,AQ$229),(INDEX($E164:$M164,0,AQ$231+1)-INDEX($E164:$M164,0,AQ$231))/(INDEX($E$160:$M$160,0,AQ$231+1)-INDEX($E$160:$M$160,0,AQ$231))+AO236)))</f>
        <v>19.79794222013528</v>
      </c>
      <c r="AQ236" s="3" cm="1">
        <f t="array" ref="AQ236">IF(AR$231=-1,AR236,IF(AR$231=99,AP236,IF(AR$231=0,INDEX($E164:$M164,0,AR$229),(INDEX($E164:$M164,0,AR$231+1)-INDEX($E164:$M164,0,AR$231))/(INDEX($E$160:$M$160,0,AR$231+1)-INDEX($E$160:$M$160,0,AR$231))+AP236)))</f>
        <v>19.826373404852472</v>
      </c>
      <c r="AR236" s="3" cm="1">
        <f t="array" ref="AR236">IF(AS$231=-1,AS236,IF(AS$231=99,AQ236,IF(AS$231=0,INDEX($E164:$M164,0,AS$229),(INDEX($E164:$M164,0,AS$231+1)-INDEX($E164:$M164,0,AS$231))/(INDEX($E$160:$M$160,0,AS$231+1)-INDEX($E$160:$M$160,0,AS$231))+AQ236)))</f>
        <v>19.854804589569664</v>
      </c>
      <c r="AS236" s="3" cm="1">
        <f t="array" ref="AS236">IF(AT$231=-1,AT236,IF(AT$231=99,AR236,IF(AT$231=0,INDEX($E164:$M164,0,AT$229),(INDEX($E164:$M164,0,AT$231+1)-INDEX($E164:$M164,0,AT$231))/(INDEX($E$160:$M$160,0,AT$231+1)-INDEX($E$160:$M$160,0,AT$231))+AR236)))</f>
        <v>19.883235774286856</v>
      </c>
      <c r="AT236" s="3" cm="1">
        <f t="array" ref="AT236">IF(AU$231=-1,AU236,IF(AU$231=99,AS236,IF(AU$231=0,INDEX($E164:$M164,0,AU$229),(INDEX($E164:$M164,0,AU$231+1)-INDEX($E164:$M164,0,AU$231))/(INDEX($E$160:$M$160,0,AU$231+1)-INDEX($E$160:$M$160,0,AU$231))+AS236)))</f>
        <v>19.911666959004048</v>
      </c>
      <c r="AU236" s="3" cm="1">
        <f t="array" ref="AU236">IF(AV$231=-1,AV236,IF(AV$231=99,AT236,IF(AV$231=0,INDEX($E164:$M164,0,AV$229),(INDEX($E164:$M164,0,AV$231+1)-INDEX($E164:$M164,0,AV$231))/(INDEX($E$160:$M$160,0,AV$231+1)-INDEX($E$160:$M$160,0,AV$231))+AT236)))</f>
        <v>19.94009814372124</v>
      </c>
      <c r="AV236" s="3" cm="1">
        <f t="array" ref="AV236">IF(AW$231=-1,AW236,IF(AW$231=99,AU236,IF(AW$231=0,INDEX($E164:$M164,0,AW$229),(INDEX($E164:$M164,0,AW$231+1)-INDEX($E164:$M164,0,AW$231))/(INDEX($E$160:$M$160,0,AW$231+1)-INDEX($E$160:$M$160,0,AW$231))+AU236)))</f>
        <v>19.940098143721251</v>
      </c>
      <c r="AW236" s="3" cm="1">
        <f t="array" ref="AW236">IF(AX$231=-1,AX236,IF(AX$231=99,AV236,IF(AX$231=0,INDEX($E164:$M164,0,AX$229),(INDEX($E164:$M164,0,AX$231+1)-INDEX($E164:$M164,0,AX$231))/(INDEX($E$160:$M$160,0,AX$231+1)-INDEX($E$160:$M$160,0,AX$231))+AV236)))</f>
        <v>19.940098143721251</v>
      </c>
      <c r="AX236" s="3" cm="1">
        <f t="array" ref="AX236">IF(AY$231=-1,AZ236,IF(AY$231=99,AW236,IF(AY$231=0,INDEX($E164:$M164,0,AY$229),(INDEX($E164:$M164,0,AY$231+1)-INDEX($E164:$M164,0,AY$231))/(INDEX($E$160:$M$160,0,AY$231+1)-INDEX($E$160:$M$160,0,AY$231))+AW236)))</f>
        <v>19.940098143721251</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104.14015059345729</v>
      </c>
      <c r="AD237" s="3" cm="1">
        <f t="array" ref="AD237">IF(AE$231=-1,AE237,IF(AE$231=99,AC237,IF(AE$231=0,INDEX($E165:$M165,0,AE$229),(INDEX($E165:$M165,0,AE$231+1)-INDEX($E165:$M165,0,AE$231))/(INDEX($E$160:$M$160,0,AE$231+1)-INDEX($E$160:$M$160,0,AE$231))+AC237)))</f>
        <v>106.54248553101128</v>
      </c>
      <c r="AE237" s="3" cm="1">
        <f t="array" ref="AE237">IF(AF$231=-1,AF237,IF(AF$231=99,AD237,IF(AF$231=0,INDEX($E165:$M165,0,AF$229),(INDEX($E165:$M165,0,AF$231+1)-INDEX($E165:$M165,0,AF$231))/(INDEX($E$160:$M$160,0,AF$231+1)-INDEX($E$160:$M$160,0,AF$231))+AD237)))</f>
        <v>108.94482046856527</v>
      </c>
      <c r="AF237" s="3" cm="1">
        <f t="array" ref="AF237">IF(AG$231=-1,AG237,IF(AG$231=99,AE237,IF(AG$231=0,INDEX($E165:$M165,0,AG$229),(INDEX($E165:$M165,0,AG$231+1)-INDEX($E165:$M165,0,AG$231))/(INDEX($E$160:$M$160,0,AG$231+1)-INDEX($E$160:$M$160,0,AG$231))+AE237)))</f>
        <v>111.34715540611926</v>
      </c>
      <c r="AG237" s="3" cm="1">
        <f t="array" ref="AG237">IF(AH$231=-1,AH237,IF(AH$231=99,AF237,IF(AH$231=0,INDEX($E165:$M165,0,AH$229),(INDEX($E165:$M165,0,AH$231+1)-INDEX($E165:$M165,0,AH$231))/(INDEX($E$160:$M$160,0,AH$231+1)-INDEX($E$160:$M$160,0,AH$231))+AF237)))</f>
        <v>113.74949034367324</v>
      </c>
      <c r="AH237" s="3" cm="1">
        <f t="array" ref="AH237">IF(AI$231=-1,AI237,IF(AI$231=99,AG237,IF(AI$231=0,INDEX($E165:$M165,0,AI$229),(INDEX($E165:$M165,0,AI$231+1)-INDEX($E165:$M165,0,AI$231))/(INDEX($E$160:$M$160,0,AI$231+1)-INDEX($E$160:$M$160,0,AI$231))+AG237)))</f>
        <v>116.15182528122723</v>
      </c>
      <c r="AI237" s="3" cm="1">
        <f t="array" ref="AI237">IF(AJ$231=-1,AJ237,IF(AJ$231=99,AH237,IF(AJ$231=0,INDEX($E165:$M165,0,AJ$229),(INDEX($E165:$M165,0,AJ$231+1)-INDEX($E165:$M165,0,AJ$231))/(INDEX($E$160:$M$160,0,AJ$231+1)-INDEX($E$160:$M$160,0,AJ$231))+AH237)))</f>
        <v>118.55416021878122</v>
      </c>
      <c r="AJ237" s="3" cm="1">
        <f t="array" ref="AJ237">IF(AK$231=-1,AK237,IF(AK$231=99,AI237,IF(AK$231=0,INDEX($E165:$M165,0,AK$229),(INDEX($E165:$M165,0,AK$231+1)-INDEX($E165:$M165,0,AK$231))/(INDEX($E$160:$M$160,0,AK$231+1)-INDEX($E$160:$M$160,0,AK$231))+AI237)))</f>
        <v>120.95649515633521</v>
      </c>
      <c r="AK237" s="3" cm="1">
        <f t="array" ref="AK237">IF(AL$231=-1,AL237,IF(AL$231=99,AJ237,IF(AL$231=0,INDEX($E165:$M165,0,AL$229),(INDEX($E165:$M165,0,AL$231+1)-INDEX($E165:$M165,0,AL$231))/(INDEX($E$160:$M$160,0,AL$231+1)-INDEX($E$160:$M$160,0,AL$231))+AJ237)))</f>
        <v>123.3588300938892</v>
      </c>
      <c r="AL237" s="3" cm="1">
        <f t="array" ref="AL237">IF(AM$231=-1,AM237,IF(AM$231=99,AK237,IF(AM$231=0,INDEX($E165:$M165,0,AM$229),(INDEX($E165:$M165,0,AM$231+1)-INDEX($E165:$M165,0,AM$231))/(INDEX($E$160:$M$160,0,AM$231+1)-INDEX($E$160:$M$160,0,AM$231))+AK237)))</f>
        <v>104.14015059345729</v>
      </c>
      <c r="AM237" s="3" cm="1">
        <f t="array" ref="AM237">IF(AN$231=-1,AN237,IF(AN$231=99,AL237,IF(AN$231=0,INDEX($E165:$M165,0,AN$229),(INDEX($E165:$M165,0,AN$231+1)-INDEX($E165:$M165,0,AN$231))/(INDEX($E$160:$M$160,0,AN$231+1)-INDEX($E$160:$M$160,0,AN$231))+AL237)))</f>
        <v>104.2905669288192</v>
      </c>
      <c r="AN237" s="3" cm="1">
        <f t="array" ref="AN237">IF(AO$231=-1,AO237,IF(AO$231=99,AM237,IF(AO$231=0,INDEX($E165:$M165,0,AO$229),(INDEX($E165:$M165,0,AO$231+1)-INDEX($E165:$M165,0,AO$231))/(INDEX($E$160:$M$160,0,AO$231+1)-INDEX($E$160:$M$160,0,AO$231))+AM237)))</f>
        <v>104.44098326418111</v>
      </c>
      <c r="AO237" s="3" cm="1">
        <f t="array" ref="AO237">IF(AP$231=-1,AP237,IF(AP$231=99,AN237,IF(AP$231=0,INDEX($E165:$M165,0,AP$229),(INDEX($E165:$M165,0,AP$231+1)-INDEX($E165:$M165,0,AP$231))/(INDEX($E$160:$M$160,0,AP$231+1)-INDEX($E$160:$M$160,0,AP$231))+AN237)))</f>
        <v>104.59139959954302</v>
      </c>
      <c r="AP237" s="3" cm="1">
        <f t="array" ref="AP237">IF(AQ$231=-1,AQ237,IF(AQ$231=99,AO237,IF(AQ$231=0,INDEX($E165:$M165,0,AQ$229),(INDEX($E165:$M165,0,AQ$231+1)-INDEX($E165:$M165,0,AQ$231))/(INDEX($E$160:$M$160,0,AQ$231+1)-INDEX($E$160:$M$160,0,AQ$231))+AO237)))</f>
        <v>104.74181593490493</v>
      </c>
      <c r="AQ237" s="3" cm="1">
        <f t="array" ref="AQ237">IF(AR$231=-1,AR237,IF(AR$231=99,AP237,IF(AR$231=0,INDEX($E165:$M165,0,AR$229),(INDEX($E165:$M165,0,AR$231+1)-INDEX($E165:$M165,0,AR$231))/(INDEX($E$160:$M$160,0,AR$231+1)-INDEX($E$160:$M$160,0,AR$231))+AP237)))</f>
        <v>104.89223227026685</v>
      </c>
      <c r="AR237" s="3" cm="1">
        <f t="array" ref="AR237">IF(AS$231=-1,AS237,IF(AS$231=99,AQ237,IF(AS$231=0,INDEX($E165:$M165,0,AS$229),(INDEX($E165:$M165,0,AS$231+1)-INDEX($E165:$M165,0,AS$231))/(INDEX($E$160:$M$160,0,AS$231+1)-INDEX($E$160:$M$160,0,AS$231))+AQ237)))</f>
        <v>105.04264860562876</v>
      </c>
      <c r="AS237" s="3" cm="1">
        <f t="array" ref="AS237">IF(AT$231=-1,AT237,IF(AT$231=99,AR237,IF(AT$231=0,INDEX($E165:$M165,0,AT$229),(INDEX($E165:$M165,0,AT$231+1)-INDEX($E165:$M165,0,AT$231))/(INDEX($E$160:$M$160,0,AT$231+1)-INDEX($E$160:$M$160,0,AT$231))+AR237)))</f>
        <v>105.19306494099067</v>
      </c>
      <c r="AT237" s="3" cm="1">
        <f t="array" ref="AT237">IF(AU$231=-1,AU237,IF(AU$231=99,AS237,IF(AU$231=0,INDEX($E165:$M165,0,AU$229),(INDEX($E165:$M165,0,AU$231+1)-INDEX($E165:$M165,0,AU$231))/(INDEX($E$160:$M$160,0,AU$231+1)-INDEX($E$160:$M$160,0,AU$231))+AS237)))</f>
        <v>105.34348127635258</v>
      </c>
      <c r="AU237" s="3" cm="1">
        <f t="array" ref="AU237">IF(AV$231=-1,AV237,IF(AV$231=99,AT237,IF(AV$231=0,INDEX($E165:$M165,0,AV$229),(INDEX($E165:$M165,0,AV$231+1)-INDEX($E165:$M165,0,AV$231))/(INDEX($E$160:$M$160,0,AV$231+1)-INDEX($E$160:$M$160,0,AV$231))+AT237)))</f>
        <v>105.49389761171449</v>
      </c>
      <c r="AV237" s="3" cm="1">
        <f t="array" ref="AV237">IF(AW$231=-1,AW237,IF(AW$231=99,AU237,IF(AW$231=0,INDEX($E165:$M165,0,AW$229),(INDEX($E165:$M165,0,AW$231+1)-INDEX($E165:$M165,0,AW$231))/(INDEX($E$160:$M$160,0,AW$231+1)-INDEX($E$160:$M$160,0,AW$231))+AU237)))</f>
        <v>105.49389761171444</v>
      </c>
      <c r="AW237" s="3" cm="1">
        <f t="array" ref="AW237">IF(AX$231=-1,AX237,IF(AX$231=99,AV237,IF(AX$231=0,INDEX($E165:$M165,0,AX$229),(INDEX($E165:$M165,0,AX$231+1)-INDEX($E165:$M165,0,AX$231))/(INDEX($E$160:$M$160,0,AX$231+1)-INDEX($E$160:$M$160,0,AX$231))+AV237)))</f>
        <v>105.49389761171444</v>
      </c>
      <c r="AX237" s="3" cm="1">
        <f t="array" ref="AX237">IF(AY$231=-1,AZ237,IF(AY$231=99,AW237,IF(AY$231=0,INDEX($E165:$M165,0,AY$229),(INDEX($E165:$M165,0,AY$231+1)-INDEX($E165:$M165,0,AY$231))/(INDEX($E$160:$M$160,0,AY$231+1)-INDEX($E$160:$M$160,0,AY$231))+AW237)))</f>
        <v>105.49389761171444</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7.3750574688092279</v>
      </c>
      <c r="AD238" s="3" cm="1">
        <f t="array" ref="AD238">IF(AE$231=-1,AE238,IF(AE$231=99,AC238,IF(AE$231=0,INDEX($E166:$M166,0,AE$229),(INDEX($E166:$M166,0,AE$231+1)-INDEX($E166:$M166,0,AE$231))/(INDEX($E$160:$M$160,0,AE$231+1)-INDEX($E$160:$M$160,0,AE$231))+AC238)))</f>
        <v>12.195410728616928</v>
      </c>
      <c r="AE238" s="3" cm="1">
        <f t="array" ref="AE238">IF(AF$231=-1,AF238,IF(AF$231=99,AD238,IF(AF$231=0,INDEX($E166:$M166,0,AF$229),(INDEX($E166:$M166,0,AF$231+1)-INDEX($E166:$M166,0,AF$231))/(INDEX($E$160:$M$160,0,AF$231+1)-INDEX($E$160:$M$160,0,AF$231))+AD238)))</f>
        <v>17.015763988424627</v>
      </c>
      <c r="AF238" s="3" cm="1">
        <f t="array" ref="AF238">IF(AG$231=-1,AG238,IF(AG$231=99,AE238,IF(AG$231=0,INDEX($E166:$M166,0,AG$229),(INDEX($E166:$M166,0,AG$231+1)-INDEX($E166:$M166,0,AG$231))/(INDEX($E$160:$M$160,0,AG$231+1)-INDEX($E$160:$M$160,0,AG$231))+AE238)))</f>
        <v>21.836117248232327</v>
      </c>
      <c r="AG238" s="3" cm="1">
        <f t="array" ref="AG238">IF(AH$231=-1,AH238,IF(AH$231=99,AF238,IF(AH$231=0,INDEX($E166:$M166,0,AH$229),(INDEX($E166:$M166,0,AH$231+1)-INDEX($E166:$M166,0,AH$231))/(INDEX($E$160:$M$160,0,AH$231+1)-INDEX($E$160:$M$160,0,AH$231))+AF238)))</f>
        <v>26.656470508040027</v>
      </c>
      <c r="AH238" s="3" cm="1">
        <f t="array" ref="AH238">IF(AI$231=-1,AI238,IF(AI$231=99,AG238,IF(AI$231=0,INDEX($E166:$M166,0,AI$229),(INDEX($E166:$M166,0,AI$231+1)-INDEX($E166:$M166,0,AI$231))/(INDEX($E$160:$M$160,0,AI$231+1)-INDEX($E$160:$M$160,0,AI$231))+AG238)))</f>
        <v>31.476823767847726</v>
      </c>
      <c r="AI238" s="3" cm="1">
        <f t="array" ref="AI238">IF(AJ$231=-1,AJ238,IF(AJ$231=99,AH238,IF(AJ$231=0,INDEX($E166:$M166,0,AJ$229),(INDEX($E166:$M166,0,AJ$231+1)-INDEX($E166:$M166,0,AJ$231))/(INDEX($E$160:$M$160,0,AJ$231+1)-INDEX($E$160:$M$160,0,AJ$231))+AH238)))</f>
        <v>36.29717702765543</v>
      </c>
      <c r="AJ238" s="3" cm="1">
        <f t="array" ref="AJ238">IF(AK$231=-1,AK238,IF(AK$231=99,AI238,IF(AK$231=0,INDEX($E166:$M166,0,AK$229),(INDEX($E166:$M166,0,AK$231+1)-INDEX($E166:$M166,0,AK$231))/(INDEX($E$160:$M$160,0,AK$231+1)-INDEX($E$160:$M$160,0,AK$231))+AI238)))</f>
        <v>41.117530287463133</v>
      </c>
      <c r="AK238" s="3" cm="1">
        <f t="array" ref="AK238">IF(AL$231=-1,AL238,IF(AL$231=99,AJ238,IF(AL$231=0,INDEX($E166:$M166,0,AL$229),(INDEX($E166:$M166,0,AL$231+1)-INDEX($E166:$M166,0,AL$231))/(INDEX($E$160:$M$160,0,AL$231+1)-INDEX($E$160:$M$160,0,AL$231))+AJ238)))</f>
        <v>45.937883547270836</v>
      </c>
      <c r="AL238" s="3" cm="1">
        <f t="array" ref="AL238">IF(AM$231=-1,AM238,IF(AM$231=99,AK238,IF(AM$231=0,INDEX($E166:$M166,0,AM$229),(INDEX($E166:$M166,0,AM$231+1)-INDEX($E166:$M166,0,AM$231))/(INDEX($E$160:$M$160,0,AM$231+1)-INDEX($E$160:$M$160,0,AM$231))+AK238)))</f>
        <v>7.3750574688092279</v>
      </c>
      <c r="AM238" s="3" cm="1">
        <f t="array" ref="AM238">IF(AN$231=-1,AN238,IF(AN$231=99,AL238,IF(AN$231=0,INDEX($E166:$M166,0,AN$229),(INDEX($E166:$M166,0,AN$231+1)-INDEX($E166:$M166,0,AN$231))/(INDEX($E$160:$M$160,0,AN$231+1)-INDEX($E$160:$M$160,0,AN$231))+AL238)))</f>
        <v>8.1365215386678944</v>
      </c>
      <c r="AN238" s="3" cm="1">
        <f t="array" ref="AN238">IF(AO$231=-1,AO238,IF(AO$231=99,AM238,IF(AO$231=0,INDEX($E166:$M166,0,AO$229),(INDEX($E166:$M166,0,AO$231+1)-INDEX($E166:$M166,0,AO$231))/(INDEX($E$160:$M$160,0,AO$231+1)-INDEX($E$160:$M$160,0,AO$231))+AM238)))</f>
        <v>8.897985608526561</v>
      </c>
      <c r="AO238" s="3" cm="1">
        <f t="array" ref="AO238">IF(AP$231=-1,AP238,IF(AP$231=99,AN238,IF(AP$231=0,INDEX($E166:$M166,0,AP$229),(INDEX($E166:$M166,0,AP$231+1)-INDEX($E166:$M166,0,AP$231))/(INDEX($E$160:$M$160,0,AP$231+1)-INDEX($E$160:$M$160,0,AP$231))+AN238)))</f>
        <v>9.6594496783852275</v>
      </c>
      <c r="AP238" s="3" cm="1">
        <f t="array" ref="AP238">IF(AQ$231=-1,AQ238,IF(AQ$231=99,AO238,IF(AQ$231=0,INDEX($E166:$M166,0,AQ$229),(INDEX($E166:$M166,0,AQ$231+1)-INDEX($E166:$M166,0,AQ$231))/(INDEX($E$160:$M$160,0,AQ$231+1)-INDEX($E$160:$M$160,0,AQ$231))+AO238)))</f>
        <v>10.420913748243894</v>
      </c>
      <c r="AQ238" s="3" cm="1">
        <f t="array" ref="AQ238">IF(AR$231=-1,AR238,IF(AR$231=99,AP238,IF(AR$231=0,INDEX($E166:$M166,0,AR$229),(INDEX($E166:$M166,0,AR$231+1)-INDEX($E166:$M166,0,AR$231))/(INDEX($E$160:$M$160,0,AR$231+1)-INDEX($E$160:$M$160,0,AR$231))+AP238)))</f>
        <v>11.182377818102561</v>
      </c>
      <c r="AR238" s="3" cm="1">
        <f t="array" ref="AR238">IF(AS$231=-1,AS238,IF(AS$231=99,AQ238,IF(AS$231=0,INDEX($E166:$M166,0,AS$229),(INDEX($E166:$M166,0,AS$231+1)-INDEX($E166:$M166,0,AS$231))/(INDEX($E$160:$M$160,0,AS$231+1)-INDEX($E$160:$M$160,0,AS$231))+AQ238)))</f>
        <v>11.943841887961227</v>
      </c>
      <c r="AS238" s="3" cm="1">
        <f t="array" ref="AS238">IF(AT$231=-1,AT238,IF(AT$231=99,AR238,IF(AT$231=0,INDEX($E166:$M166,0,AT$229),(INDEX($E166:$M166,0,AT$231+1)-INDEX($E166:$M166,0,AT$231))/(INDEX($E$160:$M$160,0,AT$231+1)-INDEX($E$160:$M$160,0,AT$231))+AR238)))</f>
        <v>12.705305957819894</v>
      </c>
      <c r="AT238" s="3" cm="1">
        <f t="array" ref="AT238">IF(AU$231=-1,AU238,IF(AU$231=99,AS238,IF(AU$231=0,INDEX($E166:$M166,0,AU$229),(INDEX($E166:$M166,0,AU$231+1)-INDEX($E166:$M166,0,AU$231))/(INDEX($E$160:$M$160,0,AU$231+1)-INDEX($E$160:$M$160,0,AU$231))+AS238)))</f>
        <v>13.46677002767856</v>
      </c>
      <c r="AU238" s="3" cm="1">
        <f t="array" ref="AU238">IF(AV$231=-1,AV238,IF(AV$231=99,AT238,IF(AV$231=0,INDEX($E166:$M166,0,AV$229),(INDEX($E166:$M166,0,AV$231+1)-INDEX($E166:$M166,0,AV$231))/(INDEX($E$160:$M$160,0,AV$231+1)-INDEX($E$160:$M$160,0,AV$231))+AT238)))</f>
        <v>14.228234097537227</v>
      </c>
      <c r="AV238" s="3" cm="1">
        <f t="array" ref="AV238">IF(AW$231=-1,AW238,IF(AW$231=99,AU238,IF(AW$231=0,INDEX($E166:$M166,0,AW$229),(INDEX($E166:$M166,0,AW$231+1)-INDEX($E166:$M166,0,AW$231))/(INDEX($E$160:$M$160,0,AW$231+1)-INDEX($E$160:$M$160,0,AW$231))+AU238)))</f>
        <v>14.228234097537232</v>
      </c>
      <c r="AW238" s="3" cm="1">
        <f t="array" ref="AW238">IF(AX$231=-1,AX238,IF(AX$231=99,AV238,IF(AX$231=0,INDEX($E166:$M166,0,AX$229),(INDEX($E166:$M166,0,AX$231+1)-INDEX($E166:$M166,0,AX$231))/(INDEX($E$160:$M$160,0,AX$231+1)-INDEX($E$160:$M$160,0,AX$231))+AV238)))</f>
        <v>14.228234097537232</v>
      </c>
      <c r="AX238" s="3" cm="1">
        <f t="array" ref="AX238">IF(AY$231=-1,AZ238,IF(AY$231=99,AW238,IF(AY$231=0,INDEX($E166:$M166,0,AY$229),(INDEX($E166:$M166,0,AY$231+1)-INDEX($E166:$M166,0,AY$231))/(INDEX($E$160:$M$160,0,AY$231+1)-INDEX($E$160:$M$160,0,AY$231))+AW238)))</f>
        <v>14.228234097537232</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9.1771013932931655</v>
      </c>
      <c r="AD239" s="3" cm="1">
        <f t="array" ref="AD239">IF(AE$231=-1,AE239,IF(AE$231=99,AC239,IF(AE$231=0,INDEX($E167:$M167,0,AE$229),(INDEX($E167:$M167,0,AE$231+1)-INDEX($E167:$M167,0,AE$231))/(INDEX($E$160:$M$160,0,AE$231+1)-INDEX($E$160:$M$160,0,AE$231))+AC239)))</f>
        <v>9.3888014069473495</v>
      </c>
      <c r="AE239" s="3" cm="1">
        <f t="array" ref="AE239">IF(AF$231=-1,AF239,IF(AF$231=99,AD239,IF(AF$231=0,INDEX($E167:$M167,0,AF$229),(INDEX($E167:$M167,0,AF$231+1)-INDEX($E167:$M167,0,AF$231))/(INDEX($E$160:$M$160,0,AF$231+1)-INDEX($E$160:$M$160,0,AF$231))+AD239)))</f>
        <v>9.6005014206015336</v>
      </c>
      <c r="AF239" s="3" cm="1">
        <f t="array" ref="AF239">IF(AG$231=-1,AG239,IF(AG$231=99,AE239,IF(AG$231=0,INDEX($E167:$M167,0,AG$229),(INDEX($E167:$M167,0,AG$231+1)-INDEX($E167:$M167,0,AG$231))/(INDEX($E$160:$M$160,0,AG$231+1)-INDEX($E$160:$M$160,0,AG$231))+AE239)))</f>
        <v>9.8122014342557176</v>
      </c>
      <c r="AG239" s="3" cm="1">
        <f t="array" ref="AG239">IF(AH$231=-1,AH239,IF(AH$231=99,AF239,IF(AH$231=0,INDEX($E167:$M167,0,AH$229),(INDEX($E167:$M167,0,AH$231+1)-INDEX($E167:$M167,0,AH$231))/(INDEX($E$160:$M$160,0,AH$231+1)-INDEX($E$160:$M$160,0,AH$231))+AF239)))</f>
        <v>10.023901447909902</v>
      </c>
      <c r="AH239" s="3" cm="1">
        <f t="array" ref="AH239">IF(AI$231=-1,AI239,IF(AI$231=99,AG239,IF(AI$231=0,INDEX($E167:$M167,0,AI$229),(INDEX($E167:$M167,0,AI$231+1)-INDEX($E167:$M167,0,AI$231))/(INDEX($E$160:$M$160,0,AI$231+1)-INDEX($E$160:$M$160,0,AI$231))+AG239)))</f>
        <v>10.235601461564086</v>
      </c>
      <c r="AI239" s="3" cm="1">
        <f t="array" ref="AI239">IF(AJ$231=-1,AJ239,IF(AJ$231=99,AH239,IF(AJ$231=0,INDEX($E167:$M167,0,AJ$229),(INDEX($E167:$M167,0,AJ$231+1)-INDEX($E167:$M167,0,AJ$231))/(INDEX($E$160:$M$160,0,AJ$231+1)-INDEX($E$160:$M$160,0,AJ$231))+AH239)))</f>
        <v>10.44730147521827</v>
      </c>
      <c r="AJ239" s="3" cm="1">
        <f t="array" ref="AJ239">IF(AK$231=-1,AK239,IF(AK$231=99,AI239,IF(AK$231=0,INDEX($E167:$M167,0,AK$229),(INDEX($E167:$M167,0,AK$231+1)-INDEX($E167:$M167,0,AK$231))/(INDEX($E$160:$M$160,0,AK$231+1)-INDEX($E$160:$M$160,0,AK$231))+AI239)))</f>
        <v>10.659001488872454</v>
      </c>
      <c r="AK239" s="3" cm="1">
        <f t="array" ref="AK239">IF(AL$231=-1,AL239,IF(AL$231=99,AJ239,IF(AL$231=0,INDEX($E167:$M167,0,AL$229),(INDEX($E167:$M167,0,AL$231+1)-INDEX($E167:$M167,0,AL$231))/(INDEX($E$160:$M$160,0,AL$231+1)-INDEX($E$160:$M$160,0,AL$231))+AJ239)))</f>
        <v>10.870701502526638</v>
      </c>
      <c r="AL239" s="3" cm="1">
        <f t="array" ref="AL239">IF(AM$231=-1,AM239,IF(AM$231=99,AK239,IF(AM$231=0,INDEX($E167:$M167,0,AM$229),(INDEX($E167:$M167,0,AM$231+1)-INDEX($E167:$M167,0,AM$231))/(INDEX($E$160:$M$160,0,AM$231+1)-INDEX($E$160:$M$160,0,AM$231))+AK239)))</f>
        <v>9.1771013932931655</v>
      </c>
      <c r="AM239" s="3" cm="1">
        <f t="array" ref="AM239">IF(AN$231=-1,AN239,IF(AN$231=99,AL239,IF(AN$231=0,INDEX($E167:$M167,0,AN$229),(INDEX($E167:$M167,0,AN$231+1)-INDEX($E167:$M167,0,AN$231))/(INDEX($E$160:$M$160,0,AN$231+1)-INDEX($E$160:$M$160,0,AN$231))+AL239)))</f>
        <v>9.1903564726545586</v>
      </c>
      <c r="AN239" s="3" cm="1">
        <f t="array" ref="AN239">IF(AO$231=-1,AO239,IF(AO$231=99,AM239,IF(AO$231=0,INDEX($E167:$M167,0,AO$229),(INDEX($E167:$M167,0,AO$231+1)-INDEX($E167:$M167,0,AO$231))/(INDEX($E$160:$M$160,0,AO$231+1)-INDEX($E$160:$M$160,0,AO$231))+AM239)))</f>
        <v>9.2036115520159516</v>
      </c>
      <c r="AO239" s="3" cm="1">
        <f t="array" ref="AO239">IF(AP$231=-1,AP239,IF(AP$231=99,AN239,IF(AP$231=0,INDEX($E167:$M167,0,AP$229),(INDEX($E167:$M167,0,AP$231+1)-INDEX($E167:$M167,0,AP$231))/(INDEX($E$160:$M$160,0,AP$231+1)-INDEX($E$160:$M$160,0,AP$231))+AN239)))</f>
        <v>9.2168666313773446</v>
      </c>
      <c r="AP239" s="3" cm="1">
        <f t="array" ref="AP239">IF(AQ$231=-1,AQ239,IF(AQ$231=99,AO239,IF(AQ$231=0,INDEX($E167:$M167,0,AQ$229),(INDEX($E167:$M167,0,AQ$231+1)-INDEX($E167:$M167,0,AQ$231))/(INDEX($E$160:$M$160,0,AQ$231+1)-INDEX($E$160:$M$160,0,AQ$231))+AO239)))</f>
        <v>9.2301217107387377</v>
      </c>
      <c r="AQ239" s="3" cm="1">
        <f t="array" ref="AQ239">IF(AR$231=-1,AR239,IF(AR$231=99,AP239,IF(AR$231=0,INDEX($E167:$M167,0,AR$229),(INDEX($E167:$M167,0,AR$231+1)-INDEX($E167:$M167,0,AR$231))/(INDEX($E$160:$M$160,0,AR$231+1)-INDEX($E$160:$M$160,0,AR$231))+AP239)))</f>
        <v>9.2433767901001307</v>
      </c>
      <c r="AR239" s="3" cm="1">
        <f t="array" ref="AR239">IF(AS$231=-1,AS239,IF(AS$231=99,AQ239,IF(AS$231=0,INDEX($E167:$M167,0,AS$229),(INDEX($E167:$M167,0,AS$231+1)-INDEX($E167:$M167,0,AS$231))/(INDEX($E$160:$M$160,0,AS$231+1)-INDEX($E$160:$M$160,0,AS$231))+AQ239)))</f>
        <v>9.2566318694615237</v>
      </c>
      <c r="AS239" s="3" cm="1">
        <f t="array" ref="AS239">IF(AT$231=-1,AT239,IF(AT$231=99,AR239,IF(AT$231=0,INDEX($E167:$M167,0,AT$229),(INDEX($E167:$M167,0,AT$231+1)-INDEX($E167:$M167,0,AT$231))/(INDEX($E$160:$M$160,0,AT$231+1)-INDEX($E$160:$M$160,0,AT$231))+AR239)))</f>
        <v>9.2698869488229168</v>
      </c>
      <c r="AT239" s="3" cm="1">
        <f t="array" ref="AT239">IF(AU$231=-1,AU239,IF(AU$231=99,AS239,IF(AU$231=0,INDEX($E167:$M167,0,AU$229),(INDEX($E167:$M167,0,AU$231+1)-INDEX($E167:$M167,0,AU$231))/(INDEX($E$160:$M$160,0,AU$231+1)-INDEX($E$160:$M$160,0,AU$231))+AS239)))</f>
        <v>9.2831420281843098</v>
      </c>
      <c r="AU239" s="3" cm="1">
        <f t="array" ref="AU239">IF(AV$231=-1,AV239,IF(AV$231=99,AT239,IF(AV$231=0,INDEX($E167:$M167,0,AV$229),(INDEX($E167:$M167,0,AV$231+1)-INDEX($E167:$M167,0,AV$231))/(INDEX($E$160:$M$160,0,AV$231+1)-INDEX($E$160:$M$160,0,AV$231))+AT239)))</f>
        <v>9.2963971075457028</v>
      </c>
      <c r="AV239" s="3" cm="1">
        <f t="array" ref="AV239">IF(AW$231=-1,AW239,IF(AW$231=99,AU239,IF(AW$231=0,INDEX($E167:$M167,0,AW$229),(INDEX($E167:$M167,0,AW$231+1)-INDEX($E167:$M167,0,AW$231))/(INDEX($E$160:$M$160,0,AW$231+1)-INDEX($E$160:$M$160,0,AW$231))+AU239)))</f>
        <v>9.2963971075457099</v>
      </c>
      <c r="AW239" s="3" cm="1">
        <f t="array" ref="AW239">IF(AX$231=-1,AX239,IF(AX$231=99,AV239,IF(AX$231=0,INDEX($E167:$M167,0,AX$229),(INDEX($E167:$M167,0,AX$231+1)-INDEX($E167:$M167,0,AX$231))/(INDEX($E$160:$M$160,0,AX$231+1)-INDEX($E$160:$M$160,0,AX$231))+AV239)))</f>
        <v>9.2963971075457099</v>
      </c>
      <c r="AX239" s="3" cm="1">
        <f t="array" ref="AX239">IF(AY$231=-1,AZ239,IF(AY$231=99,AW239,IF(AY$231=0,INDEX($E167:$M167,0,AY$229),(INDEX($E167:$M167,0,AY$231+1)-INDEX($E167:$M167,0,AY$231))/(INDEX($E$160:$M$160,0,AY$231+1)-INDEX($E$160:$M$160,0,AY$231))+AW239)))</f>
        <v>9.2963971075457099</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0.61627236599485413</v>
      </c>
      <c r="AD240" s="3" cm="1">
        <f t="array" ref="AD240">IF(AE$231=-1,AE240,IF(AE$231=99,AC240,IF(AE$231=0,INDEX($E168:$M168,0,AE$229),(INDEX($E168:$M168,0,AE$231+1)-INDEX($E168:$M168,0,AE$231))/(INDEX($E$160:$M$160,0,AE$231+1)-INDEX($E$160:$M$160,0,AE$231))+AC240)))</f>
        <v>0.59006220221841499</v>
      </c>
      <c r="AE240" s="3" cm="1">
        <f t="array" ref="AE240">IF(AF$231=-1,AF240,IF(AF$231=99,AD240,IF(AF$231=0,INDEX($E168:$M168,0,AF$229),(INDEX($E168:$M168,0,AF$231+1)-INDEX($E168:$M168,0,AF$231))/(INDEX($E$160:$M$160,0,AF$231+1)-INDEX($E$160:$M$160,0,AF$231))+AD240)))</f>
        <v>0.56385203844197584</v>
      </c>
      <c r="AF240" s="3" cm="1">
        <f t="array" ref="AF240">IF(AG$231=-1,AG240,IF(AG$231=99,AE240,IF(AG$231=0,INDEX($E168:$M168,0,AG$229),(INDEX($E168:$M168,0,AG$231+1)-INDEX($E168:$M168,0,AG$231))/(INDEX($E$160:$M$160,0,AG$231+1)-INDEX($E$160:$M$160,0,AG$231))+AE240)))</f>
        <v>0.5376418746655367</v>
      </c>
      <c r="AG240" s="3" cm="1">
        <f t="array" ref="AG240">IF(AH$231=-1,AH240,IF(AH$231=99,AF240,IF(AH$231=0,INDEX($E168:$M168,0,AH$229),(INDEX($E168:$M168,0,AH$231+1)-INDEX($E168:$M168,0,AH$231))/(INDEX($E$160:$M$160,0,AH$231+1)-INDEX($E$160:$M$160,0,AH$231))+AF240)))</f>
        <v>0.51143171088909756</v>
      </c>
      <c r="AH240" s="3" cm="1">
        <f t="array" ref="AH240">IF(AI$231=-1,AI240,IF(AI$231=99,AG240,IF(AI$231=0,INDEX($E168:$M168,0,AI$229),(INDEX($E168:$M168,0,AI$231+1)-INDEX($E168:$M168,0,AI$231))/(INDEX($E$160:$M$160,0,AI$231+1)-INDEX($E$160:$M$160,0,AI$231))+AG240)))</f>
        <v>0.48522154711265841</v>
      </c>
      <c r="AI240" s="3" cm="1">
        <f t="array" ref="AI240">IF(AJ$231=-1,AJ240,IF(AJ$231=99,AH240,IF(AJ$231=0,INDEX($E168:$M168,0,AJ$229),(INDEX($E168:$M168,0,AJ$231+1)-INDEX($E168:$M168,0,AJ$231))/(INDEX($E$160:$M$160,0,AJ$231+1)-INDEX($E$160:$M$160,0,AJ$231))+AH240)))</f>
        <v>0.45901138333621927</v>
      </c>
      <c r="AJ240" s="3" cm="1">
        <f t="array" ref="AJ240">IF(AK$231=-1,AK240,IF(AK$231=99,AI240,IF(AK$231=0,INDEX($E168:$M168,0,AK$229),(INDEX($E168:$M168,0,AK$231+1)-INDEX($E168:$M168,0,AK$231))/(INDEX($E$160:$M$160,0,AK$231+1)-INDEX($E$160:$M$160,0,AK$231))+AI240)))</f>
        <v>0.43280121955978013</v>
      </c>
      <c r="AK240" s="3" cm="1">
        <f t="array" ref="AK240">IF(AL$231=-1,AL240,IF(AL$231=99,AJ240,IF(AL$231=0,INDEX($E168:$M168,0,AL$229),(INDEX($E168:$M168,0,AL$231+1)-INDEX($E168:$M168,0,AL$231))/(INDEX($E$160:$M$160,0,AL$231+1)-INDEX($E$160:$M$160,0,AL$231))+AJ240)))</f>
        <v>0.40659105578334098</v>
      </c>
      <c r="AL240" s="3" cm="1">
        <f t="array" ref="AL240">IF(AM$231=-1,AM240,IF(AM$231=99,AK240,IF(AM$231=0,INDEX($E168:$M168,0,AM$229),(INDEX($E168:$M168,0,AM$231+1)-INDEX($E168:$M168,0,AM$231))/(INDEX($E$160:$M$160,0,AM$231+1)-INDEX($E$160:$M$160,0,AM$231))+AK240)))</f>
        <v>0.61627236599485413</v>
      </c>
      <c r="AM240" s="3" cm="1">
        <f t="array" ref="AM240">IF(AN$231=-1,AN240,IF(AN$231=99,AL240,IF(AN$231=0,INDEX($E168:$M168,0,AN$229),(INDEX($E168:$M168,0,AN$231+1)-INDEX($E168:$M168,0,AN$231))/(INDEX($E$160:$M$160,0,AN$231+1)-INDEX($E$160:$M$160,0,AN$231))+AL240)))</f>
        <v>0.63742747839843339</v>
      </c>
      <c r="AN240" s="3" cm="1">
        <f t="array" ref="AN240">IF(AO$231=-1,AO240,IF(AO$231=99,AM240,IF(AO$231=0,INDEX($E168:$M168,0,AO$229),(INDEX($E168:$M168,0,AO$231+1)-INDEX($E168:$M168,0,AO$231))/(INDEX($E$160:$M$160,0,AO$231+1)-INDEX($E$160:$M$160,0,AO$231))+AM240)))</f>
        <v>0.65858259080201265</v>
      </c>
      <c r="AO240" s="3" cm="1">
        <f t="array" ref="AO240">IF(AP$231=-1,AP240,IF(AP$231=99,AN240,IF(AP$231=0,INDEX($E168:$M168,0,AP$229),(INDEX($E168:$M168,0,AP$231+1)-INDEX($E168:$M168,0,AP$231))/(INDEX($E$160:$M$160,0,AP$231+1)-INDEX($E$160:$M$160,0,AP$231))+AN240)))</f>
        <v>0.6797377032055919</v>
      </c>
      <c r="AP240" s="3" cm="1">
        <f t="array" ref="AP240">IF(AQ$231=-1,AQ240,IF(AQ$231=99,AO240,IF(AQ$231=0,INDEX($E168:$M168,0,AQ$229),(INDEX($E168:$M168,0,AQ$231+1)-INDEX($E168:$M168,0,AQ$231))/(INDEX($E$160:$M$160,0,AQ$231+1)-INDEX($E$160:$M$160,0,AQ$231))+AO240)))</f>
        <v>0.70089281560917116</v>
      </c>
      <c r="AQ240" s="3" cm="1">
        <f t="array" ref="AQ240">IF(AR$231=-1,AR240,IF(AR$231=99,AP240,IF(AR$231=0,INDEX($E168:$M168,0,AR$229),(INDEX($E168:$M168,0,AR$231+1)-INDEX($E168:$M168,0,AR$231))/(INDEX($E$160:$M$160,0,AR$231+1)-INDEX($E$160:$M$160,0,AR$231))+AP240)))</f>
        <v>0.72204792801275042</v>
      </c>
      <c r="AR240" s="3" cm="1">
        <f t="array" ref="AR240">IF(AS$231=-1,AS240,IF(AS$231=99,AQ240,IF(AS$231=0,INDEX($E168:$M168,0,AS$229),(INDEX($E168:$M168,0,AS$231+1)-INDEX($E168:$M168,0,AS$231))/(INDEX($E$160:$M$160,0,AS$231+1)-INDEX($E$160:$M$160,0,AS$231))+AQ240)))</f>
        <v>0.74320304041632967</v>
      </c>
      <c r="AS240" s="3" cm="1">
        <f t="array" ref="AS240">IF(AT$231=-1,AT240,IF(AT$231=99,AR240,IF(AT$231=0,INDEX($E168:$M168,0,AT$229),(INDEX($E168:$M168,0,AT$231+1)-INDEX($E168:$M168,0,AT$231))/(INDEX($E$160:$M$160,0,AT$231+1)-INDEX($E$160:$M$160,0,AT$231))+AR240)))</f>
        <v>0.76435815281990893</v>
      </c>
      <c r="AT240" s="3" cm="1">
        <f t="array" ref="AT240">IF(AU$231=-1,AU240,IF(AU$231=99,AS240,IF(AU$231=0,INDEX($E168:$M168,0,AU$229),(INDEX($E168:$M168,0,AU$231+1)-INDEX($E168:$M168,0,AU$231))/(INDEX($E$160:$M$160,0,AU$231+1)-INDEX($E$160:$M$160,0,AU$231))+AS240)))</f>
        <v>0.78551326522348819</v>
      </c>
      <c r="AU240" s="3" cm="1">
        <f t="array" ref="AU240">IF(AV$231=-1,AV240,IF(AV$231=99,AT240,IF(AV$231=0,INDEX($E168:$M168,0,AV$229),(INDEX($E168:$M168,0,AV$231+1)-INDEX($E168:$M168,0,AV$231))/(INDEX($E$160:$M$160,0,AV$231+1)-INDEX($E$160:$M$160,0,AV$231))+AT240)))</f>
        <v>0.80666837762706745</v>
      </c>
      <c r="AV240" s="3" cm="1">
        <f t="array" ref="AV240">IF(AW$231=-1,AW240,IF(AW$231=99,AU240,IF(AW$231=0,INDEX($E168:$M168,0,AW$229),(INDEX($E168:$M168,0,AW$231+1)-INDEX($E168:$M168,0,AW$231))/(INDEX($E$160:$M$160,0,AW$231+1)-INDEX($E$160:$M$160,0,AW$231))+AU240)))</f>
        <v>0.80666837762706711</v>
      </c>
      <c r="AW240" s="3" cm="1">
        <f t="array" ref="AW240">IF(AX$231=-1,AX240,IF(AX$231=99,AV240,IF(AX$231=0,INDEX($E168:$M168,0,AX$229),(INDEX($E168:$M168,0,AX$231+1)-INDEX($E168:$M168,0,AX$231))/(INDEX($E$160:$M$160,0,AX$231+1)-INDEX($E$160:$M$160,0,AX$231))+AV240)))</f>
        <v>0.80666837762706711</v>
      </c>
      <c r="AX240" s="3" cm="1">
        <f t="array" ref="AX240">IF(AY$231=-1,AZ240,IF(AY$231=99,AW240,IF(AY$231=0,INDEX($E168:$M168,0,AY$229),(INDEX($E168:$M168,0,AY$231+1)-INDEX($E168:$M168,0,AY$231))/(INDEX($E$160:$M$160,0,AY$231+1)-INDEX($E$160:$M$160,0,AY$231))+AW240)))</f>
        <v>0.80666837762706711</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8.3321985593091067E-3</v>
      </c>
      <c r="I253" s="97">
        <f t="shared" si="630"/>
        <v>4.5263095067947226E-3</v>
      </c>
      <c r="J253" s="97">
        <f t="shared" si="630"/>
        <v>2.6007356854169201E-3</v>
      </c>
      <c r="K253" s="97">
        <f>M107/M$111</f>
        <v>2.6007356854169201E-3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0.33562985029660736</v>
      </c>
      <c r="I254" s="97">
        <f t="shared" si="630"/>
        <v>0.2725426811049429</v>
      </c>
      <c r="J254" s="97">
        <f t="shared" si="630"/>
        <v>0.23043203984149183</v>
      </c>
      <c r="K254" s="97">
        <f>M108/M$111</f>
        <v>0.23043203984149183</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0.59253978875097235</v>
      </c>
      <c r="I255" s="97">
        <f t="shared" si="630"/>
        <v>0.67021569838397965</v>
      </c>
      <c r="J255" s="97">
        <f t="shared" si="630"/>
        <v>0.7193752021165174</v>
      </c>
      <c r="K255" s="97">
        <f>M109/M$111</f>
        <v>0.7193752021165174</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0.5579312253198887</v>
      </c>
      <c r="I256" s="97">
        <f>SUM(L115:L117)/SUM(L$127:L$129)</f>
        <v>0.45344051681090519</v>
      </c>
      <c r="J256" s="97">
        <f>SUM(M115:M117)/SUM(M$127:M$129)</f>
        <v>0.3664225033790926</v>
      </c>
      <c r="K256" s="97">
        <f>SUM(M115:M117)/SUM(M$127:M$129)</f>
        <v>0.3664225033790926</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0.30587283998572318</v>
      </c>
      <c r="I257" s="97">
        <f>SUM(L119:L121)/SUM(L$127:L$129)</f>
        <v>0.3755408415934432</v>
      </c>
      <c r="J257" s="97">
        <f>SUM(M119:M121)/SUM(M$127:M$129)</f>
        <v>0.45094995243533226</v>
      </c>
      <c r="K257" s="97">
        <f>SUM(M119:M121)/SUM(M$127:M$129)</f>
        <v>0.45094995243533226</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0.13619593469438795</v>
      </c>
      <c r="I258" s="97">
        <f>SUM(L123:L125)/SUM(L$127:L$129)</f>
        <v>0.17101864159565147</v>
      </c>
      <c r="J258" s="97">
        <f>SUM(M123:M125)/SUM(M$127:M$129)</f>
        <v>0.18262754418557528</v>
      </c>
      <c r="K258" s="97">
        <f>SUM(M123:M125)/SUM(M$127:M$129)</f>
        <v>0.18262754418557528</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1.0016318578446466E-2</v>
      </c>
      <c r="T260" s="3" cm="1">
        <f t="array" ref="T260">IF(V$252=-1,U260,IF(V$252=99,S260,IF(V$252=0,INDEX($D253:$K253,0,V$250),(INDEX($D253:$K253,0,V$252+1)-INDEX($D253:$K253,0,V$252))/(INDEX($D$249:$K$249,0,V$252+1)-INDEX($D$249:$K$249,0,V$252))+S260)))</f>
        <v>9.8291941318756487E-3</v>
      </c>
      <c r="U260" s="3" cm="1">
        <f t="array" ref="U260">IF(W$252=-1,V260,IF(W$252=99,T260,IF(W$252=0,INDEX($D253:$K253,0,W$250),(INDEX($D253:$K253,0,W$252+1)-INDEX($D253:$K253,0,W$252))/(INDEX($D$249:$K$249,0,W$252+1)-INDEX($D$249:$K$249,0,W$252))+T260)))</f>
        <v>9.6420696853048316E-3</v>
      </c>
      <c r="V260" s="3" cm="1">
        <f t="array" ref="V260">IF(X$252=-1,W260,IF(X$252=99,U260,IF(X$252=0,INDEX($D253:$K253,0,X$250),(INDEX($D253:$K253,0,X$252+1)-INDEX($D253:$K253,0,X$252))/(INDEX($D$249:$K$249,0,X$252+1)-INDEX($D$249:$K$249,0,X$252))+U260)))</f>
        <v>9.4549452387340145E-3</v>
      </c>
      <c r="W260" s="3" cm="1">
        <f t="array" ref="W260">IF(Y$252=-1,X260,IF(Y$252=99,V260,IF(Y$252=0,INDEX($D253:$K253,0,Y$250),(INDEX($D253:$K253,0,Y$252+1)-INDEX($D253:$K253,0,Y$252))/(INDEX($D$249:$K$249,0,Y$252+1)-INDEX($D$249:$K$249,0,Y$252))+V260)))</f>
        <v>9.2678207921631974E-3</v>
      </c>
      <c r="X260" s="3" cm="1">
        <f t="array" ref="X260">IF(Z$252=-1,Y260,IF(Z$252=99,W260,IF(Z$252=0,INDEX($D253:$K253,0,Z$250),(INDEX($D253:$K253,0,Z$252+1)-INDEX($D253:$K253,0,Z$252))/(INDEX($D$249:$K$249,0,Z$252+1)-INDEX($D$249:$K$249,0,Z$252))+W260)))</f>
        <v>9.0806963455923803E-3</v>
      </c>
      <c r="Y260" s="3" cm="1">
        <f t="array" ref="Y260">IF(AA$252=-1,Z260,IF(AA$252=99,X260,IF(AA$252=0,INDEX($D253:$K253,0,AA$250),(INDEX($D253:$K253,0,AA$252+1)-INDEX($D253:$K253,0,AA$252))/(INDEX($D$249:$K$249,0,AA$252+1)-INDEX($D$249:$K$249,0,AA$252))+X260)))</f>
        <v>8.8935718990215632E-3</v>
      </c>
      <c r="Z260" s="3" cm="1">
        <f t="array" ref="Z260">IF(AB$252=-1,AA260,IF(AB$252=99,Y260,IF(AB$252=0,INDEX($D253:$K253,0,AB$250),(INDEX($D253:$K253,0,AB$252+1)-INDEX($D253:$K253,0,AB$252))/(INDEX($D$249:$K$249,0,AB$252+1)-INDEX($D$249:$K$249,0,AB$252))+Y260)))</f>
        <v>8.7064474524507461E-3</v>
      </c>
      <c r="AA260" s="3" cm="1">
        <f t="array" ref="AA260">IF(AC$252=-1,AB260,IF(AC$252=99,Z260,IF(AC$252=0,INDEX($D253:$K253,0,AC$250),(INDEX($D253:$K253,0,AC$252+1)-INDEX($D253:$K253,0,AC$252))/(INDEX($D$249:$K$249,0,AC$252+1)-INDEX($D$249:$K$249,0,AC$252))+Z260)))</f>
        <v>8.519323005879929E-3</v>
      </c>
      <c r="AB260" s="3" cm="1">
        <f t="array" ref="AB260">IF(AD$252=-1,AC260,IF(AD$252=99,AA260,IF(AD$252=0,INDEX($D253:$K253,0,AD$250),(INDEX($D253:$K253,0,AD$252+1)-INDEX($D253:$K253,0,AD$252))/(INDEX($D$249:$K$249,0,AD$252+1)-INDEX($D$249:$K$249,0,AD$252))+AA260)))</f>
        <v>8.3321985593091067E-3</v>
      </c>
      <c r="AC260" s="3" cm="1">
        <f t="array" ref="AC260">IF(AE$252=-1,AD260,IF(AE$252=99,AB260,IF(AE$252=0,INDEX($D253:$K253,0,AE$250),(INDEX($D253:$K253,0,AE$252+1)-INDEX($D253:$K253,0,AE$252))/(INDEX($D$249:$K$249,0,AE$252+1)-INDEX($D$249:$K$249,0,AE$252))+AB260)))</f>
        <v>7.9516096540576675E-3</v>
      </c>
      <c r="AD260" s="3" cm="1">
        <f t="array" ref="AD260">IF(AF$252=-1,AE260,IF(AF$252=99,AC260,IF(AF$252=0,INDEX($D253:$K253,0,AF$250),(INDEX($D253:$K253,0,AF$252+1)-INDEX($D253:$K253,0,AF$252))/(INDEX($D$249:$K$249,0,AF$252+1)-INDEX($D$249:$K$249,0,AF$252))+AC260)))</f>
        <v>7.5710207488062292E-3</v>
      </c>
      <c r="AE260" s="3" cm="1">
        <f t="array" ref="AE260">IF(AG$252=-1,AF260,IF(AG$252=99,AD260,IF(AG$252=0,INDEX($D253:$K253,0,AG$250),(INDEX($D253:$K253,0,AG$252+1)-INDEX($D253:$K253,0,AG$252))/(INDEX($D$249:$K$249,0,AG$252+1)-INDEX($D$249:$K$249,0,AG$252))+AD260)))</f>
        <v>7.1904318435547909E-3</v>
      </c>
      <c r="AF260" s="3" cm="1">
        <f t="array" ref="AF260">IF(AH$252=-1,AG260,IF(AH$252=99,AE260,IF(AH$252=0,INDEX($D253:$K253,0,AH$250),(INDEX($D253:$K253,0,AH$252+1)-INDEX($D253:$K253,0,AH$252))/(INDEX($D$249:$K$249,0,AH$252+1)-INDEX($D$249:$K$249,0,AH$252))+AE260)))</f>
        <v>6.8098429383033525E-3</v>
      </c>
      <c r="AG260" s="3" cm="1">
        <f t="array" ref="AG260">IF(AI$252=-1,AH260,IF(AI$252=99,AF260,IF(AI$252=0,INDEX($D253:$K253,0,AI$250),(INDEX($D253:$K253,0,AI$252+1)-INDEX($D253:$K253,0,AI$252))/(INDEX($D$249:$K$249,0,AI$252+1)-INDEX($D$249:$K$249,0,AI$252))+AF260)))</f>
        <v>6.4292540330519142E-3</v>
      </c>
      <c r="AH260" s="3" cm="1">
        <f t="array" ref="AH260">IF(AJ$252=-1,AI260,IF(AJ$252=99,AG260,IF(AJ$252=0,INDEX($D253:$K253,0,AJ$250),(INDEX($D253:$K253,0,AJ$252+1)-INDEX($D253:$K253,0,AJ$252))/(INDEX($D$249:$K$249,0,AJ$252+1)-INDEX($D$249:$K$249,0,AJ$252))+AG260)))</f>
        <v>6.0486651278004759E-3</v>
      </c>
      <c r="AI260" s="3" cm="1">
        <f t="array" ref="AI260">IF(AK$252=-1,AJ260,IF(AK$252=99,AH260,IF(AK$252=0,INDEX($D253:$K253,0,AK$250),(INDEX($D253:$K253,0,AK$252+1)-INDEX($D253:$K253,0,AK$252))/(INDEX($D$249:$K$249,0,AK$252+1)-INDEX($D$249:$K$249,0,AK$252))+AH260)))</f>
        <v>5.6680762225490375E-3</v>
      </c>
      <c r="AJ260" s="3" cm="1">
        <f t="array" ref="AJ260">IF(AL$252=-1,AK260,IF(AL$252=99,AI260,IF(AL$252=0,INDEX($D253:$K253,0,AL$250),(INDEX($D253:$K253,0,AL$252+1)-INDEX($D253:$K253,0,AL$252))/(INDEX($D$249:$K$249,0,AL$252+1)-INDEX($D$249:$K$249,0,AL$252))+AI260)))</f>
        <v>5.2874873172975992E-3</v>
      </c>
      <c r="AK260" s="3" cm="1">
        <f t="array" ref="AK260">IF(AM$252=-1,AL260,IF(AM$252=99,AJ260,IF(AM$252=0,INDEX($D253:$K253,0,AM$250),(INDEX($D253:$K253,0,AM$252+1)-INDEX($D253:$K253,0,AM$252))/(INDEX($D$249:$K$249,0,AM$252+1)-INDEX($D$249:$K$249,0,AM$252))+AJ260)))</f>
        <v>4.9068984120461609E-3</v>
      </c>
      <c r="AL260" s="3" cm="1">
        <f t="array" ref="AL260">IF(AN$252=-1,AM260,IF(AN$252=99,AK260,IF(AN$252=0,INDEX($D253:$K253,0,AN$250),(INDEX($D253:$K253,0,AN$252+1)-INDEX($D253:$K253,0,AN$252))/(INDEX($D$249:$K$249,0,AN$252+1)-INDEX($D$249:$K$249,0,AN$252))+AK260)))</f>
        <v>4.5263095067947226E-3</v>
      </c>
      <c r="AM260" s="3" cm="1">
        <f t="array" ref="AM260">IF(AO$252=-1,AN260,IF(AO$252=99,AL260,IF(AO$252=0,INDEX($D253:$K253,0,AO$250),(INDEX($D253:$K253,0,AO$252+1)-INDEX($D253:$K253,0,AO$252))/(INDEX($D$249:$K$249,0,AO$252+1)-INDEX($D$249:$K$249,0,AO$252))+AL260)))</f>
        <v>4.3337521246569425E-3</v>
      </c>
      <c r="AN260" s="3" cm="1">
        <f t="array" ref="AN260">IF(AP$252=-1,AO260,IF(AP$252=99,AM260,IF(AP$252=0,INDEX($D253:$K253,0,AP$250),(INDEX($D253:$K253,0,AP$252+1)-INDEX($D253:$K253,0,AP$252))/(INDEX($D$249:$K$249,0,AP$252+1)-INDEX($D$249:$K$249,0,AP$252))+AM260)))</f>
        <v>4.1411947425191624E-3</v>
      </c>
      <c r="AO260" s="3" cm="1">
        <f t="array" ref="AO260">IF(AQ$252=-1,AP260,IF(AQ$252=99,AN260,IF(AQ$252=0,INDEX($D253:$K253,0,AQ$250),(INDEX($D253:$K253,0,AQ$252+1)-INDEX($D253:$K253,0,AQ$252))/(INDEX($D$249:$K$249,0,AQ$252+1)-INDEX($D$249:$K$249,0,AQ$252))+AN260)))</f>
        <v>3.9486373603813824E-3</v>
      </c>
      <c r="AP260" s="3" cm="1">
        <f t="array" ref="AP260">IF(AR$252=-1,AQ260,IF(AR$252=99,AO260,IF(AR$252=0,INDEX($D253:$K253,0,AR$250),(INDEX($D253:$K253,0,AR$252+1)-INDEX($D253:$K253,0,AR$252))/(INDEX($D$249:$K$249,0,AR$252+1)-INDEX($D$249:$K$249,0,AR$252))+AO260)))</f>
        <v>3.7560799782436023E-3</v>
      </c>
      <c r="AQ260" s="3" cm="1">
        <f t="array" ref="AQ260">IF(AS$252=-1,AR260,IF(AS$252=99,AP260,IF(AS$252=0,INDEX($D253:$K253,0,AS$250),(INDEX($D253:$K253,0,AS$252+1)-INDEX($D253:$K253,0,AS$252))/(INDEX($D$249:$K$249,0,AS$252+1)-INDEX($D$249:$K$249,0,AS$252))+AP260)))</f>
        <v>3.5635225961058222E-3</v>
      </c>
      <c r="AR260" s="3" cm="1">
        <f t="array" ref="AR260">IF(AT$252=-1,AW260,IF(AT$252=99,AQ260,IF(AT$252=0,INDEX($D253:$K253,0,AT$250),(INDEX($D253:$K253,0,AT$252+1)-INDEX($D253:$K253,0,AT$252))/(INDEX($D$249:$K$249,0,AT$252+1)-INDEX($D$249:$K$249,0,AT$252))+AQ260)))</f>
        <v>3.3709652139680421E-3</v>
      </c>
      <c r="AS260" s="3" cm="1">
        <f t="array" ref="AS260">IF(AU$252=-1,AX260,IF(AU$252=99,AR260,IF(AU$252=0,INDEX($D253:$K253,0,AU$250),(INDEX($D253:$K253,0,AU$252+1)-INDEX($D253:$K253,0,AU$252))/(INDEX($D$249:$K$249,0,AU$252+1)-INDEX($D$249:$K$249,0,AU$252))+AR260)))</f>
        <v>3.1784078318302621E-3</v>
      </c>
      <c r="AT260" s="3" cm="1">
        <f t="array" ref="AT260">IF(AV$252=-1,AY260,IF(AV$252=99,AS260,IF(AV$252=0,INDEX($D253:$K253,0,AV$250),(INDEX($D253:$K253,0,AV$252+1)-INDEX($D253:$K253,0,AV$252))/(INDEX($D$249:$K$249,0,AV$252+1)-INDEX($D$249:$K$249,0,AV$252))+AS260)))</f>
        <v>2.985850449692482E-3</v>
      </c>
      <c r="AU260" s="3" cm="1">
        <f t="array" ref="AU260">IF(AW$252=-1,AZ260,IF(AW$252=99,AT260,IF(AW$252=0,INDEX($D253:$K253,0,AW$250),(INDEX($D253:$K253,0,AW$252+1)-INDEX($D253:$K253,0,AW$252))/(INDEX($D$249:$K$249,0,AW$252+1)-INDEX($D$249:$K$249,0,AW$252))+AT260)))</f>
        <v>2.7932930675547019E-3</v>
      </c>
      <c r="AV260" s="3" cm="1">
        <f t="array" ref="AV260">IF(AX$252=-1,BA260,IF(AX$252=99,AU260,IF(AX$252=0,INDEX($D253:$K253,0,AX$250),(INDEX($D253:$K253,0,AX$252+1)-INDEX($D253:$K253,0,AX$252))/(INDEX($D$249:$K$249,0,AX$252+1)-INDEX($D$249:$K$249,0,AX$252))+AU260)))</f>
        <v>2.6007356854169201E-3</v>
      </c>
      <c r="AW260" s="3" cm="1">
        <f t="array" ref="AW260">IF(AY$252=-1,BB260,IF(AY$252=99,AV260,IF(AY$252=0,INDEX($D253:$K253,0,AY$250),(INDEX($D253:$K253,0,AY$252+1)-INDEX($D253:$K253,0,AY$252))/(INDEX($D$249:$K$249,0,AY$252+1)-INDEX($D$249:$K$249,0,AY$252))+AV260)))</f>
        <v>2.6007356854169201E-3</v>
      </c>
      <c r="AX260" s="3" cm="1">
        <f t="array" ref="AX260">IF(AV$252=-1,AZ260,IF(AV$252=99,AW260,IF(AV$252=0,INDEX($D253:$K253,0,AV$250),(INDEX($D253:$K253,0,AV$252+1)-INDEX($D253:$K253,0,AV$252))/(INDEX($D$249:$K$249,0,AV$252+1)-INDEX($D$249:$K$249,0,AV$252))+AW260)))</f>
        <v>2.4081783032791401E-3</v>
      </c>
      <c r="AY260" s="3" cm="1">
        <f t="array" ref="AY260">IF(AW$252=-1,BA260,IF(AW$252=99,AX260,IF(AW$252=0,INDEX($D253:$K253,0,AW$250),(INDEX($D253:$K253,0,AW$252+1)-INDEX($D253:$K253,0,AW$252))/(INDEX($D$249:$K$249,0,AW$252+1)-INDEX($D$249:$K$249,0,AW$252))+AX260)))</f>
        <v>2.21562092114136E-3</v>
      </c>
      <c r="AZ260" s="3" cm="1">
        <f t="array" ref="AZ260">IF(AX$252=-1,BB260,IF(AX$252=99,AY260,IF(AX$252=0,INDEX($D253:$K253,0,AX$250),(INDEX($D253:$K253,0,AX$252+1)-INDEX($D253:$K253,0,AX$252))/(INDEX($D$249:$K$249,0,AX$252+1)-INDEX($D$249:$K$249,0,AX$252))+AY260)))</f>
        <v>2.6007356854169201E-3</v>
      </c>
      <c r="BA260" s="3" cm="1">
        <f t="array" ref="BA260">IF(AY$252=-1,BC260,IF(AY$252=99,AZ260,IF(AY$252=0,INDEX($D253:$K253,0,AY$250),(INDEX($D253:$K253,0,AY$252+1)-INDEX($D253:$K253,0,AY$252))/(INDEX($D$249:$K$249,0,AY$252+1)-INDEX($D$249:$K$249,0,AY$252))+AZ260)))</f>
        <v>2.6007356854169201E-3</v>
      </c>
      <c r="BB260" s="3" cm="1">
        <f t="array" ref="BB260">IF(AZ$252=-1,BD260,IF(AZ$252=99,BA260,IF(AZ$252=0,INDEX($D253:$K253,0,AZ$250),(INDEX($D253:$K253,0,AZ$252+1)-INDEX($D253:$K253,0,AZ$252))/(INDEX($D$249:$K$249,0,AZ$252+1)-INDEX($D$249:$K$249,0,AZ$252))+BA260)))</f>
        <v>2.6007356854169201E-3</v>
      </c>
      <c r="BC260" s="3" cm="1">
        <f t="array" ref="BC260">IF(BA$252=-1,BE260,IF(BA$252=99,BB260,IF(BA$252=0,INDEX($D253:$K253,0,BA$250),(INDEX($D253:$K253,0,BA$252+1)-INDEX($D253:$K253,0,BA$252))/(INDEX($D$249:$K$249,0,BA$252+1)-INDEX($D$249:$K$249,0,BA$252))+BB260)))</f>
        <v>2.6007356854169201E-3</v>
      </c>
      <c r="BD260" s="3" cm="1">
        <f t="array" ref="BD260">IF(BB$252=-1,BF260,IF(BB$252=99,BC260,IF(BB$252=0,INDEX($D253:$K253,0,BB$250),(INDEX($D253:$K253,0,BB$252+1)-INDEX($D253:$K253,0,BB$252))/(INDEX($D$249:$K$249,0,BB$252+1)-INDEX($D$249:$K$249,0,BB$252))+BC260)))</f>
        <v>2.6007356854169201E-3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0.39797294439604236</v>
      </c>
      <c r="T261" s="3" cm="1">
        <f t="array" ref="T261">IF(V$252=-1,U261,IF(V$252=99,S261,IF(V$252=0,INDEX($D254:$K254,0,V$250),(INDEX($D254:$K254,0,V$252+1)-INDEX($D254:$K254,0,V$252))/(INDEX($D$249:$K$249,0,V$252+1)-INDEX($D$249:$K$249,0,V$252))+S261)))</f>
        <v>0.39104593394054959</v>
      </c>
      <c r="U261" s="3" cm="1">
        <f t="array" ref="U261">IF(W$252=-1,V261,IF(W$252=99,T261,IF(W$252=0,INDEX($D254:$K254,0,W$250),(INDEX($D254:$K254,0,W$252+1)-INDEX($D254:$K254,0,W$252))/(INDEX($D$249:$K$249,0,W$252+1)-INDEX($D$249:$K$249,0,W$252))+T261)))</f>
        <v>0.38411892348505683</v>
      </c>
      <c r="V261" s="3" cm="1">
        <f t="array" ref="V261">IF(X$252=-1,W261,IF(X$252=99,U261,IF(X$252=0,INDEX($D254:$K254,0,X$250),(INDEX($D254:$K254,0,X$252+1)-INDEX($D254:$K254,0,X$252))/(INDEX($D$249:$K$249,0,X$252+1)-INDEX($D$249:$K$249,0,X$252))+U261)))</f>
        <v>0.37719191302956406</v>
      </c>
      <c r="W261" s="3" cm="1">
        <f t="array" ref="W261">IF(Y$252=-1,X261,IF(Y$252=99,V261,IF(Y$252=0,INDEX($D254:$K254,0,Y$250),(INDEX($D254:$K254,0,Y$252+1)-INDEX($D254:$K254,0,Y$252))/(INDEX($D$249:$K$249,0,Y$252+1)-INDEX($D$249:$K$249,0,Y$252))+V261)))</f>
        <v>0.3702649025740713</v>
      </c>
      <c r="X261" s="3" cm="1">
        <f t="array" ref="X261">IF(Z$252=-1,Y261,IF(Z$252=99,W261,IF(Z$252=0,INDEX($D254:$K254,0,Z$250),(INDEX($D254:$K254,0,Z$252+1)-INDEX($D254:$K254,0,Z$252))/(INDEX($D$249:$K$249,0,Z$252+1)-INDEX($D$249:$K$249,0,Z$252))+W261)))</f>
        <v>0.36333789211857853</v>
      </c>
      <c r="Y261" s="3" cm="1">
        <f t="array" ref="Y261">IF(AA$252=-1,Z261,IF(AA$252=99,X261,IF(AA$252=0,INDEX($D254:$K254,0,AA$250),(INDEX($D254:$K254,0,AA$252+1)-INDEX($D254:$K254,0,AA$252))/(INDEX($D$249:$K$249,0,AA$252+1)-INDEX($D$249:$K$249,0,AA$252))+X261)))</f>
        <v>0.35641088166308577</v>
      </c>
      <c r="Z261" s="3" cm="1">
        <f t="array" ref="Z261">IF(AB$252=-1,AA261,IF(AB$252=99,Y261,IF(AB$252=0,INDEX($D254:$K254,0,AB$250),(INDEX($D254:$K254,0,AB$252+1)-INDEX($D254:$K254,0,AB$252))/(INDEX($D$249:$K$249,0,AB$252+1)-INDEX($D$249:$K$249,0,AB$252))+Y261)))</f>
        <v>0.349483871207593</v>
      </c>
      <c r="AA261" s="3" cm="1">
        <f t="array" ref="AA261">IF(AC$252=-1,AB261,IF(AC$252=99,Z261,IF(AC$252=0,INDEX($D254:$K254,0,AC$250),(INDEX($D254:$K254,0,AC$252+1)-INDEX($D254:$K254,0,AC$252))/(INDEX($D$249:$K$249,0,AC$252+1)-INDEX($D$249:$K$249,0,AC$252))+Z261)))</f>
        <v>0.34255686075210023</v>
      </c>
      <c r="AB261" s="3" cm="1">
        <f t="array" ref="AB261">IF(AD$252=-1,AC261,IF(AD$252=99,AA261,IF(AD$252=0,INDEX($D254:$K254,0,AD$250),(INDEX($D254:$K254,0,AD$252+1)-INDEX($D254:$K254,0,AD$252))/(INDEX($D$249:$K$249,0,AD$252+1)-INDEX($D$249:$K$249,0,AD$252))+AA261)))</f>
        <v>0.33562985029660736</v>
      </c>
      <c r="AC261" s="3" cm="1">
        <f t="array" ref="AC261">IF(AE$252=-1,AD261,IF(AE$252=99,AB261,IF(AE$252=0,INDEX($D254:$K254,0,AE$250),(INDEX($D254:$K254,0,AE$252+1)-INDEX($D254:$K254,0,AE$252))/(INDEX($D$249:$K$249,0,AE$252+1)-INDEX($D$249:$K$249,0,AE$252))+AB261)))</f>
        <v>0.3293211333774409</v>
      </c>
      <c r="AD261" s="3" cm="1">
        <f t="array" ref="AD261">IF(AF$252=-1,AE261,IF(AF$252=99,AC261,IF(AF$252=0,INDEX($D254:$K254,0,AF$250),(INDEX($D254:$K254,0,AF$252+1)-INDEX($D254:$K254,0,AF$252))/(INDEX($D$249:$K$249,0,AF$252+1)-INDEX($D$249:$K$249,0,AF$252))+AC261)))</f>
        <v>0.32301241645827444</v>
      </c>
      <c r="AE261" s="3" cm="1">
        <f t="array" ref="AE261">IF(AG$252=-1,AF261,IF(AG$252=99,AD261,IF(AG$252=0,INDEX($D254:$K254,0,AG$250),(INDEX($D254:$K254,0,AG$252+1)-INDEX($D254:$K254,0,AG$252))/(INDEX($D$249:$K$249,0,AG$252+1)-INDEX($D$249:$K$249,0,AG$252))+AD261)))</f>
        <v>0.31670369953910799</v>
      </c>
      <c r="AF261" s="3" cm="1">
        <f t="array" ref="AF261">IF(AH$252=-1,AG261,IF(AH$252=99,AE261,IF(AH$252=0,INDEX($D254:$K254,0,AH$250),(INDEX($D254:$K254,0,AH$252+1)-INDEX($D254:$K254,0,AH$252))/(INDEX($D$249:$K$249,0,AH$252+1)-INDEX($D$249:$K$249,0,AH$252))+AE261)))</f>
        <v>0.31039498261994153</v>
      </c>
      <c r="AG261" s="3" cm="1">
        <f t="array" ref="AG261">IF(AI$252=-1,AH261,IF(AI$252=99,AF261,IF(AI$252=0,INDEX($D254:$K254,0,AI$250),(INDEX($D254:$K254,0,AI$252+1)-INDEX($D254:$K254,0,AI$252))/(INDEX($D$249:$K$249,0,AI$252+1)-INDEX($D$249:$K$249,0,AI$252))+AF261)))</f>
        <v>0.30408626570077507</v>
      </c>
      <c r="AH261" s="3" cm="1">
        <f t="array" ref="AH261">IF(AJ$252=-1,AI261,IF(AJ$252=99,AG261,IF(AJ$252=0,INDEX($D254:$K254,0,AJ$250),(INDEX($D254:$K254,0,AJ$252+1)-INDEX($D254:$K254,0,AJ$252))/(INDEX($D$249:$K$249,0,AJ$252+1)-INDEX($D$249:$K$249,0,AJ$252))+AG261)))</f>
        <v>0.29777754878160861</v>
      </c>
      <c r="AI261" s="3" cm="1">
        <f t="array" ref="AI261">IF(AK$252=-1,AJ261,IF(AK$252=99,AH261,IF(AK$252=0,INDEX($D254:$K254,0,AK$250),(INDEX($D254:$K254,0,AK$252+1)-INDEX($D254:$K254,0,AK$252))/(INDEX($D$249:$K$249,0,AK$252+1)-INDEX($D$249:$K$249,0,AK$252))+AH261)))</f>
        <v>0.29146883186244216</v>
      </c>
      <c r="AJ261" s="3" cm="1">
        <f t="array" ref="AJ261">IF(AL$252=-1,AK261,IF(AL$252=99,AI261,IF(AL$252=0,INDEX($D254:$K254,0,AL$250),(INDEX($D254:$K254,0,AL$252+1)-INDEX($D254:$K254,0,AL$252))/(INDEX($D$249:$K$249,0,AL$252+1)-INDEX($D$249:$K$249,0,AL$252))+AI261)))</f>
        <v>0.2851601149432757</v>
      </c>
      <c r="AK261" s="3" cm="1">
        <f t="array" ref="AK261">IF(AM$252=-1,AL261,IF(AM$252=99,AJ261,IF(AM$252=0,INDEX($D254:$K254,0,AM$250),(INDEX($D254:$K254,0,AM$252+1)-INDEX($D254:$K254,0,AM$252))/(INDEX($D$249:$K$249,0,AM$252+1)-INDEX($D$249:$K$249,0,AM$252))+AJ261)))</f>
        <v>0.27885139802410924</v>
      </c>
      <c r="AL261" s="3" cm="1">
        <f t="array" ref="AL261">IF(AN$252=-1,AM261,IF(AN$252=99,AK261,IF(AN$252=0,INDEX($D254:$K254,0,AN$250),(INDEX($D254:$K254,0,AN$252+1)-INDEX($D254:$K254,0,AN$252))/(INDEX($D$249:$K$249,0,AN$252+1)-INDEX($D$249:$K$249,0,AN$252))+AK261)))</f>
        <v>0.2725426811049429</v>
      </c>
      <c r="AM261" s="3" cm="1">
        <f t="array" ref="AM261">IF(AO$252=-1,AN261,IF(AO$252=99,AL261,IF(AO$252=0,INDEX($D254:$K254,0,AO$250),(INDEX($D254:$K254,0,AO$252+1)-INDEX($D254:$K254,0,AO$252))/(INDEX($D$249:$K$249,0,AO$252+1)-INDEX($D$249:$K$249,0,AO$252))+AL261)))</f>
        <v>0.26833161697859781</v>
      </c>
      <c r="AN261" s="3" cm="1">
        <f t="array" ref="AN261">IF(AP$252=-1,AO261,IF(AP$252=99,AM261,IF(AP$252=0,INDEX($D254:$K254,0,AP$250),(INDEX($D254:$K254,0,AP$252+1)-INDEX($D254:$K254,0,AP$252))/(INDEX($D$249:$K$249,0,AP$252+1)-INDEX($D$249:$K$249,0,AP$252))+AM261)))</f>
        <v>0.26412055285225272</v>
      </c>
      <c r="AO261" s="3" cm="1">
        <f t="array" ref="AO261">IF(AQ$252=-1,AP261,IF(AQ$252=99,AN261,IF(AQ$252=0,INDEX($D254:$K254,0,AQ$250),(INDEX($D254:$K254,0,AQ$252+1)-INDEX($D254:$K254,0,AQ$252))/(INDEX($D$249:$K$249,0,AQ$252+1)-INDEX($D$249:$K$249,0,AQ$252))+AN261)))</f>
        <v>0.25990948872590763</v>
      </c>
      <c r="AP261" s="3" cm="1">
        <f t="array" ref="AP261">IF(AR$252=-1,AQ261,IF(AR$252=99,AO261,IF(AR$252=0,INDEX($D254:$K254,0,AR$250),(INDEX($D254:$K254,0,AR$252+1)-INDEX($D254:$K254,0,AR$252))/(INDEX($D$249:$K$249,0,AR$252+1)-INDEX($D$249:$K$249,0,AR$252))+AO261)))</f>
        <v>0.25569842459956255</v>
      </c>
      <c r="AQ261" s="3" cm="1">
        <f t="array" ref="AQ261">IF(AS$252=-1,AR261,IF(AS$252=99,AP261,IF(AS$252=0,INDEX($D254:$K254,0,AS$250),(INDEX($D254:$K254,0,AS$252+1)-INDEX($D254:$K254,0,AS$252))/(INDEX($D$249:$K$249,0,AS$252+1)-INDEX($D$249:$K$249,0,AS$252))+AP261)))</f>
        <v>0.25148736047321746</v>
      </c>
      <c r="AR261" s="3" cm="1">
        <f t="array" ref="AR261">IF(AT$252=-1,AW261,IF(AT$252=99,AQ261,IF(AT$252=0,INDEX($D254:$K254,0,AT$250),(INDEX($D254:$K254,0,AT$252+1)-INDEX($D254:$K254,0,AT$252))/(INDEX($D$249:$K$249,0,AT$252+1)-INDEX($D$249:$K$249,0,AT$252))+AQ261)))</f>
        <v>0.24727629634687234</v>
      </c>
      <c r="AS261" s="3" cm="1">
        <f t="array" ref="AS261">IF(AU$252=-1,AX261,IF(AU$252=99,AR261,IF(AU$252=0,INDEX($D254:$K254,0,AU$250),(INDEX($D254:$K254,0,AU$252+1)-INDEX($D254:$K254,0,AU$252))/(INDEX($D$249:$K$249,0,AU$252+1)-INDEX($D$249:$K$249,0,AU$252))+AR261)))</f>
        <v>0.24306523222052723</v>
      </c>
      <c r="AT261" s="3" cm="1">
        <f t="array" ref="AT261">IF(AV$252=-1,AY261,IF(AV$252=99,AS261,IF(AV$252=0,INDEX($D254:$K254,0,AV$250),(INDEX($D254:$K254,0,AV$252+1)-INDEX($D254:$K254,0,AV$252))/(INDEX($D$249:$K$249,0,AV$252+1)-INDEX($D$249:$K$249,0,AV$252))+AS261)))</f>
        <v>0.23885416809418211</v>
      </c>
      <c r="AU261" s="3" cm="1">
        <f t="array" ref="AU261">IF(AW$252=-1,AZ261,IF(AW$252=99,AT261,IF(AW$252=0,INDEX($D254:$K254,0,AW$250),(INDEX($D254:$K254,0,AW$252+1)-INDEX($D254:$K254,0,AW$252))/(INDEX($D$249:$K$249,0,AW$252+1)-INDEX($D$249:$K$249,0,AW$252))+AT261)))</f>
        <v>0.234643103967837</v>
      </c>
      <c r="AV261" s="3" cm="1">
        <f t="array" ref="AV261">IF(AX$252=-1,BA261,IF(AX$252=99,AU261,IF(AX$252=0,INDEX($D254:$K254,0,AX$250),(INDEX($D254:$K254,0,AX$252+1)-INDEX($D254:$K254,0,AX$252))/(INDEX($D$249:$K$249,0,AX$252+1)-INDEX($D$249:$K$249,0,AX$252))+AU261)))</f>
        <v>0.23043203984149183</v>
      </c>
      <c r="AW261" s="3" cm="1">
        <f t="array" ref="AW261">IF(AY$252=-1,BB261,IF(AY$252=99,AV261,IF(AY$252=0,INDEX($D254:$K254,0,AY$250),(INDEX($D254:$K254,0,AY$252+1)-INDEX($D254:$K254,0,AY$252))/(INDEX($D$249:$K$249,0,AY$252+1)-INDEX($D$249:$K$249,0,AY$252))+AV261)))</f>
        <v>0.23043203984149183</v>
      </c>
      <c r="AX261" s="3" cm="1">
        <f t="array" ref="AX261">IF(AV$252=-1,AZ261,IF(AV$252=99,AW261,IF(AV$252=0,INDEX($D254:$K254,0,AV$250),(INDEX($D254:$K254,0,AV$252+1)-INDEX($D254:$K254,0,AV$252))/(INDEX($D$249:$K$249,0,AV$252+1)-INDEX($D$249:$K$249,0,AV$252))+AW261)))</f>
        <v>0.22622097571514671</v>
      </c>
      <c r="AY261" s="3" cm="1">
        <f t="array" ref="AY261">IF(AW$252=-1,BA261,IF(AW$252=99,AX261,IF(AW$252=0,INDEX($D254:$K254,0,AW$250),(INDEX($D254:$K254,0,AW$252+1)-INDEX($D254:$K254,0,AW$252))/(INDEX($D$249:$K$249,0,AW$252+1)-INDEX($D$249:$K$249,0,AW$252))+AX261)))</f>
        <v>0.2220099115888016</v>
      </c>
      <c r="AZ261" s="3" cm="1">
        <f t="array" ref="AZ261">IF(AX$252=-1,BB261,IF(AX$252=99,AY261,IF(AX$252=0,INDEX($D254:$K254,0,AX$250),(INDEX($D254:$K254,0,AX$252+1)-INDEX($D254:$K254,0,AX$252))/(INDEX($D$249:$K$249,0,AX$252+1)-INDEX($D$249:$K$249,0,AX$252))+AY261)))</f>
        <v>0.23043203984149183</v>
      </c>
      <c r="BA261" s="3" cm="1">
        <f t="array" ref="BA261">IF(AY$252=-1,BC261,IF(AY$252=99,AZ261,IF(AY$252=0,INDEX($D254:$K254,0,AY$250),(INDEX($D254:$K254,0,AY$252+1)-INDEX($D254:$K254,0,AY$252))/(INDEX($D$249:$K$249,0,AY$252+1)-INDEX($D$249:$K$249,0,AY$252))+AZ261)))</f>
        <v>0.23043203984149183</v>
      </c>
      <c r="BB261" s="3" cm="1">
        <f t="array" ref="BB261">IF(AZ$252=-1,BD261,IF(AZ$252=99,BA261,IF(AZ$252=0,INDEX($D254:$K254,0,AZ$250),(INDEX($D254:$K254,0,AZ$252+1)-INDEX($D254:$K254,0,AZ$252))/(INDEX($D$249:$K$249,0,AZ$252+1)-INDEX($D$249:$K$249,0,AZ$252))+BA261)))</f>
        <v>0.23043203984149183</v>
      </c>
      <c r="BC261" s="3" cm="1">
        <f t="array" ref="BC261">IF(BA$252=-1,BE261,IF(BA$252=99,BB261,IF(BA$252=0,INDEX($D254:$K254,0,BA$250),(INDEX($D254:$K254,0,BA$252+1)-INDEX($D254:$K254,0,BA$252))/(INDEX($D$249:$K$249,0,BA$252+1)-INDEX($D$249:$K$249,0,BA$252))+BB261)))</f>
        <v>0.23043203984149183</v>
      </c>
      <c r="BD261" s="3" cm="1">
        <f t="array" ref="BD261">IF(BB$252=-1,BF261,IF(BB$252=99,BC261,IF(BB$252=0,INDEX($D254:$K254,0,BB$250),(INDEX($D254:$K254,0,BB$252+1)-INDEX($D254:$K254,0,BB$252))/(INDEX($D$249:$K$249,0,BB$252+1)-INDEX($D$249:$K$249,0,BB$252))+BC261)))</f>
        <v>0.23043203984149183</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0.52089165260168435</v>
      </c>
      <c r="T262" s="3" cm="1">
        <f t="array" ref="T262">IF(V$252=-1,U262,IF(V$252=99,S262,IF(V$252=0,INDEX($D255:$K255,0,V$250),(INDEX($D255:$K255,0,V$252+1)-INDEX($D255:$K255,0,V$252))/(INDEX($D$249:$K$249,0,V$252+1)-INDEX($D$249:$K$249,0,V$252))+S262)))</f>
        <v>0.52885255661827191</v>
      </c>
      <c r="U262" s="3" cm="1">
        <f t="array" ref="U262">IF(W$252=-1,V262,IF(W$252=99,T262,IF(W$252=0,INDEX($D255:$K255,0,W$250),(INDEX($D255:$K255,0,W$252+1)-INDEX($D255:$K255,0,W$252))/(INDEX($D$249:$K$249,0,W$252+1)-INDEX($D$249:$K$249,0,W$252))+T262)))</f>
        <v>0.53681346063485946</v>
      </c>
      <c r="V262" s="3" cm="1">
        <f t="array" ref="V262">IF(X$252=-1,W262,IF(X$252=99,U262,IF(X$252=0,INDEX($D255:$K255,0,X$250),(INDEX($D255:$K255,0,X$252+1)-INDEX($D255:$K255,0,X$252))/(INDEX($D$249:$K$249,0,X$252+1)-INDEX($D$249:$K$249,0,X$252))+U262)))</f>
        <v>0.54477436465144702</v>
      </c>
      <c r="W262" s="3" cm="1">
        <f t="array" ref="W262">IF(Y$252=-1,X262,IF(Y$252=99,V262,IF(Y$252=0,INDEX($D255:$K255,0,Y$250),(INDEX($D255:$K255,0,Y$252+1)-INDEX($D255:$K255,0,Y$252))/(INDEX($D$249:$K$249,0,Y$252+1)-INDEX($D$249:$K$249,0,Y$252))+V262)))</f>
        <v>0.55273526866803457</v>
      </c>
      <c r="X262" s="3" cm="1">
        <f t="array" ref="X262">IF(Z$252=-1,Y262,IF(Z$252=99,W262,IF(Z$252=0,INDEX($D255:$K255,0,Z$250),(INDEX($D255:$K255,0,Z$252+1)-INDEX($D255:$K255,0,Z$252))/(INDEX($D$249:$K$249,0,Z$252+1)-INDEX($D$249:$K$249,0,Z$252))+W262)))</f>
        <v>0.56069617268462213</v>
      </c>
      <c r="Y262" s="3" cm="1">
        <f t="array" ref="Y262">IF(AA$252=-1,Z262,IF(AA$252=99,X262,IF(AA$252=0,INDEX($D255:$K255,0,AA$250),(INDEX($D255:$K255,0,AA$252+1)-INDEX($D255:$K255,0,AA$252))/(INDEX($D$249:$K$249,0,AA$252+1)-INDEX($D$249:$K$249,0,AA$252))+X262)))</f>
        <v>0.56865707670120968</v>
      </c>
      <c r="Z262" s="3" cm="1">
        <f t="array" ref="Z262">IF(AB$252=-1,AA262,IF(AB$252=99,Y262,IF(AB$252=0,INDEX($D255:$K255,0,AB$250),(INDEX($D255:$K255,0,AB$252+1)-INDEX($D255:$K255,0,AB$252))/(INDEX($D$249:$K$249,0,AB$252+1)-INDEX($D$249:$K$249,0,AB$252))+Y262)))</f>
        <v>0.57661798071779724</v>
      </c>
      <c r="AA262" s="3" cm="1">
        <f t="array" ref="AA262">IF(AC$252=-1,AB262,IF(AC$252=99,Z262,IF(AC$252=0,INDEX($D255:$K255,0,AC$250),(INDEX($D255:$K255,0,AC$252+1)-INDEX($D255:$K255,0,AC$252))/(INDEX($D$249:$K$249,0,AC$252+1)-INDEX($D$249:$K$249,0,AC$252))+Z262)))</f>
        <v>0.5845788847343848</v>
      </c>
      <c r="AB262" s="3" cm="1">
        <f t="array" ref="AB262">IF(AD$252=-1,AC262,IF(AD$252=99,AA262,IF(AD$252=0,INDEX($D255:$K255,0,AD$250),(INDEX($D255:$K255,0,AD$252+1)-INDEX($D255:$K255,0,AD$252))/(INDEX($D$249:$K$249,0,AD$252+1)-INDEX($D$249:$K$249,0,AD$252))+AA262)))</f>
        <v>0.59253978875097235</v>
      </c>
      <c r="AC262" s="3" cm="1">
        <f t="array" ref="AC262">IF(AE$252=-1,AD262,IF(AE$252=99,AB262,IF(AE$252=0,INDEX($D255:$K255,0,AE$250),(INDEX($D255:$K255,0,AE$252+1)-INDEX($D255:$K255,0,AE$252))/(INDEX($D$249:$K$249,0,AE$252+1)-INDEX($D$249:$K$249,0,AE$252))+AB262)))</f>
        <v>0.60030737971427306</v>
      </c>
      <c r="AD262" s="3" cm="1">
        <f t="array" ref="AD262">IF(AF$252=-1,AE262,IF(AF$252=99,AC262,IF(AF$252=0,INDEX($D255:$K255,0,AF$250),(INDEX($D255:$K255,0,AF$252+1)-INDEX($D255:$K255,0,AF$252))/(INDEX($D$249:$K$249,0,AF$252+1)-INDEX($D$249:$K$249,0,AF$252))+AC262)))</f>
        <v>0.60807497067757377</v>
      </c>
      <c r="AE262" s="3" cm="1">
        <f t="array" ref="AE262">IF(AG$252=-1,AF262,IF(AG$252=99,AD262,IF(AG$252=0,INDEX($D255:$K255,0,AG$250),(INDEX($D255:$K255,0,AG$252+1)-INDEX($D255:$K255,0,AG$252))/(INDEX($D$249:$K$249,0,AG$252+1)-INDEX($D$249:$K$249,0,AG$252))+AD262)))</f>
        <v>0.61584256164087448</v>
      </c>
      <c r="AF262" s="3" cm="1">
        <f t="array" ref="AF262">IF(AH$252=-1,AG262,IF(AH$252=99,AE262,IF(AH$252=0,INDEX($D255:$K255,0,AH$250),(INDEX($D255:$K255,0,AH$252+1)-INDEX($D255:$K255,0,AH$252))/(INDEX($D$249:$K$249,0,AH$252+1)-INDEX($D$249:$K$249,0,AH$252))+AE262)))</f>
        <v>0.62361015260417518</v>
      </c>
      <c r="AG262" s="3" cm="1">
        <f t="array" ref="AG262">IF(AI$252=-1,AH262,IF(AI$252=99,AF262,IF(AI$252=0,INDEX($D255:$K255,0,AI$250),(INDEX($D255:$K255,0,AI$252+1)-INDEX($D255:$K255,0,AI$252))/(INDEX($D$249:$K$249,0,AI$252+1)-INDEX($D$249:$K$249,0,AI$252))+AF262)))</f>
        <v>0.63137774356747589</v>
      </c>
      <c r="AH262" s="3" cm="1">
        <f t="array" ref="AH262">IF(AJ$252=-1,AI262,IF(AJ$252=99,AG262,IF(AJ$252=0,INDEX($D255:$K255,0,AJ$250),(INDEX($D255:$K255,0,AJ$252+1)-INDEX($D255:$K255,0,AJ$252))/(INDEX($D$249:$K$249,0,AJ$252+1)-INDEX($D$249:$K$249,0,AJ$252))+AG262)))</f>
        <v>0.6391453345307766</v>
      </c>
      <c r="AI262" s="3" cm="1">
        <f t="array" ref="AI262">IF(AK$252=-1,AJ262,IF(AK$252=99,AH262,IF(AK$252=0,INDEX($D255:$K255,0,AK$250),(INDEX($D255:$K255,0,AK$252+1)-INDEX($D255:$K255,0,AK$252))/(INDEX($D$249:$K$249,0,AK$252+1)-INDEX($D$249:$K$249,0,AK$252))+AH262)))</f>
        <v>0.64691292549407731</v>
      </c>
      <c r="AJ262" s="3" cm="1">
        <f t="array" ref="AJ262">IF(AL$252=-1,AK262,IF(AL$252=99,AI262,IF(AL$252=0,INDEX($D255:$K255,0,AL$250),(INDEX($D255:$K255,0,AL$252+1)-INDEX($D255:$K255,0,AL$252))/(INDEX($D$249:$K$249,0,AL$252+1)-INDEX($D$249:$K$249,0,AL$252))+AI262)))</f>
        <v>0.65468051645737801</v>
      </c>
      <c r="AK262" s="3" cm="1">
        <f t="array" ref="AK262">IF(AM$252=-1,AL262,IF(AM$252=99,AJ262,IF(AM$252=0,INDEX($D255:$K255,0,AM$250),(INDEX($D255:$K255,0,AM$252+1)-INDEX($D255:$K255,0,AM$252))/(INDEX($D$249:$K$249,0,AM$252+1)-INDEX($D$249:$K$249,0,AM$252))+AJ262)))</f>
        <v>0.66244810742067872</v>
      </c>
      <c r="AL262" s="3" cm="1">
        <f t="array" ref="AL262">IF(AN$252=-1,AM262,IF(AN$252=99,AK262,IF(AN$252=0,INDEX($D255:$K255,0,AN$250),(INDEX($D255:$K255,0,AN$252+1)-INDEX($D255:$K255,0,AN$252))/(INDEX($D$249:$K$249,0,AN$252+1)-INDEX($D$249:$K$249,0,AN$252))+AK262)))</f>
        <v>0.67021569838397965</v>
      </c>
      <c r="AM262" s="3" cm="1">
        <f t="array" ref="AM262">IF(AO$252=-1,AN262,IF(AO$252=99,AL262,IF(AO$252=0,INDEX($D255:$K255,0,AO$250),(INDEX($D255:$K255,0,AO$252+1)-INDEX($D255:$K255,0,AO$252))/(INDEX($D$249:$K$249,0,AO$252+1)-INDEX($D$249:$K$249,0,AO$252))+AL262)))</f>
        <v>0.67513164875723342</v>
      </c>
      <c r="AN262" s="3" cm="1">
        <f t="array" ref="AN262">IF(AP$252=-1,AO262,IF(AP$252=99,AM262,IF(AP$252=0,INDEX($D255:$K255,0,AP$250),(INDEX($D255:$K255,0,AP$252+1)-INDEX($D255:$K255,0,AP$252))/(INDEX($D$249:$K$249,0,AP$252+1)-INDEX($D$249:$K$249,0,AP$252))+AM262)))</f>
        <v>0.68004759913048718</v>
      </c>
      <c r="AO262" s="3" cm="1">
        <f t="array" ref="AO262">IF(AQ$252=-1,AP262,IF(AQ$252=99,AN262,IF(AQ$252=0,INDEX($D255:$K255,0,AQ$250),(INDEX($D255:$K255,0,AQ$252+1)-INDEX($D255:$K255,0,AQ$252))/(INDEX($D$249:$K$249,0,AQ$252+1)-INDEX($D$249:$K$249,0,AQ$252))+AN262)))</f>
        <v>0.68496354950374094</v>
      </c>
      <c r="AP262" s="3" cm="1">
        <f t="array" ref="AP262">IF(AR$252=-1,AQ262,IF(AR$252=99,AO262,IF(AR$252=0,INDEX($D255:$K255,0,AR$250),(INDEX($D255:$K255,0,AR$252+1)-INDEX($D255:$K255,0,AR$252))/(INDEX($D$249:$K$249,0,AR$252+1)-INDEX($D$249:$K$249,0,AR$252))+AO262)))</f>
        <v>0.68987949987699471</v>
      </c>
      <c r="AQ262" s="3" cm="1">
        <f t="array" ref="AQ262">IF(AS$252=-1,AR262,IF(AS$252=99,AP262,IF(AS$252=0,INDEX($D255:$K255,0,AS$250),(INDEX($D255:$K255,0,AS$252+1)-INDEX($D255:$K255,0,AS$252))/(INDEX($D$249:$K$249,0,AS$252+1)-INDEX($D$249:$K$249,0,AS$252))+AP262)))</f>
        <v>0.69479545025024847</v>
      </c>
      <c r="AR262" s="3" cm="1">
        <f t="array" ref="AR262">IF(AT$252=-1,AW262,IF(AT$252=99,AQ262,IF(AT$252=0,INDEX($D255:$K255,0,AT$250),(INDEX($D255:$K255,0,AT$252+1)-INDEX($D255:$K255,0,AT$252))/(INDEX($D$249:$K$249,0,AT$252+1)-INDEX($D$249:$K$249,0,AT$252))+AQ262)))</f>
        <v>0.69971140062350223</v>
      </c>
      <c r="AS262" s="3" cm="1">
        <f t="array" ref="AS262">IF(AU$252=-1,AX262,IF(AU$252=99,AR262,IF(AU$252=0,INDEX($D255:$K255,0,AU$250),(INDEX($D255:$K255,0,AU$252+1)-INDEX($D255:$K255,0,AU$252))/(INDEX($D$249:$K$249,0,AU$252+1)-INDEX($D$249:$K$249,0,AU$252))+AR262)))</f>
        <v>0.704627350996756</v>
      </c>
      <c r="AT262" s="3" cm="1">
        <f t="array" ref="AT262">IF(AV$252=-1,AY262,IF(AV$252=99,AS262,IF(AV$252=0,INDEX($D255:$K255,0,AV$250),(INDEX($D255:$K255,0,AV$252+1)-INDEX($D255:$K255,0,AV$252))/(INDEX($D$249:$K$249,0,AV$252+1)-INDEX($D$249:$K$249,0,AV$252))+AS262)))</f>
        <v>0.70954330137000976</v>
      </c>
      <c r="AU262" s="3" cm="1">
        <f t="array" ref="AU262">IF(AW$252=-1,AZ262,IF(AW$252=99,AT262,IF(AW$252=0,INDEX($D255:$K255,0,AW$250),(INDEX($D255:$K255,0,AW$252+1)-INDEX($D255:$K255,0,AW$252))/(INDEX($D$249:$K$249,0,AW$252+1)-INDEX($D$249:$K$249,0,AW$252))+AT262)))</f>
        <v>0.71445925174326352</v>
      </c>
      <c r="AV262" s="3" cm="1">
        <f t="array" ref="AV262">IF(AX$252=-1,BA262,IF(AX$252=99,AU262,IF(AX$252=0,INDEX($D255:$K255,0,AX$250),(INDEX($D255:$K255,0,AX$252+1)-INDEX($D255:$K255,0,AX$252))/(INDEX($D$249:$K$249,0,AX$252+1)-INDEX($D$249:$K$249,0,AX$252))+AU262)))</f>
        <v>0.7193752021165174</v>
      </c>
      <c r="AW262" s="3" cm="1">
        <f t="array" ref="AW262">IF(AY$252=-1,BB262,IF(AY$252=99,AV262,IF(AY$252=0,INDEX($D255:$K255,0,AY$250),(INDEX($D255:$K255,0,AY$252+1)-INDEX($D255:$K255,0,AY$252))/(INDEX($D$249:$K$249,0,AY$252+1)-INDEX($D$249:$K$249,0,AY$252))+AV262)))</f>
        <v>0.7193752021165174</v>
      </c>
      <c r="AX262" s="3" cm="1">
        <f t="array" ref="AX262">IF(AV$252=-1,AZ262,IF(AV$252=99,AW262,IF(AV$252=0,INDEX($D255:$K255,0,AV$250),(INDEX($D255:$K255,0,AV$252+1)-INDEX($D255:$K255,0,AV$252))/(INDEX($D$249:$K$249,0,AV$252+1)-INDEX($D$249:$K$249,0,AV$252))+AW262)))</f>
        <v>0.72429115248977116</v>
      </c>
      <c r="AY262" s="3" cm="1">
        <f t="array" ref="AY262">IF(AW$252=-1,BA262,IF(AW$252=99,AX262,IF(AW$252=0,INDEX($D255:$K255,0,AW$250),(INDEX($D255:$K255,0,AW$252+1)-INDEX($D255:$K255,0,AW$252))/(INDEX($D$249:$K$249,0,AW$252+1)-INDEX($D$249:$K$249,0,AW$252))+AX262)))</f>
        <v>0.72920710286302493</v>
      </c>
      <c r="AZ262" s="3" cm="1">
        <f t="array" ref="AZ262">IF(AX$252=-1,BB262,IF(AX$252=99,AY262,IF(AX$252=0,INDEX($D255:$K255,0,AX$250),(INDEX($D255:$K255,0,AX$252+1)-INDEX($D255:$K255,0,AX$252))/(INDEX($D$249:$K$249,0,AX$252+1)-INDEX($D$249:$K$249,0,AX$252))+AY262)))</f>
        <v>0.7193752021165174</v>
      </c>
      <c r="BA262" s="3" cm="1">
        <f t="array" ref="BA262">IF(AY$252=-1,BC262,IF(AY$252=99,AZ262,IF(AY$252=0,INDEX($D255:$K255,0,AY$250),(INDEX($D255:$K255,0,AY$252+1)-INDEX($D255:$K255,0,AY$252))/(INDEX($D$249:$K$249,0,AY$252+1)-INDEX($D$249:$K$249,0,AY$252))+AZ262)))</f>
        <v>0.7193752021165174</v>
      </c>
      <c r="BB262" s="3" cm="1">
        <f t="array" ref="BB262">IF(AZ$252=-1,BD262,IF(AZ$252=99,BA262,IF(AZ$252=0,INDEX($D255:$K255,0,AZ$250),(INDEX($D255:$K255,0,AZ$252+1)-INDEX($D255:$K255,0,AZ$252))/(INDEX($D$249:$K$249,0,AZ$252+1)-INDEX($D$249:$K$249,0,AZ$252))+BA262)))</f>
        <v>0.7193752021165174</v>
      </c>
      <c r="BC262" s="3" cm="1">
        <f t="array" ref="BC262">IF(BA$252=-1,BE262,IF(BA$252=99,BB262,IF(BA$252=0,INDEX($D255:$K255,0,BA$250),(INDEX($D255:$K255,0,BA$252+1)-INDEX($D255:$K255,0,BA$252))/(INDEX($D$249:$K$249,0,BA$252+1)-INDEX($D$249:$K$249,0,BA$252))+BB262)))</f>
        <v>0.7193752021165174</v>
      </c>
      <c r="BD262" s="3" cm="1">
        <f t="array" ref="BD262">IF(BB$252=-1,BF262,IF(BB$252=99,BC262,IF(BB$252=0,INDEX($D255:$K255,0,BB$250),(INDEX($D255:$K255,0,BB$252+1)-INDEX($D255:$K255,0,BB$252))/(INDEX($D$249:$K$249,0,BB$252+1)-INDEX($D$249:$K$249,0,BB$252))+BC262)))</f>
        <v>0.7193752021165174</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0.57197392275960934</v>
      </c>
      <c r="T263" s="3" cm="1">
        <f t="array" ref="T263">IF(V$252=-1,U263,IF(V$252=99,S263,IF(V$252=0,INDEX($D256:$K256,0,V$250),(INDEX($D256:$K256,0,V$252+1)-INDEX($D256:$K256,0,V$252))/(INDEX($D$249:$K$249,0,V$252+1)-INDEX($D$249:$K$249,0,V$252))+S263)))</f>
        <v>0.57041362304408483</v>
      </c>
      <c r="U263" s="3" cm="1">
        <f t="array" ref="U263">IF(W$252=-1,V263,IF(W$252=99,T263,IF(W$252=0,INDEX($D256:$K256,0,W$250),(INDEX($D256:$K256,0,W$252+1)-INDEX($D256:$K256,0,W$252))/(INDEX($D$249:$K$249,0,W$252+1)-INDEX($D$249:$K$249,0,W$252))+T263)))</f>
        <v>0.56885332332856031</v>
      </c>
      <c r="V263" s="3" cm="1">
        <f t="array" ref="V263">IF(X$252=-1,W263,IF(X$252=99,U263,IF(X$252=0,INDEX($D256:$K256,0,X$250),(INDEX($D256:$K256,0,X$252+1)-INDEX($D256:$K256,0,X$252))/(INDEX($D$249:$K$249,0,X$252+1)-INDEX($D$249:$K$249,0,X$252))+U263)))</f>
        <v>0.5672930236130358</v>
      </c>
      <c r="W263" s="3" cm="1">
        <f t="array" ref="W263">IF(Y$252=-1,X263,IF(Y$252=99,V263,IF(Y$252=0,INDEX($D256:$K256,0,Y$250),(INDEX($D256:$K256,0,Y$252+1)-INDEX($D256:$K256,0,Y$252))/(INDEX($D$249:$K$249,0,Y$252+1)-INDEX($D$249:$K$249,0,Y$252))+V263)))</f>
        <v>0.56573272389751128</v>
      </c>
      <c r="X263" s="3" cm="1">
        <f t="array" ref="X263">IF(Z$252=-1,Y263,IF(Z$252=99,W263,IF(Z$252=0,INDEX($D256:$K256,0,Z$250),(INDEX($D256:$K256,0,Z$252+1)-INDEX($D256:$K256,0,Z$252))/(INDEX($D$249:$K$249,0,Z$252+1)-INDEX($D$249:$K$249,0,Z$252))+W263)))</f>
        <v>0.56417242418198676</v>
      </c>
      <c r="Y263" s="3" cm="1">
        <f t="array" ref="Y263">IF(AA$252=-1,Z263,IF(AA$252=99,X263,IF(AA$252=0,INDEX($D256:$K256,0,AA$250),(INDEX($D256:$K256,0,AA$252+1)-INDEX($D256:$K256,0,AA$252))/(INDEX($D$249:$K$249,0,AA$252+1)-INDEX($D$249:$K$249,0,AA$252))+X263)))</f>
        <v>0.56261212446646225</v>
      </c>
      <c r="Z263" s="3" cm="1">
        <f t="array" ref="Z263">IF(AB$252=-1,AA263,IF(AB$252=99,Y263,IF(AB$252=0,INDEX($D256:$K256,0,AB$250),(INDEX($D256:$K256,0,AB$252+1)-INDEX($D256:$K256,0,AB$252))/(INDEX($D$249:$K$249,0,AB$252+1)-INDEX($D$249:$K$249,0,AB$252))+Y263)))</f>
        <v>0.56105182475093773</v>
      </c>
      <c r="AA263" s="3" cm="1">
        <f t="array" ref="AA263">IF(AC$252=-1,AB263,IF(AC$252=99,Z263,IF(AC$252=0,INDEX($D256:$K256,0,AC$250),(INDEX($D256:$K256,0,AC$252+1)-INDEX($D256:$K256,0,AC$252))/(INDEX($D$249:$K$249,0,AC$252+1)-INDEX($D$249:$K$249,0,AC$252))+Z263)))</f>
        <v>0.55949152503541322</v>
      </c>
      <c r="AB263" s="3" cm="1">
        <f t="array" ref="AB263">IF(AD$252=-1,AC263,IF(AD$252=99,AA263,IF(AD$252=0,INDEX($D256:$K256,0,AD$250),(INDEX($D256:$K256,0,AD$252+1)-INDEX($D256:$K256,0,AD$252))/(INDEX($D$249:$K$249,0,AD$252+1)-INDEX($D$249:$K$249,0,AD$252))+AA263)))</f>
        <v>0.5579312253198887</v>
      </c>
      <c r="AC263" s="3" cm="1">
        <f t="array" ref="AC263">IF(AE$252=-1,AD263,IF(AE$252=99,AB263,IF(AE$252=0,INDEX($D256:$K256,0,AE$250),(INDEX($D256:$K256,0,AE$252+1)-INDEX($D256:$K256,0,AE$252))/(INDEX($D$249:$K$249,0,AE$252+1)-INDEX($D$249:$K$249,0,AE$252))+AB263)))</f>
        <v>0.5474821544689904</v>
      </c>
      <c r="AD263" s="3" cm="1">
        <f t="array" ref="AD263">IF(AF$252=-1,AE263,IF(AF$252=99,AC263,IF(AF$252=0,INDEX($D256:$K256,0,AF$250),(INDEX($D256:$K256,0,AF$252+1)-INDEX($D256:$K256,0,AF$252))/(INDEX($D$249:$K$249,0,AF$252+1)-INDEX($D$249:$K$249,0,AF$252))+AC263)))</f>
        <v>0.5370330836180921</v>
      </c>
      <c r="AE263" s="3" cm="1">
        <f t="array" ref="AE263">IF(AG$252=-1,AF263,IF(AG$252=99,AD263,IF(AG$252=0,INDEX($D256:$K256,0,AG$250),(INDEX($D256:$K256,0,AG$252+1)-INDEX($D256:$K256,0,AG$252))/(INDEX($D$249:$K$249,0,AG$252+1)-INDEX($D$249:$K$249,0,AG$252))+AD263)))</f>
        <v>0.5265840127671938</v>
      </c>
      <c r="AF263" s="3" cm="1">
        <f t="array" ref="AF263">IF(AH$252=-1,AG263,IF(AH$252=99,AE263,IF(AH$252=0,INDEX($D256:$K256,0,AH$250),(INDEX($D256:$K256,0,AH$252+1)-INDEX($D256:$K256,0,AH$252))/(INDEX($D$249:$K$249,0,AH$252+1)-INDEX($D$249:$K$249,0,AH$252))+AE263)))</f>
        <v>0.5161349419162955</v>
      </c>
      <c r="AG263" s="3" cm="1">
        <f t="array" ref="AG263">IF(AI$252=-1,AH263,IF(AI$252=99,AF263,IF(AI$252=0,INDEX($D256:$K256,0,AI$250),(INDEX($D256:$K256,0,AI$252+1)-INDEX($D256:$K256,0,AI$252))/(INDEX($D$249:$K$249,0,AI$252+1)-INDEX($D$249:$K$249,0,AI$252))+AF263)))</f>
        <v>0.5056858710653972</v>
      </c>
      <c r="AH263" s="3" cm="1">
        <f t="array" ref="AH263">IF(AJ$252=-1,AI263,IF(AJ$252=99,AG263,IF(AJ$252=0,INDEX($D256:$K256,0,AJ$250),(INDEX($D256:$K256,0,AJ$252+1)-INDEX($D256:$K256,0,AJ$252))/(INDEX($D$249:$K$249,0,AJ$252+1)-INDEX($D$249:$K$249,0,AJ$252))+AG263)))</f>
        <v>0.49523680021449884</v>
      </c>
      <c r="AI263" s="3" cm="1">
        <f t="array" ref="AI263">IF(AK$252=-1,AJ263,IF(AK$252=99,AH263,IF(AK$252=0,INDEX($D256:$K256,0,AK$250),(INDEX($D256:$K256,0,AK$252+1)-INDEX($D256:$K256,0,AK$252))/(INDEX($D$249:$K$249,0,AK$252+1)-INDEX($D$249:$K$249,0,AK$252))+AH263)))</f>
        <v>0.48478772936360048</v>
      </c>
      <c r="AJ263" s="3" cm="1">
        <f t="array" ref="AJ263">IF(AL$252=-1,AK263,IF(AL$252=99,AI263,IF(AL$252=0,INDEX($D256:$K256,0,AL$250),(INDEX($D256:$K256,0,AL$252+1)-INDEX($D256:$K256,0,AL$252))/(INDEX($D$249:$K$249,0,AL$252+1)-INDEX($D$249:$K$249,0,AL$252))+AI263)))</f>
        <v>0.47433865851270213</v>
      </c>
      <c r="AK263" s="3" cm="1">
        <f t="array" ref="AK263">IF(AM$252=-1,AL263,IF(AM$252=99,AJ263,IF(AM$252=0,INDEX($D256:$K256,0,AM$250),(INDEX($D256:$K256,0,AM$252+1)-INDEX($D256:$K256,0,AM$252))/(INDEX($D$249:$K$249,0,AM$252+1)-INDEX($D$249:$K$249,0,AM$252))+AJ263)))</f>
        <v>0.46388958766180377</v>
      </c>
      <c r="AL263" s="3" cm="1">
        <f t="array" ref="AL263">IF(AN$252=-1,AM263,IF(AN$252=99,AK263,IF(AN$252=0,INDEX($D256:$K256,0,AN$250),(INDEX($D256:$K256,0,AN$252+1)-INDEX($D256:$K256,0,AN$252))/(INDEX($D$249:$K$249,0,AN$252+1)-INDEX($D$249:$K$249,0,AN$252))+AK263)))</f>
        <v>0.45344051681090519</v>
      </c>
      <c r="AM263" s="3" cm="1">
        <f t="array" ref="AM263">IF(AO$252=-1,AN263,IF(AO$252=99,AL263,IF(AO$252=0,INDEX($D256:$K256,0,AO$250),(INDEX($D256:$K256,0,AO$252+1)-INDEX($D256:$K256,0,AO$252))/(INDEX($D$249:$K$249,0,AO$252+1)-INDEX($D$249:$K$249,0,AO$252))+AL263)))</f>
        <v>0.44473871546772392</v>
      </c>
      <c r="AN263" s="3" cm="1">
        <f t="array" ref="AN263">IF(AP$252=-1,AO263,IF(AP$252=99,AM263,IF(AP$252=0,INDEX($D256:$K256,0,AP$250),(INDEX($D256:$K256,0,AP$252+1)-INDEX($D256:$K256,0,AP$252))/(INDEX($D$249:$K$249,0,AP$252+1)-INDEX($D$249:$K$249,0,AP$252))+AM263)))</f>
        <v>0.43603691412454265</v>
      </c>
      <c r="AO263" s="3" cm="1">
        <f t="array" ref="AO263">IF(AQ$252=-1,AP263,IF(AQ$252=99,AN263,IF(AQ$252=0,INDEX($D256:$K256,0,AQ$250),(INDEX($D256:$K256,0,AQ$252+1)-INDEX($D256:$K256,0,AQ$252))/(INDEX($D$249:$K$249,0,AQ$252+1)-INDEX($D$249:$K$249,0,AQ$252))+AN263)))</f>
        <v>0.42733511278136138</v>
      </c>
      <c r="AP263" s="3" cm="1">
        <f t="array" ref="AP263">IF(AR$252=-1,AQ263,IF(AR$252=99,AO263,IF(AR$252=0,INDEX($D256:$K256,0,AR$250),(INDEX($D256:$K256,0,AR$252+1)-INDEX($D256:$K256,0,AR$252))/(INDEX($D$249:$K$249,0,AR$252+1)-INDEX($D$249:$K$249,0,AR$252))+AO263)))</f>
        <v>0.41863331143818011</v>
      </c>
      <c r="AQ263" s="3" cm="1">
        <f t="array" ref="AQ263">IF(AS$252=-1,AR263,IF(AS$252=99,AP263,IF(AS$252=0,INDEX($D256:$K256,0,AS$250),(INDEX($D256:$K256,0,AS$252+1)-INDEX($D256:$K256,0,AS$252))/(INDEX($D$249:$K$249,0,AS$252+1)-INDEX($D$249:$K$249,0,AS$252))+AP263)))</f>
        <v>0.40993151009499884</v>
      </c>
      <c r="AR263" s="3" cm="1">
        <f t="array" ref="AR263">IF(AT$252=-1,AW263,IF(AT$252=99,AQ263,IF(AT$252=0,INDEX($D256:$K256,0,AT$250),(INDEX($D256:$K256,0,AT$252+1)-INDEX($D256:$K256,0,AT$252))/(INDEX($D$249:$K$249,0,AT$252+1)-INDEX($D$249:$K$249,0,AT$252))+AQ263)))</f>
        <v>0.40122970875181757</v>
      </c>
      <c r="AS263" s="3" cm="1">
        <f t="array" ref="AS263">IF(AU$252=-1,AX263,IF(AU$252=99,AR263,IF(AU$252=0,INDEX($D256:$K256,0,AU$250),(INDEX($D256:$K256,0,AU$252+1)-INDEX($D256:$K256,0,AU$252))/(INDEX($D$249:$K$249,0,AU$252+1)-INDEX($D$249:$K$249,0,AU$252))+AR263)))</f>
        <v>0.3925279074086363</v>
      </c>
      <c r="AT263" s="3" cm="1">
        <f t="array" ref="AT263">IF(AV$252=-1,AY263,IF(AV$252=99,AS263,IF(AV$252=0,INDEX($D256:$K256,0,AV$250),(INDEX($D256:$K256,0,AV$252+1)-INDEX($D256:$K256,0,AV$252))/(INDEX($D$249:$K$249,0,AV$252+1)-INDEX($D$249:$K$249,0,AV$252))+AS263)))</f>
        <v>0.38382610606545503</v>
      </c>
      <c r="AU263" s="3" cm="1">
        <f t="array" ref="AU263">IF(AW$252=-1,AZ263,IF(AW$252=99,AT263,IF(AW$252=0,INDEX($D256:$K256,0,AW$250),(INDEX($D256:$K256,0,AW$252+1)-INDEX($D256:$K256,0,AW$252))/(INDEX($D$249:$K$249,0,AW$252+1)-INDEX($D$249:$K$249,0,AW$252))+AT263)))</f>
        <v>0.37512430472227376</v>
      </c>
      <c r="AV263" s="3" cm="1">
        <f t="array" ref="AV263">IF(AX$252=-1,BA263,IF(AX$252=99,AU263,IF(AX$252=0,INDEX($D256:$K256,0,AX$250),(INDEX($D256:$K256,0,AX$252+1)-INDEX($D256:$K256,0,AX$252))/(INDEX($D$249:$K$249,0,AX$252+1)-INDEX($D$249:$K$249,0,AX$252))+AU263)))</f>
        <v>0.3664225033790926</v>
      </c>
      <c r="AW263" s="3" cm="1">
        <f t="array" ref="AW263">IF(AY$252=-1,BB263,IF(AY$252=99,AV263,IF(AY$252=0,INDEX($D256:$K256,0,AY$250),(INDEX($D256:$K256,0,AY$252+1)-INDEX($D256:$K256,0,AY$252))/(INDEX($D$249:$K$249,0,AY$252+1)-INDEX($D$249:$K$249,0,AY$252))+AV263)))</f>
        <v>0.3664225033790926</v>
      </c>
      <c r="AX263" s="3" cm="1">
        <f t="array" ref="AX263">IF(AV$252=-1,AZ263,IF(AV$252=99,AW263,IF(AV$252=0,INDEX($D256:$K256,0,AV$250),(INDEX($D256:$K256,0,AV$252+1)-INDEX($D256:$K256,0,AV$252))/(INDEX($D$249:$K$249,0,AV$252+1)-INDEX($D$249:$K$249,0,AV$252))+AW263)))</f>
        <v>0.35772070203591133</v>
      </c>
      <c r="AY263" s="3" cm="1">
        <f t="array" ref="AY263">IF(AW$252=-1,BA263,IF(AW$252=99,AX263,IF(AW$252=0,INDEX($D256:$K256,0,AW$250),(INDEX($D256:$K256,0,AW$252+1)-INDEX($D256:$K256,0,AW$252))/(INDEX($D$249:$K$249,0,AW$252+1)-INDEX($D$249:$K$249,0,AW$252))+AX263)))</f>
        <v>0.34901890069273006</v>
      </c>
      <c r="AZ263" s="3" cm="1">
        <f t="array" ref="AZ263">IF(AX$252=-1,BB263,IF(AX$252=99,AY263,IF(AX$252=0,INDEX($D256:$K256,0,AX$250),(INDEX($D256:$K256,0,AX$252+1)-INDEX($D256:$K256,0,AX$252))/(INDEX($D$249:$K$249,0,AX$252+1)-INDEX($D$249:$K$249,0,AX$252))+AY263)))</f>
        <v>0.3664225033790926</v>
      </c>
      <c r="BA263" s="3" cm="1">
        <f t="array" ref="BA263">IF(AY$252=-1,BC263,IF(AY$252=99,AZ263,IF(AY$252=0,INDEX($D256:$K256,0,AY$250),(INDEX($D256:$K256,0,AY$252+1)-INDEX($D256:$K256,0,AY$252))/(INDEX($D$249:$K$249,0,AY$252+1)-INDEX($D$249:$K$249,0,AY$252))+AZ263)))</f>
        <v>0.3664225033790926</v>
      </c>
      <c r="BB263" s="3" cm="1">
        <f t="array" ref="BB263">IF(AZ$252=-1,BD263,IF(AZ$252=99,BA263,IF(AZ$252=0,INDEX($D256:$K256,0,AZ$250),(INDEX($D256:$K256,0,AZ$252+1)-INDEX($D256:$K256,0,AZ$252))/(INDEX($D$249:$K$249,0,AZ$252+1)-INDEX($D$249:$K$249,0,AZ$252))+BA263)))</f>
        <v>0.3664225033790926</v>
      </c>
      <c r="BC263" s="3" cm="1">
        <f t="array" ref="BC263">IF(BA$252=-1,BE263,IF(BA$252=99,BB263,IF(BA$252=0,INDEX($D256:$K256,0,BA$250),(INDEX($D256:$K256,0,BA$252+1)-INDEX($D256:$K256,0,BA$252))/(INDEX($D$249:$K$249,0,BA$252+1)-INDEX($D$249:$K$249,0,BA$252))+BB263)))</f>
        <v>0.3664225033790926</v>
      </c>
      <c r="BD263" s="3" cm="1">
        <f t="array" ref="BD263">IF(BB$252=-1,BF263,IF(BB$252=99,BC263,IF(BB$252=0,INDEX($D256:$K256,0,BB$250),(INDEX($D256:$K256,0,BB$252+1)-INDEX($D256:$K256,0,BB$252))/(INDEX($D$249:$K$249,0,BB$252+1)-INDEX($D$249:$K$249,0,BB$252))+BC263)))</f>
        <v>0.3664225033790926</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0.30687033619191673</v>
      </c>
      <c r="T264" s="3" cm="1">
        <f t="array" ref="T264">IF(V$252=-1,U264,IF(V$252=99,S264,IF(V$252=0,INDEX($D257:$K257,0,V$250),(INDEX($D257:$K257,0,V$252+1)-INDEX($D257:$K257,0,V$252))/(INDEX($D$249:$K$249,0,V$252+1)-INDEX($D$249:$K$249,0,V$252))+S264)))</f>
        <v>0.30675950328011742</v>
      </c>
      <c r="U264" s="3" cm="1">
        <f t="array" ref="U264">IF(W$252=-1,V264,IF(W$252=99,T264,IF(W$252=0,INDEX($D257:$K257,0,W$250),(INDEX($D257:$K257,0,W$252+1)-INDEX($D257:$K257,0,W$252))/(INDEX($D$249:$K$249,0,W$252+1)-INDEX($D$249:$K$249,0,W$252))+T264)))</f>
        <v>0.30664867036831811</v>
      </c>
      <c r="V264" s="3" cm="1">
        <f t="array" ref="V264">IF(X$252=-1,W264,IF(X$252=99,U264,IF(X$252=0,INDEX($D257:$K257,0,X$250),(INDEX($D257:$K257,0,X$252+1)-INDEX($D257:$K257,0,X$252))/(INDEX($D$249:$K$249,0,X$252+1)-INDEX($D$249:$K$249,0,X$252))+U264)))</f>
        <v>0.3065378374565188</v>
      </c>
      <c r="W264" s="3" cm="1">
        <f t="array" ref="W264">IF(Y$252=-1,X264,IF(Y$252=99,V264,IF(Y$252=0,INDEX($D257:$K257,0,Y$250),(INDEX($D257:$K257,0,Y$252+1)-INDEX($D257:$K257,0,Y$252))/(INDEX($D$249:$K$249,0,Y$252+1)-INDEX($D$249:$K$249,0,Y$252))+V264)))</f>
        <v>0.30642700454471949</v>
      </c>
      <c r="X264" s="3" cm="1">
        <f t="array" ref="X264">IF(Z$252=-1,Y264,IF(Z$252=99,W264,IF(Z$252=0,INDEX($D257:$K257,0,Z$250),(INDEX($D257:$K257,0,Z$252+1)-INDEX($D257:$K257,0,Z$252))/(INDEX($D$249:$K$249,0,Z$252+1)-INDEX($D$249:$K$249,0,Z$252))+W264)))</f>
        <v>0.30631617163292019</v>
      </c>
      <c r="Y264" s="3" cm="1">
        <f t="array" ref="Y264">IF(AA$252=-1,Z264,IF(AA$252=99,X264,IF(AA$252=0,INDEX($D257:$K257,0,AA$250),(INDEX($D257:$K257,0,AA$252+1)-INDEX($D257:$K257,0,AA$252))/(INDEX($D$249:$K$249,0,AA$252+1)-INDEX($D$249:$K$249,0,AA$252))+X264)))</f>
        <v>0.30620533872112088</v>
      </c>
      <c r="Z264" s="3" cm="1">
        <f t="array" ref="Z264">IF(AB$252=-1,AA264,IF(AB$252=99,Y264,IF(AB$252=0,INDEX($D257:$K257,0,AB$250),(INDEX($D257:$K257,0,AB$252+1)-INDEX($D257:$K257,0,AB$252))/(INDEX($D$249:$K$249,0,AB$252+1)-INDEX($D$249:$K$249,0,AB$252))+Y264)))</f>
        <v>0.30609450580932157</v>
      </c>
      <c r="AA264" s="3" cm="1">
        <f t="array" ref="AA264">IF(AC$252=-1,AB264,IF(AC$252=99,Z264,IF(AC$252=0,INDEX($D257:$K257,0,AC$250),(INDEX($D257:$K257,0,AC$252+1)-INDEX($D257:$K257,0,AC$252))/(INDEX($D$249:$K$249,0,AC$252+1)-INDEX($D$249:$K$249,0,AC$252))+Z264)))</f>
        <v>0.30598367289752226</v>
      </c>
      <c r="AB264" s="3" cm="1">
        <f t="array" ref="AB264">IF(AD$252=-1,AC264,IF(AD$252=99,AA264,IF(AD$252=0,INDEX($D257:$K257,0,AD$250),(INDEX($D257:$K257,0,AD$252+1)-INDEX($D257:$K257,0,AD$252))/(INDEX($D$249:$K$249,0,AD$252+1)-INDEX($D$249:$K$249,0,AD$252))+AA264)))</f>
        <v>0.30587283998572318</v>
      </c>
      <c r="AC264" s="3" cm="1">
        <f t="array" ref="AC264">IF(AE$252=-1,AD264,IF(AE$252=99,AB264,IF(AE$252=0,INDEX($D257:$K257,0,AE$250),(INDEX($D257:$K257,0,AE$252+1)-INDEX($D257:$K257,0,AE$252))/(INDEX($D$249:$K$249,0,AE$252+1)-INDEX($D$249:$K$249,0,AE$252))+AB264)))</f>
        <v>0.31283964014649518</v>
      </c>
      <c r="AD264" s="3" cm="1">
        <f t="array" ref="AD264">IF(AF$252=-1,AE264,IF(AF$252=99,AC264,IF(AF$252=0,INDEX($D257:$K257,0,AF$250),(INDEX($D257:$K257,0,AF$252+1)-INDEX($D257:$K257,0,AF$252))/(INDEX($D$249:$K$249,0,AF$252+1)-INDEX($D$249:$K$249,0,AF$252))+AC264)))</f>
        <v>0.31980644030726718</v>
      </c>
      <c r="AE264" s="3" cm="1">
        <f t="array" ref="AE264">IF(AG$252=-1,AF264,IF(AG$252=99,AD264,IF(AG$252=0,INDEX($D257:$K257,0,AG$250),(INDEX($D257:$K257,0,AG$252+1)-INDEX($D257:$K257,0,AG$252))/(INDEX($D$249:$K$249,0,AG$252+1)-INDEX($D$249:$K$249,0,AG$252))+AD264)))</f>
        <v>0.32677324046803918</v>
      </c>
      <c r="AF264" s="3" cm="1">
        <f t="array" ref="AF264">IF(AH$252=-1,AG264,IF(AH$252=99,AE264,IF(AH$252=0,INDEX($D257:$K257,0,AH$250),(INDEX($D257:$K257,0,AH$252+1)-INDEX($D257:$K257,0,AH$252))/(INDEX($D$249:$K$249,0,AH$252+1)-INDEX($D$249:$K$249,0,AH$252))+AE264)))</f>
        <v>0.33374004062881119</v>
      </c>
      <c r="AG264" s="3" cm="1">
        <f t="array" ref="AG264">IF(AI$252=-1,AH264,IF(AI$252=99,AF264,IF(AI$252=0,INDEX($D257:$K257,0,AI$250),(INDEX($D257:$K257,0,AI$252+1)-INDEX($D257:$K257,0,AI$252))/(INDEX($D$249:$K$249,0,AI$252+1)-INDEX($D$249:$K$249,0,AI$252))+AF264)))</f>
        <v>0.34070684078958319</v>
      </c>
      <c r="AH264" s="3" cm="1">
        <f t="array" ref="AH264">IF(AJ$252=-1,AI264,IF(AJ$252=99,AG264,IF(AJ$252=0,INDEX($D257:$K257,0,AJ$250),(INDEX($D257:$K257,0,AJ$252+1)-INDEX($D257:$K257,0,AJ$252))/(INDEX($D$249:$K$249,0,AJ$252+1)-INDEX($D$249:$K$249,0,AJ$252))+AG264)))</f>
        <v>0.34767364095035519</v>
      </c>
      <c r="AI264" s="3" cm="1">
        <f t="array" ref="AI264">IF(AK$252=-1,AJ264,IF(AK$252=99,AH264,IF(AK$252=0,INDEX($D257:$K257,0,AK$250),(INDEX($D257:$K257,0,AK$252+1)-INDEX($D257:$K257,0,AK$252))/(INDEX($D$249:$K$249,0,AK$252+1)-INDEX($D$249:$K$249,0,AK$252))+AH264)))</f>
        <v>0.35464044111112719</v>
      </c>
      <c r="AJ264" s="3" cm="1">
        <f t="array" ref="AJ264">IF(AL$252=-1,AK264,IF(AL$252=99,AI264,IF(AL$252=0,INDEX($D257:$K257,0,AL$250),(INDEX($D257:$K257,0,AL$252+1)-INDEX($D257:$K257,0,AL$252))/(INDEX($D$249:$K$249,0,AL$252+1)-INDEX($D$249:$K$249,0,AL$252))+AI264)))</f>
        <v>0.36160724127189919</v>
      </c>
      <c r="AK264" s="3" cm="1">
        <f t="array" ref="AK264">IF(AM$252=-1,AL264,IF(AM$252=99,AJ264,IF(AM$252=0,INDEX($D257:$K257,0,AM$250),(INDEX($D257:$K257,0,AM$252+1)-INDEX($D257:$K257,0,AM$252))/(INDEX($D$249:$K$249,0,AM$252+1)-INDEX($D$249:$K$249,0,AM$252))+AJ264)))</f>
        <v>0.3685740414326712</v>
      </c>
      <c r="AL264" s="3" cm="1">
        <f t="array" ref="AL264">IF(AN$252=-1,AM264,IF(AN$252=99,AK264,IF(AN$252=0,INDEX($D257:$K257,0,AN$250),(INDEX($D257:$K257,0,AN$252+1)-INDEX($D257:$K257,0,AN$252))/(INDEX($D$249:$K$249,0,AN$252+1)-INDEX($D$249:$K$249,0,AN$252))+AK264)))</f>
        <v>0.3755408415934432</v>
      </c>
      <c r="AM264" s="3" cm="1">
        <f t="array" ref="AM264">IF(AO$252=-1,AN264,IF(AO$252=99,AL264,IF(AO$252=0,INDEX($D257:$K257,0,AO$250),(INDEX($D257:$K257,0,AO$252+1)-INDEX($D257:$K257,0,AO$252))/(INDEX($D$249:$K$249,0,AO$252+1)-INDEX($D$249:$K$249,0,AO$252))+AL264)))</f>
        <v>0.38308175267763211</v>
      </c>
      <c r="AN264" s="3" cm="1">
        <f t="array" ref="AN264">IF(AP$252=-1,AO264,IF(AP$252=99,AM264,IF(AP$252=0,INDEX($D257:$K257,0,AP$250),(INDEX($D257:$K257,0,AP$252+1)-INDEX($D257:$K257,0,AP$252))/(INDEX($D$249:$K$249,0,AP$252+1)-INDEX($D$249:$K$249,0,AP$252))+AM264)))</f>
        <v>0.39062266376182103</v>
      </c>
      <c r="AO264" s="3" cm="1">
        <f t="array" ref="AO264">IF(AQ$252=-1,AP264,IF(AQ$252=99,AN264,IF(AQ$252=0,INDEX($D257:$K257,0,AQ$250),(INDEX($D257:$K257,0,AQ$252+1)-INDEX($D257:$K257,0,AQ$252))/(INDEX($D$249:$K$249,0,AQ$252+1)-INDEX($D$249:$K$249,0,AQ$252))+AN264)))</f>
        <v>0.39816357484600995</v>
      </c>
      <c r="AP264" s="3" cm="1">
        <f t="array" ref="AP264">IF(AR$252=-1,AQ264,IF(AR$252=99,AO264,IF(AR$252=0,INDEX($D257:$K257,0,AR$250),(INDEX($D257:$K257,0,AR$252+1)-INDEX($D257:$K257,0,AR$252))/(INDEX($D$249:$K$249,0,AR$252+1)-INDEX($D$249:$K$249,0,AR$252))+AO264)))</f>
        <v>0.40570448593019887</v>
      </c>
      <c r="AQ264" s="3" cm="1">
        <f t="array" ref="AQ264">IF(AS$252=-1,AR264,IF(AS$252=99,AP264,IF(AS$252=0,INDEX($D257:$K257,0,AS$250),(INDEX($D257:$K257,0,AS$252+1)-INDEX($D257:$K257,0,AS$252))/(INDEX($D$249:$K$249,0,AS$252+1)-INDEX($D$249:$K$249,0,AS$252))+AP264)))</f>
        <v>0.41324539701438778</v>
      </c>
      <c r="AR264" s="3" cm="1">
        <f t="array" ref="AR264">IF(AT$252=-1,AW264,IF(AT$252=99,AQ264,IF(AT$252=0,INDEX($D257:$K257,0,AT$250),(INDEX($D257:$K257,0,AT$252+1)-INDEX($D257:$K257,0,AT$252))/(INDEX($D$249:$K$249,0,AT$252+1)-INDEX($D$249:$K$249,0,AT$252))+AQ264)))</f>
        <v>0.4207863080985767</v>
      </c>
      <c r="AS264" s="3" cm="1">
        <f t="array" ref="AS264">IF(AU$252=-1,AX264,IF(AU$252=99,AR264,IF(AU$252=0,INDEX($D257:$K257,0,AU$250),(INDEX($D257:$K257,0,AU$252+1)-INDEX($D257:$K257,0,AU$252))/(INDEX($D$249:$K$249,0,AU$252+1)-INDEX($D$249:$K$249,0,AU$252))+AR264)))</f>
        <v>0.42832721918276562</v>
      </c>
      <c r="AT264" s="3" cm="1">
        <f t="array" ref="AT264">IF(AV$252=-1,AY264,IF(AV$252=99,AS264,IF(AV$252=0,INDEX($D257:$K257,0,AV$250),(INDEX($D257:$K257,0,AV$252+1)-INDEX($D257:$K257,0,AV$252))/(INDEX($D$249:$K$249,0,AV$252+1)-INDEX($D$249:$K$249,0,AV$252))+AS264)))</f>
        <v>0.43586813026695453</v>
      </c>
      <c r="AU264" s="3" cm="1">
        <f t="array" ref="AU264">IF(AW$252=-1,AZ264,IF(AW$252=99,AT264,IF(AW$252=0,INDEX($D257:$K257,0,AW$250),(INDEX($D257:$K257,0,AW$252+1)-INDEX($D257:$K257,0,AW$252))/(INDEX($D$249:$K$249,0,AW$252+1)-INDEX($D$249:$K$249,0,AW$252))+AT264)))</f>
        <v>0.44340904135114345</v>
      </c>
      <c r="AV264" s="3" cm="1">
        <f t="array" ref="AV264">IF(AX$252=-1,BA264,IF(AX$252=99,AU264,IF(AX$252=0,INDEX($D257:$K257,0,AX$250),(INDEX($D257:$K257,0,AX$252+1)-INDEX($D257:$K257,0,AX$252))/(INDEX($D$249:$K$249,0,AX$252+1)-INDEX($D$249:$K$249,0,AX$252))+AU264)))</f>
        <v>0.45094995243533226</v>
      </c>
      <c r="AW264" s="3" cm="1">
        <f t="array" ref="AW264">IF(AY$252=-1,BB264,IF(AY$252=99,AV264,IF(AY$252=0,INDEX($D257:$K257,0,AY$250),(INDEX($D257:$K257,0,AY$252+1)-INDEX($D257:$K257,0,AY$252))/(INDEX($D$249:$K$249,0,AY$252+1)-INDEX($D$249:$K$249,0,AY$252))+AV264)))</f>
        <v>0.45094995243533226</v>
      </c>
      <c r="AX264" s="3" cm="1">
        <f t="array" ref="AX264">IF(AV$252=-1,AZ264,IF(AV$252=99,AW264,IF(AV$252=0,INDEX($D257:$K257,0,AV$250),(INDEX($D257:$K257,0,AV$252+1)-INDEX($D257:$K257,0,AV$252))/(INDEX($D$249:$K$249,0,AV$252+1)-INDEX($D$249:$K$249,0,AV$252))+AW264)))</f>
        <v>0.45849086351952117</v>
      </c>
      <c r="AY264" s="3" cm="1">
        <f t="array" ref="AY264">IF(AW$252=-1,BA264,IF(AW$252=99,AX264,IF(AW$252=0,INDEX($D257:$K257,0,AW$250),(INDEX($D257:$K257,0,AW$252+1)-INDEX($D257:$K257,0,AW$252))/(INDEX($D$249:$K$249,0,AW$252+1)-INDEX($D$249:$K$249,0,AW$252))+AX264)))</f>
        <v>0.46603177460371009</v>
      </c>
      <c r="AZ264" s="3" cm="1">
        <f t="array" ref="AZ264">IF(AX$252=-1,BB264,IF(AX$252=99,AY264,IF(AX$252=0,INDEX($D257:$K257,0,AX$250),(INDEX($D257:$K257,0,AX$252+1)-INDEX($D257:$K257,0,AX$252))/(INDEX($D$249:$K$249,0,AX$252+1)-INDEX($D$249:$K$249,0,AX$252))+AY264)))</f>
        <v>0.45094995243533226</v>
      </c>
      <c r="BA264" s="3" cm="1">
        <f t="array" ref="BA264">IF(AY$252=-1,BC264,IF(AY$252=99,AZ264,IF(AY$252=0,INDEX($D257:$K257,0,AY$250),(INDEX($D257:$K257,0,AY$252+1)-INDEX($D257:$K257,0,AY$252))/(INDEX($D$249:$K$249,0,AY$252+1)-INDEX($D$249:$K$249,0,AY$252))+AZ264)))</f>
        <v>0.45094995243533226</v>
      </c>
      <c r="BB264" s="3" cm="1">
        <f t="array" ref="BB264">IF(AZ$252=-1,BD264,IF(AZ$252=99,BA264,IF(AZ$252=0,INDEX($D257:$K257,0,AZ$250),(INDEX($D257:$K257,0,AZ$252+1)-INDEX($D257:$K257,0,AZ$252))/(INDEX($D$249:$K$249,0,AZ$252+1)-INDEX($D$249:$K$249,0,AZ$252))+BA264)))</f>
        <v>0.45094995243533226</v>
      </c>
      <c r="BC264" s="3" cm="1">
        <f t="array" ref="BC264">IF(BA$252=-1,BE264,IF(BA$252=99,BB264,IF(BA$252=0,INDEX($D257:$K257,0,BA$250),(INDEX($D257:$K257,0,BA$252+1)-INDEX($D257:$K257,0,BA$252))/(INDEX($D$249:$K$249,0,BA$252+1)-INDEX($D$249:$K$249,0,BA$252))+BB264)))</f>
        <v>0.45094995243533226</v>
      </c>
      <c r="BD264" s="3" cm="1">
        <f t="array" ref="BD264">IF(BB$252=-1,BF264,IF(BB$252=99,BC264,IF(BB$252=0,INDEX($D257:$K257,0,BB$250),(INDEX($D257:$K257,0,BB$252+1)-INDEX($D257:$K257,0,BB$252))/(INDEX($D$249:$K$249,0,BB$252+1)-INDEX($D$249:$K$249,0,BB$252))+BC264)))</f>
        <v>0.45094995243533226</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0.12115574104847388</v>
      </c>
      <c r="T265" s="3" cm="1">
        <f t="array" ref="T265">IF(V$252=-1,U265,IF(V$252=99,S265,IF(V$252=0,INDEX($D258:$K258,0,V$250),(INDEX($D258:$K258,0,V$252+1)-INDEX($D258:$K258,0,V$252))/(INDEX($D$249:$K$249,0,V$252+1)-INDEX($D$249:$K$249,0,V$252))+S265)))</f>
        <v>0.12282687367579766</v>
      </c>
      <c r="U265" s="3" cm="1">
        <f t="array" ref="U265">IF(W$252=-1,V265,IF(W$252=99,T265,IF(W$252=0,INDEX($D258:$K258,0,W$250),(INDEX($D258:$K258,0,W$252+1)-INDEX($D258:$K258,0,W$252))/(INDEX($D$249:$K$249,0,W$252+1)-INDEX($D$249:$K$249,0,W$252))+T265)))</f>
        <v>0.12449800630312144</v>
      </c>
      <c r="V265" s="3" cm="1">
        <f t="array" ref="V265">IF(X$252=-1,W265,IF(X$252=99,U265,IF(X$252=0,INDEX($D258:$K258,0,X$250),(INDEX($D258:$K258,0,X$252+1)-INDEX($D258:$K258,0,X$252))/(INDEX($D$249:$K$249,0,X$252+1)-INDEX($D$249:$K$249,0,X$252))+U265)))</f>
        <v>0.12616913893044523</v>
      </c>
      <c r="W265" s="3" cm="1">
        <f t="array" ref="W265">IF(Y$252=-1,X265,IF(Y$252=99,V265,IF(Y$252=0,INDEX($D258:$K258,0,Y$250),(INDEX($D258:$K258,0,Y$252+1)-INDEX($D258:$K258,0,Y$252))/(INDEX($D$249:$K$249,0,Y$252+1)-INDEX($D$249:$K$249,0,Y$252))+V265)))</f>
        <v>0.12784027155776903</v>
      </c>
      <c r="X265" s="3" cm="1">
        <f t="array" ref="X265">IF(Z$252=-1,Y265,IF(Z$252=99,W265,IF(Z$252=0,INDEX($D258:$K258,0,Z$250),(INDEX($D258:$K258,0,Z$252+1)-INDEX($D258:$K258,0,Z$252))/(INDEX($D$249:$K$249,0,Z$252+1)-INDEX($D$249:$K$249,0,Z$252))+W265)))</f>
        <v>0.12951140418509283</v>
      </c>
      <c r="Y265" s="3" cm="1">
        <f t="array" ref="Y265">IF(AA$252=-1,Z265,IF(AA$252=99,X265,IF(AA$252=0,INDEX($D258:$K258,0,AA$250),(INDEX($D258:$K258,0,AA$252+1)-INDEX($D258:$K258,0,AA$252))/(INDEX($D$249:$K$249,0,AA$252+1)-INDEX($D$249:$K$249,0,AA$252))+X265)))</f>
        <v>0.13118253681241662</v>
      </c>
      <c r="Z265" s="3" cm="1">
        <f t="array" ref="Z265">IF(AB$252=-1,AA265,IF(AB$252=99,Y265,IF(AB$252=0,INDEX($D258:$K258,0,AB$250),(INDEX($D258:$K258,0,AB$252+1)-INDEX($D258:$K258,0,AB$252))/(INDEX($D$249:$K$249,0,AB$252+1)-INDEX($D$249:$K$249,0,AB$252))+Y265)))</f>
        <v>0.13285366943974042</v>
      </c>
      <c r="AA265" s="3" cm="1">
        <f t="array" ref="AA265">IF(AC$252=-1,AB265,IF(AC$252=99,Z265,IF(AC$252=0,INDEX($D258:$K258,0,AC$250),(INDEX($D258:$K258,0,AC$252+1)-INDEX($D258:$K258,0,AC$252))/(INDEX($D$249:$K$249,0,AC$252+1)-INDEX($D$249:$K$249,0,AC$252))+Z265)))</f>
        <v>0.13452480206706421</v>
      </c>
      <c r="AB265" s="3" cm="1">
        <f t="array" ref="AB265">IF(AD$252=-1,AC265,IF(AD$252=99,AA265,IF(AD$252=0,INDEX($D258:$K258,0,AD$250),(INDEX($D258:$K258,0,AD$252+1)-INDEX($D258:$K258,0,AD$252))/(INDEX($D$249:$K$249,0,AD$252+1)-INDEX($D$249:$K$249,0,AD$252))+AA265)))</f>
        <v>0.13619593469438795</v>
      </c>
      <c r="AC265" s="3" cm="1">
        <f t="array" ref="AC265">IF(AE$252=-1,AD265,IF(AE$252=99,AB265,IF(AE$252=0,INDEX($D258:$K258,0,AE$250),(INDEX($D258:$K258,0,AE$252+1)-INDEX($D258:$K258,0,AE$252))/(INDEX($D$249:$K$249,0,AE$252+1)-INDEX($D$249:$K$249,0,AE$252))+AB265)))</f>
        <v>0.13967820538451431</v>
      </c>
      <c r="AD265" s="3" cm="1">
        <f t="array" ref="AD265">IF(AF$252=-1,AE265,IF(AF$252=99,AC265,IF(AF$252=0,INDEX($D258:$K258,0,AF$250),(INDEX($D258:$K258,0,AF$252+1)-INDEX($D258:$K258,0,AF$252))/(INDEX($D$249:$K$249,0,AF$252+1)-INDEX($D$249:$K$249,0,AF$252))+AC265)))</f>
        <v>0.14316047607464066</v>
      </c>
      <c r="AE265" s="3" cm="1">
        <f t="array" ref="AE265">IF(AG$252=-1,AF265,IF(AG$252=99,AD265,IF(AG$252=0,INDEX($D258:$K258,0,AG$250),(INDEX($D258:$K258,0,AG$252+1)-INDEX($D258:$K258,0,AG$252))/(INDEX($D$249:$K$249,0,AG$252+1)-INDEX($D$249:$K$249,0,AG$252))+AD265)))</f>
        <v>0.14664274676476702</v>
      </c>
      <c r="AF265" s="3" cm="1">
        <f t="array" ref="AF265">IF(AH$252=-1,AG265,IF(AH$252=99,AE265,IF(AH$252=0,INDEX($D258:$K258,0,AH$250),(INDEX($D258:$K258,0,AH$252+1)-INDEX($D258:$K258,0,AH$252))/(INDEX($D$249:$K$249,0,AH$252+1)-INDEX($D$249:$K$249,0,AH$252))+AE265)))</f>
        <v>0.15012501745489337</v>
      </c>
      <c r="AG265" s="3" cm="1">
        <f t="array" ref="AG265">IF(AI$252=-1,AH265,IF(AI$252=99,AF265,IF(AI$252=0,INDEX($D258:$K258,0,AI$250),(INDEX($D258:$K258,0,AI$252+1)-INDEX($D258:$K258,0,AI$252))/(INDEX($D$249:$K$249,0,AI$252+1)-INDEX($D$249:$K$249,0,AI$252))+AF265)))</f>
        <v>0.15360728814501973</v>
      </c>
      <c r="AH265" s="3" cm="1">
        <f t="array" ref="AH265">IF(AJ$252=-1,AI265,IF(AJ$252=99,AG265,IF(AJ$252=0,INDEX($D258:$K258,0,AJ$250),(INDEX($D258:$K258,0,AJ$252+1)-INDEX($D258:$K258,0,AJ$252))/(INDEX($D$249:$K$249,0,AJ$252+1)-INDEX($D$249:$K$249,0,AJ$252))+AG265)))</f>
        <v>0.15708955883514608</v>
      </c>
      <c r="AI265" s="3" cm="1">
        <f t="array" ref="AI265">IF(AK$252=-1,AJ265,IF(AK$252=99,AH265,IF(AK$252=0,INDEX($D258:$K258,0,AK$250),(INDEX($D258:$K258,0,AK$252+1)-INDEX($D258:$K258,0,AK$252))/(INDEX($D$249:$K$249,0,AK$252+1)-INDEX($D$249:$K$249,0,AK$252))+AH265)))</f>
        <v>0.16057182952527244</v>
      </c>
      <c r="AJ265" s="3" cm="1">
        <f t="array" ref="AJ265">IF(AL$252=-1,AK265,IF(AL$252=99,AI265,IF(AL$252=0,INDEX($D258:$K258,0,AL$250),(INDEX($D258:$K258,0,AL$252+1)-INDEX($D258:$K258,0,AL$252))/(INDEX($D$249:$K$249,0,AL$252+1)-INDEX($D$249:$K$249,0,AL$252))+AI265)))</f>
        <v>0.16405410021539879</v>
      </c>
      <c r="AK265" s="3" cm="1">
        <f t="array" ref="AK265">IF(AM$252=-1,AL265,IF(AM$252=99,AJ265,IF(AM$252=0,INDEX($D258:$K258,0,AM$250),(INDEX($D258:$K258,0,AM$252+1)-INDEX($D258:$K258,0,AM$252))/(INDEX($D$249:$K$249,0,AM$252+1)-INDEX($D$249:$K$249,0,AM$252))+AJ265)))</f>
        <v>0.16753637090552514</v>
      </c>
      <c r="AL265" s="3" cm="1">
        <f t="array" ref="AL265">IF(AN$252=-1,AM265,IF(AN$252=99,AK265,IF(AN$252=0,INDEX($D258:$K258,0,AN$250),(INDEX($D258:$K258,0,AN$252+1)-INDEX($D258:$K258,0,AN$252))/(INDEX($D$249:$K$249,0,AN$252+1)-INDEX($D$249:$K$249,0,AN$252))+AK265)))</f>
        <v>0.17101864159565147</v>
      </c>
      <c r="AM265" s="3" cm="1">
        <f t="array" ref="AM265">IF(AO$252=-1,AN265,IF(AO$252=99,AL265,IF(AO$252=0,INDEX($D258:$K258,0,AO$250),(INDEX($D258:$K258,0,AO$252+1)-INDEX($D258:$K258,0,AO$252))/(INDEX($D$249:$K$249,0,AO$252+1)-INDEX($D$249:$K$249,0,AO$252))+AL265)))</f>
        <v>0.17217953185464385</v>
      </c>
      <c r="AN265" s="3" cm="1">
        <f t="array" ref="AN265">IF(AP$252=-1,AO265,IF(AP$252=99,AM265,IF(AP$252=0,INDEX($D258:$K258,0,AP$250),(INDEX($D258:$K258,0,AP$252+1)-INDEX($D258:$K258,0,AP$252))/(INDEX($D$249:$K$249,0,AP$252+1)-INDEX($D$249:$K$249,0,AP$252))+AM265)))</f>
        <v>0.17334042211363623</v>
      </c>
      <c r="AO265" s="3" cm="1">
        <f t="array" ref="AO265">IF(AQ$252=-1,AP265,IF(AQ$252=99,AN265,IF(AQ$252=0,INDEX($D258:$K258,0,AQ$250),(INDEX($D258:$K258,0,AQ$252+1)-INDEX($D258:$K258,0,AQ$252))/(INDEX($D$249:$K$249,0,AQ$252+1)-INDEX($D$249:$K$249,0,AQ$252))+AN265)))</f>
        <v>0.17450131237262861</v>
      </c>
      <c r="AP265" s="3" cm="1">
        <f t="array" ref="AP265">IF(AR$252=-1,AQ265,IF(AR$252=99,AO265,IF(AR$252=0,INDEX($D258:$K258,0,AR$250),(INDEX($D258:$K258,0,AR$252+1)-INDEX($D258:$K258,0,AR$252))/(INDEX($D$249:$K$249,0,AR$252+1)-INDEX($D$249:$K$249,0,AR$252))+AO265)))</f>
        <v>0.175662202631621</v>
      </c>
      <c r="AQ265" s="3" cm="1">
        <f t="array" ref="AQ265">IF(AS$252=-1,AR265,IF(AS$252=99,AP265,IF(AS$252=0,INDEX($D258:$K258,0,AS$250),(INDEX($D258:$K258,0,AS$252+1)-INDEX($D258:$K258,0,AS$252))/(INDEX($D$249:$K$249,0,AS$252+1)-INDEX($D$249:$K$249,0,AS$252))+AP265)))</f>
        <v>0.17682309289061338</v>
      </c>
      <c r="AR265" s="3" cm="1">
        <f t="array" ref="AR265">IF(AT$252=-1,AW265,IF(AT$252=99,AQ265,IF(AT$252=0,INDEX($D258:$K258,0,AT$250),(INDEX($D258:$K258,0,AT$252+1)-INDEX($D258:$K258,0,AT$252))/(INDEX($D$249:$K$249,0,AT$252+1)-INDEX($D$249:$K$249,0,AT$252))+AQ265)))</f>
        <v>0.17798398314960576</v>
      </c>
      <c r="AS265" s="3" cm="1">
        <f t="array" ref="AS265">IF(AU$252=-1,AX265,IF(AU$252=99,AR265,IF(AU$252=0,INDEX($D258:$K258,0,AU$250),(INDEX($D258:$K258,0,AU$252+1)-INDEX($D258:$K258,0,AU$252))/(INDEX($D$249:$K$249,0,AU$252+1)-INDEX($D$249:$K$249,0,AU$252))+AR265)))</f>
        <v>0.17914487340859814</v>
      </c>
      <c r="AT265" s="3" cm="1">
        <f t="array" ref="AT265">IF(AV$252=-1,AY265,IF(AV$252=99,AS265,IF(AV$252=0,INDEX($D258:$K258,0,AV$250),(INDEX($D258:$K258,0,AV$252+1)-INDEX($D258:$K258,0,AV$252))/(INDEX($D$249:$K$249,0,AV$252+1)-INDEX($D$249:$K$249,0,AV$252))+AS265)))</f>
        <v>0.18030576366759052</v>
      </c>
      <c r="AU265" s="3" cm="1">
        <f t="array" ref="AU265">IF(AW$252=-1,AZ265,IF(AW$252=99,AT265,IF(AW$252=0,INDEX($D258:$K258,0,AW$250),(INDEX($D258:$K258,0,AW$252+1)-INDEX($D258:$K258,0,AW$252))/(INDEX($D$249:$K$249,0,AW$252+1)-INDEX($D$249:$K$249,0,AW$252))+AT265)))</f>
        <v>0.1814666539265829</v>
      </c>
      <c r="AV265" s="3" cm="1">
        <f t="array" ref="AV265">IF(AX$252=-1,BA265,IF(AX$252=99,AU265,IF(AX$252=0,INDEX($D258:$K258,0,AX$250),(INDEX($D258:$K258,0,AX$252+1)-INDEX($D258:$K258,0,AX$252))/(INDEX($D$249:$K$249,0,AX$252+1)-INDEX($D$249:$K$249,0,AX$252))+AU265)))</f>
        <v>0.18262754418557528</v>
      </c>
      <c r="AW265" s="3" cm="1">
        <f t="array" ref="AW265">IF(AY$252=-1,BB265,IF(AY$252=99,AV265,IF(AY$252=0,INDEX($D258:$K258,0,AY$250),(INDEX($D258:$K258,0,AY$252+1)-INDEX($D258:$K258,0,AY$252))/(INDEX($D$249:$K$249,0,AY$252+1)-INDEX($D$249:$K$249,0,AY$252))+AV265)))</f>
        <v>0.18262754418557528</v>
      </c>
      <c r="AX265" s="3" cm="1">
        <f t="array" ref="AX265">IF(AV$252=-1,AZ265,IF(AV$252=99,AW265,IF(AV$252=0,INDEX($D258:$K258,0,AV$250),(INDEX($D258:$K258,0,AV$252+1)-INDEX($D258:$K258,0,AV$252))/(INDEX($D$249:$K$249,0,AV$252+1)-INDEX($D$249:$K$249,0,AV$252))+AW265)))</f>
        <v>0.18378843444456766</v>
      </c>
      <c r="AY265" s="3" cm="1">
        <f t="array" ref="AY265">IF(AW$252=-1,BA265,IF(AW$252=99,AX265,IF(AW$252=0,INDEX($D258:$K258,0,AW$250),(INDEX($D258:$K258,0,AW$252+1)-INDEX($D258:$K258,0,AW$252))/(INDEX($D$249:$K$249,0,AW$252+1)-INDEX($D$249:$K$249,0,AW$252))+AX265)))</f>
        <v>0.18494932470356004</v>
      </c>
      <c r="AZ265" s="3" cm="1">
        <f t="array" ref="AZ265">IF(AX$252=-1,BB265,IF(AX$252=99,AY265,IF(AX$252=0,INDEX($D258:$K258,0,AX$250),(INDEX($D258:$K258,0,AX$252+1)-INDEX($D258:$K258,0,AX$252))/(INDEX($D$249:$K$249,0,AX$252+1)-INDEX($D$249:$K$249,0,AX$252))+AY265)))</f>
        <v>0.18262754418557528</v>
      </c>
      <c r="BA265" s="3" cm="1">
        <f t="array" ref="BA265">IF(AY$252=-1,BC265,IF(AY$252=99,AZ265,IF(AY$252=0,INDEX($D258:$K258,0,AY$250),(INDEX($D258:$K258,0,AY$252+1)-INDEX($D258:$K258,0,AY$252))/(INDEX($D$249:$K$249,0,AY$252+1)-INDEX($D$249:$K$249,0,AY$252))+AZ265)))</f>
        <v>0.18262754418557528</v>
      </c>
      <c r="BB265" s="3" cm="1">
        <f t="array" ref="BB265">IF(AZ$252=-1,BD265,IF(AZ$252=99,BA265,IF(AZ$252=0,INDEX($D258:$K258,0,AZ$250),(INDEX($D258:$K258,0,AZ$252+1)-INDEX($D258:$K258,0,AZ$252))/(INDEX($D$249:$K$249,0,AZ$252+1)-INDEX($D$249:$K$249,0,AZ$252))+BA265)))</f>
        <v>0.18262754418557528</v>
      </c>
      <c r="BC265" s="3" cm="1">
        <f t="array" ref="BC265">IF(BA$252=-1,BE265,IF(BA$252=99,BB265,IF(BA$252=0,INDEX($D258:$K258,0,BA$250),(INDEX($D258:$K258,0,BA$252+1)-INDEX($D258:$K258,0,BA$252))/(INDEX($D$249:$K$249,0,BA$252+1)-INDEX($D$249:$K$249,0,BA$252))+BB265)))</f>
        <v>0.18262754418557528</v>
      </c>
      <c r="BD265" s="3" cm="1">
        <f t="array" ref="BD265">IF(BB$252=-1,BF265,IF(BB$252=99,BC265,IF(BB$252=0,INDEX($D258:$K258,0,BB$250),(INDEX($D258:$K258,0,BB$252+1)-INDEX($D258:$K258,0,BB$252))/(INDEX($D$249:$K$249,0,BB$252+1)-INDEX($D$249:$K$249,0,BB$252))+BC265)))</f>
        <v>0.18262754418557528</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4"/>
    </row>
    <row r="2" spans="1:43" ht="1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7.1892946047891471</v>
      </c>
      <c r="P5" s="18" cm="1">
        <f t="array" ref="P5">INDEX(Drivers!$C$7:$AG$25,$D5,P$3)</f>
        <v>9.2142720667358429</v>
      </c>
      <c r="Q5" s="18" cm="1">
        <f t="array" ref="Q5">INDEX(Drivers!$C$7:$AG$25,$D5,Q$3)</f>
        <v>12.421783282695964</v>
      </c>
      <c r="R5" s="18" cm="1">
        <f t="array" ref="R5">INDEX(Drivers!$C$7:$AG$25,$D5,R$3)</f>
        <v>16.568136466844145</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67.645374604565305</v>
      </c>
      <c r="P21" s="30">
        <f>N21*(1+$C$21*(P5/N5-1))</f>
        <v>86.698754179236886</v>
      </c>
      <c r="Q21" s="30">
        <f>P21*(1+$C$21*(Q5/P5-1))</f>
        <v>116.87880795077525</v>
      </c>
      <c r="R21" s="30">
        <f>Q21*(1+$C$21*(R5/Q5-1))</f>
        <v>155.89259578438177</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22.54883171825583</v>
      </c>
      <c r="P22" s="30">
        <f>N22*(1+$C$22*(P5/N5-1))</f>
        <v>28.900063449986483</v>
      </c>
      <c r="Q22" s="30">
        <f>P22*(1+$C$22*(Q5/P5-1))</f>
        <v>38.960248018709429</v>
      </c>
      <c r="R22" s="30">
        <f>Q22*(1+$C$22*(R5/Q5-1))</f>
        <v>51.965059385255678</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1.1991356243922491</v>
      </c>
      <c r="P23" s="30">
        <f>N23*(1+$C$23*(P5/N5-1))</f>
        <v>1.5368909601652641</v>
      </c>
      <c r="Q23" s="30">
        <f>P23*(1+$C$23*(Q5/P5-1))</f>
        <v>2.0718865579438428</v>
      </c>
      <c r="R23" s="30">
        <f>Q23*(1+$C$23*(R5/Q5-1))</f>
        <v>2.7634759401778375</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67.645374604565305</v>
      </c>
      <c r="P27" s="3">
        <f t="shared" si="10"/>
        <v>86.698754179236886</v>
      </c>
      <c r="Q27" s="3">
        <f t="shared" si="10"/>
        <v>116.87880795077525</v>
      </c>
      <c r="R27" s="3">
        <f t="shared" si="10"/>
        <v>155.89259578438177</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22.54883171825583</v>
      </c>
      <c r="P28" s="3">
        <f t="shared" ref="P28:R29" si="14">(P22*P15)</f>
        <v>28.900063449986483</v>
      </c>
      <c r="Q28" s="3">
        <f t="shared" si="14"/>
        <v>38.960248018709429</v>
      </c>
      <c r="R28" s="3">
        <f t="shared" si="14"/>
        <v>51.965059385255678</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1.5368909601652641</v>
      </c>
      <c r="Q29" s="3">
        <f t="shared" si="14"/>
        <v>2.0718865579438428</v>
      </c>
      <c r="R29" s="3">
        <f>(R23*R16)</f>
        <v>2.7634759401778375</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7.1892946047891471</v>
      </c>
      <c r="P33" s="3" cm="1">
        <f t="array" ref="P33">INDEX(Drivers!$C$7:$AG$25,$D33,P$3)</f>
        <v>9.2142720667358429</v>
      </c>
      <c r="Q33" s="3" cm="1">
        <f t="array" ref="Q33">INDEX(Drivers!$C$7:$AG$25,$D33,Q$3)</f>
        <v>12.421783282695964</v>
      </c>
      <c r="R33" s="3" cm="1">
        <f t="array" ref="R33">INDEX(Drivers!$C$7:$AG$25,$D33,R$3)</f>
        <v>16.568136466844145</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4.5672558373109631</v>
      </c>
      <c r="P41" s="3">
        <f>P$33/N$33*N41</f>
        <v>6.4756937880032339</v>
      </c>
      <c r="Q41" s="3">
        <f>Q$33/P$33*P41</f>
        <v>8.7298990367420775</v>
      </c>
      <c r="R41" s="3">
        <f>R$33/Q$33*Q41</f>
        <v>11.643912576063105</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1.6">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67.645374604565305</v>
      </c>
      <c r="T53" s="3" cm="1">
        <f t="array" ref="T53">IF(T$51=-1,U53,IF(T$51=99,S53,IF(T$51=0,INDEX($J27:$R27,0,T$49),(INDEX($J27:$R27,0,T$51+1)-INDEX($J27:$R27,0,T$51))/(INDEX($J$4:$R$4,0,T$51+1)-INDEX($J$4:$R$4,0,T$51))+S53)))</f>
        <v>69.76241677952882</v>
      </c>
      <c r="U53" s="3" cm="1">
        <f t="array" ref="U53">IF(U$51=-1,V53,IF(U$51=99,T53,IF(U$51=0,INDEX($J27:$R27,0,U$49),(INDEX($J27:$R27,0,U$51+1)-INDEX($J27:$R27,0,U$51))/(INDEX($J$4:$R$4,0,U$51+1)-INDEX($J$4:$R$4,0,U$51))+T53)))</f>
        <v>71.879458954492335</v>
      </c>
      <c r="V53" s="3" cm="1">
        <f t="array" ref="V53">IF(V$51=-1,W53,IF(V$51=99,U53,IF(V$51=0,INDEX($J27:$R27,0,V$49),(INDEX($J27:$R27,0,V$51+1)-INDEX($J27:$R27,0,V$51))/(INDEX($J$4:$R$4,0,V$51+1)-INDEX($J$4:$R$4,0,V$51))+U53)))</f>
        <v>73.996501129455851</v>
      </c>
      <c r="W53" s="3" cm="1">
        <f t="array" ref="W53">IF(W$51=-1,X53,IF(W$51=99,V53,IF(W$51=0,INDEX($J27:$R27,0,W$49),(INDEX($J27:$R27,0,W$51+1)-INDEX($J27:$R27,0,W$51))/(INDEX($J$4:$R$4,0,W$51+1)-INDEX($J$4:$R$4,0,W$51))+V53)))</f>
        <v>76.113543304419366</v>
      </c>
      <c r="X53" s="3" cm="1">
        <f t="array" ref="X53">IF(X$51=-1,Y53,IF(X$51=99,W53,IF(X$51=0,INDEX($J27:$R27,0,X$49),(INDEX($J27:$R27,0,X$51+1)-INDEX($J27:$R27,0,X$51))/(INDEX($J$4:$R$4,0,X$51+1)-INDEX($J$4:$R$4,0,X$51))+W53)))</f>
        <v>78.230585479382881</v>
      </c>
      <c r="Y53" s="3" cm="1">
        <f t="array" ref="Y53">IF(Y$51=-1,Z53,IF(Y$51=99,X53,IF(Y$51=0,INDEX($J27:$R27,0,Y$49),(INDEX($J27:$R27,0,Y$51+1)-INDEX($J27:$R27,0,Y$51))/(INDEX($J$4:$R$4,0,Y$51+1)-INDEX($J$4:$R$4,0,Y$51))+X53)))</f>
        <v>80.347627654346397</v>
      </c>
      <c r="Z53" s="3" cm="1">
        <f t="array" ref="Z53">IF(Z$51=-1,AA53,IF(Z$51=99,Y53,IF(Z$51=0,INDEX($J27:$R27,0,Z$49),(INDEX($J27:$R27,0,Z$51+1)-INDEX($J27:$R27,0,Z$51))/(INDEX($J$4:$R$4,0,Z$51+1)-INDEX($J$4:$R$4,0,Z$51))+Y53)))</f>
        <v>82.464669829309912</v>
      </c>
      <c r="AA53" s="3" cm="1">
        <f t="array" ref="AA53">IF(AA$51=-1,AB53,IF(AA$51=99,Z53,IF(AA$51=0,INDEX($J27:$R27,0,AA$49),(INDEX($J27:$R27,0,AA$51+1)-INDEX($J27:$R27,0,AA$51))/(INDEX($J$4:$R$4,0,AA$51+1)-INDEX($J$4:$R$4,0,AA$51))+Z53)))</f>
        <v>84.581712004273427</v>
      </c>
      <c r="AB53" s="3" cm="1">
        <f t="array" ref="AB53">IF(AB$51=-1,AC53,IF(AB$51=99,AA53,IF(AB$51=0,INDEX($J27:$R27,0,AB$49),(INDEX($J27:$R27,0,AB$51+1)-INDEX($J27:$R27,0,AB$51))/(INDEX($J$4:$R$4,0,AB$51+1)-INDEX($J$4:$R$4,0,AB$51))+AA53)))</f>
        <v>86.698754179236886</v>
      </c>
      <c r="AC53" s="3" cm="1">
        <f t="array" ref="AC53">IF(AC$51=-1,AD53,IF(AC$51=99,AB53,IF(AC$51=0,INDEX($J27:$R27,0,AC$49),(INDEX($J27:$R27,0,AC$51+1)-INDEX($J27:$R27,0,AC$51))/(INDEX($J$4:$R$4,0,AC$51+1)-INDEX($J$4:$R$4,0,AC$51))+AB53)))</f>
        <v>89.716759556390727</v>
      </c>
      <c r="AD53" s="3" cm="1">
        <f t="array" ref="AD53">IF(AD$51=-1,AE53,IF(AD$51=99,AC53,IF(AD$51=0,INDEX($J27:$R27,0,AD$49),(INDEX($J27:$R27,0,AD$51+1)-INDEX($J27:$R27,0,AD$51))/(INDEX($J$4:$R$4,0,AD$51+1)-INDEX($J$4:$R$4,0,AD$51))+AC53)))</f>
        <v>92.734764933544568</v>
      </c>
      <c r="AE53" s="3" cm="1">
        <f t="array" ref="AE53">IF(AE$51=-1,AF53,IF(AE$51=99,AD53,IF(AE$51=0,INDEX($J27:$R27,0,AE$49),(INDEX($J27:$R27,0,AE$51+1)-INDEX($J27:$R27,0,AE$51))/(INDEX($J$4:$R$4,0,AE$51+1)-INDEX($J$4:$R$4,0,AE$51))+AD53)))</f>
        <v>95.752770310698409</v>
      </c>
      <c r="AF53" s="3" cm="1">
        <f t="array" ref="AF53">IF(AF$51=-1,AG53,IF(AF$51=99,AE53,IF(AF$51=0,INDEX($J27:$R27,0,AF$49),(INDEX($J27:$R27,0,AF$51+1)-INDEX($J27:$R27,0,AF$51))/(INDEX($J$4:$R$4,0,AF$51+1)-INDEX($J$4:$R$4,0,AF$51))+AE53)))</f>
        <v>98.77077568785225</v>
      </c>
      <c r="AG53" s="3" cm="1">
        <f t="array" ref="AG53">IF(AG$51=-1,AH53,IF(AG$51=99,AF53,IF(AG$51=0,INDEX($J27:$R27,0,AG$49),(INDEX($J27:$R27,0,AG$51+1)-INDEX($J27:$R27,0,AG$51))/(INDEX($J$4:$R$4,0,AG$51+1)-INDEX($J$4:$R$4,0,AG$51))+AF53)))</f>
        <v>101.78878106500609</v>
      </c>
      <c r="AH53" s="3" cm="1">
        <f t="array" ref="AH53">IF(AH$51=-1,AI53,IF(AH$51=99,AG53,IF(AH$51=0,INDEX($J27:$R27,0,AH$49),(INDEX($J27:$R27,0,AH$51+1)-INDEX($J27:$R27,0,AH$51))/(INDEX($J$4:$R$4,0,AH$51+1)-INDEX($J$4:$R$4,0,AH$51))+AG53)))</f>
        <v>104.80678644215993</v>
      </c>
      <c r="AI53" s="3" cm="1">
        <f t="array" ref="AI53">IF(AI$51=-1,AJ53,IF(AI$51=99,AH53,IF(AI$51=0,INDEX($J27:$R27,0,AI$49),(INDEX($J27:$R27,0,AI$51+1)-INDEX($J27:$R27,0,AI$51))/(INDEX($J$4:$R$4,0,AI$51+1)-INDEX($J$4:$R$4,0,AI$51))+AH53)))</f>
        <v>107.82479181931377</v>
      </c>
      <c r="AJ53" s="3" cm="1">
        <f t="array" ref="AJ53">IF(AJ$51=-1,AK53,IF(AJ$51=99,AI53,IF(AJ$51=0,INDEX($J27:$R27,0,AJ$49),(INDEX($J27:$R27,0,AJ$51+1)-INDEX($J27:$R27,0,AJ$51))/(INDEX($J$4:$R$4,0,AJ$51+1)-INDEX($J$4:$R$4,0,AJ$51))+AI53)))</f>
        <v>110.84279719646761</v>
      </c>
      <c r="AK53" s="3" cm="1">
        <f t="array" ref="AK53">IF(AK$51=-1,AL53,IF(AK$51=99,AJ53,IF(AK$51=0,INDEX($J27:$R27,0,AK$49),(INDEX($J27:$R27,0,AK$51+1)-INDEX($J27:$R27,0,AK$51))/(INDEX($J$4:$R$4,0,AK$51+1)-INDEX($J$4:$R$4,0,AK$51))+AJ53)))</f>
        <v>113.86080257362146</v>
      </c>
      <c r="AL53" s="3" cm="1">
        <f t="array" ref="AL53">IF(AL$51=-1,AM53,IF(AL$51=99,AK53,IF(AL$51=0,INDEX($J27:$R27,0,AL$49),(INDEX($J27:$R27,0,AL$51+1)-INDEX($J27:$R27,0,AL$51))/(INDEX($J$4:$R$4,0,AL$51+1)-INDEX($J$4:$R$4,0,AL$51))+AK53)))</f>
        <v>116.87880795077525</v>
      </c>
      <c r="AM53" s="190">
        <f t="shared" ref="AM53:AM56" si="26">(AL53+AN53)/2</f>
        <v>136.38570186757852</v>
      </c>
      <c r="AN53" s="3" cm="1">
        <f t="array" ref="AN53">IF(AN$51=-1,AO53,IF(AN$51=99,AM53,IF(AN$51=0,INDEX($J27:$R27,0,AN$49),(INDEX($J27:$R27,0,AN$51+1)-INDEX($J27:$R27,0,AN$51))/(INDEX($J$4:$R$4,0,AN$51+1)-INDEX($J$4:$R$4,0,AN$51))+AM53)))</f>
        <v>155.89259578438177</v>
      </c>
      <c r="AO53" s="3" cm="1">
        <f t="array" ref="AO53">IF(AO$51=-1,AP53,IF(AO$51=99,AN53,IF(AO$51=0,INDEX($J27:$R27,0,AO$49),(INDEX($J27:$R27,0,AO$51+1)-INDEX($J27:$R27,0,AO$51))/(INDEX($J$4:$R$4,0,AO$51+1)-INDEX($J$4:$R$4,0,AO$51))+AN53)))</f>
        <v>155.89259578438177</v>
      </c>
      <c r="AP53" s="3" cm="1">
        <f t="array" ref="AP53">IF(AP$51=-1,AR53,IF(AP$51=99,AO53,IF(AP$51=0,INDEX($J27:$R27,0,AP$49),(INDEX($J27:$R27,0,AP$51+1)-INDEX($J27:$R27,0,AP$51))/(INDEX($J$4:$R$4,0,AP$51+1)-INDEX($J$4:$R$4,0,AP$51))+AO53)))</f>
        <v>155.89259578438177</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22.54883171825583</v>
      </c>
      <c r="T54" s="3" cm="1">
        <f t="array" ref="T54">IF(T$51=-1,U54,IF(T$51=99,S54,IF(T$51=0,INDEX($J28:$R28,0,T$49),(INDEX($J28:$R28,0,T$51+1)-INDEX($J28:$R28,0,T$51))/(INDEX($J$4:$R$4,0,T$51+1)-INDEX($J$4:$R$4,0,T$51))+S54)))</f>
        <v>23.25452413289257</v>
      </c>
      <c r="U54" s="3" cm="1">
        <f t="array" ref="U54">IF(U$51=-1,V54,IF(U$51=99,T54,IF(U$51=0,INDEX($J28:$R28,0,U$49),(INDEX($J28:$R28,0,U$51+1)-INDEX($J28:$R28,0,U$51))/(INDEX($J$4:$R$4,0,U$51+1)-INDEX($J$4:$R$4,0,U$51))+T54)))</f>
        <v>23.96021654752931</v>
      </c>
      <c r="V54" s="3" cm="1">
        <f t="array" ref="V54">IF(V$51=-1,W54,IF(V$51=99,U54,IF(V$51=0,INDEX($J28:$R28,0,V$49),(INDEX($J28:$R28,0,V$51+1)-INDEX($J28:$R28,0,V$51))/(INDEX($J$4:$R$4,0,V$51+1)-INDEX($J$4:$R$4,0,V$51))+U54)))</f>
        <v>24.66590896216605</v>
      </c>
      <c r="W54" s="3" cm="1">
        <f t="array" ref="W54">IF(W$51=-1,X54,IF(W$51=99,V54,IF(W$51=0,INDEX($J28:$R28,0,W$49),(INDEX($J28:$R28,0,W$51+1)-INDEX($J28:$R28,0,W$51))/(INDEX($J$4:$R$4,0,W$51+1)-INDEX($J$4:$R$4,0,W$51))+V54)))</f>
        <v>25.37160137680279</v>
      </c>
      <c r="X54" s="3" cm="1">
        <f t="array" ref="X54">IF(X$51=-1,Y54,IF(X$51=99,W54,IF(X$51=0,INDEX($J28:$R28,0,X$49),(INDEX($J28:$R28,0,X$51+1)-INDEX($J28:$R28,0,X$51))/(INDEX($J$4:$R$4,0,X$51+1)-INDEX($J$4:$R$4,0,X$51))+W54)))</f>
        <v>26.07729379143953</v>
      </c>
      <c r="Y54" s="3" cm="1">
        <f t="array" ref="Y54">IF(Y$51=-1,Z54,IF(Y$51=99,X54,IF(Y$51=0,INDEX($J28:$R28,0,Y$49),(INDEX($J28:$R28,0,Y$51+1)-INDEX($J28:$R28,0,Y$51))/(INDEX($J$4:$R$4,0,Y$51+1)-INDEX($J$4:$R$4,0,Y$51))+X54)))</f>
        <v>26.78298620607627</v>
      </c>
      <c r="Z54" s="3" cm="1">
        <f t="array" ref="Z54">IF(Z$51=-1,AA54,IF(Z$51=99,Y54,IF(Z$51=0,INDEX($J28:$R28,0,Z$49),(INDEX($J28:$R28,0,Z$51+1)-INDEX($J28:$R28,0,Z$51))/(INDEX($J$4:$R$4,0,Z$51+1)-INDEX($J$4:$R$4,0,Z$51))+Y54)))</f>
        <v>27.48867862071301</v>
      </c>
      <c r="AA54" s="3" cm="1">
        <f t="array" ref="AA54">IF(AA$51=-1,AB54,IF(AA$51=99,Z54,IF(AA$51=0,INDEX($J28:$R28,0,AA$49),(INDEX($J28:$R28,0,AA$51+1)-INDEX($J28:$R28,0,AA$51))/(INDEX($J$4:$R$4,0,AA$51+1)-INDEX($J$4:$R$4,0,AA$51))+Z54)))</f>
        <v>28.19437103534975</v>
      </c>
      <c r="AB54" s="3" cm="1">
        <f t="array" ref="AB54">IF(AB$51=-1,AC54,IF(AB$51=99,AA54,IF(AB$51=0,INDEX($J28:$R28,0,AB$49),(INDEX($J28:$R28,0,AB$51+1)-INDEX($J28:$R28,0,AB$51))/(INDEX($J$4:$R$4,0,AB$51+1)-INDEX($J$4:$R$4,0,AB$51))+AA54)))</f>
        <v>28.900063449986483</v>
      </c>
      <c r="AC54" s="3" cm="1">
        <f t="array" ref="AC54">IF(AC$51=-1,AD54,IF(AC$51=99,AB54,IF(AC$51=0,INDEX($J28:$R28,0,AC$49),(INDEX($J28:$R28,0,AC$51+1)-INDEX($J28:$R28,0,AC$51))/(INDEX($J$4:$R$4,0,AC$51+1)-INDEX($J$4:$R$4,0,AC$51))+AB54)))</f>
        <v>29.906081906858777</v>
      </c>
      <c r="AD54" s="3" cm="1">
        <f t="array" ref="AD54">IF(AD$51=-1,AE54,IF(AD$51=99,AC54,IF(AD$51=0,INDEX($J28:$R28,0,AD$49),(INDEX($J28:$R28,0,AD$51+1)-INDEX($J28:$R28,0,AD$51))/(INDEX($J$4:$R$4,0,AD$51+1)-INDEX($J$4:$R$4,0,AD$51))+AC54)))</f>
        <v>30.912100363731071</v>
      </c>
      <c r="AE54" s="3" cm="1">
        <f t="array" ref="AE54">IF(AE$51=-1,AF54,IF(AE$51=99,AD54,IF(AE$51=0,INDEX($J28:$R28,0,AE$49),(INDEX($J28:$R28,0,AE$51+1)-INDEX($J28:$R28,0,AE$51))/(INDEX($J$4:$R$4,0,AE$51+1)-INDEX($J$4:$R$4,0,AE$51))+AD54)))</f>
        <v>31.918118820603365</v>
      </c>
      <c r="AF54" s="3" cm="1">
        <f t="array" ref="AF54">IF(AF$51=-1,AG54,IF(AF$51=99,AE54,IF(AF$51=0,INDEX($J28:$R28,0,AF$49),(INDEX($J28:$R28,0,AF$51+1)-INDEX($J28:$R28,0,AF$51))/(INDEX($J$4:$R$4,0,AF$51+1)-INDEX($J$4:$R$4,0,AF$51))+AE54)))</f>
        <v>32.924137277475658</v>
      </c>
      <c r="AG54" s="3" cm="1">
        <f t="array" ref="AG54">IF(AG$51=-1,AH54,IF(AG$51=99,AF54,IF(AG$51=0,INDEX($J28:$R28,0,AG$49),(INDEX($J28:$R28,0,AG$51+1)-INDEX($J28:$R28,0,AG$51))/(INDEX($J$4:$R$4,0,AG$51+1)-INDEX($J$4:$R$4,0,AG$51))+AF54)))</f>
        <v>33.930155734347956</v>
      </c>
      <c r="AH54" s="3" cm="1">
        <f t="array" ref="AH54">IF(AH$51=-1,AI54,IF(AH$51=99,AG54,IF(AH$51=0,INDEX($J28:$R28,0,AH$49),(INDEX($J28:$R28,0,AH$51+1)-INDEX($J28:$R28,0,AH$51))/(INDEX($J$4:$R$4,0,AH$51+1)-INDEX($J$4:$R$4,0,AH$51))+AG54)))</f>
        <v>34.936174191220253</v>
      </c>
      <c r="AI54" s="3" cm="1">
        <f t="array" ref="AI54">IF(AI$51=-1,AJ54,IF(AI$51=99,AH54,IF(AI$51=0,INDEX($J28:$R28,0,AI$49),(INDEX($J28:$R28,0,AI$51+1)-INDEX($J28:$R28,0,AI$51))/(INDEX($J$4:$R$4,0,AI$51+1)-INDEX($J$4:$R$4,0,AI$51))+AH54)))</f>
        <v>35.942192648092551</v>
      </c>
      <c r="AJ54" s="3" cm="1">
        <f t="array" ref="AJ54">IF(AJ$51=-1,AK54,IF(AJ$51=99,AI54,IF(AJ$51=0,INDEX($J28:$R28,0,AJ$49),(INDEX($J28:$R28,0,AJ$51+1)-INDEX($J28:$R28,0,AJ$51))/(INDEX($J$4:$R$4,0,AJ$51+1)-INDEX($J$4:$R$4,0,AJ$51))+AI54)))</f>
        <v>36.948211104964848</v>
      </c>
      <c r="AK54" s="3" cm="1">
        <f t="array" ref="AK54">IF(AK$51=-1,AL54,IF(AK$51=99,AJ54,IF(AK$51=0,INDEX($J28:$R28,0,AK$49),(INDEX($J28:$R28,0,AK$51+1)-INDEX($J28:$R28,0,AK$51))/(INDEX($J$4:$R$4,0,AK$51+1)-INDEX($J$4:$R$4,0,AK$51))+AJ54)))</f>
        <v>37.954229561837145</v>
      </c>
      <c r="AL54" s="3" cm="1">
        <f t="array" ref="AL54">IF(AL$51=-1,AM54,IF(AL$51=99,AK54,IF(AL$51=0,INDEX($J28:$R28,0,AL$49),(INDEX($J28:$R28,0,AL$51+1)-INDEX($J28:$R28,0,AL$51))/(INDEX($J$4:$R$4,0,AL$51+1)-INDEX($J$4:$R$4,0,AL$51))+AK54)))</f>
        <v>38.960248018709429</v>
      </c>
      <c r="AM54" s="190">
        <f t="shared" ref="AM54:AM55" si="31">(AL54+AN54)/2</f>
        <v>45.462653701982553</v>
      </c>
      <c r="AN54" s="3" cm="1">
        <f t="array" ref="AN54">IF(AN$51=-1,AO54,IF(AN$51=99,AM54,IF(AN$51=0,INDEX($J28:$R28,0,AN$49),(INDEX($J28:$R28,0,AN$51+1)-INDEX($J28:$R28,0,AN$51))/(INDEX($J$4:$R$4,0,AN$51+1)-INDEX($J$4:$R$4,0,AN$51))+AM54)))</f>
        <v>51.965059385255678</v>
      </c>
      <c r="AO54" s="3" cm="1">
        <f t="array" ref="AO54">IF(AO$51=-1,AP54,IF(AO$51=99,AN54,IF(AO$51=0,INDEX($J28:$R28,0,AO$49),(INDEX($J28:$R28,0,AO$51+1)-INDEX($J28:$R28,0,AO$51))/(INDEX($J$4:$R$4,0,AO$51+1)-INDEX($J$4:$R$4,0,AO$51))+AN54)))</f>
        <v>51.965059385255678</v>
      </c>
      <c r="AP54" s="3" cm="1">
        <f t="array" ref="AP54">IF(AP$51=-1,AR54,IF(AP$51=99,AO54,IF(AP$51=0,INDEX($J28:$R28,0,AP$49),(INDEX($J28:$R28,0,AP$51+1)-INDEX($J28:$R28,0,AP$51))/(INDEX($J$4:$R$4,0,AP$51+1)-INDEX($J$4:$R$4,0,AP$51))+AO54)))</f>
        <v>51.965059385255678</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0.1707656622405849</v>
      </c>
      <c r="U55" s="3" cm="1">
        <f t="array" ref="U55">IF(U$51=-1,V55,IF(U$51=99,T55,IF(U$51=0,INDEX($J29:$R29,0,U$49),(INDEX($J29:$R29,0,U$51+1)-INDEX($J29:$R29,0,U$51))/(INDEX($J$4:$R$4,0,U$51+1)-INDEX($J$4:$R$4,0,U$51))+T55)))</f>
        <v>0.3415313244811698</v>
      </c>
      <c r="V55" s="3" cm="1">
        <f t="array" ref="V55">IF(V$51=-1,W55,IF(V$51=99,U55,IF(V$51=0,INDEX($J29:$R29,0,V$49),(INDEX($J29:$R29,0,V$51+1)-INDEX($J29:$R29,0,V$51))/(INDEX($J$4:$R$4,0,V$51+1)-INDEX($J$4:$R$4,0,V$51))+U55)))</f>
        <v>0.51229698672175472</v>
      </c>
      <c r="W55" s="3" cm="1">
        <f t="array" ref="W55">IF(W$51=-1,X55,IF(W$51=99,V55,IF(W$51=0,INDEX($J29:$R29,0,W$49),(INDEX($J29:$R29,0,W$51+1)-INDEX($J29:$R29,0,W$51))/(INDEX($J$4:$R$4,0,W$51+1)-INDEX($J$4:$R$4,0,W$51))+V55)))</f>
        <v>0.68306264896233959</v>
      </c>
      <c r="X55" s="3" cm="1">
        <f t="array" ref="X55">IF(X$51=-1,Y55,IF(X$51=99,W55,IF(X$51=0,INDEX($J29:$R29,0,X$49),(INDEX($J29:$R29,0,X$51+1)-INDEX($J29:$R29,0,X$51))/(INDEX($J$4:$R$4,0,X$51+1)-INDEX($J$4:$R$4,0,X$51))+W55)))</f>
        <v>0.85382831120292446</v>
      </c>
      <c r="Y55" s="3" cm="1">
        <f t="array" ref="Y55">IF(Y$51=-1,Z55,IF(Y$51=99,X55,IF(Y$51=0,INDEX($J29:$R29,0,Y$49),(INDEX($J29:$R29,0,Y$51+1)-INDEX($J29:$R29,0,Y$51))/(INDEX($J$4:$R$4,0,Y$51+1)-INDEX($J$4:$R$4,0,Y$51))+X55)))</f>
        <v>1.0245939734435094</v>
      </c>
      <c r="Z55" s="3" cm="1">
        <f t="array" ref="Z55">IF(Z$51=-1,AA55,IF(Z$51=99,Y55,IF(Z$51=0,INDEX($J29:$R29,0,Z$49),(INDEX($J29:$R29,0,Z$51+1)-INDEX($J29:$R29,0,Z$51))/(INDEX($J$4:$R$4,0,Z$51+1)-INDEX($J$4:$R$4,0,Z$51))+Y55)))</f>
        <v>1.1953596356840943</v>
      </c>
      <c r="AA55" s="3" cm="1">
        <f t="array" ref="AA55">IF(AA$51=-1,AB55,IF(AA$51=99,Z55,IF(AA$51=0,INDEX($J29:$R29,0,AA$49),(INDEX($J29:$R29,0,AA$51+1)-INDEX($J29:$R29,0,AA$51))/(INDEX($J$4:$R$4,0,AA$51+1)-INDEX($J$4:$R$4,0,AA$51))+Z55)))</f>
        <v>1.3661252979246792</v>
      </c>
      <c r="AB55" s="3" cm="1">
        <f t="array" ref="AB55">IF(AB$51=-1,AC55,IF(AB$51=99,AA55,IF(AB$51=0,INDEX($J29:$R29,0,AB$49),(INDEX($J29:$R29,0,AB$51+1)-INDEX($J29:$R29,0,AB$51))/(INDEX($J$4:$R$4,0,AB$51+1)-INDEX($J$4:$R$4,0,AB$51))+AA55)))</f>
        <v>1.5368909601652641</v>
      </c>
      <c r="AC55" s="3" cm="1">
        <f t="array" ref="AC55">IF(AC$51=-1,AD55,IF(AC$51=99,AB55,IF(AC$51=0,INDEX($J29:$R29,0,AC$49),(INDEX($J29:$R29,0,AC$51+1)-INDEX($J29:$R29,0,AC$51))/(INDEX($J$4:$R$4,0,AC$51+1)-INDEX($J$4:$R$4,0,AC$51))+AB55)))</f>
        <v>1.5903905199431219</v>
      </c>
      <c r="AD55" s="3" cm="1">
        <f t="array" ref="AD55">IF(AD$51=-1,AE55,IF(AD$51=99,AC55,IF(AD$51=0,INDEX($J29:$R29,0,AD$49),(INDEX($J29:$R29,0,AD$51+1)-INDEX($J29:$R29,0,AD$51))/(INDEX($J$4:$R$4,0,AD$51+1)-INDEX($J$4:$R$4,0,AD$51))+AC55)))</f>
        <v>1.6438900797209797</v>
      </c>
      <c r="AE55" s="3" cm="1">
        <f t="array" ref="AE55">IF(AE$51=-1,AF55,IF(AE$51=99,AD55,IF(AE$51=0,INDEX($J29:$R29,0,AE$49),(INDEX($J29:$R29,0,AE$51+1)-INDEX($J29:$R29,0,AE$51))/(INDEX($J$4:$R$4,0,AE$51+1)-INDEX($J$4:$R$4,0,AE$51))+AD55)))</f>
        <v>1.6973896394988375</v>
      </c>
      <c r="AF55" s="3" cm="1">
        <f t="array" ref="AF55">IF(AF$51=-1,AG55,IF(AF$51=99,AE55,IF(AF$51=0,INDEX($J29:$R29,0,AF$49),(INDEX($J29:$R29,0,AF$51+1)-INDEX($J29:$R29,0,AF$51))/(INDEX($J$4:$R$4,0,AF$51+1)-INDEX($J$4:$R$4,0,AF$51))+AE55)))</f>
        <v>1.7508891992766953</v>
      </c>
      <c r="AG55" s="3" cm="1">
        <f t="array" ref="AG55">IF(AG$51=-1,AH55,IF(AG$51=99,AF55,IF(AG$51=0,INDEX($J29:$R29,0,AG$49),(INDEX($J29:$R29,0,AG$51+1)-INDEX($J29:$R29,0,AG$51))/(INDEX($J$4:$R$4,0,AG$51+1)-INDEX($J$4:$R$4,0,AG$51))+AF55)))</f>
        <v>1.8043887590545531</v>
      </c>
      <c r="AH55" s="3" cm="1">
        <f t="array" ref="AH55">IF(AH$51=-1,AI55,IF(AH$51=99,AG55,IF(AH$51=0,INDEX($J29:$R29,0,AH$49),(INDEX($J29:$R29,0,AH$51+1)-INDEX($J29:$R29,0,AH$51))/(INDEX($J$4:$R$4,0,AH$51+1)-INDEX($J$4:$R$4,0,AH$51))+AG55)))</f>
        <v>1.8578883188324109</v>
      </c>
      <c r="AI55" s="3" cm="1">
        <f t="array" ref="AI55">IF(AI$51=-1,AJ55,IF(AI$51=99,AH55,IF(AI$51=0,INDEX($J29:$R29,0,AI$49),(INDEX($J29:$R29,0,AI$51+1)-INDEX($J29:$R29,0,AI$51))/(INDEX($J$4:$R$4,0,AI$51+1)-INDEX($J$4:$R$4,0,AI$51))+AH55)))</f>
        <v>1.9113878786102687</v>
      </c>
      <c r="AJ55" s="3" cm="1">
        <f t="array" ref="AJ55">IF(AJ$51=-1,AK55,IF(AJ$51=99,AI55,IF(AJ$51=0,INDEX($J29:$R29,0,AJ$49),(INDEX($J29:$R29,0,AJ$51+1)-INDEX($J29:$R29,0,AJ$51))/(INDEX($J$4:$R$4,0,AJ$51+1)-INDEX($J$4:$R$4,0,AJ$51))+AI55)))</f>
        <v>1.9648874383881265</v>
      </c>
      <c r="AK55" s="3" cm="1">
        <f t="array" ref="AK55">IF(AK$51=-1,AL55,IF(AK$51=99,AJ55,IF(AK$51=0,INDEX($J29:$R29,0,AK$49),(INDEX($J29:$R29,0,AK$51+1)-INDEX($J29:$R29,0,AK$51))/(INDEX($J$4:$R$4,0,AK$51+1)-INDEX($J$4:$R$4,0,AK$51))+AJ55)))</f>
        <v>2.0183869981659845</v>
      </c>
      <c r="AL55" s="3" cm="1">
        <f t="array" ref="AL55">IF(AL$51=-1,AM55,IF(AL$51=99,AK55,IF(AL$51=0,INDEX($J29:$R29,0,AL$49),(INDEX($J29:$R29,0,AL$51+1)-INDEX($J29:$R29,0,AL$51))/(INDEX($J$4:$R$4,0,AL$51+1)-INDEX($J$4:$R$4,0,AL$51))+AK55)))</f>
        <v>2.0718865579438428</v>
      </c>
      <c r="AM55" s="190">
        <f t="shared" si="31"/>
        <v>2.4176812490608404</v>
      </c>
      <c r="AN55" s="3" cm="1">
        <f t="array" ref="AN55">IF(AN$51=-1,AO55,IF(AN$51=99,AM55,IF(AN$51=0,INDEX($J29:$R29,0,AN$49),(INDEX($J29:$R29,0,AN$51+1)-INDEX($J29:$R29,0,AN$51))/(INDEX($J$4:$R$4,0,AN$51+1)-INDEX($J$4:$R$4,0,AN$51))+AM55)))</f>
        <v>2.7634759401778375</v>
      </c>
      <c r="AO55" s="3" cm="1">
        <f t="array" ref="AO55">IF(AO$51=-1,AP55,IF(AO$51=99,AN55,IF(AO$51=0,INDEX($J29:$R29,0,AO$49),(INDEX($J29:$R29,0,AO$51+1)-INDEX($J29:$R29,0,AO$51))/(INDEX($J$4:$R$4,0,AO$51+1)-INDEX($J$4:$R$4,0,AO$51))+AN55)))</f>
        <v>2.7634759401778375</v>
      </c>
      <c r="AP55" s="3" cm="1">
        <f t="array" ref="AP55">IF(AP$51=-1,AR55,IF(AP$51=99,AO55,IF(AP$51=0,INDEX($J29:$R29,0,AP$49),(INDEX($J29:$R29,0,AP$51+1)-INDEX($J29:$R29,0,AP$51))/(INDEX($J$4:$R$4,0,AP$51+1)-INDEX($J$4:$R$4,0,AP$51))+AO55)))</f>
        <v>2.7634759401778375</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4.5672558373109631</v>
      </c>
      <c r="T56" s="3" cm="1">
        <f t="array" ref="T56">IF(T$51=-1,U56,IF(T$51=99,S56,IF(T$51=0,INDEX($J41:$R41,0,T$49),(INDEX($J41:$R41,0,T$51+1)-INDEX($J41:$R41,0,T$51))/(INDEX($J$4:$R$4,0,T$51+1)-INDEX($J$4:$R$4,0,T$51))+S56)))</f>
        <v>4.779304498498993</v>
      </c>
      <c r="U56" s="3" cm="1">
        <f t="array" ref="U56">IF(U$51=-1,V56,IF(U$51=99,T56,IF(U$51=0,INDEX($J41:$R41,0,U$49),(INDEX($J41:$R41,0,U$51+1)-INDEX($J41:$R41,0,U$51))/(INDEX($J$4:$R$4,0,U$51+1)-INDEX($J$4:$R$4,0,U$51))+T56)))</f>
        <v>4.9913531596870229</v>
      </c>
      <c r="V56" s="3" cm="1">
        <f t="array" ref="V56">IF(V$51=-1,W56,IF(V$51=99,U56,IF(V$51=0,INDEX($J41:$R41,0,V$49),(INDEX($J41:$R41,0,V$51+1)-INDEX($J41:$R41,0,V$51))/(INDEX($J$4:$R$4,0,V$51+1)-INDEX($J$4:$R$4,0,V$51))+U56)))</f>
        <v>5.2034018208750528</v>
      </c>
      <c r="W56" s="3" cm="1">
        <f t="array" ref="W56">IF(W$51=-1,X56,IF(W$51=99,V56,IF(W$51=0,INDEX($J41:$R41,0,W$49),(INDEX($J41:$R41,0,W$51+1)-INDEX($J41:$R41,0,W$51))/(INDEX($J$4:$R$4,0,W$51+1)-INDEX($J$4:$R$4,0,W$51))+V56)))</f>
        <v>5.4154504820630827</v>
      </c>
      <c r="X56" s="3" cm="1">
        <f t="array" ref="X56">IF(X$51=-1,Y56,IF(X$51=99,W56,IF(X$51=0,INDEX($J41:$R41,0,X$49),(INDEX($J41:$R41,0,X$51+1)-INDEX($J41:$R41,0,X$51))/(INDEX($J$4:$R$4,0,X$51+1)-INDEX($J$4:$R$4,0,X$51))+W56)))</f>
        <v>5.6274991432511126</v>
      </c>
      <c r="Y56" s="3" cm="1">
        <f t="array" ref="Y56">IF(Y$51=-1,Z56,IF(Y$51=99,X56,IF(Y$51=0,INDEX($J41:$R41,0,Y$49),(INDEX($J41:$R41,0,Y$51+1)-INDEX($J41:$R41,0,Y$51))/(INDEX($J$4:$R$4,0,Y$51+1)-INDEX($J$4:$R$4,0,Y$51))+X56)))</f>
        <v>5.8395478044391425</v>
      </c>
      <c r="Z56" s="3" cm="1">
        <f t="array" ref="Z56">IF(Z$51=-1,AA56,IF(Z$51=99,Y56,IF(Z$51=0,INDEX($J41:$R41,0,Z$49),(INDEX($J41:$R41,0,Z$51+1)-INDEX($J41:$R41,0,Z$51))/(INDEX($J$4:$R$4,0,Z$51+1)-INDEX($J$4:$R$4,0,Z$51))+Y56)))</f>
        <v>6.0515964656271723</v>
      </c>
      <c r="AA56" s="3" cm="1">
        <f t="array" ref="AA56">IF(AA$51=-1,AB56,IF(AA$51=99,Z56,IF(AA$51=0,INDEX($J41:$R41,0,AA$49),(INDEX($J41:$R41,0,AA$51+1)-INDEX($J41:$R41,0,AA$51))/(INDEX($J$4:$R$4,0,AA$51+1)-INDEX($J$4:$R$4,0,AA$51))+Z56)))</f>
        <v>6.2636451268152022</v>
      </c>
      <c r="AB56" s="3" cm="1">
        <f t="array" ref="AB56">IF(AB$51=-1,AC56,IF(AB$51=99,AA56,IF(AB$51=0,INDEX($J41:$R41,0,AB$49),(INDEX($J41:$R41,0,AB$51+1)-INDEX($J41:$R41,0,AB$51))/(INDEX($J$4:$R$4,0,AB$51+1)-INDEX($J$4:$R$4,0,AB$51))+AA56)))</f>
        <v>6.4756937880032339</v>
      </c>
      <c r="AC56" s="3" cm="1">
        <f t="array" ref="AC56">IF(AC$51=-1,AD56,IF(AC$51=99,AB56,IF(AC$51=0,INDEX($J41:$R41,0,AC$49),(INDEX($J41:$R41,0,AC$51+1)-INDEX($J41:$R41,0,AC$51))/(INDEX($J$4:$R$4,0,AC$51+1)-INDEX($J$4:$R$4,0,AC$51))+AB56)))</f>
        <v>6.7011143128771185</v>
      </c>
      <c r="AD56" s="3" cm="1">
        <f t="array" ref="AD56">IF(AD$51=-1,AE56,IF(AD$51=99,AC56,IF(AD$51=0,INDEX($J41:$R41,0,AD$49),(INDEX($J41:$R41,0,AD$51+1)-INDEX($J41:$R41,0,AD$51))/(INDEX($J$4:$R$4,0,AD$51+1)-INDEX($J$4:$R$4,0,AD$51))+AC56)))</f>
        <v>6.926534837751003</v>
      </c>
      <c r="AE56" s="3" cm="1">
        <f t="array" ref="AE56">IF(AE$51=-1,AF56,IF(AE$51=99,AD56,IF(AE$51=0,INDEX($J41:$R41,0,AE$49),(INDEX($J41:$R41,0,AE$51+1)-INDEX($J41:$R41,0,AE$51))/(INDEX($J$4:$R$4,0,AE$51+1)-INDEX($J$4:$R$4,0,AE$51))+AD56)))</f>
        <v>7.1519553626248875</v>
      </c>
      <c r="AF56" s="3" cm="1">
        <f t="array" ref="AF56">IF(AF$51=-1,AG56,IF(AF$51=99,AE56,IF(AF$51=0,INDEX($J41:$R41,0,AF$49),(INDEX($J41:$R41,0,AF$51+1)-INDEX($J41:$R41,0,AF$51))/(INDEX($J$4:$R$4,0,AF$51+1)-INDEX($J$4:$R$4,0,AF$51))+AE56)))</f>
        <v>7.377375887498772</v>
      </c>
      <c r="AG56" s="3" cm="1">
        <f t="array" ref="AG56">IF(AG$51=-1,AH56,IF(AG$51=99,AF56,IF(AG$51=0,INDEX($J41:$R41,0,AG$49),(INDEX($J41:$R41,0,AG$51+1)-INDEX($J41:$R41,0,AG$51))/(INDEX($J$4:$R$4,0,AG$51+1)-INDEX($J$4:$R$4,0,AG$51))+AF56)))</f>
        <v>7.6027964123726566</v>
      </c>
      <c r="AH56" s="3" cm="1">
        <f t="array" ref="AH56">IF(AH$51=-1,AI56,IF(AH$51=99,AG56,IF(AH$51=0,INDEX($J41:$R41,0,AH$49),(INDEX($J41:$R41,0,AH$51+1)-INDEX($J41:$R41,0,AH$51))/(INDEX($J$4:$R$4,0,AH$51+1)-INDEX($J$4:$R$4,0,AH$51))+AG56)))</f>
        <v>7.8282169372465411</v>
      </c>
      <c r="AI56" s="3" cm="1">
        <f t="array" ref="AI56">IF(AI$51=-1,AJ56,IF(AI$51=99,AH56,IF(AI$51=0,INDEX($J41:$R41,0,AI$49),(INDEX($J41:$R41,0,AI$51+1)-INDEX($J41:$R41,0,AI$51))/(INDEX($J$4:$R$4,0,AI$51+1)-INDEX($J$4:$R$4,0,AI$51))+AH56)))</f>
        <v>8.0536374621204256</v>
      </c>
      <c r="AJ56" s="3" cm="1">
        <f t="array" ref="AJ56">IF(AJ$51=-1,AK56,IF(AJ$51=99,AI56,IF(AJ$51=0,INDEX($J41:$R41,0,AJ$49),(INDEX($J41:$R41,0,AJ$51+1)-INDEX($J41:$R41,0,AJ$51))/(INDEX($J$4:$R$4,0,AJ$51+1)-INDEX($J$4:$R$4,0,AJ$51))+AI56)))</f>
        <v>8.2790579869943102</v>
      </c>
      <c r="AK56" s="3" cm="1">
        <f t="array" ref="AK56">IF(AK$51=-1,AL56,IF(AK$51=99,AJ56,IF(AK$51=0,INDEX($J41:$R41,0,AK$49),(INDEX($J41:$R41,0,AK$51+1)-INDEX($J41:$R41,0,AK$51))/(INDEX($J$4:$R$4,0,AK$51+1)-INDEX($J$4:$R$4,0,AK$51))+AJ56)))</f>
        <v>8.5044785118681947</v>
      </c>
      <c r="AL56" s="3" cm="1">
        <f t="array" ref="AL56">IF(AL$51=-1,AM56,IF(AL$51=99,AK56,IF(AL$51=0,INDEX($J41:$R41,0,AL$49),(INDEX($J41:$R41,0,AL$51+1)-INDEX($J41:$R41,0,AL$51))/(INDEX($J$4:$R$4,0,AL$51+1)-INDEX($J$4:$R$4,0,AL$51))+AK56)))</f>
        <v>8.7298990367420775</v>
      </c>
      <c r="AM56" s="190">
        <f t="shared" si="26"/>
        <v>10.186905806402592</v>
      </c>
      <c r="AN56" s="3" cm="1">
        <f t="array" ref="AN56">IF(AN$51=-1,AO56,IF(AN$51=99,AM56,IF(AN$51=0,INDEX($J41:$R41,0,AN$49),(INDEX($J41:$R41,0,AN$51+1)-INDEX($J41:$R41,0,AN$51))/(INDEX($J$4:$R$4,0,AN$51+1)-INDEX($J$4:$R$4,0,AN$51))+AM56)))</f>
        <v>11.643912576063105</v>
      </c>
      <c r="AO56" s="3" cm="1">
        <f t="array" ref="AO56">IF(AO$51=-1,AP56,IF(AO$51=99,AN56,IF(AO$51=0,INDEX($J41:$R41,0,AO$49),(INDEX($J41:$R41,0,AO$51+1)-INDEX($J41:$R41,0,AO$51))/(INDEX($J$4:$R$4,0,AO$51+1)-INDEX($J$4:$R$4,0,AO$51))+AN56)))</f>
        <v>11.643912576063105</v>
      </c>
      <c r="AP56" s="3" cm="1">
        <f t="array" ref="AP56">IF(AP$51=-1,AR56,IF(AP$51=99,AO56,IF(AP$51=0,INDEX($J41:$R41,0,AP$49),(INDEX($J41:$R41,0,AP$51+1)-INDEX($J41:$R41,0,AP$51))/(INDEX($J$4:$R$4,0,AP$51+1)-INDEX($J$4:$R$4,0,AP$51))+AO56)))</f>
        <v>11.643912576063105</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Hartley, Faaiqa (IFPRI)</cp:lastModifiedBy>
  <dcterms:created xsi:type="dcterms:W3CDTF">2011-09-16T10:01:44Z</dcterms:created>
  <dcterms:modified xsi:type="dcterms:W3CDTF">2023-01-20T12:30:35Z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