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49585091-436D-4B82-98DB-18B77FA6A143}" xr6:coauthVersionLast="47" xr6:coauthVersionMax="47" xr10:uidLastSave="{00000000-0000-0000-0000-000000000000}"/>
  <bookViews>
    <workbookView xWindow="-120" yWindow="-120" windowWidth="29040" windowHeight="15840" firstSheet="29" activeTab="32"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93" l="1"/>
  <c r="C19" i="93"/>
  <c r="F51" i="79"/>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20" i="93"/>
  <c r="C21" i="93" s="1"/>
  <c r="C22"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<sst xmlns="http://schemas.openxmlformats.org/spreadsheetml/2006/main" count="29046" uniqueCount="14817">
  <si>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</si>
  <si>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</si>
  <si>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</si>
  <si>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</si>
  <si>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</si>
  <si>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</si>
  <si>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</si>
  <si>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</si>
  <si>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</si>
  <si>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</si>
  <si>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</si>
  <si>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</si>
  <si>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</si>
  <si>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</si>
  <si>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</si>
  <si>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</si>
  <si>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</si>
  <si>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</si>
  <si>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</si>
  <si>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</si>
  <si>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</si>
  <si>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</si>
  <si>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</si>
  <si>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</si>
  <si>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</si>
  <si>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</si>
  <si>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</si>
  <si>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</si>
  <si>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</si>
  <si>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</si>
  <si>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</si>
  <si>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</si>
  <si>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</si>
  <si>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</si>
  <si>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</si>
  <si>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</si>
  <si>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</si>
  <si>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</si>
  <si>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</si>
  <si>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</si>
  <si>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</si>
  <si>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</si>
  <si>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</si>
  <si>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</si>
  <si>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</si>
  <si>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</si>
  <si>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</si>
  <si>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</si>
  <si>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</si>
  <si>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</si>
  <si>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</si>
  <si>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</si>
  <si>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</si>
  <si>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</si>
  <si>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</si>
  <si>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</si>
  <si>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</si>
  <si>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</si>
  <si>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</si>
  <si>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</si>
  <si>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</si>
  <si>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</si>
  <si>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</si>
  <si>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</si>
  <si>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</si>
  <si>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</si>
  <si>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</si>
  <si>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</si>
  <si>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</si>
  <si>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</si>
  <si>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</si>
  <si>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</si>
  <si>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</si>
  <si>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</si>
  <si>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</si>
  <si>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</si>
  <si>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</si>
  <si>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</si>
  <si>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</si>
  <si>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</si>
  <si>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</si>
  <si>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</si>
  <si>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</si>
  <si>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</si>
  <si>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</si>
  <si>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</si>
  <si>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</si>
  <si>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</si>
  <si>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</si>
  <si>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</si>
  <si>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</si>
  <si>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</si>
  <si>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</si>
  <si>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</si>
  <si>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</si>
  <si>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</si>
  <si>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</si>
  <si>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</si>
  <si>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</si>
  <si>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</si>
  <si>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</si>
  <si>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</si>
  <si>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</si>
  <si>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</si>
  <si>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</si>
  <si>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</si>
  <si>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</si>
  <si>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</si>
  <si>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</si>
  <si>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</si>
  <si>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</si>
  <si>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</si>
  <si>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</si>
  <si>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</si>
  <si>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</si>
  <si>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</si>
  <si>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</si>
  <si>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</si>
  <si>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</si>
  <si>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</si>
  <si>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</si>
  <si>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</si>
  <si>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</si>
  <si>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</si>
  <si>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</si>
  <si>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</si>
  <si>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</si>
  <si>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</si>
  <si>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</si>
  <si>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</si>
  <si>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</si>
  <si>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</si>
  <si>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</si>
  <si>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</si>
  <si>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</si>
  <si>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</si>
  <si>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</si>
  <si>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</si>
  <si>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</si>
  <si>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</si>
  <si>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</si>
  <si>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</si>
  <si>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</si>
  <si>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</si>
  <si>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</si>
  <si>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</si>
  <si>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</si>
  <si>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</si>
  <si>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</si>
  <si>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</si>
  <si>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</si>
  <si>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</si>
  <si>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</si>
  <si>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</si>
  <si>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</si>
  <si>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</si>
  <si>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</si>
  <si>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</si>
  <si>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</si>
  <si>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</si>
  <si>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</si>
  <si>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</si>
  <si>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</si>
  <si>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</si>
  <si>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</si>
  <si>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</si>
  <si>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</si>
  <si>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</si>
  <si>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</si>
  <si>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</si>
  <si>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</si>
  <si>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</si>
  <si>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</si>
  <si>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</si>
  <si>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</si>
  <si>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</si>
  <si>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</si>
  <si>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</si>
  <si>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</si>
  <si>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</si>
  <si>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</si>
  <si>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</si>
  <si>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</si>
  <si>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</si>
  <si>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</si>
  <si>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</si>
  <si>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</si>
  <si>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</si>
  <si>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</si>
  <si>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</si>
  <si>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</si>
  <si>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</si>
  <si>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</si>
  <si>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</si>
  <si>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</si>
  <si>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</si>
  <si>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</si>
  <si>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</si>
  <si>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</si>
  <si>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</si>
  <si>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</si>
  <si>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</si>
  <si>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</si>
  <si>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</si>
  <si>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</si>
  <si>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</si>
  <si>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</si>
  <si>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</si>
  <si>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</si>
  <si>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</si>
  <si>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</si>
  <si>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</si>
  <si>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</si>
  <si>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</si>
  <si>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</si>
  <si>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</si>
  <si>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</si>
  <si>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</si>
  <si>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</si>
  <si>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</si>
  <si>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</si>
  <si>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</si>
  <si>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</si>
  <si>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</si>
  <si>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</si>
  <si>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</si>
  <si>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</si>
  <si>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</si>
  <si>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</si>
  <si>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</si>
  <si>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</si>
  <si>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</si>
  <si>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</si>
  <si>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</si>
  <si>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</si>
  <si>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</si>
  <si>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</si>
  <si>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</si>
  <si>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</si>
  <si>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</si>
  <si>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</si>
  <si>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</si>
  <si>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</si>
  <si>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</si>
  <si>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</si>
  <si>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</si>
  <si>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</si>
  <si>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</si>
  <si>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</si>
  <si>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</si>
  <si>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</si>
  <si>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</si>
  <si>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</si>
  <si>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</si>
  <si>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</si>
  <si>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</si>
  <si>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</si>
  <si>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</si>
  <si>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</si>
  <si>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</si>
  <si>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</si>
  <si>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</si>
  <si>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</si>
  <si>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</si>
  <si>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</si>
  <si>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</si>
  <si>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</si>
  <si>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</si>
  <si>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</si>
  <si>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</si>
  <si>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</si>
  <si>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</si>
  <si>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</si>
  <si>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</si>
  <si>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</si>
  <si>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</si>
  <si>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</si>
  <si>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</si>
  <si>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</si>
  <si>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</si>
  <si>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</si>
  <si>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</si>
  <si>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</si>
  <si>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</si>
  <si>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</si>
  <si>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</si>
  <si>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</si>
  <si>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</si>
  <si>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</si>
  <si>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</si>
  <si>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</si>
  <si>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</si>
  <si>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</si>
  <si>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</si>
  <si>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</si>
  <si>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</si>
  <si>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</si>
  <si>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</si>
  <si>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</si>
  <si>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</si>
  <si>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</si>
  <si>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</si>
  <si>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</si>
  <si>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</si>
  <si>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</si>
  <si>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</si>
  <si>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</si>
  <si>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</si>
  <si>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</si>
  <si>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</si>
  <si>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</si>
  <si>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</si>
  <si>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</si>
  <si>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</si>
  <si>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</si>
  <si>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</si>
  <si>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</si>
  <si>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</si>
  <si>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</si>
  <si>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</si>
  <si>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</si>
  <si>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</si>
  <si>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</si>
  <si>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</si>
  <si>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</si>
  <si>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</si>
  <si>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</si>
  <si>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</si>
  <si>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</si>
  <si>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</si>
  <si>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</si>
  <si>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</si>
  <si>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</si>
  <si>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</si>
  <si>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</si>
  <si>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</si>
  <si>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</si>
  <si>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</si>
  <si>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</si>
  <si>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</si>
  <si>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</si>
  <si>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</si>
  <si>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</si>
  <si>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</si>
  <si>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</si>
  <si>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</si>
  <si>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</si>
  <si>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</si>
  <si>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</si>
  <si>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</si>
  <si>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</si>
  <si>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</si>
  <si>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</si>
  <si>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</si>
  <si>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</si>
  <si>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</si>
  <si>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</si>
  <si>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</si>
  <si>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</si>
  <si>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</si>
  <si>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</si>
  <si>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</si>
  <si>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</si>
  <si>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</si>
  <si>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</si>
  <si>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</si>
  <si>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</si>
  <si>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</si>
  <si>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</si>
  <si>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</si>
  <si>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</si>
  <si>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</si>
  <si>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</si>
  <si>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</si>
  <si>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</si>
  <si>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</si>
  <si>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</si>
  <si>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</si>
  <si>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</si>
  <si>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</si>
  <si>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</si>
  <si>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</si>
  <si>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</si>
  <si>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</si>
  <si>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</si>
  <si>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</si>
  <si>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</si>
  <si>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</si>
  <si>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</si>
  <si>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</si>
  <si>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</si>
  <si>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</si>
  <si>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</si>
  <si>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</si>
  <si>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</si>
  <si>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</si>
  <si>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</si>
  <si>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</si>
  <si>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</si>
  <si>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</si>
  <si>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</si>
  <si>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</si>
  <si>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</si>
  <si>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</si>
  <si>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</si>
  <si>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</si>
  <si>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</si>
  <si>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</si>
  <si>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</si>
  <si>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</si>
  <si>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</si>
  <si>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</si>
  <si>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</si>
  <si>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</si>
  <si>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</si>
  <si>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</si>
  <si>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</si>
  <si>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</si>
  <si>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</si>
  <si>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</si>
  <si>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</si>
  <si>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</si>
  <si>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</si>
  <si>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</si>
  <si>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</si>
  <si>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</si>
  <si>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</si>
  <si>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</si>
  <si>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</si>
  <si>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</si>
  <si>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</si>
  <si>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</si>
  <si>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</si>
  <si>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</si>
  <si>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</si>
  <si>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</si>
  <si>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</si>
  <si>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</si>
  <si>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</si>
  <si>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</si>
  <si>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</si>
  <si>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</si>
  <si>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</si>
  <si>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</si>
  <si>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</si>
  <si>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</si>
  <si>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</si>
  <si>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</si>
  <si>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</si>
  <si>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</si>
  <si>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</si>
  <si>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</si>
  <si>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</si>
  <si>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</si>
  <si>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</si>
  <si>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</si>
  <si>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</si>
  <si>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</si>
  <si>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</si>
  <si>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</si>
  <si>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</si>
  <si>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</si>
  <si>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</si>
  <si>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</si>
  <si>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</si>
  <si>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</si>
  <si>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</si>
  <si>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</si>
  <si>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</si>
  <si>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</si>
  <si>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</si>
  <si>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</si>
  <si>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</si>
  <si>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</si>
  <si>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</si>
  <si>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</si>
  <si>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</si>
  <si>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</si>
  <si>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</si>
  <si>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</si>
  <si>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</si>
  <si>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</si>
  <si>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</si>
  <si>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</si>
  <si>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</si>
  <si>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</si>
  <si>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</si>
  <si>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</si>
  <si>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</si>
  <si>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</si>
  <si>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</si>
  <si>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</si>
  <si>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</si>
  <si>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</si>
  <si>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</si>
  <si>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</si>
  <si>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</si>
  <si>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</si>
  <si>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</si>
  <si>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</si>
  <si>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</si>
  <si>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</si>
  <si>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</si>
  <si>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</si>
  <si>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</si>
  <si>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</si>
  <si>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</si>
  <si>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</si>
  <si>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</si>
  <si>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</si>
  <si>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</si>
  <si>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</si>
  <si>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</si>
  <si>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</si>
  <si>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</si>
  <si>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</si>
  <si>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</si>
  <si>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</si>
  <si>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</si>
  <si>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</si>
  <si>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</si>
  <si>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</si>
  <si>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</si>
  <si>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</si>
  <si>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</si>
  <si>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</si>
  <si>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</si>
  <si>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</si>
  <si>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</si>
  <si>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</si>
  <si>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</si>
  <si>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</si>
  <si>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</si>
  <si>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</si>
  <si>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</si>
  <si>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</si>
  <si>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</si>
  <si>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</si>
  <si>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</si>
  <si>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</si>
  <si>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</si>
  <si>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</si>
  <si>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</si>
  <si>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</si>
  <si>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</si>
  <si>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</si>
  <si>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</si>
  <si>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</si>
  <si>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</si>
  <si>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</si>
  <si>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</si>
  <si>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</si>
  <si>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</si>
  <si>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</si>
  <si>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</si>
  <si>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</si>
  <si>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</si>
  <si>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</si>
  <si>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</si>
  <si>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</si>
  <si>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</si>
  <si>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</si>
  <si>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</si>
  <si>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</si>
  <si>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</si>
  <si>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</si>
  <si>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</si>
  <si>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</si>
  <si>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</si>
  <si>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</si>
  <si>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</si>
  <si>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</si>
  <si>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</si>
  <si>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</si>
  <si>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</si>
  <si>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</si>
  <si>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</si>
  <si>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</si>
  <si>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</si>
  <si>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</si>
  <si>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</si>
  <si>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</si>
  <si>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</si>
  <si>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</si>
  <si>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</si>
  <si>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</si>
  <si>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</si>
  <si>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</si>
  <si>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</si>
  <si>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</si>
  <si>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</si>
  <si>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</si>
  <si>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</si>
  <si>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</si>
  <si>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</si>
  <si>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</si>
  <si>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</si>
  <si>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</si>
  <si>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</si>
  <si>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</si>
  <si>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</si>
  <si>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</si>
  <si>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</si>
  <si>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</si>
  <si>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</si>
  <si>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</si>
  <si>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</si>
  <si>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</si>
  <si>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</si>
  <si>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</si>
  <si>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</si>
  <si>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</si>
  <si>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</si>
  <si>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</si>
  <si>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</si>
  <si>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</si>
  <si>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</si>
  <si>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</si>
  <si>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</si>
  <si>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</si>
  <si>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</si>
  <si>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</si>
  <si>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</si>
  <si>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</si>
  <si>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</si>
  <si>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</si>
  <si>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</si>
  <si>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</si>
  <si>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</si>
  <si>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</si>
  <si>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</si>
  <si>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</si>
  <si>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</si>
  <si>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</si>
  <si>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</si>
  <si>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</si>
  <si>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</si>
  <si>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</si>
  <si>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</si>
  <si>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</si>
  <si>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</si>
  <si>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</si>
  <si>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</si>
  <si>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</si>
  <si>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</si>
  <si>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</si>
  <si>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</si>
  <si>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</si>
  <si>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</si>
  <si>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</si>
  <si>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</si>
  <si>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</si>
  <si>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</si>
  <si>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</si>
  <si>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</si>
  <si>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</si>
  <si>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</si>
  <si>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</si>
  <si>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</si>
  <si>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</si>
  <si>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</si>
  <si>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</si>
  <si>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</si>
  <si>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</si>
  <si>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</si>
  <si>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</si>
  <si>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</si>
  <si>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</si>
  <si>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</si>
  <si>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</si>
  <si>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</si>
  <si>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</si>
  <si>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</si>
  <si>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</si>
  <si>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</si>
  <si>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</si>
  <si>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</si>
  <si>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</si>
  <si>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</si>
  <si>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</si>
  <si>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</si>
  <si>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</si>
  <si>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</si>
  <si>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</si>
  <si>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</si>
  <si>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</si>
  <si>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</si>
  <si>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</si>
  <si>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</si>
  <si>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</si>
  <si>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</si>
  <si>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</si>
  <si>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</si>
  <si>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</si>
  <si>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</si>
  <si>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</si>
  <si>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</si>
  <si>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</si>
  <si>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</si>
  <si>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</si>
  <si>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</si>
  <si>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</si>
  <si>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</si>
  <si>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</si>
  <si>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</si>
  <si>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</si>
  <si>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</si>
  <si>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</si>
  <si>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</si>
  <si>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</si>
  <si>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</si>
  <si>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</si>
  <si>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</si>
  <si>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</si>
  <si>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</si>
  <si>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</si>
  <si>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</si>
  <si>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</si>
  <si>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</si>
  <si>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</si>
  <si>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</si>
  <si>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</si>
  <si>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</si>
  <si>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</si>
  <si>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</si>
  <si>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</si>
  <si>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</si>
  <si>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</si>
  <si>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</si>
  <si>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</si>
  <si>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</si>
  <si>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</si>
  <si>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</si>
  <si>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</si>
  <si>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</si>
  <si>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</si>
  <si>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</si>
  <si>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</si>
  <si>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</si>
  <si>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</si>
  <si>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</si>
  <si>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</si>
  <si>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</si>
  <si>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</si>
  <si>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</si>
  <si>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</si>
  <si>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</si>
  <si>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</si>
  <si>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</si>
  <si>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</si>
  <si>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</si>
  <si>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</si>
  <si>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</si>
  <si>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</si>
  <si>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</si>
  <si>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</si>
  <si>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</si>
  <si>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</si>
  <si>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</si>
  <si>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</si>
  <si>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</si>
  <si>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</si>
  <si>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</si>
  <si>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</si>
  <si>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</si>
  <si>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</si>
  <si>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</si>
  <si>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</si>
  <si>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</si>
  <si>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</si>
  <si>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</si>
  <si>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</si>
  <si>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</si>
  <si>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</si>
  <si>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</si>
  <si>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</si>
  <si>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</si>
  <si>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</si>
  <si>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</si>
  <si>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</si>
  <si>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</si>
  <si>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</si>
  <si>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</si>
  <si>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</si>
  <si>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</si>
  <si>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</si>
  <si>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</si>
  <si>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</si>
  <si>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</si>
  <si>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</si>
  <si>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</si>
  <si>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</si>
  <si>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</si>
  <si>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</si>
  <si>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</si>
  <si>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</si>
  <si>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</si>
  <si>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</si>
  <si>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</si>
  <si>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</si>
  <si>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</si>
  <si>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</si>
  <si>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</si>
  <si>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</si>
  <si>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</si>
  <si>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</si>
  <si>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</si>
  <si>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</si>
  <si>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</si>
  <si>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</si>
  <si>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</si>
  <si>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</si>
  <si>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</si>
  <si>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</si>
  <si>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</si>
  <si>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</si>
  <si>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</si>
  <si>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</si>
  <si>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</si>
  <si>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</si>
  <si>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</si>
  <si>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</si>
  <si>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</si>
  <si>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</si>
  <si>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</si>
  <si>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</si>
  <si>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</si>
  <si>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</si>
  <si>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</si>
  <si>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</si>
  <si>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</si>
  <si>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</si>
  <si>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</si>
  <si>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</si>
  <si>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</si>
  <si>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</si>
  <si>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</si>
  <si>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</si>
  <si>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</si>
  <si>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</si>
  <si>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</si>
  <si>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</si>
  <si>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</si>
  <si>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</si>
  <si>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</si>
  <si>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</si>
  <si>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</si>
  <si>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</si>
  <si>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</si>
  <si>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</si>
  <si>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</si>
  <si>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</si>
  <si>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</si>
  <si>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</si>
  <si>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</si>
  <si>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</si>
  <si>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</si>
  <si>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</si>
  <si>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</si>
  <si>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</si>
  <si>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</si>
  <si>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</si>
  <si>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</si>
  <si>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</si>
  <si>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</si>
  <si>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</si>
  <si>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</si>
  <si>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</si>
  <si>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</si>
  <si>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</si>
  <si>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</si>
  <si>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</si>
  <si>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</si>
  <si>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</si>
  <si>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</si>
  <si>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</si>
  <si>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</si>
  <si>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</si>
  <si>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</si>
  <si>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</si>
  <si>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</si>
  <si>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</si>
  <si>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</si>
  <si>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</si>
  <si>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</si>
  <si>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</si>
  <si>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</si>
  <si>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</si>
  <si>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</si>
  <si>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</si>
  <si>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</si>
  <si>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</si>
  <si>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</si>
  <si>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</si>
  <si>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</si>
  <si>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</si>
  <si>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</si>
  <si>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</si>
  <si>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</si>
  <si>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</si>
  <si>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</si>
  <si>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</si>
  <si>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</si>
  <si>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</si>
  <si>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</si>
  <si>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</si>
  <si>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</si>
  <si>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</si>
  <si>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</si>
  <si>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</si>
  <si>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</si>
  <si>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</si>
  <si>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</si>
  <si>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</si>
  <si>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</si>
  <si>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</si>
  <si>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</si>
  <si>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</si>
  <si>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</si>
  <si>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</si>
  <si>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</si>
  <si>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</si>
  <si>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</si>
  <si>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</si>
  <si>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</si>
  <si>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</si>
  <si>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</si>
  <si>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</si>
  <si>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</si>
  <si>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</si>
  <si>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</si>
  <si>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</si>
  <si>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</si>
  <si>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</si>
  <si>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</si>
  <si>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</si>
  <si>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</si>
  <si>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</si>
  <si>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</si>
  <si>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</si>
  <si>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</si>
  <si>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</si>
  <si>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</si>
  <si>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</si>
  <si>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</si>
  <si>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</si>
  <si>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</si>
  <si>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</si>
  <si>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</si>
  <si>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</si>
  <si>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</si>
  <si>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</si>
  <si>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</si>
  <si>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</si>
  <si>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</si>
  <si>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</si>
  <si>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</si>
  <si>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</si>
  <si>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</si>
  <si>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</si>
  <si>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</si>
  <si>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</si>
  <si>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</si>
  <si>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</si>
  <si>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</si>
  <si>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</si>
  <si>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</si>
  <si>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</si>
  <si>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</si>
  <si>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</si>
  <si>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</si>
  <si>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</si>
  <si>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</si>
  <si>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</si>
  <si>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</si>
  <si>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</si>
  <si>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</si>
  <si>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</si>
  <si>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</si>
  <si>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</si>
  <si>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</si>
  <si>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</si>
  <si>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</si>
  <si>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</si>
  <si>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</si>
  <si>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</si>
  <si>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</si>
  <si>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</si>
  <si>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</si>
  <si>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</si>
  <si>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</si>
  <si>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</si>
  <si>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</si>
  <si>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</si>
  <si>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</si>
  <si>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</si>
  <si>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</si>
  <si>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</si>
  <si>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</si>
  <si>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</si>
  <si>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</si>
  <si>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</si>
  <si>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</si>
  <si>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</si>
  <si>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</si>
  <si>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</si>
  <si>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</si>
  <si>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</si>
  <si>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</si>
  <si>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</si>
  <si>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</si>
  <si>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</si>
  <si>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</si>
  <si>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</si>
  <si>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</si>
  <si>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</si>
  <si>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</si>
  <si>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</si>
  <si>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</si>
  <si>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</si>
  <si>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</si>
  <si>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</si>
  <si>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</si>
  <si>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</si>
  <si>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</si>
  <si>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</si>
  <si>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</si>
  <si>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</si>
  <si>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</si>
  <si>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</si>
  <si>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</si>
  <si>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</si>
  <si>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</si>
  <si>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</si>
  <si>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</si>
  <si>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</si>
  <si>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</si>
  <si>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</si>
  <si>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</si>
  <si>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</si>
  <si>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</si>
  <si>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</si>
  <si>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</si>
  <si>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</si>
  <si>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</si>
  <si>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</si>
  <si>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</si>
  <si>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</si>
  <si>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</si>
  <si>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</si>
  <si>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</si>
  <si>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</si>
  <si>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</si>
  <si>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</si>
  <si>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</si>
  <si>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</si>
  <si>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</si>
  <si>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</si>
  <si>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</si>
  <si>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</si>
  <si>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</si>
  <si>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</si>
  <si>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</si>
  <si>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</si>
  <si>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</si>
  <si>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</si>
  <si>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</si>
  <si>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</si>
  <si>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</si>
  <si>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</si>
  <si>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</si>
  <si>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</si>
  <si>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</si>
  <si>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</si>
  <si>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</si>
  <si>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</si>
  <si>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</si>
  <si>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</si>
  <si>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</si>
  <si>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</si>
  <si>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</si>
  <si>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</si>
  <si>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</si>
  <si>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</si>
  <si>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</si>
  <si>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</si>
  <si>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</si>
  <si>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</si>
  <si>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</si>
  <si>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</si>
  <si>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</si>
  <si>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</si>
  <si>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</si>
  <si>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</si>
  <si>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</si>
  <si>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</si>
  <si>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</si>
  <si>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</si>
  <si>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</si>
  <si>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</si>
  <si>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</si>
  <si>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</si>
  <si>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</si>
  <si>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</si>
  <si>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</si>
  <si>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</si>
  <si>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</si>
  <si>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</si>
  <si>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</si>
  <si>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</si>
  <si>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</si>
  <si>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</si>
  <si>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</si>
  <si>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</si>
  <si>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</si>
  <si>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</si>
  <si>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</si>
  <si>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</si>
  <si>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</si>
  <si>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</si>
  <si>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</si>
  <si>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</si>
  <si>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</si>
  <si>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</si>
  <si>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</si>
  <si>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</si>
  <si>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</si>
  <si>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</si>
  <si>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</si>
  <si>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</si>
  <si>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</si>
  <si>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</si>
  <si>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</si>
  <si>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</si>
  <si>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</si>
  <si>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</si>
  <si>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</si>
  <si>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</si>
  <si>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</si>
  <si>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</si>
  <si>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</si>
  <si>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</si>
  <si>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</si>
  <si>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</si>
  <si>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</si>
  <si>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</si>
  <si>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</si>
  <si>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</si>
  <si>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</si>
  <si>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</si>
  <si>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</si>
  <si>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</si>
  <si>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</si>
  <si>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</si>
  <si>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</si>
  <si>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</si>
  <si>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</si>
  <si>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</si>
  <si>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</si>
  <si>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</si>
  <si>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</si>
  <si>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</si>
  <si>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</si>
  <si>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</si>
  <si>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</si>
  <si>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</si>
  <si>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</si>
  <si>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</si>
  <si>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</si>
  <si>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</si>
  <si>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</si>
  <si>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</si>
  <si>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</si>
  <si>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</si>
  <si>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</si>
  <si>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</si>
  <si>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</si>
  <si>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</si>
  <si>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</si>
  <si>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</si>
  <si>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</si>
  <si>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</si>
  <si>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</si>
  <si>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</si>
  <si>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</si>
  <si>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</si>
  <si>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</si>
  <si>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</si>
  <si>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</si>
  <si>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</si>
  <si>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</si>
  <si>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</si>
  <si>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</si>
  <si>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</si>
  <si>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</si>
  <si>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</si>
  <si>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</si>
  <si>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</si>
  <si>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</si>
  <si>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</si>
  <si>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</si>
  <si>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</si>
  <si>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</si>
  <si>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</si>
  <si>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</si>
  <si>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</si>
  <si>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</si>
  <si>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</si>
  <si>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</si>
  <si>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</si>
  <si>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</si>
  <si>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</si>
  <si>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</si>
  <si>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</si>
  <si>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</si>
  <si>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</si>
  <si>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</si>
  <si>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</si>
  <si>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</si>
  <si>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</si>
  <si>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</si>
  <si>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</si>
  <si>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</si>
  <si>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</si>
  <si>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</si>
  <si>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</si>
  <si>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</si>
  <si>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</si>
  <si>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</si>
  <si>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</si>
  <si>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</si>
  <si>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</si>
  <si>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</si>
  <si>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</si>
  <si>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</si>
  <si>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</si>
  <si>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</si>
  <si>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</si>
  <si>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</si>
  <si>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</si>
  <si>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</si>
  <si>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</si>
  <si>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</si>
  <si>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</si>
  <si>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</si>
  <si>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</si>
  <si>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</si>
  <si>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</si>
  <si>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</si>
  <si>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</si>
  <si>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</si>
  <si>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</si>
  <si>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</si>
  <si>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</si>
  <si>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</si>
  <si>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</si>
  <si>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</si>
  <si>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</si>
  <si>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</si>
  <si>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</si>
  <si>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</si>
  <si>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</si>
  <si>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</si>
  <si>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</si>
  <si>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</si>
  <si>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</si>
  <si>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</si>
  <si>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</si>
  <si>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</si>
  <si>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</si>
  <si>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</si>
  <si>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</si>
  <si>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</si>
  <si>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</si>
  <si>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</si>
  <si>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</si>
  <si>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</si>
  <si>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</si>
  <si>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</si>
  <si>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</si>
  <si>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</si>
  <si>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</si>
  <si>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</si>
  <si>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</si>
  <si>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</si>
  <si>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</si>
  <si>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</si>
  <si>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</si>
  <si>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</si>
  <si>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</si>
  <si>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</si>
  <si>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</si>
  <si>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</si>
  <si>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</si>
  <si>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</si>
  <si>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</si>
  <si>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</si>
  <si>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</si>
  <si>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</si>
  <si>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</si>
  <si>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</si>
  <si>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</si>
  <si>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</si>
  <si>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</si>
  <si>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</si>
  <si>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</si>
  <si>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</si>
  <si>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</si>
  <si>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</si>
  <si>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</si>
  <si>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</si>
  <si>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</si>
  <si>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</si>
  <si>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</si>
  <si>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</si>
  <si>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</si>
  <si>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</si>
  <si>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</si>
  <si>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</si>
  <si>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</si>
  <si>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</si>
  <si>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</si>
  <si>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</si>
  <si>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</si>
  <si>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</si>
  <si>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</si>
  <si>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</si>
  <si>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</si>
  <si>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</si>
  <si>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</si>
  <si>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</si>
  <si>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</si>
  <si>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</si>
  <si>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</si>
  <si>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</si>
  <si>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</si>
  <si>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</si>
  <si>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</si>
  <si>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</si>
  <si>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</si>
  <si>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</si>
  <si>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</si>
  <si>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</si>
  <si>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</si>
  <si>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</si>
  <si>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</si>
  <si>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</si>
  <si>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</si>
  <si>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</si>
  <si>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</si>
  <si>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</si>
  <si>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</si>
  <si>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</si>
  <si>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</si>
  <si>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</si>
  <si>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</si>
  <si>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</si>
  <si>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</si>
  <si>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</si>
  <si>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</si>
  <si>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</si>
  <si>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</si>
  <si>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</si>
  <si>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</si>
  <si>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</si>
  <si>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</si>
  <si>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</si>
  <si>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</si>
  <si>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</si>
  <si>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</si>
  <si>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</si>
  <si>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</si>
  <si>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</si>
  <si>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</si>
  <si>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</si>
  <si>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</si>
  <si>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</si>
  <si>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</si>
  <si>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</si>
  <si>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</si>
  <si>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</si>
  <si>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</si>
  <si>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</si>
  <si>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</si>
  <si>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</si>
  <si>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</si>
  <si>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</si>
  <si>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</si>
  <si>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</si>
  <si>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</si>
  <si>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</si>
  <si>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</si>
  <si>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</si>
  <si>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</si>
  <si>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</si>
  <si>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</si>
  <si>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</si>
  <si>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</si>
  <si>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</si>
  <si>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</si>
  <si>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</si>
  <si>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</si>
  <si>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</si>
  <si>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</si>
  <si>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</si>
  <si>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</si>
  <si>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</si>
  <si>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</si>
  <si>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</si>
  <si>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</si>
  <si>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</si>
  <si>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</si>
  <si>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</si>
  <si>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</si>
  <si>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</si>
  <si>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</si>
  <si>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</si>
  <si>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</si>
  <si>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</si>
  <si>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</si>
  <si>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</si>
  <si>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</si>
  <si>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</si>
  <si>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</si>
  <si>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</si>
  <si>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</si>
  <si>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</si>
  <si>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</si>
  <si>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</si>
  <si>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</si>
  <si>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</si>
  <si>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</si>
  <si>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</si>
  <si>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</si>
  <si>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</si>
  <si>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</si>
  <si>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</si>
  <si>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</si>
  <si>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</si>
  <si>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</si>
  <si>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</si>
  <si>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</si>
  <si>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</si>
  <si>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</si>
  <si>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</si>
  <si>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</si>
  <si>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</si>
  <si>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</si>
  <si>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</si>
  <si>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</si>
  <si>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</si>
  <si>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</si>
  <si>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</si>
  <si>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</si>
  <si>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</si>
  <si>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</si>
  <si>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</si>
  <si>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</si>
  <si>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</si>
  <si>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</si>
  <si>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</si>
  <si>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</si>
  <si>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</si>
  <si>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</si>
  <si>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</si>
  <si>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</si>
  <si>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</si>
  <si>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</si>
  <si>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</si>
  <si>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</si>
  <si>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</si>
  <si>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</si>
  <si>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</si>
  <si>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</si>
  <si>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</si>
  <si>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</si>
  <si>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</si>
  <si>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</si>
  <si>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</si>
  <si>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</si>
  <si>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</si>
  <si>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</si>
  <si>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</si>
  <si>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</si>
  <si>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</si>
  <si>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</si>
  <si>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</si>
  <si>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</si>
  <si>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</si>
  <si>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</si>
  <si>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</si>
  <si>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</si>
  <si>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</si>
  <si>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</si>
  <si>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</si>
  <si>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</si>
  <si>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</si>
  <si>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</si>
  <si>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</si>
  <si>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</si>
  <si>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</si>
  <si>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</si>
  <si>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</si>
  <si>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</si>
  <si>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</si>
  <si>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</si>
  <si>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</si>
  <si>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</si>
  <si>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</si>
  <si>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</si>
  <si>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</si>
  <si>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</si>
  <si>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</si>
  <si>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</si>
  <si>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</si>
  <si>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</si>
  <si>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</si>
  <si>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</si>
  <si>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</si>
  <si>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</si>
  <si>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</si>
  <si>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</si>
  <si>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</si>
  <si>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</si>
  <si>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</si>
  <si>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</si>
  <si>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</si>
  <si>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</si>
  <si>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</si>
  <si>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</si>
  <si>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</si>
  <si>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</si>
  <si>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</si>
  <si>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</si>
  <si>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</si>
  <si>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</si>
  <si>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</si>
  <si>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</si>
  <si>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</si>
  <si>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</si>
  <si>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</si>
  <si>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</si>
  <si>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</si>
  <si>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</si>
  <si>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</si>
  <si>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</si>
  <si>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</si>
  <si>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</si>
  <si>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</si>
  <si>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</si>
  <si>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</si>
  <si>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</si>
  <si>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</si>
  <si>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</si>
  <si>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</si>
  <si>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</si>
  <si>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</si>
  <si>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</si>
  <si>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</si>
  <si>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</si>
  <si>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</si>
  <si>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</si>
  <si>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</si>
  <si>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</si>
  <si>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</si>
  <si>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</si>
  <si>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</si>
  <si>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</si>
  <si>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</si>
  <si>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</si>
  <si>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</si>
  <si>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</si>
  <si>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</si>
  <si>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</si>
  <si>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</si>
  <si>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</si>
  <si>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</si>
  <si>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</si>
  <si>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</si>
  <si>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</si>
  <si>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</si>
  <si>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</si>
  <si>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</si>
  <si>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</si>
  <si>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</si>
  <si>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</si>
  <si>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</si>
  <si>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</si>
  <si>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</si>
  <si>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</si>
  <si>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</si>
  <si>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</si>
  <si>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</si>
  <si>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</si>
  <si>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</si>
  <si>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</si>
  <si>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</si>
  <si>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</si>
  <si>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</si>
  <si>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</si>
  <si>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</si>
  <si>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</si>
  <si>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</si>
  <si>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</si>
  <si>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</si>
  <si>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</si>
  <si>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</si>
  <si>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</si>
  <si>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</si>
  <si>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</si>
  <si>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</si>
  <si>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</si>
  <si>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</si>
  <si>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</si>
  <si>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</si>
  <si>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</si>
  <si>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</si>
  <si>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</si>
  <si>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</si>
  <si>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</si>
  <si>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</si>
  <si>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</si>
  <si>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</si>
  <si>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</si>
  <si>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</si>
  <si>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</si>
  <si>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</si>
  <si>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</si>
  <si>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</si>
  <si>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</si>
  <si>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</si>
  <si>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</si>
  <si>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</si>
  <si>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</si>
  <si>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</si>
  <si>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</si>
  <si>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</si>
  <si>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</si>
  <si>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</si>
  <si>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</si>
  <si>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</si>
  <si>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</si>
  <si>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</si>
  <si>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</si>
  <si>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</si>
  <si>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</si>
  <si>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</si>
  <si>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</si>
  <si>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</si>
  <si>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</si>
  <si>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</si>
  <si>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</si>
  <si>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</si>
  <si>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</si>
  <si>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</si>
  <si>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</si>
  <si>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</si>
  <si>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</si>
  <si>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</si>
  <si>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</si>
  <si>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</si>
  <si>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</si>
  <si>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</si>
  <si>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</si>
  <si>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</si>
  <si>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</si>
  <si>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</si>
  <si>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</si>
  <si>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</si>
  <si>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</si>
  <si>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</si>
  <si>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</si>
  <si>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</si>
  <si>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</si>
  <si>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</si>
  <si>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</si>
  <si>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</si>
  <si>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</si>
  <si>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</si>
  <si>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</si>
  <si>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</si>
  <si>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</si>
  <si>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</si>
  <si>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</si>
  <si>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</si>
  <si>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</si>
  <si>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</si>
  <si>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</si>
  <si>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</si>
  <si>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</si>
  <si>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</si>
  <si>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</si>
  <si>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</si>
  <si>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</si>
  <si>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</si>
  <si>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</si>
  <si>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</si>
  <si>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</si>
  <si>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</si>
  <si>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</si>
  <si>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</si>
  <si>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</si>
  <si>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</si>
  <si>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</si>
  <si>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</si>
  <si>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</si>
  <si>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</si>
  <si>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</si>
  <si>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</si>
  <si>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</si>
  <si>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</si>
  <si>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</si>
  <si>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</si>
  <si>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</si>
  <si>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</si>
  <si>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</si>
  <si>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</si>
  <si>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</si>
  <si>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</si>
  <si>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</si>
  <si>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</si>
  <si>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</si>
  <si>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</si>
  <si>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</si>
  <si>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</si>
  <si>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</si>
  <si>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</si>
  <si>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</si>
  <si>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</si>
  <si>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</si>
  <si>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</si>
  <si>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</si>
  <si>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</si>
  <si>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</si>
  <si>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</si>
  <si>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</si>
  <si>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</si>
  <si>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</si>
  <si>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</si>
  <si>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</si>
  <si>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</si>
  <si>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</si>
  <si>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</si>
  <si>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</si>
  <si>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</si>
  <si>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</si>
  <si>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</si>
  <si>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</si>
  <si>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</si>
  <si>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</si>
  <si>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</si>
  <si>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</si>
  <si>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</si>
  <si>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</si>
  <si>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</si>
  <si>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</si>
  <si>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</si>
  <si>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</si>
  <si>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</si>
  <si>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</si>
  <si>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</si>
  <si>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</si>
  <si>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</si>
  <si>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</si>
  <si>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</si>
  <si>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</si>
  <si>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</si>
  <si>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</si>
  <si>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</si>
  <si>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</si>
  <si>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</si>
  <si>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</si>
  <si>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</si>
  <si>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</si>
  <si>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</si>
  <si>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</si>
  <si>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</si>
  <si>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</si>
  <si>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</si>
  <si>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</si>
  <si>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</si>
  <si>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</si>
  <si>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</si>
  <si>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</si>
  <si>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</si>
  <si>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</si>
  <si>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</si>
  <si>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</si>
  <si>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</si>
  <si>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</si>
  <si>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</si>
  <si>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</si>
  <si>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</si>
  <si>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</si>
  <si>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</si>
  <si>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</si>
  <si>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</si>
  <si>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</si>
  <si>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</si>
  <si>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</si>
  <si>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</si>
  <si>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</si>
  <si>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</si>
  <si>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</si>
  <si>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</si>
  <si>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</si>
  <si>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</si>
  <si>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</si>
  <si>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</si>
  <si>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</si>
  <si>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</si>
  <si>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</si>
  <si>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</si>
  <si>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</si>
  <si>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</si>
  <si>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</si>
  <si>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</si>
  <si>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</si>
  <si>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</si>
  <si>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</si>
  <si>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</si>
  <si>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</si>
  <si>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</si>
  <si>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</si>
  <si>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</si>
  <si>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</si>
  <si>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</si>
  <si>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</si>
  <si>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</si>
  <si>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</si>
  <si>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</si>
  <si>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</si>
  <si>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</si>
  <si>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</si>
  <si>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</si>
  <si>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</si>
  <si>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</si>
  <si>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</si>
  <si>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</si>
  <si>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</si>
  <si>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</si>
  <si>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</si>
  <si>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</si>
  <si>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</si>
  <si>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</si>
  <si>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</si>
  <si>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</si>
  <si>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</si>
  <si>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</si>
  <si>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</si>
  <si>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</si>
  <si>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</si>
  <si>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</si>
  <si>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</si>
  <si>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</si>
  <si>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</si>
  <si>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</si>
  <si>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</si>
  <si>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</si>
  <si>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</si>
  <si>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</si>
  <si>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</si>
  <si>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</si>
  <si>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</si>
  <si>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</si>
  <si>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</si>
  <si>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</si>
  <si>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</si>
  <si>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</si>
  <si>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</si>
  <si>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</si>
  <si>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</si>
  <si>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</si>
  <si>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</si>
  <si>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</si>
  <si>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</si>
  <si>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</si>
  <si>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</si>
  <si>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</si>
  <si>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</si>
  <si>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</si>
  <si>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</si>
  <si>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</si>
  <si>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</si>
  <si>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</si>
  <si>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</si>
  <si>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</si>
  <si>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</si>
  <si>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</si>
  <si>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</si>
  <si>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</si>
  <si>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</si>
  <si>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</si>
  <si>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</si>
  <si>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</si>
  <si>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</si>
  <si>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</si>
  <si>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</si>
  <si>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</si>
  <si>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</si>
  <si>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</si>
  <si>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</si>
  <si>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</si>
  <si>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</si>
  <si>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</si>
  <si>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</si>
  <si>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</si>
  <si>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</si>
  <si>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</si>
  <si>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</si>
  <si>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</si>
  <si>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</si>
  <si>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</si>
  <si>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</si>
  <si>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</si>
  <si>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</si>
  <si>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</si>
  <si>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</si>
  <si>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</si>
  <si>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</si>
  <si>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</si>
  <si>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</si>
  <si>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</si>
  <si>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</si>
  <si>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</si>
  <si>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</si>
  <si>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</si>
  <si>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</si>
  <si>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</si>
  <si>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</si>
  <si>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</si>
  <si>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</si>
  <si>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</si>
  <si>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</si>
  <si>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</si>
  <si>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</si>
  <si>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</si>
  <si>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</si>
  <si>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</si>
  <si>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</si>
  <si>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</si>
  <si>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</si>
  <si>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</si>
  <si>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</si>
  <si>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</si>
  <si>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</si>
  <si>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</si>
  <si>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</si>
  <si>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</si>
  <si>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</si>
  <si>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</si>
  <si>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</si>
  <si>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</si>
  <si>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</si>
  <si>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</si>
  <si>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</si>
  <si>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</si>
  <si>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</si>
  <si>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</si>
  <si>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</si>
  <si>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</si>
  <si>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</si>
  <si>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</si>
  <si>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</si>
  <si>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</si>
  <si>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</si>
  <si>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</si>
  <si>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</si>
  <si>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</si>
  <si>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</si>
  <si>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</si>
  <si>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</si>
  <si>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</si>
  <si>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</si>
  <si>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</si>
  <si>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</si>
  <si>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</si>
  <si>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</si>
  <si>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</si>
  <si>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</si>
  <si>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</si>
  <si>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</si>
  <si>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</si>
  <si>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</si>
  <si>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</si>
  <si>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</si>
  <si>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</si>
  <si>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</si>
  <si>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</si>
  <si>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</si>
  <si>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</si>
  <si>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</si>
  <si>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</si>
  <si>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</si>
  <si>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</si>
  <si>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</si>
  <si>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</si>
  <si>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</si>
  <si>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</si>
  <si>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</si>
  <si>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</si>
  <si>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</si>
  <si>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</si>
  <si>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</si>
  <si>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</si>
  <si>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</si>
  <si>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</si>
  <si>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</si>
  <si>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</si>
  <si>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</si>
  <si>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</si>
  <si>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</si>
  <si>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</si>
  <si>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</si>
  <si>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</si>
  <si>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</si>
  <si>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</si>
  <si>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</si>
  <si>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</si>
  <si>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</si>
  <si>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</si>
  <si>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</si>
  <si>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</si>
  <si>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</si>
  <si>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</si>
  <si>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</si>
  <si>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</si>
  <si>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</si>
  <si>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</si>
  <si>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</si>
  <si>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</si>
  <si>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</si>
  <si>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</si>
  <si>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</si>
  <si>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</si>
  <si>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</si>
  <si>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</si>
  <si>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</si>
  <si>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</si>
  <si>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</si>
  <si>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</si>
  <si>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</si>
  <si>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</si>
  <si>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</si>
  <si>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</si>
  <si>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</si>
  <si>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</si>
  <si>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</si>
  <si>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</si>
  <si>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</si>
  <si>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</si>
  <si>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</si>
  <si>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</si>
  <si>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</si>
  <si>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</si>
  <si>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</si>
  <si>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</si>
  <si>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</si>
  <si>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</si>
  <si>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</si>
  <si>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</si>
  <si>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</si>
  <si>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</si>
  <si>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</si>
  <si>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</si>
  <si>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</si>
  <si>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</si>
  <si>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</si>
  <si>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</si>
  <si>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</si>
  <si>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</si>
  <si>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</si>
  <si>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</si>
  <si>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</si>
  <si>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</si>
  <si>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</si>
  <si>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</si>
  <si>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</si>
  <si>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</si>
  <si>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</si>
  <si>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</si>
  <si>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</si>
  <si>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</si>
  <si>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</si>
  <si>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</si>
  <si>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</si>
  <si>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</si>
  <si>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</si>
  <si>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</si>
  <si>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</si>
  <si>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</si>
  <si>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</si>
  <si>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</si>
  <si>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</si>
  <si>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</si>
  <si>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</si>
  <si>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</si>
  <si>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</si>
  <si>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</si>
  <si>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</si>
  <si>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</si>
  <si>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</si>
  <si>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</si>
  <si>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</si>
  <si>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</si>
  <si>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</si>
  <si>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</si>
  <si>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</si>
  <si>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</si>
  <si>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</si>
  <si>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</si>
  <si>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</si>
  <si>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</si>
  <si>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</si>
  <si>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</si>
  <si>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</si>
  <si>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</si>
  <si>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</si>
  <si>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</si>
  <si>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</si>
  <si>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</si>
  <si>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</si>
  <si>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</si>
  <si>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</si>
  <si>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</si>
  <si>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</si>
  <si>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</si>
  <si>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</si>
  <si>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</si>
  <si>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</si>
  <si>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</si>
  <si>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</si>
  <si>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</si>
  <si>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</si>
  <si>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</si>
  <si>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</si>
  <si>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</si>
  <si>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</si>
  <si>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</si>
  <si>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</si>
  <si>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</si>
  <si>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</si>
  <si>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</si>
  <si>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</si>
  <si>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</si>
  <si>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</si>
  <si>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</si>
  <si>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</si>
  <si>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</si>
  <si>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</si>
  <si>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</si>
  <si>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</si>
  <si>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</si>
  <si>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</si>
  <si>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</si>
  <si>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</si>
  <si>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</si>
  <si>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</si>
  <si>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</si>
  <si>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</si>
  <si>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</si>
  <si>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</si>
  <si>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</si>
  <si>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</si>
  <si>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</si>
  <si>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</si>
  <si>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</si>
  <si>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</si>
  <si>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</si>
  <si>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</si>
  <si>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</si>
  <si>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</si>
  <si>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</si>
  <si>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</si>
  <si>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</si>
  <si>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</si>
  <si>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</si>
  <si>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</si>
  <si>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</si>
  <si>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</si>
  <si>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</si>
  <si>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</si>
  <si>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</si>
  <si>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</si>
  <si>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</si>
  <si>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</si>
  <si>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</si>
  <si>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</si>
  <si>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</si>
  <si>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</si>
  <si>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</si>
  <si>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</si>
  <si>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</si>
  <si>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</si>
  <si>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</si>
  <si>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</si>
  <si>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</si>
  <si>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</si>
  <si>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</si>
  <si>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</si>
  <si>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</si>
  <si>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</si>
  <si>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</si>
  <si>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</si>
  <si>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</si>
  <si>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</si>
  <si>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</si>
  <si>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</si>
  <si>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</si>
  <si>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</si>
  <si>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</si>
  <si>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</si>
  <si>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</si>
  <si>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</si>
  <si>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</si>
  <si>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</si>
  <si>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</si>
  <si>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</si>
  <si>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</si>
  <si>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</si>
  <si>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</si>
  <si>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</si>
  <si>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</si>
  <si>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</si>
  <si>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</si>
  <si>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</si>
  <si>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</si>
  <si>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</si>
  <si>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</si>
  <si>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</si>
  <si>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</si>
  <si>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</si>
  <si>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</si>
  <si>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</si>
  <si>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</si>
  <si>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</si>
  <si>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</si>
  <si>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</si>
  <si>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</si>
  <si>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</si>
  <si>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</si>
  <si>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</si>
  <si>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</si>
  <si>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</si>
  <si>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</si>
  <si>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</si>
  <si>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</si>
  <si>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</si>
  <si>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</si>
  <si>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</si>
  <si>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</si>
  <si>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</si>
  <si>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</si>
  <si>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</si>
  <si>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</si>
  <si>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</si>
  <si>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</si>
  <si>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</si>
  <si>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</si>
  <si>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</si>
  <si>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</si>
  <si>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</si>
  <si>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</si>
  <si>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</si>
  <si>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</si>
  <si>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</si>
  <si>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</si>
  <si>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</si>
  <si>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</si>
  <si>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</si>
  <si>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</si>
  <si>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</si>
  <si>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</si>
  <si>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</si>
  <si>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</si>
  <si>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</si>
  <si>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</si>
  <si>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</si>
  <si>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</si>
  <si>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</si>
  <si>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</si>
  <si>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</si>
  <si>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</si>
  <si>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</si>
  <si>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</si>
  <si>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</si>
  <si>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</si>
  <si>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</si>
  <si>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</si>
  <si>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</si>
  <si>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</si>
  <si>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</si>
  <si>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</si>
  <si>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</si>
  <si>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</si>
  <si>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</si>
  <si>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</si>
  <si>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</si>
  <si>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</si>
  <si>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</si>
  <si>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</si>
  <si>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</si>
  <si>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</si>
  <si>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</si>
  <si>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</si>
  <si>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</si>
  <si>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</si>
  <si>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</si>
  <si>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</si>
  <si>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</si>
  <si>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</si>
  <si>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</si>
  <si>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</si>
  <si>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</si>
  <si>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</si>
  <si>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</si>
  <si>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</si>
  <si>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</si>
  <si>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</si>
  <si>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</si>
  <si>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</si>
  <si>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</si>
  <si>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</si>
  <si>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</si>
  <si>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</si>
  <si>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</si>
  <si>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</si>
  <si>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</si>
  <si>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</si>
  <si>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</si>
  <si>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</si>
  <si>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</si>
  <si>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</si>
  <si>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</si>
  <si>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</si>
  <si>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</si>
  <si>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</si>
  <si>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</si>
  <si>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</si>
  <si>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</si>
  <si>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</si>
  <si>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</si>
  <si>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</si>
  <si>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</si>
  <si>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</si>
  <si>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</si>
  <si>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</si>
  <si>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</si>
  <si>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</si>
  <si>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</si>
  <si>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</si>
  <si>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</si>
  <si>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</si>
  <si>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</si>
  <si>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</si>
  <si>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</si>
  <si>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</si>
  <si>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</si>
  <si>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</si>
  <si>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</si>
  <si>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</si>
  <si>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</si>
  <si>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</si>
  <si>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</si>
  <si>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</si>
  <si>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</si>
  <si>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</si>
  <si>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</si>
  <si>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</si>
  <si>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</si>
  <si>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</si>
  <si>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</si>
  <si>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</si>
  <si>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</si>
  <si>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</si>
  <si>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</si>
  <si>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</si>
  <si>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</si>
  <si>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</si>
  <si>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</si>
  <si>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</si>
  <si>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</si>
  <si>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</si>
  <si>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</si>
  <si>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</si>
  <si>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</si>
  <si>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</si>
  <si>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</si>
  <si>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</si>
  <si>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</si>
  <si>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</si>
  <si>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</si>
  <si>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</si>
  <si>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</si>
  <si>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</si>
  <si>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</si>
  <si>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</si>
  <si>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</si>
  <si>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</si>
  <si>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</si>
  <si>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</si>
  <si>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</si>
  <si>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</si>
  <si>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</si>
  <si>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</si>
  <si>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</si>
  <si>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</si>
  <si>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</si>
  <si>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</si>
  <si>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</si>
  <si>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</si>
  <si>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</si>
  <si>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</si>
  <si>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</si>
  <si>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</si>
  <si>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</si>
  <si>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</si>
  <si>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</si>
  <si>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</si>
  <si>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</si>
  <si>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</si>
  <si>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</si>
  <si>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</si>
  <si>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</si>
  <si>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</si>
  <si>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</si>
  <si>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</si>
  <si>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</si>
  <si>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</si>
  <si>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</si>
  <si>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</si>
  <si>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</si>
  <si>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</si>
  <si>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</si>
  <si>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</si>
  <si>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</si>
  <si>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</si>
  <si>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</si>
  <si>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</si>
  <si>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</si>
  <si>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</si>
  <si>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</si>
  <si>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</si>
  <si>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</si>
  <si>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</si>
  <si>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</si>
  <si>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</si>
  <si>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</si>
  <si>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</si>
  <si>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</si>
  <si>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</si>
  <si>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</si>
  <si>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</si>
  <si>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</si>
  <si>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</si>
  <si>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</si>
  <si>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</si>
  <si>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</si>
  <si>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</si>
  <si>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</si>
  <si>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</si>
  <si>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</si>
  <si>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</si>
  <si>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</si>
  <si>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</si>
  <si>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</si>
  <si>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</si>
  <si>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</si>
  <si>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</si>
  <si>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</si>
  <si>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</si>
  <si>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</si>
  <si>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</si>
  <si>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</si>
  <si>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</si>
  <si>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</si>
  <si>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</si>
  <si>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</si>
  <si>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</si>
  <si>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</si>
  <si>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</si>
  <si>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</si>
  <si>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</si>
  <si>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</si>
  <si>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</si>
  <si>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</si>
  <si>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</si>
  <si>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</si>
  <si>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</si>
  <si>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</si>
  <si>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</si>
  <si>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</si>
  <si>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</si>
  <si>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</si>
  <si>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</si>
  <si>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</si>
  <si>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</si>
  <si>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</si>
  <si>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</si>
  <si>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</si>
  <si>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</si>
  <si>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</si>
  <si>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</si>
  <si>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</si>
  <si>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</si>
  <si>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</si>
  <si>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</si>
  <si>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</si>
  <si>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</si>
  <si>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</si>
  <si>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</si>
  <si>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</si>
  <si>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</si>
  <si>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</si>
  <si>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</si>
  <si>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</si>
  <si>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</si>
  <si>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</si>
  <si>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</si>
  <si>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</si>
  <si>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</si>
  <si>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</si>
  <si>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</si>
  <si>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</si>
  <si>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</si>
  <si>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</si>
  <si>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</si>
  <si>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</si>
  <si>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</si>
  <si>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</si>
  <si>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</si>
  <si>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</si>
  <si>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</si>
  <si>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</si>
  <si>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</si>
  <si>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</si>
  <si>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</si>
  <si>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</si>
  <si>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</si>
  <si>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</si>
  <si>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</si>
  <si>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</si>
  <si>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</si>
  <si>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</si>
  <si>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</si>
  <si>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</si>
  <si>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</si>
  <si>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</si>
  <si>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</si>
  <si>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</si>
  <si>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</si>
  <si>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</si>
  <si>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</si>
  <si>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</si>
  <si>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</si>
  <si>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</si>
  <si>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</si>
  <si>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</si>
  <si>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</si>
  <si>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</si>
  <si>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</si>
  <si>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</si>
  <si>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</si>
  <si>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</si>
  <si>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</si>
  <si>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</si>
  <si>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</si>
  <si>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</si>
  <si>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</si>
  <si>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</si>
  <si>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</si>
  <si>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</si>
  <si>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</si>
  <si>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</si>
  <si>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</si>
  <si>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</si>
  <si>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</si>
  <si>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</si>
  <si>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</si>
  <si>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</si>
  <si>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</si>
  <si>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</si>
  <si>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</si>
  <si>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</si>
  <si>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</si>
  <si>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</si>
  <si>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</si>
  <si>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</si>
  <si>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</si>
  <si>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</si>
  <si>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</si>
  <si>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</si>
  <si>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</si>
  <si>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</si>
  <si>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</si>
  <si>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</si>
  <si>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</si>
  <si>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</si>
  <si>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</si>
  <si>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</si>
  <si>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</si>
  <si>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</si>
  <si>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</si>
  <si>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</si>
  <si>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</si>
  <si>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</si>
  <si>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</si>
  <si>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</si>
  <si>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</si>
  <si>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</si>
  <si>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</si>
  <si>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</si>
  <si>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</si>
  <si>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</si>
  <si>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</si>
  <si>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</si>
  <si>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</si>
  <si>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</si>
  <si>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</si>
  <si>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</si>
  <si>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</si>
  <si>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</si>
  <si>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</si>
  <si>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</si>
  <si>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</si>
  <si>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</si>
  <si>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</si>
  <si>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</si>
  <si>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</si>
  <si>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</si>
  <si>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</si>
  <si>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</si>
  <si>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</si>
  <si>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</si>
  <si>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</si>
  <si>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</si>
  <si>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</si>
  <si>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</si>
  <si>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</si>
  <si>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</si>
  <si>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</si>
  <si>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</si>
  <si>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</si>
  <si>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</si>
  <si>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</si>
  <si>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</si>
  <si>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</si>
  <si>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</si>
  <si>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</si>
  <si>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</si>
  <si>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</si>
  <si>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</si>
  <si>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</si>
  <si>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</si>
  <si>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</si>
  <si>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</si>
  <si>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</si>
  <si>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</si>
  <si>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</si>
  <si>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</si>
  <si>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</si>
  <si>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</si>
  <si>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</si>
  <si>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</si>
  <si>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</si>
  <si>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</si>
  <si>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</si>
  <si>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</si>
  <si>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</si>
  <si>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</si>
  <si>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</si>
  <si>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</si>
  <si>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</si>
  <si>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</si>
  <si>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</si>
  <si>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</si>
  <si>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</si>
  <si>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</si>
  <si>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</si>
  <si>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</si>
  <si>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</si>
  <si>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</si>
  <si>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</si>
  <si>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</si>
  <si>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</si>
  <si>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</si>
  <si>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</si>
  <si>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</si>
  <si>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</si>
  <si>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</si>
  <si>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</si>
  <si>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</si>
  <si>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</si>
  <si>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</si>
  <si>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</si>
  <si>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</si>
  <si>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</si>
  <si>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</si>
  <si>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</si>
  <si>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</si>
  <si>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</si>
  <si>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</si>
  <si>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</si>
  <si>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</si>
  <si>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</si>
  <si>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</si>
  <si>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</si>
  <si>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</si>
  <si>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</si>
  <si>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</si>
  <si>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</si>
  <si>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</si>
  <si>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</si>
  <si>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</si>
  <si>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</si>
  <si>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</si>
  <si>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</si>
  <si>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</si>
  <si>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</si>
  <si>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</si>
  <si>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</si>
  <si>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</si>
  <si>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</si>
  <si>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</si>
  <si>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</si>
  <si>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</si>
  <si>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</si>
  <si>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</si>
  <si>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</si>
  <si>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</si>
  <si>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</si>
  <si>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</si>
  <si>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</si>
  <si>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</si>
  <si>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</si>
  <si>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</si>
  <si>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</si>
  <si>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</si>
  <si>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</si>
  <si>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</si>
  <si>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</si>
  <si>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</si>
  <si>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</si>
  <si>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</si>
  <si>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</si>
  <si>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</si>
  <si>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</si>
  <si>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</si>
  <si>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</si>
  <si>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</si>
  <si>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</si>
  <si>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</si>
  <si>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</si>
  <si>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</si>
  <si>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</si>
  <si>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</si>
  <si>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</si>
  <si>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</si>
  <si>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</si>
  <si>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</si>
  <si>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</si>
  <si>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</si>
  <si>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</si>
  <si>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</si>
  <si>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</si>
  <si>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</si>
  <si>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</si>
  <si>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</si>
  <si>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</si>
  <si>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</si>
  <si>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</si>
  <si>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</si>
  <si>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</si>
  <si>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</si>
  <si>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</si>
  <si>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</si>
  <si>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</si>
  <si>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</si>
  <si>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</si>
  <si>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</si>
  <si>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</si>
  <si>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</si>
  <si>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</si>
  <si>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</si>
  <si>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</si>
  <si>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</si>
  <si>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</si>
  <si>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</si>
  <si>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</si>
  <si>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</si>
  <si>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</si>
  <si>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</si>
  <si>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</si>
  <si>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</si>
  <si>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</si>
  <si>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</si>
  <si>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</si>
  <si>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</si>
  <si>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</si>
  <si>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</si>
  <si>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</si>
  <si>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</si>
  <si>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</si>
  <si>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</si>
  <si>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</si>
  <si>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</si>
  <si>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</si>
  <si>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</si>
  <si>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</si>
  <si>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</si>
  <si>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</si>
  <si>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</si>
  <si>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</si>
  <si>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</si>
  <si>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</si>
  <si>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</si>
  <si>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</si>
  <si>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</si>
  <si>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</si>
  <si>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</si>
  <si>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</si>
  <si>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</si>
  <si>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</si>
  <si>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</si>
  <si>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</si>
  <si>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</si>
  <si>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</si>
  <si>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</si>
  <si>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</si>
  <si>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</si>
  <si>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</si>
  <si>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</si>
  <si>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</si>
  <si>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</si>
  <si>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</si>
  <si>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</si>
  <si>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</si>
  <si>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</si>
  <si>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</si>
  <si>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</si>
  <si>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</si>
  <si>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</si>
  <si>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</si>
  <si>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</si>
  <si>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</si>
  <si>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</si>
  <si>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</si>
  <si>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</si>
  <si>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</si>
  <si>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</si>
  <si>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</si>
  <si>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</si>
  <si>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</si>
  <si>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</si>
  <si>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</si>
  <si>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</si>
  <si>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</si>
  <si>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</si>
  <si>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</si>
  <si>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</si>
  <si>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</si>
  <si>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</si>
  <si>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</si>
  <si>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</si>
  <si>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</si>
  <si>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</si>
  <si>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</si>
  <si>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</si>
  <si>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</si>
  <si>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</si>
  <si>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</si>
  <si>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</si>
  <si>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</si>
  <si>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</si>
  <si>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</si>
  <si>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</si>
  <si>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</si>
  <si>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</si>
  <si>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</si>
  <si>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</si>
  <si>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</si>
  <si>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</si>
  <si>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</si>
  <si>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</si>
  <si>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</si>
  <si>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</si>
  <si>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</si>
  <si>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</si>
  <si>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</si>
  <si>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</si>
  <si>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</si>
  <si>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</si>
  <si>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</si>
  <si>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</si>
  <si>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</si>
  <si>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</si>
  <si>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</si>
  <si>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</si>
  <si>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</si>
  <si>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</si>
  <si>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</si>
  <si>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</si>
  <si>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</si>
  <si>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</si>
  <si>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</si>
  <si>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</si>
  <si>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</si>
  <si>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</si>
  <si>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</si>
  <si>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</si>
  <si>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</si>
  <si>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</si>
  <si>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</si>
  <si>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</si>
  <si>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</si>
  <si>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</si>
  <si>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</si>
  <si>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</si>
  <si>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</si>
  <si>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</si>
  <si>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</si>
  <si>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</si>
  <si>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</si>
  <si>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</si>
  <si>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</si>
  <si>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</si>
  <si>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</si>
  <si>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</si>
  <si>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</si>
  <si>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</si>
  <si>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</si>
  <si>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</si>
  <si>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</si>
  <si>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</si>
  <si>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</si>
  <si>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</si>
  <si>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</si>
  <si>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</si>
  <si>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</si>
  <si>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</si>
  <si>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</si>
  <si>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</si>
  <si>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</si>
  <si>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</si>
  <si>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</si>
  <si>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</si>
  <si>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</si>
  <si>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</si>
  <si>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</si>
  <si>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</si>
  <si>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</si>
  <si>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</si>
  <si>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</si>
  <si>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</si>
  <si>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</si>
  <si>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</si>
  <si>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</si>
  <si>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</si>
  <si>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</si>
  <si>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</si>
  <si>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</si>
  <si>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</si>
  <si>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</si>
  <si>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</si>
  <si>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</si>
  <si>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</si>
  <si>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</si>
  <si>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</si>
  <si>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</si>
  <si>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</si>
  <si>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</si>
  <si>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</si>
  <si>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</si>
  <si>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</si>
  <si>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</si>
  <si>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</si>
  <si>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</si>
  <si>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</si>
  <si>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</si>
  <si>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</si>
  <si>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</si>
  <si>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</si>
  <si>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</si>
  <si>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</si>
  <si>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</si>
  <si>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</si>
  <si>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</si>
  <si>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</si>
  <si>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</si>
  <si>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</si>
  <si>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</si>
  <si>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</si>
  <si>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</si>
  <si>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</si>
  <si>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</si>
  <si>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</si>
  <si>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</si>
  <si>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</si>
  <si>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</si>
  <si>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</si>
  <si>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</si>
  <si>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</si>
  <si>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</si>
  <si>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</si>
  <si>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</si>
  <si>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</si>
  <si>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</si>
  <si>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</si>
  <si>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</si>
  <si>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</si>
  <si>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</si>
  <si>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</si>
  <si>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</si>
  <si>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</si>
  <si>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</si>
  <si>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</si>
  <si>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</si>
  <si>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</si>
  <si>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</si>
  <si>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</si>
  <si>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</si>
  <si>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</si>
  <si>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</si>
  <si>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</si>
  <si>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</si>
  <si>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</si>
  <si>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</si>
  <si>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</si>
  <si>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</si>
  <si>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</si>
  <si>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</si>
  <si>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</si>
  <si>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</si>
  <si>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</si>
  <si>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</si>
  <si>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</si>
  <si>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</si>
  <si>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</si>
  <si>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</si>
  <si>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</si>
  <si>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</si>
  <si>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</si>
  <si>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</si>
  <si>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</si>
  <si>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</si>
  <si>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</si>
  <si>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</si>
  <si>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</si>
  <si>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</si>
  <si>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</si>
  <si>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</si>
  <si>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</si>
  <si>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</si>
  <si>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</si>
  <si>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</si>
  <si>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</si>
  <si>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</si>
  <si>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</si>
  <si>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</si>
  <si>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</si>
  <si>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</si>
  <si>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</si>
  <si>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</si>
  <si>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</si>
  <si>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</si>
  <si>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</si>
  <si>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</si>
  <si>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</si>
  <si>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</si>
  <si>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</si>
  <si>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</si>
  <si>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</si>
  <si>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</si>
  <si>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</si>
  <si>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</si>
  <si>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</si>
  <si>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</si>
  <si>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</si>
  <si>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</si>
  <si>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</si>
  <si>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</si>
  <si>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</si>
  <si>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</si>
  <si>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</si>
  <si>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</si>
  <si>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</si>
  <si>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</si>
  <si>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</si>
  <si>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</si>
  <si>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</si>
  <si>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</si>
  <si>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</si>
  <si>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</si>
  <si>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</si>
  <si>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</si>
  <si>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</si>
  <si>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</si>
  <si>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</si>
  <si>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</si>
  <si>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</si>
  <si>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</si>
  <si>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</si>
  <si>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</si>
  <si>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</si>
  <si>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</si>
  <si>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</si>
  <si>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</si>
  <si>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</si>
  <si>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</si>
  <si>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</si>
  <si>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</si>
  <si>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</si>
  <si>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</si>
  <si>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</si>
  <si>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</si>
  <si>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</si>
  <si>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</si>
  <si>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</si>
  <si>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</si>
  <si>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</si>
  <si>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</si>
  <si>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</si>
  <si>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</si>
  <si>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</si>
  <si>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</si>
  <si>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</si>
  <si>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</si>
  <si>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</si>
  <si>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</si>
  <si>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</si>
  <si>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</si>
  <si>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</si>
  <si>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</si>
  <si>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</si>
  <si>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</si>
  <si>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</si>
  <si>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</si>
  <si>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</si>
  <si>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</si>
  <si>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</si>
  <si>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</si>
  <si>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</si>
  <si>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</si>
  <si>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</si>
  <si>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</si>
  <si>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</si>
  <si>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</si>
  <si>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</si>
  <si>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</si>
  <si>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</si>
  <si>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</si>
  <si>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</si>
  <si>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</si>
  <si>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</si>
  <si>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</si>
  <si>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</si>
  <si>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</si>
  <si>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</si>
  <si>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</si>
  <si>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</si>
  <si>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</si>
  <si>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</si>
  <si>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</si>
  <si>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</si>
  <si>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</si>
  <si>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</si>
  <si>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</si>
  <si>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</si>
  <si>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</si>
  <si>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</si>
  <si>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</si>
  <si>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</si>
  <si>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</si>
  <si>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</si>
  <si>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</si>
  <si>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</si>
  <si>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</si>
  <si>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</si>
  <si>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</si>
  <si>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</si>
  <si>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</si>
  <si>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</si>
  <si>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</si>
  <si>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</si>
  <si>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</si>
  <si>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</si>
  <si>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</si>
  <si>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</si>
  <si>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</si>
  <si>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</si>
  <si>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</si>
  <si>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</si>
  <si>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</si>
  <si>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</si>
  <si>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</si>
  <si>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</si>
  <si>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</si>
  <si>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</si>
  <si>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</si>
  <si>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</si>
  <si>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</si>
  <si>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</si>
  <si>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</si>
  <si>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</si>
  <si>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</si>
  <si>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</si>
  <si>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</si>
  <si>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</si>
  <si>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</si>
  <si>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</si>
  <si>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</si>
  <si>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</si>
  <si>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</si>
  <si>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</si>
  <si>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</si>
  <si>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</si>
  <si>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</si>
  <si>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</si>
  <si>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</si>
  <si>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</si>
  <si>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</si>
  <si>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</si>
  <si>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</si>
  <si>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</si>
  <si>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</si>
  <si>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</si>
  <si>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</si>
  <si>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</si>
  <si>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</si>
  <si>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</si>
  <si>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</si>
  <si>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</si>
  <si>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</si>
  <si>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</si>
  <si>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</si>
  <si>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</si>
  <si>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</si>
  <si>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</si>
  <si>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</si>
  <si>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</si>
  <si>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</si>
  <si>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</si>
  <si>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</si>
  <si>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</si>
  <si>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</si>
  <si>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</si>
  <si>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</si>
  <si>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</si>
  <si>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</si>
  <si>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</si>
  <si>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</si>
  <si>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</si>
  <si>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</si>
  <si>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</si>
  <si>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</si>
  <si>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</si>
  <si>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</si>
  <si>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</si>
  <si>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</si>
  <si>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</si>
  <si>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</si>
  <si>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</si>
  <si>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</si>
  <si>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</si>
  <si>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</si>
  <si>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</si>
  <si>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</si>
  <si>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</si>
  <si>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</si>
  <si>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</si>
  <si>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</si>
  <si>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</si>
  <si>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</si>
  <si>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</si>
  <si>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</si>
  <si>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</si>
  <si>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</si>
  <si>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</si>
  <si>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</si>
  <si>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</si>
  <si>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</si>
  <si>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</si>
  <si>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</si>
  <si>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</si>
  <si>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</si>
  <si>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</si>
  <si>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</si>
  <si>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</si>
  <si>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</si>
  <si>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</si>
  <si>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</si>
  <si>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</si>
  <si>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</si>
  <si>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</si>
  <si>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</si>
  <si>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</si>
  <si>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</si>
  <si>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</si>
  <si>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</si>
  <si>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</si>
  <si>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</si>
  <si>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</si>
  <si>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</si>
  <si>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</si>
  <si>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</si>
  <si>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</si>
  <si>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</si>
  <si>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</si>
  <si>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</si>
  <si>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</si>
  <si>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</si>
  <si>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</si>
  <si>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</si>
  <si>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</si>
  <si>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</si>
  <si>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</si>
  <si>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</si>
  <si>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</si>
  <si>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</si>
  <si>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</si>
  <si>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</si>
  <si>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</si>
  <si>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</si>
  <si>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</si>
  <si>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</si>
  <si>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</si>
  <si>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</si>
  <si>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</si>
  <si>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</si>
  <si>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</si>
  <si>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</si>
  <si>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</si>
  <si>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</si>
  <si>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</si>
  <si>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</si>
  <si>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</si>
  <si>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</si>
  <si>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</si>
  <si>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</si>
  <si>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</si>
  <si>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</si>
  <si>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</si>
  <si>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</si>
  <si>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</si>
  <si>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</si>
  <si>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</si>
  <si>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</si>
  <si>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</si>
  <si>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</si>
  <si>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</si>
  <si>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</si>
  <si>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</si>
  <si>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</si>
  <si>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</si>
  <si>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</si>
  <si>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</si>
  <si>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</si>
  <si>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</si>
  <si>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</si>
  <si>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</si>
  <si>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</si>
  <si>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</si>
  <si>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</si>
  <si>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</si>
  <si>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</si>
  <si>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</si>
  <si>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</si>
  <si>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</si>
  <si>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</si>
  <si>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</si>
  <si>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</si>
  <si>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</si>
  <si>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</si>
  <si>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</si>
  <si>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</si>
  <si>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</si>
  <si>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</si>
  <si>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</si>
  <si>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</si>
  <si>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</si>
  <si>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</si>
  <si>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</si>
  <si>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</si>
  <si>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</si>
  <si>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</si>
  <si>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</si>
  <si>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</si>
  <si>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</si>
  <si>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</si>
  <si>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</si>
  <si>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</si>
  <si>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</si>
  <si>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</si>
  <si>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</si>
  <si>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</si>
  <si>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</si>
  <si>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</si>
  <si>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</si>
  <si>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</si>
  <si>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</si>
  <si>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</si>
  <si>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</si>
  <si>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</si>
  <si>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</si>
  <si>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</si>
  <si>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</si>
  <si>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</si>
  <si>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</si>
  <si>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</si>
  <si>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</si>
  <si>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</si>
  <si>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</si>
  <si>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</si>
  <si>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</si>
  <si>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</si>
  <si>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</si>
  <si>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</si>
  <si>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</si>
  <si>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</si>
  <si>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</si>
  <si>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</si>
  <si>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</si>
  <si>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</si>
  <si>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</si>
  <si>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</si>
  <si>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</si>
  <si>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</si>
  <si>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</si>
  <si>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</si>
  <si>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</si>
  <si>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</si>
  <si>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</si>
  <si>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</si>
  <si>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</si>
  <si>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</si>
  <si>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</si>
  <si>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</si>
  <si>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</si>
  <si>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</si>
  <si>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</si>
  <si>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</si>
  <si>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</si>
  <si>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</si>
  <si>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</si>
  <si>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</si>
  <si>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</si>
  <si>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</si>
  <si>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</si>
  <si>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</si>
  <si>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</si>
  <si>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</si>
  <si>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</si>
  <si>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</si>
  <si>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</si>
  <si>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</si>
  <si>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</si>
  <si>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</si>
  <si>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</si>
  <si>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</si>
  <si>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</si>
  <si>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</si>
  <si>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</si>
  <si>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</si>
  <si>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</si>
  <si>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</si>
  <si>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</si>
  <si>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</si>
  <si>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</si>
  <si>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</si>
  <si>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</si>
  <si>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</si>
  <si>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</si>
  <si>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</si>
  <si>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</si>
  <si>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</si>
  <si>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</si>
  <si>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</si>
  <si>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</si>
  <si>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</si>
  <si>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</si>
  <si>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</si>
  <si>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</si>
  <si>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</si>
  <si>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</si>
  <si>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</si>
  <si>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</si>
  <si>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</si>
  <si>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</si>
  <si>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</si>
  <si>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</si>
  <si>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</si>
  <si>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</si>
  <si>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</si>
  <si>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</si>
  <si>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</si>
  <si>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</si>
  <si>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</si>
  <si>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</si>
  <si>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</si>
  <si>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</si>
  <si>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</si>
  <si>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</si>
  <si>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</si>
  <si>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</si>
  <si>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</si>
  <si>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</si>
  <si>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</si>
  <si>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</si>
  <si>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</si>
  <si>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</si>
  <si>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</si>
  <si>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</si>
  <si>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</si>
  <si>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</si>
  <si>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</si>
  <si>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</si>
  <si>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</si>
  <si>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</si>
  <si>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</si>
  <si>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</si>
  <si>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</si>
  <si>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</si>
  <si>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</si>
  <si>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</si>
  <si>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</si>
  <si>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</si>
  <si>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</si>
  <si>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</si>
  <si>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</si>
  <si>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</si>
  <si>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</si>
  <si>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</si>
  <si>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</si>
  <si>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</si>
  <si>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</si>
  <si>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</si>
  <si>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</si>
  <si>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</si>
  <si>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</si>
  <si>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</si>
  <si>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</si>
  <si>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</si>
  <si>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</si>
  <si>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</si>
  <si>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</si>
  <si>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</si>
  <si>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</si>
  <si>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</si>
  <si>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</si>
  <si>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</si>
  <si>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</si>
  <si>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</si>
  <si>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</si>
  <si>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</si>
  <si>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</si>
  <si>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</si>
  <si>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</si>
  <si>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</si>
  <si>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</si>
  <si>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</si>
  <si>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</si>
  <si>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</si>
  <si>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</si>
  <si>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</si>
  <si>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</si>
  <si>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</si>
  <si>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</si>
  <si>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</si>
  <si>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</si>
  <si>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</si>
  <si>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</si>
  <si>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</si>
  <si>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</si>
  <si>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</si>
  <si>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</si>
  <si>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</si>
  <si>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</si>
  <si>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</si>
  <si>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</si>
  <si>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</si>
  <si>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</si>
  <si>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</si>
  <si>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</si>
  <si>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</si>
  <si>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</si>
  <si>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</si>
  <si>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</si>
  <si>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</si>
  <si>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</si>
  <si>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</si>
  <si>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</si>
  <si>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</si>
  <si>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</si>
  <si>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</si>
  <si>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</si>
  <si>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</si>
  <si>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</si>
  <si>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</si>
  <si>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</si>
  <si>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</si>
  <si>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</si>
  <si>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</si>
  <si>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</si>
  <si>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</si>
  <si>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</si>
  <si>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</si>
  <si>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</si>
  <si>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</si>
  <si>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</si>
  <si>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</si>
  <si>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</si>
  <si>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</si>
  <si>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</si>
  <si>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</si>
  <si>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</si>
  <si>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</si>
  <si>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</si>
  <si>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</si>
  <si>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</si>
  <si>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</si>
  <si>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</si>
  <si>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</si>
  <si>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</si>
  <si>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</si>
  <si>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</si>
  <si>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</si>
  <si>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</si>
  <si>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</si>
  <si>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</si>
  <si>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</si>
  <si>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</si>
  <si>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</si>
  <si>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</si>
  <si>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</si>
  <si>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</si>
  <si>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</si>
  <si>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</si>
  <si>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</si>
  <si>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</si>
  <si>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</si>
  <si>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</si>
  <si>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</si>
  <si>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</si>
  <si>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</si>
  <si>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</si>
  <si>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</si>
  <si>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</si>
  <si>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</si>
  <si>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</si>
  <si>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</si>
  <si>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</si>
  <si>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</si>
  <si>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</si>
  <si>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</si>
  <si>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</si>
  <si>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</si>
  <si>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</si>
  <si>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</si>
  <si>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</si>
  <si>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</si>
  <si>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</si>
  <si>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</si>
  <si>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</si>
  <si>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</si>
  <si>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</si>
  <si>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</si>
  <si>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</si>
  <si>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</si>
  <si>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</si>
  <si>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</si>
  <si>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</si>
  <si>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</si>
  <si>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</si>
  <si>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</si>
  <si>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</si>
  <si>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</si>
  <si>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</si>
  <si>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</si>
  <si>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</si>
  <si>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</si>
  <si>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</si>
  <si>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</si>
  <si>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</si>
  <si>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</si>
  <si>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</si>
  <si>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</si>
  <si>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</si>
  <si>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</si>
  <si>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</si>
  <si>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</si>
  <si>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</si>
  <si>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</si>
  <si>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</si>
  <si>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</si>
  <si>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</si>
  <si>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</si>
  <si>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</si>
  <si>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</si>
  <si>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</si>
  <si>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</si>
  <si>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</si>
  <si>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</si>
  <si>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</si>
  <si>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</si>
  <si>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</si>
  <si>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</si>
  <si>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</si>
  <si>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</si>
  <si>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</si>
  <si>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</si>
  <si>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</si>
  <si>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</si>
  <si>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</si>
  <si>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</si>
  <si>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</si>
  <si>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</si>
  <si>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</si>
  <si>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</si>
  <si>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</si>
  <si>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</si>
  <si>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</si>
  <si>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</si>
  <si>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</si>
  <si>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</si>
  <si>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</si>
  <si>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</si>
  <si>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</si>
  <si>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</si>
  <si>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</si>
  <si>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</si>
  <si>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</si>
  <si>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</si>
  <si>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</si>
  <si>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</si>
  <si>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</si>
  <si>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</si>
  <si>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</si>
  <si>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</si>
  <si>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</si>
  <si>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</si>
  <si>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</si>
  <si>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</si>
  <si>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</si>
  <si>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</si>
  <si>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</si>
  <si>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</si>
  <si>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</si>
  <si>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</si>
  <si>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</si>
  <si>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</si>
  <si>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</si>
  <si>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</si>
  <si>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</si>
  <si>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</si>
  <si>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</si>
  <si>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</si>
  <si>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</si>
  <si>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</si>
  <si>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</si>
  <si>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</si>
  <si>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</si>
  <si>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</si>
  <si>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</si>
  <si>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</si>
  <si>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</si>
  <si>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</si>
  <si>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</si>
  <si>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</si>
  <si>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</si>
  <si>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</si>
  <si>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</si>
  <si>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</si>
  <si>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</si>
  <si>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</si>
  <si>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</si>
  <si>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</si>
  <si>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</si>
  <si>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</si>
  <si>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</si>
  <si>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</si>
  <si>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</si>
  <si>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</si>
  <si>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</si>
  <si>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</si>
  <si>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</si>
  <si>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</si>
  <si>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</si>
  <si>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</si>
  <si>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</si>
  <si>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</si>
  <si>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</si>
  <si>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</si>
  <si>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</si>
  <si>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</si>
  <si>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</si>
  <si>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</si>
  <si>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</si>
  <si>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</si>
  <si>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</si>
  <si>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</si>
  <si>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</si>
  <si>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</si>
  <si>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</si>
  <si>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</si>
  <si>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</si>
  <si>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</si>
  <si>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</si>
  <si>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</si>
  <si>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</si>
  <si>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</si>
  <si>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</si>
  <si>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</si>
  <si>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</si>
  <si>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</si>
  <si>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</si>
  <si>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</si>
  <si>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</si>
  <si>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</si>
  <si>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</si>
  <si>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</si>
  <si>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</si>
  <si>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</si>
  <si>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</si>
  <si>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</si>
  <si>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</si>
  <si>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</si>
  <si>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</si>
  <si>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</si>
  <si>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</si>
  <si>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</si>
  <si>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</si>
  <si>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</si>
  <si>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</si>
  <si>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</si>
  <si>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</si>
  <si>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</si>
  <si>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</si>
  <si>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</si>
  <si>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</si>
  <si>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</si>
  <si>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</si>
  <si>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</si>
  <si>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</si>
  <si>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</si>
  <si>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</si>
  <si>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</si>
  <si>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</si>
  <si>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</si>
  <si>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</si>
  <si>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</si>
  <si>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</si>
  <si>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</si>
  <si>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</si>
  <si>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</si>
  <si>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</si>
  <si>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</si>
  <si>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</si>
  <si>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</si>
  <si>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</si>
  <si>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</si>
  <si>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</si>
  <si>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</si>
  <si>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</si>
  <si>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</si>
  <si>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</si>
  <si>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</si>
  <si>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</si>
  <si>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</si>
  <si>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</si>
  <si>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</si>
  <si>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</si>
  <si>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</si>
  <si>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</si>
  <si>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</si>
  <si>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</si>
  <si>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</si>
  <si>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</si>
  <si>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</si>
  <si>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</si>
  <si>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</si>
  <si>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</si>
  <si>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</si>
  <si>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</si>
  <si>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</si>
  <si>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</si>
  <si>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</si>
  <si>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</si>
  <si>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</si>
  <si>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</si>
  <si>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</si>
  <si>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</si>
  <si>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</si>
  <si>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</si>
  <si>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</si>
  <si>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</si>
  <si>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</si>
  <si>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</si>
  <si>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</si>
  <si>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</si>
  <si>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</si>
  <si>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</si>
  <si>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</si>
  <si>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</si>
  <si>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</si>
  <si>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</si>
  <si>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</si>
  <si>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</si>
  <si>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</si>
  <si>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</si>
  <si>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</si>
  <si>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</si>
  <si>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</si>
  <si>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</si>
  <si>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</si>
  <si>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</si>
  <si>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</si>
  <si>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</si>
  <si>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</si>
  <si>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</si>
  <si>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</si>
  <si>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</si>
  <si>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</si>
  <si>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</si>
  <si>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</si>
  <si>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</si>
  <si>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</si>
  <si>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</si>
  <si>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</si>
  <si>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</si>
  <si>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</si>
  <si>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</si>
  <si>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</si>
  <si>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</si>
  <si>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</si>
  <si>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</si>
  <si>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</si>
  <si>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</si>
  <si>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</si>
  <si>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</si>
  <si>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</si>
  <si>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</si>
  <si>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</si>
  <si>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</si>
  <si>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</si>
  <si>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</si>
  <si>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</si>
  <si>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</si>
  <si>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</si>
  <si>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</si>
  <si>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</si>
  <si>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</si>
  <si>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</si>
  <si>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</si>
  <si>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</si>
  <si>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</si>
  <si>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</si>
  <si>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</si>
  <si>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</si>
  <si>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</si>
  <si>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</si>
  <si>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</si>
  <si>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</si>
  <si>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</si>
  <si>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</si>
  <si>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</si>
  <si>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</si>
  <si>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</si>
  <si>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</si>
  <si>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</si>
  <si>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</si>
  <si>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</si>
  <si>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</si>
  <si>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</si>
  <si>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</si>
  <si>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</si>
  <si>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</si>
  <si>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</si>
  <si>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</si>
  <si>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</si>
  <si>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</si>
  <si>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</si>
  <si>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</si>
  <si>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</si>
  <si>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</si>
  <si>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</si>
  <si>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</si>
  <si>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</si>
  <si>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</si>
  <si>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</si>
  <si>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</si>
  <si>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</si>
  <si>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</si>
  <si>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</si>
  <si>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</si>
  <si>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</si>
  <si>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</si>
  <si>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</si>
  <si>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</si>
  <si>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</si>
  <si>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</si>
  <si>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</si>
  <si>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</si>
  <si>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</si>
  <si>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</si>
  <si>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</si>
  <si>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</si>
  <si>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</si>
  <si>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</si>
  <si>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</si>
  <si>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</si>
  <si>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</si>
  <si>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</si>
  <si>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</si>
  <si>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</si>
  <si>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</si>
  <si>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</si>
  <si>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</si>
  <si>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</si>
  <si>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</si>
  <si>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</si>
  <si>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</si>
  <si>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</si>
  <si>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</si>
  <si>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</si>
  <si>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</si>
  <si>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</si>
  <si>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</si>
  <si>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</si>
  <si>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</si>
  <si>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</si>
  <si>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</si>
  <si>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</si>
  <si>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</si>
  <si>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</si>
  <si>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</si>
  <si>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</si>
  <si>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</si>
  <si>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</si>
  <si>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</si>
  <si>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</si>
  <si>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</si>
  <si>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</si>
  <si>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</si>
  <si>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</si>
  <si>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</si>
  <si>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</si>
  <si>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</si>
  <si>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</si>
  <si>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</si>
  <si>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</si>
  <si>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</si>
  <si>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</si>
  <si>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</si>
  <si>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</si>
  <si>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</si>
  <si>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</si>
  <si>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</si>
  <si>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</si>
  <si>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</si>
  <si>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</si>
  <si>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</si>
  <si>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</si>
  <si>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</si>
  <si>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</si>
  <si>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</si>
  <si>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</si>
  <si>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</si>
  <si>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</si>
  <si>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</si>
  <si>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</si>
  <si>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</si>
  <si>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</si>
  <si>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</si>
  <si>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</si>
  <si>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</si>
  <si>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</si>
  <si>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</si>
  <si>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</si>
  <si>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</si>
  <si>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</si>
  <si>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</si>
  <si>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</si>
  <si>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</si>
  <si>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</si>
  <si>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</si>
  <si>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</si>
  <si>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</si>
  <si>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</si>
  <si>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</si>
  <si>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</si>
  <si>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</si>
  <si>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</si>
  <si>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</si>
  <si>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</si>
  <si>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</si>
  <si>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</si>
  <si>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</si>
  <si>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</si>
  <si>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</si>
  <si>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</si>
  <si>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</si>
  <si>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</si>
  <si>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</si>
  <si>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</si>
  <si>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</si>
  <si>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</si>
  <si>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</si>
  <si>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</si>
  <si>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</si>
  <si>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</si>
  <si>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</si>
  <si>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</si>
  <si>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</si>
  <si>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</si>
  <si>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</si>
  <si>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</si>
  <si>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</si>
  <si>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</si>
  <si>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</si>
  <si>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</si>
  <si>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</si>
  <si>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</si>
  <si>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</si>
  <si>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</si>
  <si>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</si>
  <si>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</si>
  <si>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</si>
  <si>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</si>
  <si>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</si>
  <si>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</si>
  <si>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</si>
  <si>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</si>
  <si>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</si>
  <si>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</si>
  <si>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</si>
  <si>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</si>
  <si>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</si>
  <si>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</si>
  <si>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</si>
  <si>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</si>
  <si>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</si>
  <si>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</si>
  <si>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</si>
  <si>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</si>
  <si>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</si>
  <si>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</si>
  <si>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</si>
  <si>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</si>
  <si>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</si>
  <si>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</si>
  <si>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</si>
  <si>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</si>
  <si>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</si>
  <si>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</si>
  <si>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</si>
  <si>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</si>
  <si>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</si>
  <si>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</si>
  <si>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</si>
  <si>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</si>
  <si>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</si>
  <si>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</si>
  <si>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</si>
  <si>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</si>
  <si>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</si>
  <si>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</si>
  <si>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</si>
  <si>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</si>
  <si>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</si>
  <si>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</si>
  <si>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</si>
  <si>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</si>
  <si>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</si>
  <si>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</si>
  <si>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</si>
  <si>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</si>
  <si>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</si>
  <si>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</si>
  <si>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</si>
  <si>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</si>
  <si>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</si>
  <si>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</si>
  <si>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</si>
  <si>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</si>
  <si>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</si>
  <si>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</si>
  <si>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</si>
  <si>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</si>
  <si>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</si>
  <si>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</si>
  <si>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</si>
  <si>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</si>
  <si>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</si>
  <si>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</si>
  <si>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</si>
  <si>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</si>
  <si>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</si>
  <si>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</si>
  <si>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</si>
  <si>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</si>
  <si>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</si>
  <si>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</si>
  <si>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</si>
  <si>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</si>
  <si>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</si>
  <si>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</si>
  <si>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</si>
  <si>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</si>
  <si>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</si>
  <si>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</si>
  <si>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</si>
  <si>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</si>
  <si>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</si>
  <si>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</si>
  <si>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</si>
  <si>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</si>
  <si>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</si>
  <si>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</si>
  <si>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</si>
  <si>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</si>
  <si>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</si>
  <si>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</si>
  <si>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</si>
  <si>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</si>
  <si>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</si>
  <si>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</si>
  <si>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</si>
  <si>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</si>
  <si>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</si>
  <si>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</si>
  <si>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</si>
  <si>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</si>
  <si>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</si>
  <si>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</si>
  <si>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</si>
  <si>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</si>
  <si>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</si>
  <si>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</si>
  <si>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</si>
  <si>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</si>
  <si>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</si>
  <si>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</si>
  <si>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</si>
  <si>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</si>
  <si>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</si>
  <si>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</si>
  <si>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</si>
  <si>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</si>
  <si>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</si>
  <si>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</si>
  <si>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</si>
  <si>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</si>
  <si>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</si>
  <si>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</si>
  <si>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</si>
  <si>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</si>
  <si>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</si>
  <si>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</si>
  <si>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</si>
  <si>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</si>
  <si>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</si>
  <si>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</si>
  <si>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</si>
  <si>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</si>
  <si>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</si>
  <si>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</si>
  <si>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</si>
  <si>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</si>
  <si>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</si>
  <si>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</si>
  <si>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</si>
  <si>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</si>
  <si>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</si>
  <si>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</si>
  <si>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</si>
  <si>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</si>
  <si>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</si>
  <si>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</si>
  <si>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</si>
  <si>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</si>
  <si>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</si>
  <si>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</si>
  <si>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</si>
  <si>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</si>
  <si>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</si>
  <si>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</si>
  <si>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</si>
  <si>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</si>
  <si>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</si>
  <si>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</si>
  <si>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</si>
  <si>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</si>
  <si>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</si>
  <si>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</si>
  <si>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</si>
  <si>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</si>
  <si>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</si>
  <si>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</si>
  <si>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</si>
  <si>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</si>
  <si>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</si>
  <si>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</si>
  <si>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</si>
  <si>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</si>
  <si>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</si>
  <si>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</si>
  <si>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</si>
  <si>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</si>
  <si>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</si>
  <si>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</si>
  <si>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</si>
  <si>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</si>
  <si>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</si>
  <si>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</si>
  <si>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</si>
  <si>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</si>
  <si>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</si>
  <si>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</si>
  <si>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</si>
  <si>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</si>
  <si>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</si>
  <si>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</si>
  <si>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</si>
  <si>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</si>
  <si>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</si>
  <si>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</si>
  <si>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</si>
  <si>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</si>
  <si>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</si>
  <si>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</si>
  <si>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</si>
  <si>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</si>
  <si>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</si>
  <si>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</si>
  <si>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</si>
  <si>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</si>
  <si>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</si>
  <si>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</si>
  <si>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</si>
  <si>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</si>
  <si>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</si>
  <si>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</si>
  <si>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</si>
  <si>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</si>
  <si>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</si>
  <si>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</si>
  <si>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</si>
  <si>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</si>
  <si>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</si>
  <si>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</si>
  <si>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</si>
  <si>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</si>
  <si>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</si>
  <si>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</si>
  <si>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</si>
  <si>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</si>
  <si>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</si>
  <si>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</si>
  <si>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</si>
  <si>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</si>
  <si>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</si>
  <si>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</si>
  <si>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</si>
  <si>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</si>
  <si>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</si>
  <si>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</si>
  <si>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</si>
  <si>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</si>
  <si>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</si>
  <si>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</si>
  <si>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</si>
  <si>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</si>
  <si>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</si>
  <si>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</si>
  <si>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</si>
  <si>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</si>
  <si>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</si>
  <si>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</si>
  <si>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</si>
  <si>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</si>
  <si>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</si>
  <si>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</si>
  <si>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</si>
  <si>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</si>
  <si>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</si>
  <si>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</si>
  <si>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</si>
  <si>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</si>
  <si>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</si>
  <si>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</si>
  <si>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</si>
  <si>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</si>
  <si>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</si>
  <si>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</si>
  <si>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</si>
  <si>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</si>
  <si>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</si>
  <si>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</si>
  <si>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</si>
  <si>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</si>
  <si>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</si>
  <si>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</si>
  <si>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</si>
  <si>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</si>
  <si>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</si>
  <si>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</si>
  <si>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</si>
  <si>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</si>
  <si>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</si>
  <si>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</si>
  <si>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</si>
  <si>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</si>
  <si>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</si>
  <si>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</si>
  <si>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</si>
  <si>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</si>
  <si>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</si>
  <si>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</si>
  <si>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</si>
  <si>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</si>
  <si>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</si>
  <si>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</si>
  <si>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</si>
  <si>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</si>
  <si>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</si>
  <si>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</si>
  <si>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</si>
  <si>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</si>
  <si>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</si>
  <si>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</si>
  <si>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</si>
  <si>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</si>
  <si>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</si>
  <si>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</si>
  <si>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</si>
  <si>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</si>
  <si>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</si>
  <si>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</si>
  <si>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</si>
  <si>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</si>
  <si>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</si>
  <si>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</si>
  <si>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</si>
  <si>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</si>
  <si>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</si>
  <si>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</si>
  <si>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</si>
  <si>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</si>
  <si>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</si>
  <si>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</si>
  <si>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</si>
  <si>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</si>
  <si>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</si>
  <si>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</si>
  <si>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</si>
  <si>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</si>
  <si>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</si>
  <si>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</si>
  <si>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</si>
  <si>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</si>
  <si>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</si>
  <si>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</si>
  <si>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</si>
  <si>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</si>
  <si>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</si>
  <si>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</si>
  <si>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</si>
  <si>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</si>
  <si>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</si>
  <si>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</si>
  <si>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</si>
  <si>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</si>
  <si>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</si>
  <si>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</si>
  <si>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</si>
  <si>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</si>
  <si>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</si>
  <si>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</si>
  <si>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</si>
  <si>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</si>
  <si>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</si>
  <si>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</si>
  <si>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</si>
  <si>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</si>
  <si>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</si>
  <si>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</si>
  <si>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</si>
  <si>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</si>
  <si>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</si>
  <si>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</si>
  <si>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</si>
  <si>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</si>
  <si>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</si>
  <si>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</si>
  <si>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</si>
  <si>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</si>
  <si>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</si>
  <si>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</si>
  <si>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</si>
  <si>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</si>
  <si>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</si>
  <si>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</si>
  <si>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</si>
  <si>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</si>
  <si>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</si>
  <si>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</si>
  <si>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</si>
  <si>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</si>
  <si>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</si>
  <si>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</si>
  <si>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</si>
  <si>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</si>
  <si>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</si>
  <si>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</si>
  <si>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</si>
  <si>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</si>
  <si>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</si>
  <si>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</si>
  <si>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</si>
  <si>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</si>
  <si>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</si>
  <si>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</si>
  <si>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</si>
  <si>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</si>
  <si>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</si>
  <si>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</si>
  <si>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</si>
  <si>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</si>
  <si>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</si>
  <si>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</si>
  <si>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</si>
  <si>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</si>
  <si>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</si>
  <si>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</si>
  <si>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</si>
  <si>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</si>
  <si>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</si>
  <si>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</si>
  <si>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</si>
  <si>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</si>
  <si>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</si>
  <si>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</si>
  <si>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</si>
  <si>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</si>
  <si>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</si>
  <si>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</si>
  <si>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</si>
  <si>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</si>
  <si>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</si>
  <si>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</si>
  <si>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</si>
  <si>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</si>
  <si>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</si>
  <si>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</si>
  <si>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</si>
  <si>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</si>
  <si>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</si>
  <si>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</si>
  <si>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</si>
  <si>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</si>
  <si>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</si>
  <si>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</si>
  <si>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</si>
  <si>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</si>
  <si>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</si>
  <si>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</si>
  <si>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</si>
  <si>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</si>
  <si>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</si>
  <si>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</si>
  <si>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</si>
  <si>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</si>
  <si>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</si>
  <si>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</si>
  <si>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</si>
  <si>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</si>
  <si>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</si>
  <si>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</si>
  <si>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</si>
  <si>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</si>
  <si>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</si>
  <si>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</si>
  <si>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</si>
  <si>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</si>
  <si>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</si>
  <si>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</si>
  <si>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</si>
  <si>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</si>
  <si>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</si>
  <si>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</si>
  <si>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</si>
  <si>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</si>
  <si>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</si>
  <si>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</si>
  <si>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</si>
  <si>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</si>
  <si>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</si>
  <si>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</si>
  <si>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</si>
  <si>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</si>
  <si>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</si>
  <si>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</si>
  <si>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</si>
  <si>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</si>
  <si>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</si>
  <si>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</si>
  <si>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</si>
  <si>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</si>
  <si>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</si>
  <si>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</si>
  <si>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</si>
  <si>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</si>
  <si>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</si>
  <si>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</si>
  <si>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</si>
  <si>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</si>
  <si>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</si>
  <si>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</si>
  <si>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</si>
  <si>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</si>
  <si>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</si>
  <si>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</si>
  <si>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</si>
  <si>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</si>
  <si>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</si>
  <si>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</si>
  <si>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</si>
  <si>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</si>
  <si>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</si>
  <si>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</si>
  <si>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</si>
  <si>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</si>
  <si>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</si>
  <si>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</si>
  <si>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</si>
  <si>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</si>
  <si>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</si>
  <si>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</si>
  <si>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</si>
  <si>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</si>
  <si>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</si>
  <si>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</si>
  <si>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</si>
  <si>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</si>
  <si>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</si>
  <si>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</si>
  <si>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</si>
  <si>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</si>
  <si>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</si>
  <si>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</si>
  <si>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</si>
  <si>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</si>
  <si>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</si>
  <si>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</si>
  <si>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</si>
  <si>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</si>
  <si>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</si>
  <si>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</si>
  <si>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</si>
  <si>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</si>
  <si>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</si>
  <si>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</si>
  <si>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</si>
  <si>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</si>
  <si>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</si>
  <si>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</si>
  <si>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</si>
  <si>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</si>
  <si>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</si>
  <si>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</si>
  <si>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</si>
  <si>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</si>
  <si>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</si>
  <si>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</si>
  <si>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</si>
  <si>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</si>
  <si>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</si>
  <si>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</si>
  <si>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</si>
  <si>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</si>
  <si>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</si>
  <si>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</si>
  <si>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</si>
  <si>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</si>
  <si>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</si>
  <si>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</si>
  <si>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</si>
  <si>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</si>
  <si>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</si>
  <si>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</si>
  <si>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</si>
  <si>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</si>
  <si>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</si>
  <si>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</si>
  <si>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</si>
  <si>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</si>
  <si>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</si>
  <si>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</si>
  <si>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</si>
  <si>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</si>
  <si>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</si>
  <si>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</si>
  <si>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</si>
  <si>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</si>
  <si>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</si>
  <si>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</si>
  <si>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</si>
  <si>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</si>
  <si>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</si>
  <si>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</si>
  <si>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</si>
  <si>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</si>
  <si>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</si>
  <si>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</si>
  <si>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</si>
  <si>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</si>
  <si>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</si>
  <si>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</si>
  <si>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</si>
  <si>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</si>
  <si>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</si>
  <si>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</si>
  <si>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</si>
  <si>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</si>
  <si>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</si>
  <si>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</si>
  <si>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</si>
  <si>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</si>
  <si>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</si>
  <si>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</si>
  <si>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</si>
  <si>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</si>
  <si>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</si>
  <si>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</si>
  <si>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</si>
  <si>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</si>
  <si>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</si>
  <si>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</si>
  <si>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</si>
  <si>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</si>
  <si>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</si>
  <si>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</si>
  <si>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</si>
  <si>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</si>
  <si>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</si>
  <si>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</si>
  <si>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</si>
  <si>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</si>
  <si>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</si>
  <si>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</si>
  <si>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</si>
  <si>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</si>
  <si>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</si>
  <si>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</si>
  <si>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</si>
  <si>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</si>
  <si>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</si>
  <si>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</si>
  <si>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</si>
  <si>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</si>
  <si>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</si>
  <si>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</si>
  <si>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</si>
  <si>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</si>
  <si>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</si>
  <si>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</si>
  <si>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</si>
  <si>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</si>
  <si>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</si>
  <si>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</si>
  <si>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</si>
  <si>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</si>
  <si>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</si>
  <si>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</si>
  <si>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</si>
  <si>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</si>
  <si>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</si>
  <si>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</si>
  <si>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</si>
  <si>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</si>
  <si>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</si>
  <si>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</si>
  <si>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</si>
  <si>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</si>
  <si>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</si>
  <si>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</si>
  <si>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</si>
  <si>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</si>
  <si>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</si>
  <si>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</si>
  <si>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</si>
  <si>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</si>
  <si>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</si>
  <si>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</si>
  <si>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</si>
  <si>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</si>
  <si>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</si>
  <si>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</si>
  <si>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</si>
  <si>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</si>
  <si>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</si>
  <si>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</si>
  <si>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</si>
  <si>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</si>
  <si>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</si>
  <si>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</si>
  <si>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</si>
  <si>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</si>
  <si>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</si>
  <si>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</si>
  <si>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</si>
  <si>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</si>
  <si>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</si>
  <si>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</si>
  <si>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</si>
  <si>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</si>
  <si>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</si>
  <si>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</si>
  <si>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</si>
  <si>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</si>
  <si>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</si>
  <si>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</si>
  <si>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</si>
  <si>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</si>
  <si>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</si>
  <si>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</si>
  <si>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</si>
  <si>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</si>
  <si>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</si>
  <si>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</si>
  <si>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</si>
  <si>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</si>
  <si>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</si>
  <si>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</si>
  <si>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</si>
  <si>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</si>
  <si>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</si>
  <si>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</si>
  <si>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</si>
  <si>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</si>
  <si>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</si>
  <si>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</si>
  <si>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</si>
  <si>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</si>
  <si>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</si>
  <si>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</si>
  <si>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</si>
  <si>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</si>
  <si>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</si>
  <si>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</si>
  <si>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</si>
  <si>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</si>
  <si>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</si>
  <si>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</si>
  <si>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</si>
  <si>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</si>
  <si>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</si>
  <si>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</si>
  <si>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</si>
  <si>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</si>
  <si>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</si>
  <si>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</si>
  <si>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</si>
  <si>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</si>
  <si>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</si>
  <si>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</si>
  <si>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</si>
  <si>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</si>
  <si>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</si>
  <si>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</si>
  <si>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</si>
  <si>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</si>
  <si>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</si>
  <si>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</si>
  <si>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</si>
  <si>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</si>
  <si>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</si>
  <si>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</si>
  <si>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</si>
  <si>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</si>
  <si>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</si>
  <si>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</si>
  <si>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</si>
  <si>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</si>
  <si>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</si>
  <si>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</si>
  <si>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</si>
  <si>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</si>
  <si>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</si>
  <si>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</si>
  <si>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</si>
  <si>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</si>
  <si>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</si>
  <si>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</si>
  <si>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</si>
  <si>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</si>
  <si>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</si>
  <si>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</si>
  <si>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</si>
  <si>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</si>
  <si>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</si>
  <si>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</si>
  <si>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</si>
  <si>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</si>
  <si>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</si>
  <si>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</si>
  <si>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</si>
  <si>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</si>
  <si>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</si>
  <si>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</si>
  <si>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</si>
  <si>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</si>
  <si>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</si>
  <si>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</si>
  <si>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</si>
  <si>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</si>
  <si>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</si>
  <si>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</si>
  <si>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</si>
  <si>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</si>
  <si>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</si>
  <si>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</si>
  <si>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</si>
  <si>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</si>
  <si>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</si>
  <si>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</si>
  <si>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</si>
  <si>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</si>
  <si>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</si>
  <si>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</si>
  <si>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</si>
  <si>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</si>
  <si>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</si>
  <si>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</si>
  <si>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</si>
  <si>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</si>
  <si>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</si>
  <si>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</si>
  <si>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</si>
  <si>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</si>
  <si>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</si>
  <si>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</si>
  <si>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</si>
  <si>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</si>
  <si>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</si>
  <si>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</si>
  <si>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</si>
  <si>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</si>
  <si>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</si>
  <si>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</si>
  <si>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</si>
  <si>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</si>
  <si>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</si>
  <si>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</si>
  <si>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</si>
  <si>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</si>
  <si>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</si>
  <si>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</si>
  <si>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</si>
  <si>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</si>
  <si>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</si>
  <si>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</si>
  <si>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</si>
  <si>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</si>
  <si>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</si>
  <si>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</si>
  <si>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</si>
  <si>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</si>
  <si>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</si>
  <si>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</si>
  <si>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</si>
  <si>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</si>
  <si>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</si>
  <si>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</si>
  <si>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</si>
  <si>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</si>
  <si>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</si>
  <si>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</si>
  <si>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</si>
  <si>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</si>
  <si>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</si>
  <si>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</si>
  <si>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</si>
  <si>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</si>
  <si>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</si>
  <si>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</si>
  <si>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</si>
  <si>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</si>
  <si>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</si>
  <si>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</si>
  <si>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</si>
  <si>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</si>
  <si>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</si>
  <si>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</si>
  <si>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</si>
  <si>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</si>
  <si>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</si>
  <si>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</si>
  <si>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</si>
  <si>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</si>
  <si>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</si>
  <si>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</si>
  <si>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</si>
  <si>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</si>
  <si>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</si>
  <si>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</si>
  <si>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</si>
  <si>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</si>
  <si>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</si>
  <si>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</si>
  <si>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</si>
  <si>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</si>
  <si>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</si>
  <si>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</si>
  <si>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</si>
  <si>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</si>
  <si>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</si>
  <si>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</si>
  <si>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</si>
  <si>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</si>
  <si>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</si>
  <si>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</si>
  <si>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</si>
  <si>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</si>
  <si>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</si>
  <si>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</si>
  <si>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</si>
  <si>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</si>
  <si>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</si>
  <si>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</si>
  <si>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</si>
  <si>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</si>
  <si>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</si>
  <si>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</si>
  <si>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</si>
  <si>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</si>
  <si>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</si>
  <si>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</si>
  <si>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</si>
  <si>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</si>
  <si>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</si>
  <si>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</si>
  <si>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</si>
  <si>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</si>
  <si>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</si>
  <si>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</si>
  <si>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</si>
  <si>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</si>
  <si>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</si>
  <si>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</si>
  <si>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</si>
  <si>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</si>
  <si>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</si>
  <si>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</si>
  <si>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</si>
  <si>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</si>
  <si>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</si>
  <si>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</si>
  <si>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</si>
  <si>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</si>
  <si>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</si>
  <si>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</si>
  <si>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</si>
  <si>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</si>
  <si>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</si>
  <si>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</si>
  <si>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</si>
  <si>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</si>
  <si>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</si>
  <si>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</si>
  <si>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</si>
  <si>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</si>
  <si>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</si>
  <si>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</si>
  <si>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</si>
  <si>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</si>
  <si>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</si>
  <si>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</si>
  <si>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</si>
  <si>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</si>
  <si>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</si>
  <si>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</si>
  <si>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</si>
  <si>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</si>
  <si>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</si>
  <si>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</si>
  <si>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</si>
  <si>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</si>
  <si>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</si>
  <si>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</si>
  <si>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</si>
  <si>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</si>
  <si>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</si>
  <si>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</si>
  <si>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</si>
  <si>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</si>
  <si>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</si>
  <si>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</si>
  <si>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</si>
  <si>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</si>
  <si>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</si>
  <si>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</si>
  <si>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</si>
  <si>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</si>
  <si>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</si>
  <si>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</si>
  <si>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</si>
  <si>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</si>
  <si>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</si>
  <si>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</si>
  <si>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</si>
  <si>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</si>
  <si>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</si>
  <si>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</si>
  <si>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</si>
  <si>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</si>
  <si>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</si>
  <si>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</si>
  <si>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</si>
  <si>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</si>
  <si>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</si>
  <si>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</si>
  <si>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</si>
  <si>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</si>
  <si>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</si>
  <si>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</si>
  <si>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</si>
  <si>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</si>
  <si>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</si>
  <si>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</si>
  <si>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</si>
  <si>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</si>
  <si>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</si>
  <si>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</si>
  <si>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</si>
  <si>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</si>
  <si>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</si>
  <si>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</si>
  <si>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</si>
  <si>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</si>
  <si>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</si>
  <si>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</si>
  <si>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</si>
  <si>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</si>
  <si>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</si>
  <si>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</si>
  <si>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</si>
  <si>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</si>
  <si>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</si>
  <si>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</si>
  <si>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</si>
  <si>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</si>
  <si>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</si>
  <si>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</si>
  <si>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</si>
  <si>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</si>
  <si>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</si>
  <si>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</si>
  <si>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</si>
  <si>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</si>
  <si>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</si>
  <si>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</si>
  <si>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</si>
  <si>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</si>
  <si>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</si>
  <si>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</si>
  <si>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</si>
  <si>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</si>
  <si>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</si>
  <si>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</si>
  <si>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</si>
  <si>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</si>
  <si>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</si>
  <si>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</si>
  <si>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</si>
  <si>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</si>
  <si>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</si>
  <si>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</si>
  <si>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</si>
  <si>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</si>
  <si>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</si>
  <si>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</si>
  <si>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</si>
  <si>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</si>
  <si>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</si>
  <si>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</si>
  <si>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</si>
  <si>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</si>
  <si>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</si>
  <si>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</si>
  <si>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</si>
  <si>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</si>
  <si>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</si>
  <si>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</si>
  <si>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</si>
  <si>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</si>
  <si>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</si>
  <si>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</si>
  <si>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</si>
  <si>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</si>
  <si>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</si>
  <si>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</si>
  <si>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</si>
  <si>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</si>
  <si>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</si>
  <si>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</si>
  <si>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</si>
  <si>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</si>
  <si>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</si>
  <si>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</si>
  <si>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</si>
  <si>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</si>
  <si>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</si>
  <si>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</si>
  <si>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</si>
  <si>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</si>
  <si>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</si>
  <si>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</si>
  <si>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</si>
  <si>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</si>
  <si>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</si>
  <si>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</si>
  <si>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</si>
  <si>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</si>
  <si>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</si>
  <si>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</si>
  <si>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</si>
  <si>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</si>
  <si>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</si>
  <si>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</si>
  <si>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</si>
  <si>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</si>
  <si>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</si>
  <si>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</si>
  <si>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</si>
  <si>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</si>
  <si>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</si>
  <si>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</si>
  <si>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</si>
  <si>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</si>
  <si>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</si>
  <si>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</si>
  <si>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</si>
  <si>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</si>
  <si>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</si>
  <si>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</si>
  <si>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</si>
  <si>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</si>
  <si>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</si>
  <si>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</si>
  <si>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</si>
  <si>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</si>
  <si>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</si>
  <si>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</si>
  <si>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</si>
  <si>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</si>
  <si>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</si>
  <si>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</si>
  <si>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</si>
  <si>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</si>
  <si>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</si>
  <si>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</si>
  <si>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</si>
  <si>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</si>
  <si>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</si>
  <si>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</si>
  <si>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</si>
  <si>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</si>
  <si>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</si>
  <si>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</si>
  <si>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</si>
  <si>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</si>
  <si>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</si>
  <si>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</si>
  <si>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</si>
  <si>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</si>
  <si>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</si>
  <si>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</si>
  <si>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</si>
  <si>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</si>
  <si>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</si>
  <si>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</si>
  <si>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</si>
  <si>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</si>
  <si>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</si>
  <si>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</si>
  <si>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</si>
  <si>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</si>
  <si>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</si>
  <si>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</si>
  <si>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</si>
  <si>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</si>
  <si>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</si>
  <si>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</si>
  <si>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</si>
  <si>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</si>
  <si>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</si>
  <si>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</si>
  <si>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</si>
  <si>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</si>
  <si>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</si>
  <si>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</si>
  <si>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</si>
  <si>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</si>
  <si>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</si>
  <si>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</si>
  <si>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</si>
  <si>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</si>
  <si>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</si>
  <si>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</si>
  <si>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</si>
  <si>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</si>
  <si>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</si>
  <si>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</si>
  <si>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</si>
  <si>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</si>
  <si>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</si>
  <si>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</si>
  <si>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</si>
  <si>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</si>
  <si>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</si>
  <si>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</si>
  <si>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</si>
  <si>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</si>
  <si>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</si>
  <si>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</si>
  <si>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</si>
  <si>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</si>
  <si>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</si>
  <si>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</si>
  <si>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</si>
  <si>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</si>
  <si>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</si>
  <si>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</si>
  <si>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</si>
  <si>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</si>
  <si>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</si>
  <si>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</si>
  <si>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</si>
  <si>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</si>
  <si>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</si>
  <si>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</si>
  <si>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</si>
  <si>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</si>
  <si>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</si>
  <si>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</si>
  <si>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</si>
  <si>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</si>
  <si>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</si>
  <si>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</si>
  <si>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</si>
  <si>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</si>
  <si>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</si>
  <si>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</si>
  <si>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</si>
  <si>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</si>
  <si>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</si>
  <si>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</si>
  <si>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</si>
  <si>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</si>
  <si>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</si>
  <si>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</si>
  <si>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</si>
  <si>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</si>
  <si>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</si>
  <si>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</si>
  <si>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</si>
  <si>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</si>
  <si>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</si>
  <si>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</si>
  <si>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</si>
  <si>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</si>
  <si>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</si>
  <si>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</si>
  <si>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</si>
  <si>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</si>
  <si>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</si>
  <si>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</si>
  <si>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</si>
  <si>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</si>
  <si>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</si>
  <si>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</si>
  <si>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</si>
  <si>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</si>
  <si>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</si>
  <si>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</si>
  <si>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</si>
  <si>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</si>
  <si>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</si>
  <si>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</si>
  <si>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</si>
  <si>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</si>
  <si>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</si>
  <si>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</si>
  <si>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</si>
  <si>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</si>
  <si>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</si>
  <si>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</si>
  <si>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</si>
  <si>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</si>
  <si>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</si>
  <si>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</si>
  <si>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</si>
  <si>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</si>
  <si>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</si>
  <si>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</si>
  <si>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</si>
  <si>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</si>
  <si>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</si>
  <si>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</si>
  <si>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</si>
  <si>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</si>
  <si>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</si>
  <si>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</si>
  <si>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</si>
  <si>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</si>
  <si>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</si>
  <si>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</si>
  <si>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</si>
  <si>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</si>
  <si>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</si>
  <si>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</si>
  <si>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</si>
  <si>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</si>
  <si>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</si>
  <si>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</si>
  <si>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</si>
  <si>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</si>
  <si>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</si>
  <si>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</si>
  <si>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</si>
  <si>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</si>
  <si>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</si>
  <si>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</si>
  <si>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</si>
  <si>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</si>
  <si>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</si>
  <si>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</si>
  <si>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</si>
  <si>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</si>
  <si>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</si>
  <si>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</si>
  <si>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</si>
  <si>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</si>
  <si>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</si>
  <si>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</si>
  <si>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</si>
  <si>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</si>
  <si>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</si>
  <si>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</si>
  <si>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</si>
  <si>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</si>
  <si>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</si>
  <si>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</si>
  <si>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</si>
  <si>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</si>
  <si>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</si>
  <si>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</si>
  <si>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</si>
  <si>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</si>
  <si>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</si>
  <si>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</si>
  <si>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</si>
  <si>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</si>
  <si>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</si>
  <si>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</si>
  <si>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</si>
  <si>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</si>
  <si>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</si>
  <si>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</si>
  <si>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</si>
  <si>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</si>
  <si>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</si>
  <si>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</si>
  <si>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</si>
  <si>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</si>
  <si>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</si>
  <si>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</si>
  <si>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</si>
  <si>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</si>
  <si>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</si>
  <si>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</si>
  <si>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</si>
  <si>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</si>
  <si>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</si>
  <si>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</si>
  <si>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</si>
  <si>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</si>
  <si>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</si>
  <si>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</si>
  <si>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</si>
  <si>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</si>
  <si>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</si>
  <si>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</si>
  <si>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</si>
  <si>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</si>
  <si>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</si>
  <si>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</si>
  <si>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</si>
  <si>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</si>
  <si>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</si>
  <si>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</si>
  <si>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</si>
  <si>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</si>
  <si>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</si>
  <si>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</si>
  <si>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</si>
  <si>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</si>
  <si>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</si>
  <si>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</si>
  <si>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</si>
  <si>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</si>
  <si>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</si>
  <si>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</si>
  <si>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</si>
  <si>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</si>
  <si>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</si>
  <si>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</si>
  <si>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</si>
  <si>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</si>
  <si>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</si>
  <si>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</si>
  <si>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</si>
  <si>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</si>
  <si>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</si>
  <si>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</si>
  <si>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</si>
  <si>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</si>
  <si>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</si>
  <si>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</si>
  <si>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</si>
  <si>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</si>
  <si>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</si>
  <si>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</si>
  <si>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</si>
  <si>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</si>
  <si>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</si>
  <si>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</si>
  <si>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</si>
  <si>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</si>
  <si>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</si>
  <si>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</si>
  <si>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</si>
  <si>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</si>
  <si>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</si>
  <si>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</si>
  <si>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</si>
  <si>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</si>
  <si>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</si>
  <si>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</si>
  <si>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</si>
  <si>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</si>
  <si>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</si>
  <si>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</si>
  <si>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</si>
  <si>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</si>
  <si>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</si>
  <si>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</si>
  <si>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</si>
  <si>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</si>
  <si>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</si>
  <si>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</si>
  <si>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</si>
  <si>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</si>
  <si>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</si>
  <si>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</si>
  <si>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</si>
  <si>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</si>
  <si>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</si>
  <si>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</si>
  <si>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</si>
  <si>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</si>
  <si>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</si>
  <si>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</si>
  <si>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</si>
  <si>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</si>
  <si>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</si>
  <si>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</si>
  <si>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</si>
  <si>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</si>
  <si>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</si>
  <si>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</si>
  <si>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</si>
  <si>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</si>
  <si>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</si>
  <si>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</si>
  <si>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</si>
  <si>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</si>
  <si>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</si>
  <si>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</si>
  <si>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</si>
  <si>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</si>
  <si>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</si>
  <si>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</si>
  <si>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</si>
  <si>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</si>
  <si>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</si>
  <si>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</si>
  <si>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</si>
  <si>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</si>
  <si>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</si>
  <si>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</si>
  <si>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</si>
  <si>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</si>
  <si>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</si>
  <si>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</si>
  <si>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</si>
  <si>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</si>
  <si>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</si>
  <si>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</si>
  <si>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</si>
  <si>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</si>
  <si>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</si>
  <si>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</si>
  <si>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</si>
  <si>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</si>
  <si>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</si>
  <si>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</si>
  <si>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</si>
  <si>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</si>
  <si>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</si>
  <si>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</si>
  <si>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</si>
  <si>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</si>
  <si>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</si>
  <si>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</si>
  <si>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</si>
  <si>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</si>
  <si>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</si>
  <si>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</si>
  <si>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</si>
  <si>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</si>
  <si>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</si>
  <si>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</si>
  <si>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</si>
  <si>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</si>
  <si>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</si>
  <si>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</si>
  <si>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</si>
  <si>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</si>
  <si>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</si>
  <si>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</si>
  <si>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</si>
  <si>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</si>
  <si>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</si>
  <si>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</si>
  <si>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</si>
  <si>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</si>
  <si>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</si>
  <si>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</si>
  <si>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</si>
  <si>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</si>
  <si>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</si>
  <si>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</si>
  <si>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</si>
  <si>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</si>
  <si>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</si>
  <si>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</si>
  <si>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</si>
  <si>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</si>
  <si>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</si>
  <si>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</si>
  <si>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</si>
  <si>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</si>
  <si>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</si>
  <si>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</si>
  <si>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</si>
  <si>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</si>
  <si>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</si>
  <si>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</si>
  <si>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</si>
  <si>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</si>
  <si>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</si>
  <si>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</si>
  <si>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</si>
  <si>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</si>
  <si>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</si>
  <si>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</si>
  <si>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</si>
  <si>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</si>
  <si>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</si>
  <si>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</si>
  <si>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</si>
  <si>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</si>
  <si>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</si>
  <si>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</si>
  <si>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</si>
  <si>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</si>
  <si>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</si>
  <si>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</si>
  <si>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</si>
  <si>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</si>
  <si>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</si>
  <si>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</si>
  <si>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</si>
  <si>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</si>
  <si>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</si>
  <si>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</si>
  <si>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</si>
  <si>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</si>
  <si>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</si>
  <si>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</si>
  <si>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</si>
  <si>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</si>
  <si>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</si>
  <si>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</si>
  <si>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</si>
  <si>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</si>
  <si>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</si>
  <si>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</si>
  <si>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</si>
  <si>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</si>
  <si>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</si>
  <si>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</si>
  <si>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</si>
  <si>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</si>
  <si>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</si>
  <si>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</si>
  <si>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</si>
  <si>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</si>
  <si>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</si>
  <si>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</si>
  <si>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</si>
  <si>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</si>
  <si>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</si>
  <si>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</si>
  <si>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</si>
  <si>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</si>
  <si>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</si>
  <si>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</si>
  <si>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</si>
  <si>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</si>
  <si>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</si>
  <si>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</si>
  <si>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</si>
  <si>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</si>
  <si>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</si>
  <si>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</si>
  <si>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</si>
  <si>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</si>
  <si>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</si>
  <si>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</si>
  <si>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</si>
  <si>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</si>
  <si>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</si>
  <si>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</si>
  <si>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</si>
  <si>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</si>
  <si>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</si>
  <si>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</si>
  <si>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</si>
  <si>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</si>
  <si>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</si>
  <si>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</si>
  <si>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</si>
  <si>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</si>
  <si>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</si>
  <si>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</si>
  <si>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</si>
  <si>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</si>
  <si>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</si>
  <si>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</si>
  <si>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</si>
  <si>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</si>
  <si>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</si>
  <si>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</si>
  <si>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</si>
  <si>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</si>
  <si>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</si>
  <si>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</si>
  <si>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</si>
  <si>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</si>
  <si>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</si>
  <si>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</si>
  <si>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</si>
  <si>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</si>
  <si>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</si>
  <si>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</si>
  <si>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</si>
  <si>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</si>
  <si>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</si>
  <si>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</si>
  <si>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</si>
  <si>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</si>
  <si>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</si>
  <si>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</si>
  <si>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</si>
  <si>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</si>
  <si>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</si>
  <si>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</si>
  <si>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</si>
  <si>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</si>
  <si>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</si>
  <si>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</si>
  <si>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</si>
  <si>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</si>
  <si>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</si>
  <si>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</si>
  <si>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</si>
  <si>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</si>
  <si>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</si>
  <si>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</si>
  <si>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</si>
  <si>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</si>
  <si>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</si>
  <si>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</si>
  <si>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</si>
  <si>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</si>
  <si>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</si>
  <si>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</si>
  <si>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</si>
  <si>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</si>
  <si>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</si>
  <si>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</si>
  <si>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</si>
  <si>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</si>
  <si>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</si>
  <si>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</si>
  <si>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</si>
  <si>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</si>
  <si>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</si>
  <si>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</si>
  <si>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</si>
  <si>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</si>
  <si>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</si>
  <si>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</si>
  <si>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</si>
  <si>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</si>
  <si>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</si>
  <si>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</si>
  <si>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</si>
  <si>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</si>
  <si>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</si>
  <si>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</si>
  <si>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</si>
  <si>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</si>
  <si>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</si>
  <si>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</si>
  <si>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</si>
  <si>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</si>
  <si>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</si>
  <si>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</si>
  <si>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</si>
  <si>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</si>
  <si>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</si>
  <si>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</si>
  <si>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</si>
  <si>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</si>
  <si>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</si>
  <si>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</si>
  <si>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</si>
  <si>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</si>
  <si>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</si>
  <si>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</si>
  <si>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</si>
  <si>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</si>
  <si>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</si>
  <si>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</si>
  <si>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</si>
  <si>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</si>
  <si>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</si>
  <si>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</si>
  <si>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</si>
  <si>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</si>
  <si>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</si>
  <si>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</si>
  <si>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</si>
  <si>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</si>
  <si>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</si>
  <si>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</si>
  <si>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</si>
  <si>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</si>
  <si>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</si>
  <si>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</si>
  <si>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</si>
  <si>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</si>
  <si>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</si>
  <si>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</si>
  <si>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</si>
  <si>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</si>
  <si>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</si>
  <si>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</si>
  <si>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</si>
  <si>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</si>
  <si>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</si>
  <si>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</si>
  <si>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</si>
  <si>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</si>
  <si>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</si>
  <si>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</si>
  <si>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</si>
  <si>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</si>
  <si>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</si>
  <si>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</si>
  <si>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</si>
  <si>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</si>
  <si>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</si>
  <si>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</si>
  <si>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</si>
  <si>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</si>
  <si>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</si>
  <si>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</si>
  <si>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</si>
  <si>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</si>
  <si>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</si>
  <si>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</si>
  <si>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</si>
  <si>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</si>
  <si>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</si>
  <si>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</si>
  <si>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</si>
  <si>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</si>
  <si>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</si>
  <si>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</si>
  <si>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</si>
  <si>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</si>
  <si>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</si>
  <si>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</si>
  <si>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</si>
  <si>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</si>
  <si>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</si>
  <si>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</si>
  <si>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</si>
  <si>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</si>
  <si>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</si>
  <si>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</si>
  <si>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</si>
  <si>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</si>
  <si>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</si>
  <si>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</si>
  <si>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</si>
  <si>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</si>
  <si>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</si>
  <si>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</si>
  <si>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</si>
  <si>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</si>
  <si>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</si>
  <si>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</si>
  <si>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</si>
  <si>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</si>
  <si>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</si>
  <si>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</si>
  <si>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</si>
  <si>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</si>
  <si>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</si>
  <si>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</si>
  <si>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</si>
  <si>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</si>
  <si>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</si>
  <si>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</si>
  <si>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</si>
  <si>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</si>
  <si>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</si>
  <si>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</si>
  <si>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</si>
  <si>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</si>
  <si>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</si>
  <si>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</si>
  <si>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</si>
  <si>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</si>
  <si>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</si>
  <si>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</si>
  <si>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</si>
  <si>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</si>
  <si>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</si>
  <si>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</si>
  <si>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</si>
  <si>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</si>
  <si>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</si>
  <si>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</si>
  <si>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</si>
  <si>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</si>
  <si>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</si>
  <si>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</si>
  <si>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</si>
  <si>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</si>
  <si>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</si>
  <si>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</si>
  <si>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</si>
  <si>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</si>
  <si>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</si>
  <si>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</si>
  <si>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</si>
  <si>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</si>
  <si>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</si>
  <si>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</si>
  <si>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</si>
  <si>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</si>
  <si>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</si>
  <si>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</si>
  <si>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</si>
  <si>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</si>
  <si>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</si>
  <si>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</si>
  <si>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</si>
  <si>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</si>
  <si>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</si>
  <si>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</si>
  <si>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</si>
  <si>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</si>
  <si>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</si>
  <si>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</si>
  <si>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</si>
  <si>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</si>
  <si>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</si>
  <si>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</si>
  <si>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</si>
  <si>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</si>
  <si>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</si>
  <si>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</si>
  <si>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</si>
  <si>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</si>
  <si>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</si>
  <si>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</si>
  <si>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</si>
  <si>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</si>
  <si>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</si>
  <si>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</si>
  <si>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</si>
  <si>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</si>
  <si>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</si>
  <si>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</si>
  <si>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</si>
  <si>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</si>
  <si>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</si>
  <si>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</si>
  <si>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</si>
  <si>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</si>
  <si>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</si>
  <si>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</si>
  <si>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</si>
  <si>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</si>
  <si>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</si>
  <si>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</si>
  <si>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</si>
  <si>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</si>
  <si>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</si>
  <si>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</si>
  <si>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</si>
  <si>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</si>
  <si>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</si>
  <si>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</si>
  <si>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</si>
  <si>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</si>
  <si>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</si>
  <si>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</si>
  <si>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</si>
  <si>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</si>
  <si>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</si>
  <si>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</si>
  <si>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</si>
  <si>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</si>
  <si>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</si>
  <si>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</si>
  <si>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</si>
  <si>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</si>
  <si>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</si>
  <si>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</si>
  <si>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</si>
  <si>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</si>
  <si>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</si>
  <si>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</si>
  <si>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</si>
  <si>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</si>
  <si>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</si>
  <si>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</si>
  <si>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</si>
  <si>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</si>
  <si>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</si>
  <si>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</si>
  <si>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</si>
  <si>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</si>
  <si>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</si>
  <si>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</si>
  <si>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</si>
  <si>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</si>
  <si>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</si>
  <si>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</si>
  <si>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</si>
  <si>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</si>
  <si>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</si>
  <si>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</si>
  <si>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</si>
  <si>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</si>
  <si>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</si>
  <si>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</si>
  <si>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</si>
  <si>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</si>
  <si>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</si>
  <si>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</si>
  <si>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</si>
  <si>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</si>
  <si>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</si>
  <si>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</si>
  <si>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</si>
  <si>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</si>
  <si>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</si>
  <si>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</si>
  <si>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</si>
  <si>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</si>
  <si>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</si>
  <si>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</si>
  <si>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</si>
  <si>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</si>
  <si>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</si>
  <si>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</si>
  <si>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</si>
  <si>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</si>
  <si>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</si>
  <si>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</si>
  <si>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</si>
  <si>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</si>
  <si>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</si>
  <si>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</si>
  <si>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</si>
  <si>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</si>
  <si>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</si>
  <si>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</si>
  <si>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</si>
  <si>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</si>
  <si>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</si>
  <si>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</si>
  <si>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</si>
  <si>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</si>
  <si>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</si>
  <si>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</si>
  <si>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</si>
  <si>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</si>
  <si>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</si>
  <si>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</si>
  <si>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</si>
  <si>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</si>
  <si>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</si>
  <si>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</si>
  <si>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</si>
  <si>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</si>
  <si>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</si>
  <si>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</si>
  <si>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</si>
  <si>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</si>
  <si>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</si>
  <si>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</si>
  <si>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</si>
  <si>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</si>
  <si>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</si>
  <si>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</si>
  <si>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</si>
  <si>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</si>
  <si>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</si>
  <si>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</si>
  <si>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</si>
  <si>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</si>
  <si>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</si>
  <si>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</si>
  <si>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</si>
  <si>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</si>
  <si>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</si>
  <si>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</si>
  <si>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</si>
  <si>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</si>
  <si>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</si>
  <si>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</si>
  <si>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</si>
  <si>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</si>
  <si>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</si>
  <si>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</si>
  <si>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</si>
  <si>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</si>
  <si>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</si>
  <si>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</si>
  <si>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</si>
  <si>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</si>
  <si>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</si>
  <si>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</si>
  <si>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</si>
  <si>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</si>
  <si>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</si>
  <si>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</si>
  <si>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</si>
  <si>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</si>
  <si>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</si>
  <si>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</si>
  <si>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</si>
  <si>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</si>
  <si>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</si>
  <si>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</si>
  <si>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</si>
  <si>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</si>
  <si>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</si>
  <si>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</si>
  <si>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</si>
  <si>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</si>
  <si>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</si>
  <si>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</si>
  <si>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</si>
  <si>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</si>
  <si>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</si>
  <si>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</si>
  <si>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</si>
  <si>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</si>
  <si>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</si>
  <si>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</si>
  <si>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</si>
  <si>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</si>
  <si>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</si>
  <si>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</si>
  <si>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</si>
  <si>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</si>
  <si>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</si>
  <si>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</si>
  <si>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</si>
  <si>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</si>
  <si>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</si>
  <si>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</si>
  <si>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</si>
  <si>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</si>
  <si>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</si>
  <si>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</si>
  <si>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</si>
  <si>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</si>
  <si>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</si>
  <si>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</si>
  <si>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</si>
  <si>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</si>
  <si>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</si>
  <si>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</si>
  <si>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</si>
  <si>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</si>
  <si>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</si>
  <si>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</si>
  <si>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</si>
  <si>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</si>
  <si>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</si>
  <si>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</si>
  <si>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</si>
  <si>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</si>
  <si>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</si>
  <si>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</si>
  <si>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</si>
  <si>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</si>
  <si>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</si>
  <si>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</si>
  <si>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</si>
  <si>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</si>
  <si>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</si>
  <si>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</si>
  <si>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</si>
  <si>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</si>
  <si>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</si>
  <si>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</si>
  <si>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</si>
  <si>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</si>
  <si>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</si>
  <si>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</si>
  <si>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</si>
  <si>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</si>
  <si>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</si>
  <si>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</si>
  <si>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</si>
  <si>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</si>
  <si>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</si>
  <si>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</si>
  <si>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</si>
  <si>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</si>
  <si>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</si>
  <si>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</si>
  <si>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</si>
  <si>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</si>
  <si>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</si>
  <si>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</si>
  <si>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</si>
  <si>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</si>
  <si>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</si>
  <si>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</si>
  <si>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</si>
  <si>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</si>
  <si>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</si>
  <si>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</si>
  <si>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</si>
  <si>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</si>
  <si>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</si>
  <si>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</si>
  <si>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</si>
  <si>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</si>
  <si>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</si>
  <si>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</si>
  <si>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</si>
  <si>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</si>
  <si>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</si>
  <si>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</si>
  <si>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</si>
  <si>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</si>
  <si>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</si>
  <si>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</si>
  <si>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</si>
  <si>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</si>
  <si>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</si>
  <si>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</si>
  <si>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</si>
  <si>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</si>
  <si>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</si>
  <si>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</si>
  <si>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</si>
  <si>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</si>
  <si>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</si>
  <si>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</si>
  <si>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</si>
  <si>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</si>
  <si>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</si>
  <si>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</si>
  <si>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</si>
  <si>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</si>
  <si>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</si>
  <si>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</si>
  <si>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</si>
  <si>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</si>
  <si>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</si>
  <si>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</si>
  <si>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</si>
  <si>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</si>
  <si>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</si>
  <si>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</si>
  <si>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</si>
  <si>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</si>
  <si>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</si>
  <si>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</si>
  <si>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</si>
  <si>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</si>
  <si>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</si>
  <si>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</si>
  <si>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</si>
  <si>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</si>
  <si>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</si>
  <si>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</si>
  <si>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</si>
  <si>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</si>
  <si>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</si>
  <si>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</si>
  <si>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</si>
  <si>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</si>
  <si>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</si>
  <si>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</si>
  <si>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</si>
  <si>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</si>
  <si>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</si>
  <si>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</si>
  <si>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</si>
  <si>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</si>
  <si>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</si>
  <si>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</si>
  <si>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</si>
  <si>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</si>
  <si>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</si>
  <si>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</si>
  <si>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</si>
  <si>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</si>
  <si>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</si>
  <si>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</si>
  <si>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</si>
  <si>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</si>
  <si>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</si>
  <si>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</si>
  <si>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</si>
  <si>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</si>
  <si>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</si>
  <si>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</si>
  <si>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</si>
  <si>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</si>
  <si>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</si>
  <si>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</si>
  <si>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</si>
  <si>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</si>
  <si>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</si>
  <si>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</si>
  <si>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</si>
  <si>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</si>
  <si>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</si>
  <si>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</si>
  <si>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</si>
  <si>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</si>
  <si>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</si>
  <si>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</si>
  <si>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</si>
  <si>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</si>
  <si>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</si>
  <si>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</si>
  <si>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</si>
  <si>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</si>
  <si>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</si>
  <si>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</si>
  <si>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</si>
  <si>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</si>
  <si>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</si>
  <si>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</si>
  <si>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</si>
  <si>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</si>
  <si>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</si>
  <si>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</si>
  <si>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</si>
  <si>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</si>
  <si>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</si>
  <si>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</si>
  <si>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</si>
  <si>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</si>
  <si>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</si>
  <si>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</si>
  <si>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</si>
  <si>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</si>
  <si>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</si>
  <si>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</si>
  <si>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</si>
  <si>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</si>
  <si>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</si>
  <si>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</si>
  <si>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</si>
  <si>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</si>
  <si>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</si>
  <si>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</si>
  <si>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</si>
  <si>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</si>
  <si>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</si>
  <si>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</si>
  <si>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</si>
  <si>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</si>
  <si>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</si>
  <si>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</si>
  <si>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</si>
  <si>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</si>
  <si>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</si>
  <si>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</si>
  <si>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</si>
  <si>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</si>
  <si>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</si>
  <si>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</si>
  <si>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</si>
  <si>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</si>
  <si>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</si>
  <si>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</si>
  <si>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</si>
  <si>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</si>
  <si>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</si>
  <si>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</si>
  <si>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</si>
  <si>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</si>
  <si>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</si>
  <si>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</si>
  <si>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</si>
  <si>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</si>
  <si>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</si>
  <si>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</si>
  <si>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</si>
  <si>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</si>
  <si>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</si>
  <si>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</si>
  <si>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</si>
  <si>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</si>
  <si>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</si>
  <si>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</si>
  <si>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</si>
  <si>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</si>
  <si>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</si>
  <si>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</si>
  <si>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</si>
  <si>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</si>
  <si>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</si>
  <si>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</si>
  <si>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</si>
  <si>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</si>
  <si>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</si>
  <si>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</si>
  <si>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</si>
  <si>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</si>
  <si>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</si>
  <si>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</si>
  <si>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</si>
  <si>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</si>
  <si>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</si>
  <si>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</si>
  <si>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</si>
  <si>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</si>
  <si>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</si>
  <si>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</si>
  <si>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</si>
  <si>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</si>
  <si>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</si>
  <si>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</si>
  <si>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</si>
  <si>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</si>
  <si>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</si>
  <si>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</si>
  <si>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</si>
  <si>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</si>
  <si>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</si>
  <si>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</si>
  <si>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</si>
  <si>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</si>
  <si>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</si>
  <si>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</si>
  <si>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</si>
  <si>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</si>
  <si>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</si>
  <si>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</si>
  <si>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</si>
  <si>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</si>
  <si>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</si>
  <si>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</si>
  <si>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</si>
  <si>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</si>
  <si>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</si>
  <si>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</si>
  <si>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</si>
  <si>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</si>
  <si>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</si>
  <si>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</si>
  <si>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</si>
  <si>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</si>
  <si>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</si>
  <si>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</si>
  <si>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</si>
  <si>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</si>
  <si>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</si>
  <si>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</si>
  <si>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</si>
  <si>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</si>
  <si>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</si>
  <si>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</si>
  <si>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</si>
  <si>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</si>
  <si>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</si>
  <si>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</si>
  <si>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</si>
  <si>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</si>
  <si>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</si>
  <si>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</si>
  <si>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</si>
  <si>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</si>
  <si>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</si>
  <si>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</si>
  <si>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</si>
  <si>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</si>
  <si>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</si>
  <si>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</si>
  <si>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</si>
  <si>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</si>
  <si>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</si>
  <si>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</si>
  <si>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</si>
  <si>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</si>
  <si>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</si>
  <si>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</si>
  <si>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</si>
  <si>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</si>
  <si>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</si>
  <si>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</si>
  <si>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</si>
  <si>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</si>
  <si>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</si>
  <si>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</si>
  <si>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</si>
  <si>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</si>
  <si>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</si>
  <si>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</si>
  <si>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</si>
  <si>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</si>
  <si>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</si>
  <si>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</si>
  <si>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</si>
  <si>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</si>
  <si>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</si>
  <si>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</si>
  <si>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</si>
  <si>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</si>
  <si>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</si>
  <si>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</si>
  <si>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</si>
  <si>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</si>
  <si>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</si>
  <si>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</si>
  <si>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</si>
  <si>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</si>
  <si>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</si>
  <si>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</si>
  <si>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</si>
  <si>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</si>
  <si>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</si>
  <si>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</si>
  <si>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</si>
  <si>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</si>
  <si>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</si>
  <si>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</si>
  <si>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</si>
  <si>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</si>
  <si>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</si>
  <si>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</si>
  <si>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</si>
  <si>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</si>
  <si>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</si>
  <si>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</si>
  <si>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</si>
  <si>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</si>
  <si>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</si>
  <si>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</si>
  <si>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</si>
  <si>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</si>
  <si>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</si>
  <si>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</si>
  <si>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</si>
  <si>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</si>
  <si>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</si>
  <si>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</si>
  <si>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</si>
  <si>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</si>
  <si>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</si>
  <si>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</si>
  <si>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</si>
  <si>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</si>
  <si>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</si>
  <si>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</si>
  <si>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</si>
  <si>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</si>
  <si>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</si>
  <si>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</si>
  <si>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</si>
  <si>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</si>
  <si>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</si>
  <si>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</si>
  <si>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</si>
  <si>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</si>
  <si>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</si>
  <si>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</si>
  <si>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</si>
  <si>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</si>
  <si>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</si>
  <si>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</si>
  <si>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</si>
  <si>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</si>
  <si>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</si>
  <si>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</si>
  <si>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</si>
  <si>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</si>
  <si>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</si>
  <si>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</si>
  <si>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</si>
  <si>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</si>
  <si>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</si>
  <si>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</si>
  <si>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</si>
  <si>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</si>
  <si>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</si>
  <si>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</si>
  <si>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</si>
  <si>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</si>
  <si>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</si>
  <si>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</si>
  <si>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</si>
  <si>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</si>
  <si>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</si>
  <si>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</si>
  <si>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</si>
  <si>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</si>
  <si>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</si>
  <si>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</si>
  <si>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</si>
  <si>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</si>
  <si>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</si>
  <si>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</si>
  <si>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</si>
  <si>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</si>
  <si>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</si>
  <si>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</si>
  <si>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</si>
  <si>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</si>
  <si>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</si>
  <si>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</si>
  <si>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</si>
  <si>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</si>
  <si>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</si>
  <si>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</si>
  <si>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</si>
  <si>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</si>
  <si>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</si>
  <si>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</si>
  <si>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</si>
  <si>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</si>
  <si>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</si>
  <si>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</si>
  <si>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</si>
  <si>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</si>
  <si>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</si>
  <si>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</si>
  <si>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</si>
  <si>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</si>
  <si>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</si>
  <si>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</si>
  <si>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</si>
  <si>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</si>
  <si>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</si>
  <si>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</si>
  <si>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</si>
  <si>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</si>
  <si>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</si>
  <si>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</si>
  <si>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</si>
  <si>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</si>
  <si>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</si>
  <si>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</si>
  <si>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</si>
  <si>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</si>
  <si>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</si>
  <si>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</si>
  <si>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</si>
  <si>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</si>
  <si>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</si>
  <si>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</si>
  <si>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</si>
  <si>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</si>
  <si>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</si>
  <si>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</si>
  <si>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</si>
  <si>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</si>
  <si>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</si>
  <si>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</si>
  <si>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</si>
  <si>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</si>
  <si>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</si>
  <si>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</si>
  <si>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</si>
  <si>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</si>
  <si>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</si>
  <si>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</si>
  <si>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</si>
  <si>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</si>
  <si>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</si>
  <si>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</si>
  <si>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</si>
  <si>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</si>
  <si>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</si>
  <si>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</si>
  <si>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</si>
  <si>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</si>
  <si>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</si>
  <si>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</si>
  <si>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</si>
  <si>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</si>
  <si>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</si>
  <si>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</si>
  <si>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</si>
  <si>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</si>
  <si>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</si>
  <si>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</si>
  <si>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</si>
  <si>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</si>
  <si>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</si>
  <si>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</si>
  <si>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</si>
  <si>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</si>
  <si>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</si>
  <si>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</si>
  <si>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</si>
  <si>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</si>
  <si>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</si>
  <si>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</si>
  <si>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</si>
  <si>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</si>
  <si>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</si>
  <si>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</si>
  <si>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</si>
  <si>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</si>
  <si>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</si>
  <si>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</si>
  <si>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</si>
  <si>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</si>
  <si>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</si>
  <si>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</si>
  <si>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</si>
  <si>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</si>
  <si>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</si>
  <si>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</si>
  <si>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</si>
  <si>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</si>
  <si>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</si>
  <si>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</si>
  <si>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</si>
  <si>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</si>
  <si>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</si>
  <si>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</si>
  <si>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</si>
  <si>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</si>
  <si>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</si>
  <si>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</si>
  <si>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</si>
  <si>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</si>
  <si>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</si>
  <si>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</si>
  <si>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</si>
  <si>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</si>
  <si>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</si>
  <si>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</si>
  <si>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</si>
  <si>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</si>
  <si>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</si>
  <si>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</si>
  <si>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</si>
  <si>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</si>
  <si>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</si>
  <si>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</si>
  <si>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</si>
  <si>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</si>
  <si>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</si>
  <si>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</si>
  <si>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</si>
  <si>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</si>
  <si>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</si>
  <si>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</si>
  <si>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</si>
  <si>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</si>
  <si>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</si>
  <si>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</si>
  <si>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</si>
  <si>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</si>
  <si>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</si>
  <si>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</si>
  <si>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</si>
  <si>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</si>
  <si>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</si>
  <si>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</si>
  <si>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</si>
  <si>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</si>
  <si>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</si>
  <si>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</si>
  <si>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</si>
  <si>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</si>
  <si>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</si>
  <si>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</si>
  <si>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</si>
  <si>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</si>
  <si>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</si>
  <si>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</si>
  <si>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</si>
  <si>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</si>
  <si>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</si>
  <si>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</si>
  <si>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</si>
  <si>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</si>
  <si>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</si>
  <si>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</si>
  <si>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</si>
  <si>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</si>
  <si>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</si>
  <si>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</si>
  <si>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</si>
  <si>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</si>
  <si>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</si>
  <si>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</si>
  <si>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</si>
  <si>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</si>
  <si>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</si>
  <si>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</si>
  <si>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</si>
  <si>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</si>
  <si>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</si>
  <si>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</si>
  <si>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</si>
  <si>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</si>
  <si>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</si>
  <si>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</si>
  <si>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</si>
  <si>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</si>
  <si>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</si>
  <si>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</si>
  <si>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</si>
  <si>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</si>
  <si>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</si>
  <si>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</si>
  <si>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</si>
  <si>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</si>
  <si>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</si>
  <si>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</si>
  <si>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</si>
  <si>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</si>
  <si>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</si>
  <si>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</si>
  <si>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</si>
  <si>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</si>
  <si>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</si>
  <si>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</si>
  <si>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</si>
  <si>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</si>
  <si>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</si>
  <si>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</si>
  <si>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</si>
  <si>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</si>
  <si>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</si>
  <si>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</si>
  <si>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</si>
  <si>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</si>
  <si>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</si>
  <si>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</si>
  <si>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</si>
  <si>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</si>
  <si>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</si>
  <si>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</si>
  <si>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</si>
  <si>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</si>
  <si>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</si>
  <si>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</si>
  <si>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</si>
  <si>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</si>
  <si>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</si>
  <si>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</si>
  <si>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</si>
  <si>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</si>
  <si>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</si>
  <si>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</si>
  <si>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</si>
  <si>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</si>
  <si>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</si>
  <si>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</si>
  <si>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</si>
  <si>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</si>
  <si>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</si>
  <si>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</si>
  <si>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</si>
  <si>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</si>
  <si>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</si>
  <si>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</si>
  <si>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</si>
  <si>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</si>
  <si>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</si>
  <si>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</si>
  <si>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</si>
  <si>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</si>
  <si>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</si>
  <si>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</si>
  <si>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</si>
  <si>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</si>
  <si>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</si>
  <si>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</si>
  <si>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</si>
  <si>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</si>
  <si>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</si>
  <si>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</si>
  <si>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</si>
  <si>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</si>
  <si>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</si>
  <si>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</si>
  <si>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</si>
  <si>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</si>
  <si>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</si>
  <si>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</si>
  <si>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</si>
  <si>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</si>
  <si>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</si>
  <si>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</si>
  <si>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</si>
  <si>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</si>
  <si>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</si>
  <si>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</si>
  <si>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</si>
  <si>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</si>
  <si>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</si>
  <si>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</si>
  <si>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</si>
  <si>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</si>
  <si>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</si>
  <si>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</si>
  <si>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</si>
  <si>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</si>
  <si>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</si>
  <si>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</si>
  <si>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</si>
  <si>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</si>
  <si>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</si>
  <si>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</si>
  <si>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</si>
  <si>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</si>
  <si>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</si>
  <si>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</si>
  <si>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</si>
  <si>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</si>
  <si>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</si>
  <si>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</si>
  <si>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</si>
  <si>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</si>
  <si>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</si>
  <si>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</si>
  <si>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</si>
  <si>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</si>
  <si>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</si>
  <si>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</si>
  <si>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</si>
  <si>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</si>
  <si>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</si>
  <si>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</si>
  <si>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</si>
  <si>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</si>
  <si>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</si>
  <si>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</si>
  <si>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</si>
  <si>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</si>
  <si>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</si>
  <si>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</si>
  <si>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</si>
  <si>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</si>
  <si>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</si>
  <si>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</si>
  <si>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</si>
  <si>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</si>
  <si>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</si>
  <si>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</si>
  <si>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</si>
  <si>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</si>
  <si>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</si>
  <si>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</si>
  <si>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</si>
  <si>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</si>
  <si>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</si>
  <si>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</si>
  <si>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</si>
  <si>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</si>
  <si>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</si>
  <si>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</si>
  <si>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</si>
  <si>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</si>
  <si>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</si>
  <si>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</si>
  <si>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</si>
  <si>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</si>
  <si>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</si>
  <si>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</si>
  <si>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</si>
  <si>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</si>
  <si>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</si>
  <si>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</si>
  <si>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</si>
  <si>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</si>
  <si>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</si>
  <si>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</si>
  <si>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</si>
  <si>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</si>
  <si>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</si>
  <si>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</si>
  <si>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</si>
  <si>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</si>
  <si>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</si>
  <si>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</si>
  <si>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</si>
  <si>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</si>
  <si>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</si>
  <si>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</si>
  <si>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</si>
  <si>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</si>
  <si>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</si>
  <si>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</si>
  <si>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</si>
  <si>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</si>
  <si>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</si>
  <si>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</si>
  <si>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</si>
  <si>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</si>
  <si>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</si>
  <si>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</si>
  <si>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</si>
  <si>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</si>
  <si>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</si>
  <si>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</si>
  <si>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</si>
  <si>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</si>
  <si>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</si>
  <si>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</si>
  <si>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</si>
  <si>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</si>
  <si>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</si>
  <si>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</si>
  <si>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</si>
  <si>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</si>
  <si>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</si>
  <si>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</si>
  <si>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</si>
  <si>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</si>
  <si>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</si>
  <si>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</si>
  <si>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</si>
  <si>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</si>
  <si>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</si>
  <si>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</si>
  <si>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</si>
  <si>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</si>
  <si>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</si>
  <si>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</si>
  <si>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</si>
  <si>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</si>
  <si>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</si>
  <si>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</si>
  <si>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</si>
  <si>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</si>
  <si>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</si>
  <si>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</si>
  <si>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</si>
  <si>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</si>
  <si>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</si>
  <si>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</si>
  <si>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</si>
  <si>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</si>
  <si>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</si>
  <si>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</si>
  <si>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</si>
  <si>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</si>
  <si>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</si>
  <si>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</si>
  <si>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</si>
  <si>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</si>
  <si>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</si>
  <si>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</si>
  <si>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</si>
  <si>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</si>
  <si>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</si>
  <si>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</si>
  <si>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</si>
  <si>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</si>
  <si>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</si>
  <si>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</si>
  <si>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</si>
  <si>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</si>
  <si>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</si>
  <si>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</si>
  <si>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</si>
  <si>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</si>
  <si>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</si>
  <si>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</si>
  <si>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</si>
  <si>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</si>
  <si>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</si>
  <si>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</si>
  <si>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</si>
  <si>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</si>
  <si>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</si>
  <si>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</si>
  <si>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</si>
  <si>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</si>
  <si>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</si>
  <si>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</si>
  <si>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</si>
  <si>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</si>
  <si>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</si>
  <si>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</si>
  <si>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</si>
  <si>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</si>
  <si>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</si>
  <si>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</si>
  <si>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</si>
  <si>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</si>
  <si>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</si>
  <si>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</si>
  <si>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</si>
  <si>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</si>
  <si>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</si>
  <si>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</si>
  <si>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</si>
  <si>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</si>
  <si>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</si>
  <si>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</si>
  <si>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</si>
  <si>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</si>
  <si>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</si>
  <si>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</si>
  <si>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</si>
  <si>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</si>
  <si>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</si>
  <si>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</si>
  <si>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</si>
  <si>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</si>
  <si>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</si>
  <si>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</si>
  <si>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</si>
  <si>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</si>
  <si>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</si>
  <si>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</si>
  <si>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</si>
  <si>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</si>
  <si>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</si>
  <si>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</si>
  <si>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</si>
  <si>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</si>
  <si>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</si>
  <si>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</si>
  <si>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</si>
  <si>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</si>
  <si>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</si>
  <si>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</si>
  <si>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</si>
  <si>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</si>
  <si>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</si>
  <si>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</si>
  <si>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</si>
  <si>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</si>
  <si>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</si>
  <si>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</si>
  <si>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</si>
  <si>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</si>
  <si>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</si>
  <si>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</si>
  <si>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</si>
  <si>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</si>
  <si>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</si>
  <si>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</si>
  <si>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</si>
  <si>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</si>
  <si>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</si>
  <si>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</si>
  <si>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</si>
  <si>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</si>
  <si>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</si>
  <si>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</si>
  <si>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</si>
  <si>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</si>
  <si>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</si>
  <si>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</si>
  <si>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</si>
  <si>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</si>
  <si>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</si>
  <si>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</si>
  <si>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</si>
  <si>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</si>
  <si>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</si>
  <si>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</si>
  <si>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</si>
  <si>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</si>
  <si>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</si>
  <si>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</si>
  <si>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</si>
  <si>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</si>
  <si>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</si>
  <si>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</si>
  <si>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</si>
  <si>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</si>
  <si>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</si>
  <si>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</si>
  <si>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</si>
  <si>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</si>
  <si>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</si>
  <si>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</si>
  <si>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</si>
  <si>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</si>
  <si>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</si>
  <si>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</si>
  <si>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</si>
  <si>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</si>
  <si>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</si>
  <si>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</si>
  <si>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</si>
  <si>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</si>
  <si>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</si>
  <si>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</si>
  <si>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</si>
  <si>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</si>
  <si>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</si>
  <si>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</si>
  <si>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</si>
  <si>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</si>
  <si>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</si>
  <si>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</si>
  <si>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</si>
  <si>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</si>
  <si>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</si>
  <si>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</si>
  <si>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</si>
  <si>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</si>
  <si>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</si>
  <si>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</si>
  <si>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</si>
  <si>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</si>
  <si>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</si>
  <si>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</si>
  <si>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</si>
  <si>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</si>
  <si>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</si>
  <si>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</si>
  <si>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</si>
  <si>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</si>
  <si>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</si>
  <si>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</si>
  <si>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</si>
  <si>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</si>
  <si>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</si>
  <si>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</si>
  <si>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</si>
  <si>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</si>
  <si>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</si>
  <si>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</si>
  <si>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</si>
  <si>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</si>
  <si>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</si>
  <si>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</si>
  <si>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</si>
  <si>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</si>
  <si>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</si>
  <si>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</si>
  <si>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</si>
  <si>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</si>
  <si>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</si>
  <si>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</si>
  <si>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</si>
  <si>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</si>
  <si>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</si>
  <si>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</si>
  <si>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</si>
  <si>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</si>
  <si>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</si>
  <si>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</si>
  <si>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</si>
  <si>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</si>
  <si>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</si>
  <si>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</si>
  <si>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</si>
  <si>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</si>
  <si>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</si>
  <si>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</si>
  <si>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</si>
  <si>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</si>
  <si>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</si>
  <si>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</si>
  <si>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</si>
  <si>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</si>
  <si>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</si>
  <si>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</si>
  <si>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</si>
  <si>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</si>
  <si>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</si>
  <si>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</si>
  <si>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</si>
  <si>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</si>
  <si>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</si>
  <si>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</si>
  <si>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</si>
  <si>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</si>
  <si>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</si>
  <si>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</si>
  <si>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</si>
  <si>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</si>
  <si>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</si>
  <si>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</si>
  <si>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</si>
  <si>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</si>
  <si>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</si>
  <si>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</si>
  <si>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</si>
  <si>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</si>
  <si>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</si>
  <si>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</si>
  <si>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</si>
  <si>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</si>
  <si>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</si>
  <si>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</si>
  <si>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</si>
  <si>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</si>
  <si>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</si>
  <si>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</si>
  <si>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</si>
  <si>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</si>
  <si>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</si>
  <si>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</si>
  <si>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</si>
  <si>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</si>
  <si>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</si>
  <si>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</si>
  <si>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</si>
  <si>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</si>
  <si>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</si>
  <si>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</si>
  <si>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</si>
  <si>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</si>
  <si>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</si>
  <si>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</si>
  <si>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</si>
  <si>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</si>
  <si>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</si>
  <si>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</si>
  <si>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</si>
  <si>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</si>
  <si>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</si>
  <si>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</si>
  <si>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</si>
  <si>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</si>
  <si>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</si>
  <si>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</si>
  <si>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</si>
  <si>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</si>
  <si>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</si>
  <si>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</si>
  <si>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</si>
  <si>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</si>
  <si>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</si>
  <si>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</si>
  <si>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</si>
  <si>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</si>
  <si>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</si>
  <si>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</si>
  <si>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</si>
  <si>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</si>
  <si>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</si>
  <si>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</si>
  <si>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</si>
  <si>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</si>
  <si>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</si>
  <si>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</si>
  <si>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</si>
  <si>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</si>
  <si>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</si>
  <si>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</si>
  <si>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</si>
  <si>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</si>
  <si>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</si>
  <si>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</si>
  <si>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</si>
  <si>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</si>
  <si>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</si>
  <si>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</si>
  <si>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</si>
  <si>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</si>
  <si>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</si>
  <si>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</si>
  <si>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</si>
  <si>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</si>
  <si>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</si>
  <si>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</si>
  <si>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</si>
  <si>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</si>
  <si>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</si>
  <si>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</si>
  <si>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</si>
  <si>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</si>
  <si>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</si>
  <si>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</si>
  <si>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</si>
  <si>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</si>
  <si>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</si>
  <si>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</si>
  <si>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</si>
  <si>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</si>
  <si>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</si>
  <si>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</si>
  <si>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</si>
  <si>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</si>
  <si>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</si>
  <si>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</si>
  <si>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</si>
  <si>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</si>
  <si>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</si>
  <si>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</si>
  <si>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</si>
  <si>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</si>
  <si>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</si>
  <si>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</si>
  <si>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</si>
  <si>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</si>
  <si>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</si>
  <si>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</si>
  <si>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</si>
  <si>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</si>
  <si>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</si>
  <si>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</si>
  <si>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</si>
  <si>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</si>
  <si>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</si>
  <si>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</si>
  <si>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</si>
  <si>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</si>
  <si>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</si>
  <si>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</si>
  <si>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</si>
  <si>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</si>
  <si>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</si>
  <si>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</si>
  <si>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</si>
  <si>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</si>
  <si>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</si>
  <si>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</si>
  <si>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</si>
  <si>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</si>
  <si>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</si>
  <si>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</si>
  <si>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</si>
  <si>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</si>
  <si>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</si>
  <si>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</si>
  <si>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</si>
  <si>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</si>
  <si>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</si>
  <si>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</si>
  <si>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</si>
  <si>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</si>
  <si>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</si>
  <si>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</si>
  <si>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</si>
  <si>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</si>
  <si>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</si>
  <si>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</si>
  <si>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</si>
  <si>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</si>
  <si>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</si>
  <si>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</si>
  <si>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</si>
  <si>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</si>
  <si>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</si>
  <si>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</si>
  <si>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</si>
  <si>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</si>
  <si>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</si>
  <si>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</si>
  <si>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</si>
  <si>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</si>
  <si>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</si>
  <si>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</si>
  <si>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</si>
  <si>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</si>
  <si>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</si>
  <si>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</si>
  <si>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</si>
  <si>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</si>
  <si>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</si>
  <si>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</si>
  <si>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</si>
  <si>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</si>
  <si>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</si>
  <si>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</si>
  <si>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</si>
  <si>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</si>
  <si>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</si>
  <si>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</si>
  <si>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</si>
  <si>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</si>
  <si>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</si>
  <si>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</si>
  <si>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</si>
  <si>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</si>
  <si>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</si>
  <si>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</si>
  <si>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</si>
  <si>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</si>
  <si>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</si>
  <si>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</si>
  <si>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</si>
  <si>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</si>
  <si>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</si>
  <si>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</si>
  <si>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</si>
  <si>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</si>
  <si>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</si>
  <si>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</si>
  <si>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</si>
  <si>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</si>
  <si>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</si>
  <si>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</si>
  <si>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</si>
  <si>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</si>
  <si>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</si>
  <si>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</si>
  <si>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</si>
  <si>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</si>
  <si>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</si>
  <si>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</si>
  <si>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</si>
  <si>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</si>
  <si>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</si>
  <si>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</si>
  <si>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</si>
  <si>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</si>
  <si>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</si>
  <si>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</si>
  <si>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</si>
  <si>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</si>
  <si>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</si>
  <si>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</si>
  <si>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</si>
  <si>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</si>
  <si>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</si>
  <si>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</si>
  <si>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</si>
  <si>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</si>
  <si>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</si>
  <si>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</si>
  <si>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</si>
  <si>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</si>
  <si>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</si>
  <si>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</si>
  <si>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</si>
  <si>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</si>
  <si>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</si>
  <si>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</si>
  <si>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</si>
  <si>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</si>
  <si>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</si>
  <si>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</si>
  <si>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</si>
  <si>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</si>
  <si>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</si>
  <si>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</si>
  <si>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</si>
  <si>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</si>
  <si>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</si>
  <si>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</si>
  <si>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</si>
  <si>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</si>
  <si>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</si>
  <si>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</si>
  <si>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</si>
  <si>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</si>
  <si>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</si>
  <si>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</si>
  <si>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</si>
  <si>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</si>
  <si>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</si>
  <si>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</si>
  <si>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</si>
  <si>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</si>
  <si>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</si>
  <si>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</si>
  <si>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</si>
  <si>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</si>
  <si>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</si>
  <si>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</si>
  <si>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</si>
  <si>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</si>
  <si>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</si>
  <si>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</si>
  <si>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</si>
  <si>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</si>
  <si>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</si>
  <si>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</si>
  <si>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</si>
  <si>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</si>
  <si>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</si>
  <si>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</si>
  <si>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</si>
  <si>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</si>
  <si>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</si>
  <si>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</si>
  <si>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</si>
  <si>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</si>
  <si>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</si>
  <si>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</si>
  <si>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</si>
  <si>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</si>
  <si>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</si>
  <si>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</si>
  <si>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</si>
  <si>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</si>
  <si>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</si>
  <si>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</si>
  <si>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</si>
  <si>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</si>
  <si>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</si>
  <si>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</si>
  <si>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</si>
  <si>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</si>
  <si>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</si>
  <si>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</si>
  <si>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</si>
  <si>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</si>
  <si>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</si>
  <si>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</si>
  <si>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</si>
  <si>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</si>
  <si>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</si>
  <si>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</si>
  <si>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</si>
  <si>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</si>
  <si>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</si>
  <si>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</si>
  <si>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</si>
  <si>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</si>
  <si>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</si>
  <si>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</si>
  <si>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</si>
  <si>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</si>
  <si>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</si>
  <si>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</si>
  <si>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</si>
  <si>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</si>
  <si>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</si>
  <si>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</si>
  <si>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</si>
  <si>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</si>
  <si>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</si>
  <si>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</si>
  <si>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</si>
  <si>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</si>
  <si>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</si>
  <si>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</si>
  <si>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</si>
  <si>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</si>
  <si>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</si>
  <si>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</si>
  <si>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</si>
  <si>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</si>
  <si>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</si>
  <si>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</si>
  <si>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</si>
  <si>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</si>
  <si>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</si>
  <si>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</si>
  <si>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</si>
  <si>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</si>
  <si>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</si>
  <si>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</si>
  <si>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</si>
  <si>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</si>
  <si>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</si>
  <si>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</si>
  <si>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</si>
  <si>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</si>
  <si>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</si>
  <si>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</si>
  <si>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</si>
  <si>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</si>
  <si>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</si>
  <si>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</si>
  <si>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</si>
  <si>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</si>
  <si>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</si>
  <si>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</si>
  <si>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</si>
  <si>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</si>
  <si>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</si>
  <si>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</si>
  <si>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</si>
  <si>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</si>
  <si>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</si>
  <si>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</si>
  <si>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</si>
  <si>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</si>
  <si>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</si>
  <si>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</si>
  <si>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</si>
  <si>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</si>
  <si>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</si>
  <si>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</si>
  <si>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</si>
  <si>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</si>
  <si>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</si>
  <si>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</si>
  <si>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</si>
  <si>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</si>
  <si>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</si>
  <si>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</si>
  <si>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</si>
  <si>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</si>
  <si>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</si>
  <si>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</si>
  <si>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</si>
  <si>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</si>
  <si>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</si>
  <si>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</si>
  <si>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</si>
  <si>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</si>
  <si>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</si>
  <si>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</si>
  <si>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</si>
  <si>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</si>
  <si>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</si>
  <si>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</si>
  <si>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</si>
  <si>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</si>
  <si>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</si>
  <si>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</si>
  <si>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</si>
  <si>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</si>
  <si>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</si>
  <si>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</si>
  <si>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</si>
  <si>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</si>
  <si>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</si>
  <si>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</si>
  <si>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</si>
  <si>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</si>
  <si>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</si>
  <si>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</si>
  <si>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</si>
  <si>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</si>
  <si>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</si>
  <si>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</si>
  <si>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</si>
  <si>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</si>
  <si>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</si>
  <si>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</si>
  <si>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</si>
  <si>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</si>
  <si>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</si>
  <si>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</si>
  <si>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</si>
  <si>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</si>
  <si>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</si>
  <si>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</si>
  <si>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</si>
  <si>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</si>
  <si>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</si>
  <si>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</si>
  <si>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</si>
  <si>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</si>
  <si>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</si>
  <si>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</si>
  <si>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</si>
  <si>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</si>
  <si>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</si>
  <si>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</si>
  <si>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</si>
  <si>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</si>
  <si>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</si>
  <si>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</si>
  <si>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</si>
  <si>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</si>
  <si>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</si>
  <si>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</si>
  <si>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</si>
  <si>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</si>
  <si>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</si>
  <si>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</si>
  <si>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</si>
  <si>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</si>
  <si>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</si>
  <si>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</si>
  <si>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</si>
  <si>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</si>
  <si>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</si>
  <si>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</si>
  <si>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</si>
  <si>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</si>
  <si>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</si>
  <si>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</si>
  <si>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</si>
  <si>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</si>
  <si>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</si>
  <si>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</si>
  <si>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</si>
  <si>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</si>
  <si>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</si>
  <si>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</si>
  <si>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</si>
  <si>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</si>
  <si>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</si>
  <si>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</si>
  <si>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</si>
  <si>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</si>
  <si>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</si>
  <si>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</si>
  <si>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</si>
  <si>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</si>
  <si>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</si>
  <si>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</si>
  <si>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</si>
  <si>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</si>
  <si>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</si>
  <si>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</si>
  <si>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</si>
  <si>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</si>
  <si>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</si>
  <si>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</si>
  <si>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</si>
  <si>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</si>
  <si>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</si>
  <si>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</si>
  <si>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</si>
  <si>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</si>
  <si>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</si>
  <si>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</si>
  <si>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</si>
  <si>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</si>
  <si>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</si>
  <si>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</si>
  <si>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</si>
  <si>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</si>
  <si>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</si>
  <si>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</si>
  <si>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</si>
  <si>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</si>
  <si>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</si>
  <si>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</si>
  <si>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</si>
  <si>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</si>
  <si>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</si>
  <si>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</si>
  <si>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</si>
  <si>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</si>
  <si>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</si>
  <si>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</si>
  <si>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</si>
  <si>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</si>
  <si>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</si>
  <si>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</si>
  <si>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</si>
  <si>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</si>
  <si>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</si>
  <si>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</si>
  <si>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</si>
  <si>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</si>
  <si>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</si>
  <si>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</si>
  <si>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</si>
  <si>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</si>
  <si>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</si>
  <si>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</si>
  <si>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</si>
  <si>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</si>
  <si>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</si>
  <si>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</si>
  <si>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</si>
  <si>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</si>
  <si>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</si>
  <si>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</si>
  <si>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</si>
  <si>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</si>
  <si>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</si>
  <si>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</si>
  <si>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</si>
  <si>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</si>
  <si>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</si>
  <si>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</si>
  <si>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</si>
  <si>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</si>
  <si>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</si>
  <si>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</si>
  <si>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</si>
  <si>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</si>
  <si>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</si>
  <si>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</si>
  <si>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</si>
  <si>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</si>
  <si>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</si>
  <si>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</si>
  <si>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</si>
  <si>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</si>
  <si>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</si>
  <si>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</si>
  <si>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</si>
  <si>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</si>
  <si>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</si>
  <si>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</si>
  <si>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</si>
  <si>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</si>
  <si>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</si>
  <si>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</si>
  <si>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</si>
  <si>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</si>
  <si>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</si>
  <si>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</si>
  <si>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</si>
  <si>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</si>
  <si>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</si>
  <si>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</si>
  <si>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</si>
  <si>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</si>
  <si>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</si>
  <si>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</si>
  <si>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</si>
  <si>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</si>
  <si>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</si>
  <si>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</si>
  <si>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</si>
  <si>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</si>
  <si>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</si>
  <si>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</si>
  <si>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</si>
  <si>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</si>
  <si>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</si>
  <si>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</si>
  <si>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</si>
  <si>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</si>
  <si>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</si>
  <si>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</si>
  <si>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</si>
  <si>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</si>
  <si>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</si>
  <si>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</si>
  <si>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</si>
  <si>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</si>
  <si>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</si>
  <si>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</si>
  <si>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</si>
  <si>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</si>
  <si>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</si>
  <si>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</si>
  <si>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</si>
  <si>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</si>
  <si>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</si>
  <si>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</si>
  <si>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</si>
  <si>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</si>
  <si>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</si>
  <si>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</si>
  <si>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</si>
  <si>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</si>
  <si>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</si>
  <si>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</si>
  <si>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</si>
  <si>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</si>
  <si>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</si>
  <si>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</si>
  <si>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</si>
  <si>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</si>
  <si>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</si>
  <si>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</si>
  <si>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</si>
  <si>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</si>
  <si>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</si>
  <si>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</si>
  <si>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</si>
  <si>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</si>
  <si>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</si>
  <si>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</si>
  <si>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</si>
  <si>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</si>
  <si>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</si>
  <si>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</si>
  <si>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</si>
  <si>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</si>
  <si>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</si>
  <si>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</si>
  <si>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</si>
  <si>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</si>
  <si>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</si>
  <si>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</si>
  <si>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</si>
  <si>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</si>
  <si>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</si>
  <si>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</si>
  <si>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</si>
  <si>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</si>
  <si>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</si>
  <si>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</si>
  <si>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</si>
  <si>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</si>
  <si>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</si>
  <si>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</si>
  <si>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</si>
  <si>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</si>
  <si>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</si>
  <si>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</si>
  <si>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</si>
  <si>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</si>
  <si>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</si>
  <si>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</si>
  <si>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</si>
  <si>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</si>
  <si>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</si>
  <si>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</si>
  <si>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</si>
  <si>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</si>
  <si>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</si>
  <si>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</si>
  <si>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</si>
  <si>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</si>
  <si>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</si>
  <si>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</si>
  <si>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</si>
  <si>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</si>
  <si>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</si>
  <si>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</si>
  <si>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</si>
  <si>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</si>
  <si>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</si>
  <si>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</si>
  <si>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</si>
  <si>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</si>
  <si>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</si>
  <si>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</si>
  <si>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</si>
  <si>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</si>
  <si>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</si>
  <si>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</si>
  <si>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</si>
  <si>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</si>
  <si>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</si>
  <si>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</si>
  <si>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</si>
  <si>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</si>
  <si>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</si>
  <si>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</si>
  <si>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</si>
  <si>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</si>
  <si>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</si>
  <si>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</si>
  <si>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</si>
  <si>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</si>
  <si>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</si>
  <si>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</si>
  <si>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</si>
  <si>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</si>
  <si>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</si>
  <si>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</si>
  <si>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</si>
  <si>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</si>
  <si>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</si>
  <si>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</si>
  <si>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</si>
  <si>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</si>
  <si>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</si>
  <si>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</si>
  <si>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</si>
  <si>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</si>
  <si>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</si>
  <si>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</si>
  <si>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</si>
  <si>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</si>
  <si>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</si>
  <si>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</si>
  <si>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</si>
  <si>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</si>
  <si>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</si>
  <si>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</si>
  <si>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</si>
  <si>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</si>
  <si>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</si>
  <si>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</si>
  <si>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</si>
  <si>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</si>
  <si>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</si>
  <si>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</si>
  <si>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</si>
  <si>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</si>
  <si>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</si>
  <si>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</si>
  <si>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</si>
  <si>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</si>
  <si>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</si>
  <si>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</si>
  <si>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</si>
  <si>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</si>
  <si>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</si>
  <si>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</si>
  <si>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</si>
  <si>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</si>
  <si>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</si>
  <si>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</si>
  <si>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</si>
  <si>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</si>
  <si>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</si>
  <si>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</si>
  <si>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</si>
  <si>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</si>
  <si>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</si>
  <si>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</si>
  <si>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</si>
  <si>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</si>
  <si>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</si>
  <si>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</si>
  <si>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</si>
  <si>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</si>
  <si>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</si>
  <si>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</si>
  <si>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</si>
  <si>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</si>
  <si>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</si>
  <si>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</si>
  <si>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</si>
  <si>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</si>
  <si>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</si>
  <si>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</si>
  <si>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</si>
  <si>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</si>
  <si>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</si>
  <si>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</si>
  <si>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</si>
  <si>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</si>
  <si>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</si>
  <si>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</si>
  <si>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</si>
  <si>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</si>
  <si>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</si>
  <si>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</si>
  <si>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</si>
  <si>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</si>
  <si>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</si>
  <si>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</si>
  <si>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</si>
  <si>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</si>
  <si>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</si>
  <si>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</si>
  <si>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</si>
  <si>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</si>
  <si>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</si>
  <si>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</si>
  <si>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</si>
  <si>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</si>
  <si>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</si>
  <si>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</si>
  <si>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</si>
  <si>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</si>
  <si>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</si>
  <si>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</si>
  <si>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</si>
  <si>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</si>
  <si>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</si>
  <si>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</si>
  <si>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</si>
  <si>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</si>
  <si>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</si>
  <si>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</si>
  <si>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</si>
  <si>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</si>
  <si>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</si>
  <si>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</si>
  <si>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</si>
  <si>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</si>
  <si>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</si>
  <si>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</si>
  <si>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</si>
  <si>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</si>
  <si>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</si>
  <si>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</si>
  <si>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</si>
  <si>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</si>
  <si>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</si>
  <si>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</si>
  <si>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</si>
  <si>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</si>
  <si>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</si>
  <si>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</si>
  <si>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</si>
  <si>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</si>
  <si>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</si>
  <si>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</si>
  <si>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</si>
  <si>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</si>
  <si>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</si>
  <si>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</si>
  <si>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</si>
  <si>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</si>
  <si>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</si>
  <si>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</si>
  <si>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</si>
  <si>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</si>
  <si>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</si>
  <si>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</si>
  <si>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</si>
  <si>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</si>
  <si>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</si>
  <si>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</si>
  <si>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</si>
  <si>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</si>
  <si>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</si>
  <si>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</si>
  <si>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</si>
  <si>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</si>
  <si>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</si>
  <si>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</si>
  <si>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</si>
  <si>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</si>
  <si>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</si>
  <si>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</si>
  <si>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</si>
  <si>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</si>
  <si>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</si>
  <si>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</si>
  <si>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</si>
  <si>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</si>
  <si>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</si>
  <si>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</si>
  <si>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</si>
  <si>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</si>
  <si>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</si>
  <si>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</si>
  <si>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</si>
  <si>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</si>
  <si>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</si>
  <si>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</si>
  <si>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</si>
  <si>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</si>
  <si>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</si>
  <si>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</si>
  <si>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</si>
  <si>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</si>
  <si>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</si>
  <si>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</si>
  <si>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</si>
  <si>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</si>
  <si>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</si>
  <si>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</si>
  <si>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</si>
  <si>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</si>
  <si>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</si>
  <si>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</si>
  <si>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</si>
  <si>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</si>
  <si>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</si>
  <si>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</si>
  <si>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</si>
  <si>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</si>
  <si>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</si>
  <si>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</si>
  <si>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</si>
  <si>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</si>
  <si>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</si>
  <si>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</si>
  <si>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</si>
  <si>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</si>
  <si>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</si>
  <si>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</si>
  <si>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</si>
  <si>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</si>
  <si>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</si>
  <si>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</si>
  <si>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</si>
  <si>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</si>
  <si>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</si>
  <si>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</si>
  <si>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</si>
  <si>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</si>
  <si>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</si>
  <si>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</si>
  <si>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</si>
  <si>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</si>
  <si>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</si>
  <si>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</si>
  <si>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</si>
  <si>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</si>
  <si>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</si>
  <si>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</si>
  <si>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</si>
  <si>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</si>
  <si>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</si>
  <si>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</si>
  <si>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</si>
  <si>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</si>
  <si>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</si>
  <si>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</si>
  <si>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</si>
  <si>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</si>
  <si>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</si>
  <si>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</si>
  <si>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</si>
  <si>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</si>
  <si>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</si>
  <si>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</si>
  <si>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</si>
  <si>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</si>
  <si>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</si>
  <si>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</si>
  <si>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</si>
  <si>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</si>
  <si>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</si>
  <si>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</si>
  <si>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</si>
  <si>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</si>
  <si>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</si>
  <si>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</si>
  <si>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</si>
  <si>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</si>
  <si>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</si>
  <si>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</si>
  <si>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</si>
  <si>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</si>
  <si>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</si>
  <si>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</si>
  <si>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</si>
  <si>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</si>
  <si>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</si>
  <si>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</si>
  <si>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</si>
  <si>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</si>
  <si>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</si>
  <si>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</si>
  <si>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</si>
  <si>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</si>
  <si>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</si>
  <si>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</si>
  <si>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</si>
  <si>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</si>
  <si>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</si>
  <si>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</si>
  <si>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</si>
  <si>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</si>
  <si>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</si>
  <si>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</si>
  <si>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</si>
  <si>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</si>
  <si>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</si>
  <si>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</si>
  <si>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</si>
  <si>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</si>
  <si>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</si>
  <si>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</si>
  <si>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</si>
  <si>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</si>
  <si>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</si>
  <si>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</si>
  <si>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</si>
  <si>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</si>
  <si>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</si>
  <si>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</si>
  <si>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</si>
  <si>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</si>
  <si>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</si>
  <si>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</si>
  <si>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</si>
  <si>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</si>
  <si>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</si>
  <si>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</si>
  <si>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</si>
  <si>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</si>
  <si>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</si>
  <si>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</si>
  <si>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</si>
  <si>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</si>
  <si>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</si>
  <si>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</si>
  <si>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</si>
  <si>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</si>
  <si>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</si>
  <si>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</si>
  <si>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</si>
  <si>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</si>
  <si>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</si>
  <si>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</si>
  <si>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</si>
  <si>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</si>
  <si>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</si>
  <si>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</si>
  <si>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</si>
  <si>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</si>
  <si>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</si>
  <si>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</si>
  <si>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</si>
  <si>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</si>
  <si>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</si>
  <si>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</si>
  <si>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</si>
  <si>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</si>
  <si>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</si>
  <si>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</si>
  <si>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</si>
  <si>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</si>
  <si>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</si>
  <si>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</si>
  <si>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</si>
  <si>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</si>
  <si>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</si>
  <si>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</si>
  <si>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</si>
  <si>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</si>
  <si>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</si>
  <si>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</si>
  <si>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</si>
  <si>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</si>
  <si>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</si>
  <si>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</si>
  <si>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</si>
  <si>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</si>
  <si>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</si>
  <si>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</si>
  <si>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</si>
  <si>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</si>
  <si>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</si>
  <si>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</si>
  <si>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</si>
  <si>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</si>
  <si>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</si>
  <si>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</si>
  <si>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</si>
  <si>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</si>
  <si>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</si>
  <si>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</si>
  <si>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</si>
  <si>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</si>
  <si>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</si>
  <si>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</si>
  <si>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</si>
  <si>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</si>
  <si>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</si>
  <si>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</si>
  <si>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</si>
  <si>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</si>
  <si>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</si>
  <si>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</si>
  <si>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</si>
  <si>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</si>
  <si>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</si>
  <si>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</si>
  <si>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</si>
  <si>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</si>
  <si>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</si>
  <si>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</si>
  <si>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</si>
  <si>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</si>
  <si>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</si>
  <si>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</si>
  <si>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</si>
  <si>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</si>
  <si>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</si>
  <si>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</si>
  <si>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</si>
  <si>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</si>
  <si>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</si>
  <si>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</si>
  <si>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</si>
  <si>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</si>
  <si>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</si>
  <si>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</si>
  <si>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</si>
  <si>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</si>
  <si>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</si>
  <si>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</si>
  <si>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</si>
  <si>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</si>
  <si>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</si>
  <si>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</si>
  <si>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</si>
  <si>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</si>
  <si>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</si>
  <si>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</si>
  <si>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</si>
  <si>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</si>
  <si>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</si>
  <si>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</si>
  <si>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</si>
  <si>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</si>
  <si>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</si>
  <si>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</si>
  <si>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</si>
  <si>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</si>
  <si>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</si>
  <si>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</si>
  <si>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</si>
  <si>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</si>
  <si>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</si>
  <si>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</si>
  <si>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</si>
  <si>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</si>
  <si>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</si>
  <si>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</si>
  <si>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</si>
  <si>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</si>
  <si>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</si>
  <si>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</si>
  <si>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</si>
  <si>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</si>
  <si>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</si>
  <si>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</si>
  <si>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</si>
  <si>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</si>
  <si>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</si>
  <si>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</si>
  <si>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</si>
  <si>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</si>
  <si>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</si>
  <si>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</si>
  <si>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</si>
  <si>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</si>
  <si>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</si>
  <si>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</si>
  <si>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</si>
  <si>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</si>
  <si>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</si>
  <si>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</si>
  <si>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</si>
  <si>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</si>
  <si>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</si>
  <si>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</si>
  <si>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</si>
  <si>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</si>
  <si>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</si>
  <si>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</si>
  <si>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</si>
  <si>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</si>
  <si>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</si>
  <si>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</si>
  <si>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</si>
  <si>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</si>
  <si>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</si>
  <si>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</si>
  <si>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</si>
  <si>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</si>
  <si>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</si>
  <si>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</si>
  <si>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</si>
  <si>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</si>
  <si>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</si>
  <si>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</si>
  <si>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</si>
  <si>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</si>
  <si>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</si>
  <si>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</si>
  <si>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</si>
  <si>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</si>
  <si>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</si>
  <si>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</si>
  <si>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</si>
  <si>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</si>
  <si>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</si>
  <si>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</si>
  <si>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</si>
  <si>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</si>
  <si>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</si>
  <si>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</si>
  <si>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</si>
  <si>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</si>
  <si>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</si>
  <si>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</si>
  <si>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</si>
  <si>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</si>
  <si>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</si>
  <si>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</si>
  <si>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</si>
  <si>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</si>
  <si>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</si>
  <si>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</si>
  <si>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</si>
  <si>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</si>
  <si>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</si>
  <si>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</si>
  <si>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</si>
  <si>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</si>
  <si>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</si>
  <si>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</si>
  <si>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</si>
  <si>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</si>
  <si>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</si>
  <si>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</si>
  <si>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</si>
  <si>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</si>
  <si>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</si>
  <si>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</si>
  <si>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</si>
  <si>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</si>
  <si>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</si>
  <si>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</si>
  <si>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</si>
  <si>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</si>
  <si>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</si>
  <si>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</si>
  <si>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</si>
  <si>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</si>
  <si>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</si>
  <si>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</si>
  <si>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</si>
  <si>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</si>
  <si>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</si>
  <si>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</si>
  <si>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</si>
  <si>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</si>
  <si>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</si>
  <si>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</si>
  <si>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</si>
  <si>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</si>
  <si>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</si>
  <si>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</si>
  <si>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</si>
  <si>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</si>
  <si>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</si>
  <si>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</si>
  <si>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</si>
  <si>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</si>
  <si>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</si>
  <si>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</si>
  <si>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</si>
  <si>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</si>
  <si>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</si>
  <si>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</si>
  <si>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</si>
  <si>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</si>
  <si>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</si>
  <si>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</si>
  <si>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</si>
  <si>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</si>
  <si>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</si>
  <si>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</si>
  <si>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</si>
  <si>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</si>
  <si>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</si>
  <si>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</si>
  <si>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</si>
  <si>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</si>
  <si>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</si>
  <si>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</si>
  <si>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</si>
  <si>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</si>
  <si>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</si>
  <si>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</si>
  <si>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</si>
  <si>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</si>
  <si>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</si>
  <si>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</si>
  <si>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</si>
  <si>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</si>
  <si>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</si>
  <si>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</si>
  <si>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</si>
  <si>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</si>
  <si>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</si>
  <si>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</si>
  <si>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</si>
  <si>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</si>
  <si>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</si>
  <si>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</si>
  <si>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</si>
  <si>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</si>
  <si>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</si>
  <si>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</si>
  <si>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</si>
  <si>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</si>
  <si>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</si>
  <si>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</si>
  <si>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</si>
  <si>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</si>
  <si>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</si>
  <si>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</si>
  <si>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</si>
  <si>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</si>
  <si>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</si>
  <si>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</si>
  <si>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</si>
  <si>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</si>
  <si>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</si>
  <si>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</si>
  <si>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</si>
  <si>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</si>
  <si>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</si>
  <si>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</si>
  <si>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</si>
  <si>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</si>
  <si>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</si>
  <si>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</si>
  <si>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</si>
  <si>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</si>
  <si>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</si>
  <si>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</si>
  <si>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</si>
  <si>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</si>
  <si>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</si>
  <si>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</si>
  <si>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</si>
  <si>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</si>
  <si>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</si>
  <si>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</si>
  <si>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</si>
  <si>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</si>
  <si>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</si>
  <si>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</si>
  <si>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</si>
  <si>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</si>
  <si>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</si>
  <si>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</si>
  <si>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</si>
  <si>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</si>
  <si>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</si>
  <si>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</si>
  <si>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</si>
  <si>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</si>
  <si>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</si>
  <si>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</si>
  <si>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</si>
  <si>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</si>
  <si>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</si>
  <si>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</si>
  <si>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</si>
  <si>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</si>
  <si>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</si>
  <si>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</si>
  <si>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</si>
  <si>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</si>
  <si>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</si>
  <si>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</si>
  <si>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</si>
  <si>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</si>
  <si>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</si>
  <si>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</si>
  <si>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</si>
  <si>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</si>
  <si>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</si>
  <si>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</si>
  <si>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</si>
  <si>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</si>
  <si>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</si>
  <si>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</si>
  <si>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</si>
  <si>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</si>
  <si>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</si>
  <si>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</si>
  <si>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</si>
  <si>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</si>
  <si>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</si>
  <si>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</si>
  <si>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</si>
  <si>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</si>
  <si>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</si>
  <si>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</si>
  <si>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</si>
  <si>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</si>
  <si>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</si>
  <si>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</si>
  <si>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</si>
  <si>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</si>
  <si>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</si>
  <si>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</si>
  <si>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</si>
  <si>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</si>
  <si>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</si>
  <si>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</si>
  <si>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</si>
  <si>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</si>
  <si>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</si>
  <si>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</si>
  <si>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</si>
  <si>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</si>
  <si>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</si>
  <si>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</si>
  <si>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</si>
  <si>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</si>
  <si>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</si>
  <si>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</si>
  <si>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</si>
  <si>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</si>
  <si>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</si>
  <si>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</si>
  <si>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</si>
  <si>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</si>
  <si>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</si>
  <si>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</si>
  <si>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</si>
  <si>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</si>
  <si>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</si>
  <si>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</si>
  <si>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</si>
  <si>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</si>
  <si>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</si>
  <si>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</si>
  <si>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</si>
  <si>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</si>
  <si>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</si>
  <si>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</si>
  <si>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</si>
  <si>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</si>
  <si>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</si>
  <si>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</si>
  <si>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</si>
  <si>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</si>
  <si>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</si>
  <si>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</si>
  <si>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</si>
  <si>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</si>
  <si>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</si>
  <si>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</si>
  <si>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</si>
  <si>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</si>
  <si>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</si>
  <si>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</si>
  <si>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</si>
  <si>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</si>
  <si>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</si>
  <si>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</si>
  <si>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</si>
  <si>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</si>
  <si>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</si>
  <si>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</si>
  <si>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</si>
  <si>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</si>
  <si>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</si>
  <si>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</si>
  <si>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</si>
  <si>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</si>
  <si>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</si>
  <si>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</si>
  <si>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</si>
  <si>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</si>
  <si>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</si>
  <si>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</si>
  <si>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</si>
  <si>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</si>
  <si>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</si>
  <si>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</si>
  <si>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</si>
  <si>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</si>
  <si>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</si>
  <si>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</si>
  <si>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</si>
  <si>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</si>
  <si>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</si>
  <si>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</si>
  <si>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</si>
  <si>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</si>
  <si>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</si>
  <si>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</si>
  <si>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</si>
  <si>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</si>
  <si>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</si>
  <si>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</si>
  <si>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</si>
  <si>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</si>
  <si>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</si>
  <si>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</si>
  <si>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</si>
  <si>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</si>
  <si>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</si>
  <si>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</si>
  <si>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</si>
  <si>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</si>
  <si>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</si>
  <si>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</si>
  <si>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</si>
  <si>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</si>
  <si>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</si>
  <si>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</si>
  <si>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</si>
  <si>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</si>
  <si>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</si>
  <si>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</si>
  <si>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</si>
  <si>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</si>
  <si>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</si>
  <si>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</si>
  <si>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</si>
  <si>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</si>
  <si>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</si>
  <si>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</si>
  <si>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</si>
  <si>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</si>
  <si>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</si>
  <si>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</si>
  <si>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</si>
  <si>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</si>
  <si>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</si>
  <si>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</si>
  <si>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</si>
  <si>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</si>
  <si>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</si>
  <si>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</si>
  <si>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</si>
  <si>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</si>
  <si>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</si>
  <si>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</si>
  <si>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</si>
  <si>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</si>
  <si>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</si>
  <si>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</si>
  <si>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</si>
  <si>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</si>
  <si>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</si>
  <si>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</si>
  <si>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</si>
  <si>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</si>
  <si>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</si>
  <si>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</si>
  <si>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</si>
  <si>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</si>
  <si>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</si>
  <si>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</si>
  <si>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</si>
  <si>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</si>
  <si>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</si>
  <si>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</si>
  <si>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</si>
  <si>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</si>
  <si>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</si>
  <si>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</si>
  <si>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</si>
  <si>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</si>
  <si>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</si>
  <si>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</si>
  <si>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</si>
  <si>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</si>
  <si>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</si>
  <si>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</si>
  <si>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</si>
  <si>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</si>
  <si>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</si>
  <si>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</si>
  <si>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</si>
  <si>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</si>
  <si>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</si>
  <si>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</si>
  <si>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</si>
  <si>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</si>
  <si>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</si>
  <si>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</si>
  <si>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</si>
  <si>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</si>
  <si>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</si>
  <si>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</si>
  <si>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</si>
  <si>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</si>
  <si>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</si>
  <si>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</si>
  <si>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</si>
  <si>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</si>
  <si>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</si>
  <si>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</si>
  <si>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</si>
  <si>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</si>
  <si>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</si>
  <si>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</si>
  <si>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</si>
  <si>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</si>
  <si>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</si>
  <si>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</si>
  <si>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</si>
  <si>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</si>
  <si>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</si>
  <si>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</si>
  <si>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</si>
  <si>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</si>
  <si>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</si>
  <si>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</si>
  <si>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</si>
  <si>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</si>
  <si>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</si>
  <si>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</si>
  <si>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</si>
  <si>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</si>
  <si>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</si>
  <si>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</si>
  <si>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</si>
  <si>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</si>
  <si>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</si>
  <si>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</si>
  <si>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</si>
  <si>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</si>
  <si>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</si>
  <si>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</si>
  <si>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</si>
  <si>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</si>
  <si>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</si>
  <si>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</si>
  <si>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</si>
  <si>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</si>
  <si>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</si>
  <si>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</si>
  <si>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</si>
  <si>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</si>
  <si>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</si>
  <si>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</si>
  <si>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</si>
  <si>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</si>
  <si>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</si>
  <si>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</si>
  <si>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</si>
  <si>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</si>
  <si>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</si>
  <si>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</si>
  <si>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</si>
  <si>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</si>
  <si>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</si>
  <si>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</si>
  <si>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</si>
  <si>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</si>
  <si>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</si>
  <si>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</si>
  <si>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</si>
  <si>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</si>
  <si>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</si>
  <si>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</si>
  <si>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</si>
  <si>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</si>
  <si>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</si>
  <si>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</si>
  <si>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</si>
  <si>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</si>
  <si>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</si>
  <si>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</si>
  <si>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</si>
  <si>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</si>
  <si>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</si>
  <si>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</si>
  <si>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</si>
  <si>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</si>
  <si>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</si>
  <si>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</si>
  <si>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</si>
  <si>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</si>
  <si>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</si>
  <si>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</si>
  <si>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</si>
  <si>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</si>
  <si>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</si>
  <si>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</si>
  <si>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</si>
  <si>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</si>
  <si>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</si>
  <si>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</si>
  <si>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</si>
  <si>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</si>
  <si>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</si>
  <si>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</si>
  <si>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</si>
  <si>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</si>
  <si>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</si>
  <si>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</si>
  <si>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</si>
  <si>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</si>
  <si>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</si>
  <si>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</si>
  <si>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</si>
  <si>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</si>
  <si>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</si>
  <si>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</si>
  <si>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</si>
  <si>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</si>
  <si>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</si>
  <si>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</si>
  <si>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</si>
  <si>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</si>
  <si>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</si>
  <si>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</si>
  <si>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</si>
  <si>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</si>
  <si>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</si>
  <si>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</si>
  <si>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</si>
  <si>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</si>
  <si>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</si>
  <si>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</si>
  <si>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</si>
  <si>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</si>
  <si>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</si>
  <si>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</si>
  <si>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</si>
  <si>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</si>
  <si>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</si>
  <si>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</si>
  <si>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</si>
  <si>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</si>
  <si>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</si>
  <si>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</si>
  <si>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</si>
  <si>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</si>
  <si>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</si>
  <si>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</si>
  <si>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</si>
  <si>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</si>
  <si>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</si>
  <si>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</si>
  <si>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</si>
  <si>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</si>
  <si>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</si>
  <si>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</si>
  <si>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</si>
  <si>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</si>
  <si>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</si>
  <si>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</si>
  <si>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</si>
  <si>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</si>
  <si>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</si>
  <si>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</si>
  <si>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</si>
  <si>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</si>
  <si>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</si>
  <si>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</si>
  <si>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</si>
  <si>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</si>
  <si>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</si>
  <si>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</si>
  <si>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</si>
  <si>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</si>
  <si>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</si>
  <si>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</si>
  <si>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</si>
  <si>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</si>
  <si>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</si>
  <si>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</si>
  <si>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</si>
  <si>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</si>
  <si>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</si>
  <si>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</si>
  <si>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</si>
  <si>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</si>
  <si>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</si>
  <si>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</si>
  <si>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</si>
  <si>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</si>
  <si>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</si>
  <si>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</si>
  <si>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</si>
  <si>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</si>
  <si>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</si>
  <si>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</si>
  <si>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</si>
  <si>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</si>
  <si>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</si>
  <si>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</si>
  <si>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</si>
  <si>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</si>
  <si>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</si>
  <si>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</si>
  <si>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</si>
  <si>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</si>
  <si>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</si>
  <si>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</si>
  <si>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</si>
  <si>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</si>
  <si>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</si>
  <si>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</si>
  <si>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</si>
  <si>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</si>
  <si>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</si>
  <si>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</si>
  <si>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</si>
  <si>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</si>
  <si>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</si>
  <si>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</si>
  <si>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</si>
  <si>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</si>
  <si>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</si>
  <si>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</si>
  <si>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</si>
  <si>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</si>
  <si>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</si>
  <si>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</si>
  <si>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</si>
  <si>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</si>
  <si>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</si>
  <si>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</si>
  <si>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</si>
  <si>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</si>
  <si>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</si>
  <si>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</si>
  <si>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</si>
  <si>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</si>
  <si>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</si>
  <si>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</si>
  <si>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</si>
  <si>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</si>
  <si>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</si>
  <si>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</si>
  <si>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</si>
  <si>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</si>
  <si>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</si>
  <si>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</si>
  <si>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</si>
  <si>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</si>
  <si>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</si>
  <si>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</si>
  <si>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</si>
  <si>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</si>
  <si>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</si>
  <si>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</si>
  <si>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</si>
  <si>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</si>
  <si>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</si>
  <si>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</si>
  <si>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</si>
  <si>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</si>
  <si>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</si>
  <si>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</si>
  <si>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</si>
  <si>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</si>
  <si>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</si>
  <si>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</si>
  <si>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</si>
  <si>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</si>
  <si>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</si>
  <si>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</si>
  <si>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</si>
  <si>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</si>
  <si>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</si>
  <si>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</si>
  <si>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</si>
  <si>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</si>
  <si>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</si>
  <si>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</si>
  <si>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</si>
  <si>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</si>
  <si>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</si>
  <si>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</si>
  <si>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</si>
  <si>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</si>
  <si>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</si>
  <si>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</si>
  <si>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</si>
  <si>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</si>
  <si>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</si>
  <si>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</si>
  <si>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</si>
  <si>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</si>
  <si>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</si>
  <si>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</si>
  <si>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</si>
  <si>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</si>
  <si>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</si>
  <si>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</si>
  <si>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</si>
  <si>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</si>
  <si>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</si>
  <si>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</si>
  <si>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</si>
  <si>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</si>
  <si>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</si>
  <si>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</si>
  <si>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</si>
  <si>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</si>
  <si>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</si>
  <si>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</si>
  <si>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</si>
  <si>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</si>
  <si>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</si>
  <si>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</si>
  <si>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</si>
  <si>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</si>
  <si>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</si>
  <si>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</si>
  <si>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</si>
  <si>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</si>
  <si>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</si>
  <si>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</si>
  <si>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</si>
  <si>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</si>
  <si>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</si>
  <si>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</si>
  <si>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</si>
  <si>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</si>
  <si>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</si>
  <si>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</si>
  <si>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</si>
  <si>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</si>
  <si>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</si>
  <si>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</si>
  <si>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</si>
  <si>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</si>
  <si>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</si>
  <si>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</si>
  <si>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</si>
  <si>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</si>
  <si>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</si>
  <si>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</si>
  <si>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</si>
  <si>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</si>
  <si>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</si>
  <si>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</si>
  <si>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</si>
  <si>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</si>
  <si>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</si>
  <si>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</si>
  <si>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</si>
  <si>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</si>
  <si>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</si>
  <si>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</si>
  <si>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</si>
  <si>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</si>
  <si>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</si>
  <si>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</si>
  <si>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</si>
  <si>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</si>
  <si>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</si>
  <si>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</si>
  <si>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</si>
  <si>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</si>
  <si>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</si>
  <si>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</si>
  <si>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</si>
  <si>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</si>
  <si>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</si>
  <si>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</si>
  <si>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</si>
  <si>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</si>
  <si>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</si>
  <si>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</si>
  <si>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</si>
  <si>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</si>
  <si>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</si>
  <si>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</si>
  <si>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</si>
  <si>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</si>
  <si>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</si>
  <si>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</si>
  <si>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</si>
  <si>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</si>
  <si>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</si>
  <si>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</si>
  <si>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</si>
  <si>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</si>
  <si>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</si>
  <si>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</si>
  <si>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</si>
  <si>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</si>
  <si>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</si>
  <si>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</si>
  <si>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</si>
  <si>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</si>
  <si>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</si>
  <si>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</si>
  <si>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</si>
  <si>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</si>
  <si>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</si>
  <si>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</si>
  <si>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</si>
  <si>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</si>
  <si>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</si>
  <si>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</si>
  <si>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</si>
  <si>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</si>
  <si>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</si>
  <si>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</si>
  <si>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</si>
  <si>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</si>
  <si>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</si>
  <si>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</si>
  <si>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</si>
  <si>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</si>
  <si>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</si>
  <si>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</si>
  <si>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</si>
  <si>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</si>
  <si>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</si>
  <si>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</si>
  <si>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</si>
  <si>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</si>
  <si>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</si>
  <si>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</si>
  <si>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</si>
  <si>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</si>
  <si>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</si>
  <si>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</si>
  <si>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</si>
  <si>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</si>
  <si>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</si>
  <si>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</si>
  <si>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</si>
  <si>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</si>
  <si>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</si>
  <si>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</si>
  <si>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</si>
  <si>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</si>
  <si>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</si>
  <si>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</si>
  <si>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</si>
  <si>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</si>
  <si>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</si>
  <si>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</si>
  <si>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</si>
  <si>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</si>
  <si>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</si>
  <si>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</si>
  <si>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</si>
  <si>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</si>
  <si>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</si>
  <si>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</si>
  <si>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</si>
  <si>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</si>
  <si>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</si>
  <si>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</si>
  <si>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</si>
  <si>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</si>
  <si>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</si>
  <si>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</si>
  <si>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</si>
  <si>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</si>
  <si>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</si>
  <si>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</si>
  <si>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</si>
  <si>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</si>
  <si>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</si>
  <si>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</si>
  <si>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</si>
  <si>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</si>
  <si>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</si>
  <si>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</si>
  <si>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</si>
  <si>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</si>
  <si>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</si>
  <si>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</si>
  <si>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</si>
  <si>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</si>
  <si>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</si>
  <si>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</si>
  <si>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</si>
  <si>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</si>
  <si>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</si>
  <si>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</si>
  <si>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</si>
  <si>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</si>
  <si>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</si>
  <si>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</si>
  <si>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</si>
  <si>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</si>
  <si>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</si>
  <si>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</si>
  <si>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</si>
  <si>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</si>
  <si>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</si>
  <si>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</si>
  <si>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</si>
  <si>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</si>
  <si>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</si>
  <si>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</si>
  <si>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</si>
  <si>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</si>
  <si>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</si>
  <si>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</si>
  <si>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</si>
  <si>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</si>
  <si>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</si>
  <si>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</si>
  <si>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</si>
  <si>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</si>
  <si>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</si>
  <si>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</si>
  <si>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</si>
  <si>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</si>
  <si>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</si>
  <si>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</si>
  <si>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</si>
  <si>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</si>
  <si>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</si>
  <si>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</si>
  <si>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</si>
  <si>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</si>
  <si>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</si>
  <si>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</si>
  <si>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</si>
  <si>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</si>
  <si>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</si>
  <si>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</si>
  <si>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</si>
  <si>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</si>
  <si>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</si>
  <si>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</si>
  <si>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</si>
  <si>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</si>
  <si>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</si>
  <si>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</si>
  <si>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</si>
  <si>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</si>
  <si>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</si>
  <si>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</si>
  <si>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</si>
  <si>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</si>
  <si>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</si>
  <si>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</si>
  <si>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</si>
  <si>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</si>
  <si>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</si>
  <si>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</si>
  <si>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</si>
  <si>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</si>
  <si>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</si>
  <si>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</si>
  <si>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</si>
  <si>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</si>
  <si>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</si>
  <si>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</si>
  <si>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</si>
  <si>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</si>
  <si>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</si>
  <si>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</si>
  <si>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</si>
  <si>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</si>
  <si>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</si>
  <si>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</si>
  <si>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</si>
  <si>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</si>
  <si>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</si>
  <si>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</si>
  <si>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</si>
  <si>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</si>
  <si>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</si>
  <si>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</si>
  <si>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</si>
  <si>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</si>
  <si>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</si>
  <si>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</si>
  <si>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</si>
  <si>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</si>
  <si>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</si>
  <si>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</si>
  <si>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</si>
  <si>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</si>
  <si>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</si>
  <si>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</si>
  <si>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</si>
  <si>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</si>
  <si>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</si>
  <si>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</si>
  <si>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</si>
  <si>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</si>
  <si>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</si>
  <si>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</si>
  <si>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</si>
  <si>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</si>
  <si>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</si>
  <si>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</si>
  <si>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</si>
  <si>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</si>
  <si>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</si>
  <si>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</si>
  <si>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</si>
  <si>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</si>
  <si>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</si>
  <si>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</si>
  <si>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</si>
  <si>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</si>
  <si>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</si>
  <si>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</si>
  <si>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</si>
  <si>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</si>
  <si>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</si>
  <si>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</si>
  <si>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</si>
  <si>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</si>
  <si>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</si>
  <si>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</si>
  <si>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</si>
  <si>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</si>
  <si>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</si>
  <si>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</si>
  <si>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</si>
  <si>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</si>
  <si>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</si>
  <si>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</si>
  <si>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</si>
  <si>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</si>
  <si>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</si>
  <si>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</si>
  <si>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</si>
  <si>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</si>
  <si>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</si>
  <si>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</si>
  <si>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</si>
  <si>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</si>
  <si>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</si>
  <si>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</si>
  <si>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</si>
  <si>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</si>
  <si>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</si>
  <si>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</si>
  <si>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</si>
  <si>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</si>
  <si>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</si>
  <si>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</si>
  <si>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</si>
  <si>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</si>
  <si>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</si>
  <si>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</si>
  <si>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</si>
  <si>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</si>
  <si>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</si>
  <si>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</si>
  <si>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</si>
  <si>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</si>
  <si>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</si>
  <si>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</si>
  <si>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</si>
  <si>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</si>
  <si>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</si>
  <si>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</si>
  <si>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</si>
  <si>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</si>
  <si>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</si>
  <si>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</si>
  <si>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</si>
  <si>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</si>
  <si>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</si>
  <si>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</si>
  <si>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</si>
  <si>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</si>
  <si>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</si>
  <si>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</si>
  <si>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</si>
  <si>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</si>
  <si>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</si>
  <si>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</si>
  <si>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</si>
  <si>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</si>
  <si>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</si>
  <si>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</si>
  <si>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</si>
  <si>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</si>
  <si>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</si>
  <si>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</si>
  <si>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</si>
  <si>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</si>
  <si>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</si>
  <si>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</si>
  <si>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</si>
  <si>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</si>
  <si>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</si>
  <si>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</si>
  <si>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</si>
  <si>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</si>
  <si>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</si>
  <si>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</si>
  <si>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</si>
  <si>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</si>
  <si>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</si>
  <si>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</si>
  <si>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</si>
  <si>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</si>
  <si>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</si>
  <si>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</si>
  <si>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</si>
  <si>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</si>
  <si>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</si>
  <si>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</si>
  <si>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</si>
  <si>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</si>
  <si>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</si>
  <si>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</si>
  <si>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</si>
  <si>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</si>
  <si>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</si>
  <si>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</si>
  <si>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</si>
  <si>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</si>
  <si>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</si>
  <si>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</si>
  <si>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</si>
  <si>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</si>
  <si>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</si>
  <si>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</si>
  <si>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</si>
  <si>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</si>
  <si>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</si>
  <si>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</si>
  <si>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</si>
  <si>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</si>
  <si>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</si>
  <si>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</si>
  <si>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</si>
  <si>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</si>
  <si>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</si>
  <si>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</si>
  <si>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</si>
  <si>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</si>
  <si>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</si>
  <si>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</si>
  <si>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</si>
  <si>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</si>
  <si>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</si>
  <si>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</si>
  <si>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</si>
  <si>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</si>
  <si>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</si>
  <si>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</si>
  <si>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</si>
  <si>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</si>
  <si>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</si>
  <si>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</si>
  <si>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</si>
  <si>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</si>
  <si>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</si>
  <si>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</si>
  <si>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</si>
  <si>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</si>
  <si>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</si>
  <si>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</si>
  <si>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</si>
  <si>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</si>
  <si>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</si>
  <si>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</si>
  <si>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</si>
  <si>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</si>
  <si>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</si>
  <si>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</si>
  <si>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</si>
  <si>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</si>
  <si>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</si>
  <si>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</si>
  <si>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</si>
  <si>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</si>
  <si>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</si>
  <si>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</si>
  <si>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</si>
  <si>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</si>
  <si>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</si>
  <si>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</si>
  <si>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</si>
  <si>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</si>
  <si>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</si>
  <si>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</si>
  <si>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</si>
  <si>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</si>
  <si>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</si>
  <si>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</si>
  <si>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</si>
  <si>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</si>
  <si>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</si>
  <si>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</si>
  <si>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</si>
  <si>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</si>
  <si>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</si>
  <si>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</si>
  <si>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</si>
  <si>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</si>
  <si>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</si>
  <si>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</si>
  <si>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</si>
  <si>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</si>
  <si>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</si>
  <si>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</si>
  <si>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</si>
  <si>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</si>
  <si>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</si>
  <si>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</si>
  <si>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</si>
  <si>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</si>
  <si>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</si>
  <si>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</si>
  <si>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</si>
  <si>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</si>
  <si>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</si>
  <si>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</si>
  <si>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</si>
  <si>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</si>
  <si>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</si>
  <si>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</si>
  <si>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</si>
  <si>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</si>
  <si>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</si>
  <si>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</si>
  <si>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</si>
  <si>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</si>
  <si>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</si>
  <si>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</si>
  <si>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</si>
  <si>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</si>
  <si>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</si>
  <si>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</si>
  <si>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</si>
  <si>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</si>
  <si>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</si>
  <si>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</si>
  <si>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</si>
  <si>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</si>
  <si>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</si>
  <si>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</si>
  <si>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</si>
  <si>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</si>
  <si>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</si>
  <si>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</si>
  <si>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</si>
  <si>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</si>
  <si>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</si>
  <si>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</si>
  <si>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</si>
  <si>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</si>
  <si>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</si>
  <si>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</si>
  <si>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</si>
  <si>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</si>
  <si>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</si>
  <si>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</si>
  <si>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</si>
  <si>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</si>
  <si>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</si>
  <si>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</si>
  <si>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</si>
  <si>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</si>
  <si>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</si>
  <si>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</si>
  <si>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</si>
  <si>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</si>
  <si>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</si>
  <si>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</si>
  <si>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</si>
  <si>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</si>
  <si>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</si>
  <si>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</si>
  <si>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</si>
  <si>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</si>
  <si>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</si>
  <si>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</si>
  <si>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</si>
  <si>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</si>
  <si>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</si>
  <si>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</si>
  <si>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</si>
  <si>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</si>
  <si>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</si>
  <si>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</si>
  <si>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</si>
  <si>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</si>
  <si>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</si>
  <si>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</si>
  <si>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</si>
  <si>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</si>
  <si>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</si>
  <si>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</si>
  <si>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</si>
  <si>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</si>
  <si>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</si>
  <si>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</si>
  <si>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</si>
  <si>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</si>
  <si>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</si>
  <si>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</si>
  <si>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</si>
  <si>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</si>
  <si>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</si>
  <si>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</si>
  <si>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</si>
  <si>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</si>
  <si>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</si>
  <si>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</si>
  <si>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</si>
  <si>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</si>
  <si>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</si>
  <si>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</si>
  <si>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</si>
  <si>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</si>
  <si>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</si>
  <si>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</si>
  <si>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</si>
  <si>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</si>
  <si>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</si>
  <si>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</si>
  <si>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</si>
  <si>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</si>
  <si>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</si>
  <si>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</si>
  <si>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</si>
  <si>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</si>
  <si>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</si>
  <si>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</si>
  <si>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</si>
  <si>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</si>
  <si>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</si>
  <si>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</si>
  <si>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</si>
  <si>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</si>
  <si>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</si>
  <si>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</si>
  <si>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</si>
  <si>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</si>
  <si>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</si>
  <si>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</si>
  <si>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</si>
  <si>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</si>
  <si>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</si>
  <si>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</si>
  <si>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</si>
  <si>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</si>
  <si>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</si>
  <si>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</si>
  <si>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</si>
  <si>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</si>
  <si>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</si>
  <si>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</si>
  <si>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</si>
  <si>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</si>
  <si>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</si>
  <si>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</si>
  <si>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</si>
  <si>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</si>
  <si>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</si>
  <si>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</si>
  <si>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</si>
  <si>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</si>
  <si>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</si>
  <si>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</si>
  <si>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</si>
  <si>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</si>
  <si>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</si>
  <si>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</si>
  <si>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</si>
  <si>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</si>
  <si>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</si>
  <si>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</si>
  <si>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</si>
  <si>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</si>
  <si>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</si>
  <si>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</si>
  <si>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</si>
  <si>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</si>
  <si>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</si>
  <si>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</si>
  <si>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</si>
  <si>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</si>
  <si>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</si>
  <si>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</si>
  <si>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</si>
  <si>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</si>
  <si>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</si>
  <si>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</si>
  <si>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</si>
  <si>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</si>
  <si>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</si>
  <si>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</si>
  <si>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</si>
  <si>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</si>
  <si>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</si>
  <si>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</si>
  <si>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</si>
  <si>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</si>
  <si>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</si>
  <si>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</si>
  <si>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</si>
  <si>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</si>
  <si>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</si>
  <si>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</si>
  <si>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</si>
  <si>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</si>
  <si>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</si>
  <si>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</si>
  <si>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</si>
  <si>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</si>
  <si>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</si>
  <si>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</si>
  <si>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</si>
  <si>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</si>
  <si>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</si>
  <si>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</si>
  <si>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</si>
  <si>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</si>
  <si>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</si>
  <si>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</si>
  <si>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</si>
  <si>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</si>
  <si>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</si>
  <si>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</si>
  <si>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</si>
  <si>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</si>
  <si>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</si>
  <si>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</si>
  <si>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</si>
  <si>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</si>
  <si>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</si>
  <si>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</si>
  <si>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</si>
  <si>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</si>
  <si>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</si>
  <si>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</si>
  <si>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</si>
  <si>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</si>
  <si>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</si>
  <si>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</si>
  <si>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</si>
  <si>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</si>
  <si>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</si>
  <si>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</si>
  <si>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</si>
  <si>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</si>
  <si>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</si>
  <si>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</si>
  <si>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</si>
  <si>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</si>
  <si>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</si>
  <si>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</si>
  <si>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</si>
  <si>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</si>
  <si>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</si>
  <si>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</si>
  <si>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</si>
  <si>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</si>
  <si>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</si>
  <si>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</si>
  <si>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</si>
  <si>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</si>
  <si>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</si>
  <si>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</si>
  <si>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</si>
  <si>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</si>
  <si>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</si>
  <si>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</si>
  <si>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</si>
  <si>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</si>
  <si>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</si>
  <si>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</si>
  <si>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</si>
  <si>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</si>
  <si>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</si>
  <si>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</si>
  <si>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</si>
  <si>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</si>
  <si>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</si>
  <si>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</si>
  <si>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</si>
  <si>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</si>
  <si>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</si>
  <si>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</si>
  <si>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</si>
  <si>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</si>
  <si>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</si>
  <si>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</si>
  <si>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</si>
  <si>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</si>
  <si>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</si>
  <si>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</si>
  <si>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</si>
  <si>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</si>
  <si>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</si>
  <si>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</si>
  <si>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</si>
  <si>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</si>
  <si>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</si>
  <si>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</si>
  <si>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</si>
  <si>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</si>
  <si>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</si>
  <si>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</si>
  <si>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</si>
  <si>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</si>
  <si>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</si>
  <si>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</si>
  <si>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</si>
  <si>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</si>
  <si>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</si>
  <si>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</si>
  <si>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</si>
  <si>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</si>
  <si>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</si>
  <si>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</si>
  <si>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</si>
  <si>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</si>
  <si>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</si>
  <si>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</si>
  <si>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</si>
  <si>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</si>
  <si>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</si>
  <si>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</si>
  <si>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</si>
  <si>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</si>
  <si>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</si>
  <si>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</si>
  <si>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</si>
  <si>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</si>
  <si>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</si>
  <si>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</si>
  <si>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</si>
  <si>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</si>
  <si>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</si>
  <si>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</si>
  <si>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</si>
  <si>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</si>
  <si>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</si>
  <si>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</si>
  <si>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</si>
  <si>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</si>
  <si>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</si>
  <si>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</si>
  <si>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</si>
  <si>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</si>
  <si>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</si>
  <si>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</si>
  <si>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</si>
  <si>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</si>
  <si>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</si>
  <si>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</si>
  <si>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</si>
  <si>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</si>
  <si>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</si>
  <si>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</si>
  <si>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</si>
  <si>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</si>
  <si>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</si>
  <si>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</si>
  <si>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</si>
  <si>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</si>
  <si>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</si>
  <si>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</si>
  <si>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</si>
  <si>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</si>
  <si>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</si>
  <si>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</si>
  <si>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</si>
  <si>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</si>
  <si>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</si>
  <si>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</si>
  <si>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</si>
  <si>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</si>
  <si>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</si>
  <si>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</si>
  <si>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</si>
  <si>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</si>
  <si>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</si>
  <si>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</si>
  <si>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</si>
  <si>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</si>
  <si>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</si>
  <si>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</si>
  <si>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</si>
  <si>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</si>
  <si>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</si>
  <si>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</si>
  <si>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</si>
  <si>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</si>
  <si>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</si>
  <si>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</si>
  <si>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</si>
  <si>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</si>
  <si>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</si>
  <si>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</si>
  <si>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</si>
  <si>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</si>
  <si>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</si>
  <si>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</si>
  <si>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</si>
  <si>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</si>
  <si>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</si>
  <si>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</si>
  <si>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</si>
  <si>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</si>
  <si>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</si>
  <si>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</si>
  <si>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</si>
  <si>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</si>
  <si>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</si>
  <si>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</si>
  <si>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</si>
  <si>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</si>
  <si>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</si>
  <si>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</si>
  <si>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</si>
  <si>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</si>
  <si>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</si>
  <si>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</si>
  <si>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</si>
  <si>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</si>
  <si>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</si>
  <si>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</si>
  <si>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</si>
  <si>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</si>
  <si>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</si>
  <si>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</si>
  <si>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</si>
  <si>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</si>
  <si>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</si>
  <si>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</si>
  <si>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</si>
  <si>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</si>
  <si>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</si>
  <si>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</si>
  <si>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</si>
  <si>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</si>
  <si>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</si>
  <si>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</si>
  <si>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</si>
  <si>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</si>
  <si>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</si>
  <si>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</si>
  <si>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</si>
  <si>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</si>
  <si>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</si>
  <si>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</si>
  <si>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</si>
  <si>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</si>
  <si>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</si>
  <si>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</si>
  <si>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</si>
  <si>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</si>
  <si>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</si>
  <si>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</si>
  <si>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</si>
  <si>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</si>
  <si>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</si>
  <si>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</si>
  <si>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</si>
  <si>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</si>
  <si>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</si>
  <si>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</si>
  <si>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</si>
  <si>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</si>
  <si>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</si>
  <si>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</si>
  <si>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</si>
  <si>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</si>
  <si>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</si>
  <si>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</si>
  <si>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</si>
  <si>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</si>
  <si>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</si>
  <si>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</si>
  <si>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</si>
  <si>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</si>
  <si>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</si>
  <si>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</si>
  <si>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</si>
  <si>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</si>
  <si>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</si>
  <si>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</si>
  <si>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</si>
  <si>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</si>
  <si>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</si>
  <si>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</si>
  <si>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</si>
  <si>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</si>
  <si>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</si>
  <si>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</si>
  <si>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</si>
  <si>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</si>
  <si>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</si>
  <si>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</si>
  <si>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</si>
  <si>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</si>
  <si>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</si>
  <si>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</si>
  <si>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</si>
  <si>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</si>
  <si>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</si>
  <si>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</si>
  <si>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</si>
  <si>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</si>
  <si>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</si>
  <si>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</si>
  <si>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</si>
  <si>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</si>
  <si>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</si>
  <si>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</si>
  <si>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</si>
  <si>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</si>
  <si>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</si>
  <si>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</si>
  <si>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</si>
  <si>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</si>
  <si>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</si>
  <si>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</si>
  <si>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</si>
  <si>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</si>
  <si>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</si>
  <si>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</si>
  <si>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</si>
  <si>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</si>
  <si>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</si>
  <si>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</si>
  <si>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</si>
  <si>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</si>
  <si>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</si>
  <si>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</si>
  <si>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</si>
  <si>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</si>
  <si>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</si>
  <si>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</si>
  <si>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</si>
  <si>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</si>
  <si>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</si>
  <si>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</si>
  <si>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</si>
  <si>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</si>
  <si>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</si>
  <si>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</si>
  <si>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</si>
  <si>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</si>
  <si>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</si>
  <si>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</si>
  <si>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</si>
  <si>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</si>
  <si>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</si>
  <si>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</si>
  <si>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</si>
  <si>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</si>
  <si>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</si>
  <si>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</si>
  <si>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</si>
  <si>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</si>
  <si>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</si>
  <si>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</si>
  <si>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</si>
  <si>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</si>
  <si>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</si>
  <si>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</si>
  <si>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</si>
  <si>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</si>
  <si>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</si>
  <si>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</si>
  <si>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</si>
  <si>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</si>
  <si>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</si>
  <si>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</si>
  <si>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</si>
  <si>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</si>
  <si>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</si>
  <si>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</si>
  <si>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</si>
  <si>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</si>
  <si>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</si>
  <si>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</si>
  <si>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</si>
  <si>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</si>
  <si>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</si>
  <si>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</si>
  <si>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</si>
  <si>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</si>
  <si>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</si>
  <si>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</si>
  <si>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</si>
  <si>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</si>
  <si>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</si>
  <si>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</si>
  <si>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</si>
  <si>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</si>
  <si>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</si>
  <si>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</si>
  <si>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</si>
  <si>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</si>
  <si>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</si>
  <si>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</si>
  <si>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</si>
  <si>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</si>
  <si>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</si>
  <si>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</si>
  <si>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</si>
  <si>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</si>
  <si>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</si>
  <si>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</si>
  <si>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</si>
  <si>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</si>
  <si>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</si>
  <si>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</si>
  <si>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</si>
  <si>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</si>
  <si>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</si>
  <si>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</si>
  <si>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</si>
  <si>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</si>
  <si>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</si>
  <si>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</si>
  <si>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</si>
  <si>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</si>
  <si>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</si>
  <si>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</si>
  <si>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</si>
  <si>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</si>
  <si>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</si>
  <si>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</si>
  <si>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</si>
  <si>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</si>
  <si>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</si>
  <si>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</si>
  <si>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</si>
  <si>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</si>
  <si>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</si>
  <si>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</si>
  <si>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</si>
  <si>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</si>
  <si>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</si>
  <si>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</si>
  <si>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</si>
  <si>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</si>
  <si>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</si>
  <si>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</si>
  <si>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</si>
  <si>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</si>
  <si>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</si>
  <si>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</si>
  <si>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</si>
  <si>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</si>
  <si>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</si>
  <si>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</si>
  <si>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</si>
  <si>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</si>
  <si>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</si>
  <si>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</si>
  <si>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</si>
  <si>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</si>
  <si>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</si>
  <si>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</si>
  <si>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</si>
  <si>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</si>
  <si>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</si>
  <si>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</si>
  <si>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</si>
  <si>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</si>
  <si>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</si>
  <si>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</si>
  <si>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</si>
  <si>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</si>
  <si>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</si>
  <si>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</si>
  <si>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</si>
  <si>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</si>
  <si>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</si>
  <si>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</si>
  <si>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</si>
  <si>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</si>
  <si>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</si>
  <si>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</si>
  <si>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</si>
  <si>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</si>
  <si>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</si>
  <si>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</si>
  <si>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</si>
  <si>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</si>
  <si>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</si>
  <si>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</si>
  <si>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</si>
  <si>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</si>
  <si>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</si>
  <si>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</si>
  <si>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</si>
  <si>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</si>
  <si>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</si>
  <si>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</si>
  <si>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</si>
  <si>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</si>
  <si>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</si>
  <si>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</si>
  <si>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</si>
  <si>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</si>
  <si>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</si>
  <si>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</si>
  <si>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</si>
  <si>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</si>
  <si>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</si>
  <si>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</si>
  <si>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</si>
  <si>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</si>
  <si>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</si>
  <si>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</si>
  <si>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</si>
  <si>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</si>
  <si>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</si>
  <si>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</si>
  <si>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</si>
  <si>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</si>
  <si>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</si>
  <si>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</si>
  <si>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</si>
  <si>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</si>
  <si>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</si>
  <si>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</si>
  <si>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</si>
  <si>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</si>
  <si>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</si>
  <si>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</si>
  <si>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</si>
  <si>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</si>
  <si>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</si>
  <si>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</si>
  <si>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</si>
  <si>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</si>
  <si>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</si>
  <si>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</si>
  <si>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</si>
  <si>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</si>
  <si>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</si>
  <si>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</si>
  <si>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</si>
  <si>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</si>
  <si>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</si>
  <si>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</si>
  <si>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</si>
  <si>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</si>
  <si>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</si>
  <si>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</si>
  <si>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</si>
  <si>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</si>
  <si>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</si>
  <si>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</si>
  <si>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</si>
  <si>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</si>
  <si>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</si>
  <si>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</si>
  <si>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</si>
  <si>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</si>
  <si>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</si>
  <si>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</si>
  <si>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</si>
  <si>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</si>
  <si>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</si>
  <si>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</si>
  <si>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</si>
  <si>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</si>
  <si>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</si>
  <si>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</si>
  <si>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</si>
  <si>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</si>
  <si>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</si>
  <si>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</si>
  <si>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</si>
  <si>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</si>
  <si>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</si>
  <si>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</si>
  <si>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</si>
  <si>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</si>
  <si>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</si>
  <si>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</si>
  <si>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</si>
  <si>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</si>
  <si>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</si>
  <si>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</si>
  <si>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</si>
  <si>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</si>
  <si>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</si>
  <si>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</si>
  <si>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</si>
  <si>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</si>
  <si>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</si>
  <si>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</si>
  <si>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</si>
  <si>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</si>
  <si>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</si>
  <si>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</si>
  <si>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</si>
  <si>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</si>
  <si>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</si>
  <si>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</si>
  <si>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</si>
  <si>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</si>
  <si>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</si>
  <si>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</si>
  <si>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</si>
  <si>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</si>
  <si>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</si>
  <si>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</si>
  <si>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</si>
  <si>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</si>
  <si>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</si>
  <si>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</si>
  <si>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</si>
  <si>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</si>
  <si>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</si>
  <si>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</si>
  <si>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</si>
  <si>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</si>
  <si>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</si>
  <si>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</si>
  <si>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</si>
  <si>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</si>
  <si>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</si>
  <si>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</si>
  <si>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</si>
  <si>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</si>
  <si>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</si>
  <si>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</si>
  <si>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</si>
  <si>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</si>
  <si>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</si>
  <si>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</si>
  <si>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</si>
  <si>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</si>
  <si>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</si>
  <si>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</si>
  <si>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</si>
  <si>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</si>
  <si>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</si>
  <si>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</si>
  <si>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</si>
  <si>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</si>
  <si>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</si>
  <si>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</si>
  <si>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</si>
  <si>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</si>
  <si>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</si>
  <si>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</si>
  <si>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</si>
  <si>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</si>
  <si>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</si>
  <si>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</si>
  <si>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</si>
  <si>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</si>
  <si>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</si>
  <si>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</si>
  <si>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</si>
  <si>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</si>
  <si>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</si>
  <si>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</si>
  <si>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</si>
  <si>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</si>
  <si>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</si>
  <si>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</si>
  <si>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</si>
  <si>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</si>
  <si>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</si>
  <si>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</si>
  <si>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</si>
  <si>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</si>
  <si>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</si>
  <si>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</si>
  <si>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</si>
  <si>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</si>
  <si>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</si>
  <si>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</si>
  <si>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</si>
  <si>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</si>
  <si>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</si>
  <si>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</si>
  <si>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</si>
  <si>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</si>
  <si>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</si>
  <si>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</si>
  <si>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</si>
  <si>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</si>
  <si>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</si>
  <si>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</si>
  <si>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</si>
  <si>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</si>
  <si>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</si>
  <si>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</si>
  <si>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</si>
  <si>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</si>
  <si>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</si>
  <si>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</si>
  <si>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</si>
  <si>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</si>
  <si>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</si>
  <si>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</si>
  <si>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</si>
  <si>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</si>
  <si>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</si>
  <si>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</si>
  <si>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</si>
  <si>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</si>
  <si>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</si>
  <si>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</si>
  <si>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</si>
  <si>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</si>
  <si>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</si>
  <si>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</si>
  <si>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</si>
  <si>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</si>
  <si>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</si>
  <si>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</si>
  <si>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</si>
  <si>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</si>
  <si>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</si>
  <si>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</si>
  <si>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</si>
  <si>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</si>
  <si>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</si>
  <si>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</si>
  <si>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</si>
  <si>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</si>
  <si>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</si>
  <si>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</si>
  <si>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</si>
  <si>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</si>
  <si>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</si>
  <si>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</si>
  <si>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</si>
  <si>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</si>
  <si>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</si>
  <si>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</si>
  <si>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</si>
  <si>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</si>
  <si>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</si>
  <si>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</si>
  <si>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</si>
  <si>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</si>
  <si>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</si>
  <si>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</si>
  <si>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</si>
  <si>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</si>
  <si>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</si>
  <si>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</si>
  <si>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</si>
  <si>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</si>
  <si>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</si>
  <si>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</si>
  <si>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</si>
  <si>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</si>
  <si>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</si>
  <si>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</si>
  <si>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</si>
  <si>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</si>
  <si>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</si>
  <si>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</si>
  <si>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</si>
  <si>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</si>
  <si>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</si>
  <si>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</si>
  <si>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</si>
  <si>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</si>
  <si>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</si>
  <si>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</si>
  <si>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</si>
  <si>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</si>
  <si>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</si>
  <si>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</si>
  <si>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</si>
  <si>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</si>
  <si>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</si>
  <si>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</si>
  <si>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</si>
  <si>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</si>
  <si>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</si>
  <si>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</si>
  <si>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</si>
  <si>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</si>
  <si>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</si>
  <si>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</si>
  <si>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</si>
  <si>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</si>
  <si>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</si>
  <si>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</si>
  <si>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</si>
  <si>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</si>
  <si>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</si>
  <si>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</si>
  <si>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</si>
  <si>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</si>
  <si>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</si>
  <si>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</si>
  <si>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</si>
  <si>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</si>
  <si>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</si>
  <si>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</si>
  <si>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</si>
  <si>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</si>
  <si>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</si>
  <si>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</si>
  <si>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</si>
  <si>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</si>
  <si>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</si>
  <si>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</si>
  <si>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</si>
  <si>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</si>
  <si>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</si>
  <si>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</si>
  <si>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</si>
  <si>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</si>
  <si>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</si>
  <si>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</si>
  <si>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</si>
  <si>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</si>
  <si>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</si>
  <si>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</si>
  <si>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</si>
  <si>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</si>
  <si>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</si>
  <si>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</si>
  <si>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</si>
  <si>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</si>
  <si>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</si>
  <si>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</si>
  <si>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</si>
  <si>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</si>
  <si>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</si>
  <si>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</si>
  <si>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</si>
  <si>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</si>
  <si>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</si>
  <si>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</si>
  <si>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</si>
  <si>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</si>
  <si>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</si>
  <si>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</si>
  <si>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</si>
  <si>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</si>
  <si>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</si>
  <si>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</si>
  <si>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</si>
  <si>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</si>
  <si>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</si>
  <si>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</si>
  <si>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</si>
  <si>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</si>
  <si>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</si>
  <si>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</si>
  <si>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</si>
  <si>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</si>
  <si>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</si>
  <si>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</si>
  <si>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</si>
  <si>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</si>
  <si>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</si>
  <si>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</si>
  <si>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</si>
  <si>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</si>
  <si>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</si>
  <si>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</si>
  <si>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</si>
  <si>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</si>
  <si>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</si>
  <si>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</si>
  <si>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</si>
  <si>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</si>
  <si>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</si>
  <si>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</si>
  <si>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</si>
  <si>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</si>
  <si>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</si>
  <si>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</si>
  <si>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</si>
  <si>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</si>
  <si>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</si>
  <si>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</si>
  <si>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</si>
  <si>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</si>
  <si>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</si>
  <si>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</si>
  <si>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</si>
  <si>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</si>
  <si>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</si>
  <si>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</si>
  <si>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</si>
  <si>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</si>
  <si>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</si>
  <si>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</si>
  <si>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</si>
  <si>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</si>
  <si>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</si>
  <si>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</si>
  <si>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</si>
  <si>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</si>
  <si>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</si>
  <si>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</si>
  <si>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</si>
  <si>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</si>
  <si>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</si>
  <si>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</si>
  <si>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</si>
  <si>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</si>
  <si>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</si>
  <si>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</si>
  <si>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</si>
  <si>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</si>
  <si>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</si>
  <si>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</si>
  <si>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</si>
  <si>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</si>
  <si>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</si>
  <si>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</si>
  <si>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</si>
  <si>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</si>
  <si>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</si>
  <si>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</si>
  <si>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</si>
  <si>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</si>
  <si>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</si>
  <si>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</si>
  <si>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</si>
  <si>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</si>
  <si>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</si>
  <si>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</si>
  <si>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</si>
  <si>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</si>
  <si>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</si>
  <si>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</si>
  <si>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</si>
  <si>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</si>
  <si>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</si>
  <si>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</si>
  <si>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</si>
  <si>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</si>
  <si>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</si>
  <si>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</si>
  <si>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</si>
  <si>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</si>
  <si>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</si>
  <si>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</si>
  <si>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</si>
  <si>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</si>
  <si>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</si>
  <si>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</si>
  <si>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</si>
  <si>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</si>
  <si>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</si>
  <si>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</si>
  <si>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</si>
  <si>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</si>
  <si>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</si>
  <si>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</si>
  <si>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</si>
  <si>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</si>
  <si>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</si>
  <si>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</si>
  <si>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</si>
  <si>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</si>
  <si>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</si>
  <si>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</si>
  <si>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</si>
  <si>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</si>
  <si>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</si>
  <si>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</si>
  <si>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</si>
  <si>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</si>
  <si>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</si>
  <si>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</si>
  <si>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</si>
  <si>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</si>
  <si>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</si>
  <si>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</si>
  <si>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</si>
  <si>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</si>
  <si>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</si>
  <si>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</si>
  <si>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</si>
  <si>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</si>
  <si>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</si>
  <si>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</si>
  <si>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</si>
  <si>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</si>
  <si>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</si>
  <si>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</si>
  <si>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</si>
  <si>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</si>
  <si>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</si>
  <si>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</si>
  <si>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</si>
  <si>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</si>
  <si>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</si>
  <si>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</si>
  <si>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</si>
  <si>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</si>
  <si>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</si>
  <si>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</si>
  <si>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</si>
  <si>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</si>
  <si>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</si>
  <si>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</si>
  <si>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</si>
  <si>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</si>
  <si>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</si>
  <si>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</si>
  <si>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</si>
  <si>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</si>
  <si>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</si>
  <si>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</si>
  <si>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</si>
  <si>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</si>
  <si>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</si>
  <si>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</si>
  <si>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</si>
  <si>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</si>
  <si>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</si>
  <si>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</si>
  <si>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</si>
  <si>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</si>
  <si>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</si>
  <si>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</si>
  <si>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</si>
  <si>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</si>
  <si>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</si>
  <si>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</si>
  <si>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</si>
  <si>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</si>
  <si>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</si>
  <si>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</si>
  <si>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</si>
  <si>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</si>
  <si>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</si>
  <si>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</si>
  <si>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</si>
  <si>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</si>
  <si>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</si>
  <si>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</si>
  <si>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</si>
  <si>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</si>
  <si>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</si>
  <si>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</si>
  <si>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</si>
  <si>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</si>
  <si>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</si>
  <si>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</si>
  <si>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</si>
  <si>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</si>
  <si>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</si>
  <si>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</si>
  <si>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</si>
  <si>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</si>
  <si>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</si>
  <si>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</si>
  <si>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</si>
  <si>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</si>
  <si>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</si>
  <si>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</si>
  <si>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</si>
  <si>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</si>
  <si>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</si>
  <si>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</si>
  <si>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</si>
  <si>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</si>
  <si>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</si>
  <si>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</si>
  <si>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</si>
  <si>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</si>
  <si>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</si>
  <si>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</si>
  <si>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</si>
  <si>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</si>
  <si>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</si>
  <si>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</si>
  <si>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</si>
  <si>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</si>
  <si>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</si>
  <si>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</si>
  <si>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</si>
  <si>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</si>
  <si>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</si>
  <si>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</si>
  <si>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</si>
  <si>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</si>
  <si>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</si>
  <si>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</si>
  <si>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</si>
  <si>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</si>
  <si>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</si>
  <si>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</si>
  <si>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</si>
  <si>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</si>
  <si>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</si>
  <si>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</si>
  <si>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</si>
  <si>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</si>
  <si>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</si>
  <si>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</si>
  <si>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</si>
  <si>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</si>
  <si>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</si>
  <si>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</si>
  <si>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</si>
  <si>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</si>
  <si>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</si>
  <si>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</si>
  <si>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</si>
  <si>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</si>
  <si>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</si>
  <si>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</si>
  <si>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</si>
  <si>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</si>
  <si>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</si>
  <si>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</si>
  <si>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</si>
  <si>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</si>
  <si>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</si>
  <si>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</si>
  <si>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</si>
  <si>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</si>
  <si>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</si>
  <si>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</si>
  <si>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</si>
  <si>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</si>
  <si>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</si>
  <si>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</si>
  <si>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</si>
  <si>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</si>
  <si>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</si>
  <si>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</si>
  <si>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</si>
  <si>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</si>
  <si>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</si>
  <si>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</si>
  <si>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</si>
  <si>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</si>
  <si>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</si>
  <si>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</si>
  <si>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</si>
  <si>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</si>
  <si>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</si>
  <si>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</si>
  <si>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</si>
  <si>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</si>
  <si>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</si>
  <si>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</si>
  <si>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</si>
  <si>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</si>
  <si>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</si>
  <si>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</si>
  <si>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</si>
  <si>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</si>
  <si>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</si>
  <si>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</si>
  <si>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</si>
  <si>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</si>
  <si>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</si>
  <si>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</si>
  <si>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</si>
  <si>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</si>
  <si>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</si>
  <si>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</si>
  <si>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</si>
  <si>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</si>
  <si>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</si>
  <si>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</si>
  <si>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</si>
  <si>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</si>
  <si>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</si>
  <si>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</si>
  <si>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</si>
  <si>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</si>
  <si>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</si>
  <si>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</si>
  <si>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</si>
  <si>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</si>
  <si>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</si>
  <si>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</si>
  <si>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</si>
  <si>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</si>
  <si>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</si>
  <si>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</si>
  <si>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</si>
  <si>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</si>
  <si>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</si>
  <si>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</si>
  <si>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</si>
  <si>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</si>
  <si>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</si>
  <si>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</si>
  <si>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</si>
  <si>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</si>
  <si>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</si>
  <si>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</si>
  <si>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</si>
  <si>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</si>
  <si>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</si>
  <si>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</si>
  <si>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</si>
  <si>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</si>
  <si>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</si>
  <si>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</si>
  <si>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</si>
  <si>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</si>
  <si>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</si>
  <si>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</si>
  <si>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</si>
  <si>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</si>
  <si>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</si>
  <si>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</si>
  <si>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</si>
  <si>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</si>
  <si>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</si>
  <si>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</si>
  <si>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</si>
  <si>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</si>
  <si>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</si>
  <si>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</si>
  <si>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</si>
  <si>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</si>
  <si>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</si>
  <si>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</si>
  <si>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</si>
  <si>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</si>
  <si>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</si>
  <si>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</si>
  <si>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</si>
  <si>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</si>
  <si>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</si>
  <si>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</si>
  <si>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</si>
  <si>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</si>
  <si>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</si>
  <si>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</si>
  <si>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</si>
  <si>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</si>
  <si>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</si>
  <si>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</si>
  <si>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</si>
  <si>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</si>
  <si>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</si>
  <si>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</si>
  <si>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</si>
  <si>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</si>
  <si>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</si>
  <si>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</si>
  <si>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</si>
  <si>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</si>
  <si>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</si>
  <si>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</si>
  <si>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</si>
  <si>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</si>
  <si>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</si>
  <si>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</si>
  <si>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</si>
  <si>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</si>
  <si>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</si>
  <si>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</si>
  <si>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</si>
  <si>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</si>
  <si>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</si>
  <si>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</si>
  <si>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</si>
  <si>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</si>
  <si>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</si>
  <si>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</si>
  <si>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</si>
  <si>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</si>
  <si>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</si>
  <si>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</si>
  <si>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</si>
  <si>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</si>
  <si>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</si>
  <si>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</si>
  <si>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</si>
  <si>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</si>
  <si>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</si>
  <si>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</si>
  <si>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</si>
  <si>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</si>
  <si>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</si>
  <si>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</si>
  <si>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</si>
  <si>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</si>
  <si>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</si>
  <si>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</si>
  <si>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</si>
  <si>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</si>
  <si>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</si>
  <si>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</si>
  <si>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</si>
  <si>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</si>
  <si>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</si>
  <si>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</si>
  <si>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</si>
  <si>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</si>
  <si>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</si>
  <si>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</si>
  <si>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</si>
  <si>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</si>
  <si>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</si>
  <si>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</si>
  <si>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</si>
  <si>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</si>
  <si>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</si>
  <si>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</si>
  <si>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</si>
  <si>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</si>
  <si>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</si>
  <si>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</si>
  <si>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</si>
  <si>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</si>
  <si>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</si>
  <si>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</si>
  <si>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</si>
  <si>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</si>
  <si>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</si>
  <si>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</si>
  <si>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</si>
  <si>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</si>
  <si>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</si>
  <si>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</si>
  <si>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</si>
  <si>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</si>
  <si>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</si>
  <si>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</si>
  <si>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</si>
  <si>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</si>
  <si>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</si>
  <si>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</si>
  <si>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</si>
  <si>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</si>
  <si>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</si>
  <si>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</si>
  <si>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</si>
  <si>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</si>
  <si>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</si>
  <si>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</si>
  <si>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</si>
  <si>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</si>
  <si>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</si>
  <si>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</si>
  <si>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</si>
  <si>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</si>
  <si>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</si>
  <si>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</si>
  <si>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</si>
  <si>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</si>
  <si>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</si>
  <si>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</si>
  <si>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</si>
  <si>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</si>
  <si>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</si>
  <si>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</si>
  <si>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</si>
  <si>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</si>
  <si>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</si>
  <si>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</si>
  <si>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</si>
  <si>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</si>
  <si>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</si>
  <si>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</si>
  <si>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</si>
  <si>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</si>
  <si>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</si>
  <si>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</si>
  <si>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</si>
  <si>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</si>
  <si>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</si>
  <si>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</si>
  <si>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</si>
  <si>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</si>
  <si>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</si>
  <si>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</si>
  <si>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</si>
  <si>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</si>
  <si>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</si>
  <si>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</si>
  <si>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</si>
  <si>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</si>
  <si>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</si>
  <si>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</si>
  <si>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</si>
  <si>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</si>
  <si>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</si>
  <si>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</si>
  <si>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</si>
  <si>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</si>
  <si>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</si>
  <si>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</si>
  <si>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</si>
  <si>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</si>
  <si>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</si>
  <si>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</si>
  <si>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</si>
  <si>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</si>
  <si>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</si>
  <si>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</si>
  <si>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</si>
  <si>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</si>
  <si>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</si>
  <si>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</si>
  <si>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</si>
  <si>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</si>
  <si>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</si>
  <si>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</si>
  <si>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</si>
  <si>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</si>
  <si>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</si>
  <si>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</si>
  <si>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</si>
  <si>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</si>
  <si>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</si>
  <si>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</si>
  <si>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</si>
  <si>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</si>
  <si>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</si>
  <si>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</si>
  <si>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</si>
  <si>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</si>
  <si>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</si>
  <si>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</si>
  <si>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</si>
  <si>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</si>
  <si>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</si>
  <si>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</si>
  <si>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</si>
  <si>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</si>
  <si>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</si>
  <si>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</si>
  <si>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</si>
  <si>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</si>
  <si>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</si>
  <si>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</si>
  <si>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</si>
  <si>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</si>
  <si>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</si>
  <si>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</si>
  <si>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</si>
  <si>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</si>
  <si>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</si>
  <si>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</si>
  <si>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</si>
  <si>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</si>
  <si>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</si>
  <si>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</si>
  <si>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</si>
  <si>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</si>
  <si>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</si>
  <si>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</si>
  <si>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</si>
  <si>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</si>
  <si>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</si>
  <si>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</si>
  <si>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</si>
  <si>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</si>
  <si>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</si>
  <si>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</si>
  <si>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</si>
  <si>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</si>
  <si>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</si>
  <si>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</si>
  <si>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</si>
  <si>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</si>
  <si>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</si>
  <si>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</si>
  <si>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</si>
  <si>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</si>
  <si>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</si>
  <si>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</si>
  <si>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</si>
  <si>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</si>
  <si>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</si>
  <si>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</si>
  <si>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</si>
  <si>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</si>
  <si>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</si>
  <si>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</si>
  <si>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</si>
  <si>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</si>
  <si>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</si>
  <si>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</si>
  <si>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</si>
  <si>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</si>
  <si>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</si>
  <si>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</si>
  <si>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</si>
  <si>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</si>
  <si>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</si>
  <si>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</si>
  <si>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</si>
  <si>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</si>
  <si>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</si>
  <si>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</si>
  <si>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</si>
  <si>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</si>
  <si>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</si>
  <si>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</si>
  <si>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</si>
  <si>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</si>
  <si>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</si>
  <si>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</si>
  <si>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</si>
  <si>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</si>
  <si>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</si>
  <si>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</si>
  <si>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</si>
  <si>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</si>
  <si>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</si>
  <si>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</si>
  <si>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</si>
  <si>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</si>
  <si>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</si>
  <si>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</si>
  <si>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</si>
  <si>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</si>
  <si>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</si>
  <si>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</si>
  <si>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</si>
  <si>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</si>
  <si>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</si>
  <si>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</si>
  <si>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</si>
  <si>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</si>
  <si>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</si>
  <si>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</si>
  <si>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</si>
  <si>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</si>
  <si>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</si>
  <si>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</si>
  <si>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</si>
  <si>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</si>
  <si>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</si>
  <si>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</si>
  <si>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</si>
  <si>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</si>
  <si>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</si>
  <si>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</si>
  <si>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</si>
  <si>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</si>
  <si>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</si>
  <si>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</si>
  <si>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</si>
  <si>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</si>
  <si>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</si>
  <si>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</si>
  <si>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</si>
  <si>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</si>
  <si>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</si>
  <si>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</si>
  <si>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</si>
  <si>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</si>
  <si>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</si>
  <si>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</si>
  <si>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</si>
  <si>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</si>
  <si>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</si>
  <si>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</si>
  <si>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</si>
  <si>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</si>
  <si>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</si>
  <si>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</si>
  <si>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</si>
  <si>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</si>
  <si>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</si>
  <si>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</si>
  <si>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</si>
  <si>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</si>
  <si>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</si>
  <si>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</si>
  <si>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</si>
  <si>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</si>
  <si>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</si>
  <si>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</si>
  <si>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</si>
  <si>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</si>
  <si>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</si>
  <si>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</si>
  <si>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</si>
  <si>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</si>
  <si>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</si>
  <si>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</si>
  <si>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</si>
  <si>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</si>
  <si>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</si>
  <si>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</si>
  <si>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</si>
  <si>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</si>
  <si>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</si>
  <si>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</si>
  <si>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</si>
  <si>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</si>
  <si>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</si>
  <si>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</si>
  <si>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</si>
  <si>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</si>
  <si>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</si>
  <si>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</si>
  <si>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</si>
  <si>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</si>
  <si>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</si>
  <si>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</si>
  <si>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</si>
  <si>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</si>
  <si>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</si>
  <si>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</si>
  <si>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</si>
  <si>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</si>
  <si>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</si>
  <si>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</si>
  <si>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</si>
  <si>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</si>
  <si>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</si>
  <si>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</si>
  <si>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</si>
  <si>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</si>
  <si>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</si>
  <si>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</si>
  <si>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</si>
  <si>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</si>
  <si>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</si>
  <si>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</si>
  <si>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</si>
  <si>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</si>
  <si>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</si>
  <si>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</si>
  <si>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</si>
  <si>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</si>
  <si>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</si>
  <si>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</si>
  <si>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</si>
  <si>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</si>
  <si>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</si>
  <si>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</si>
  <si>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</si>
  <si>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</si>
  <si>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</si>
  <si>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</si>
  <si>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</si>
  <si>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</si>
  <si>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</si>
  <si>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</si>
  <si>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</si>
  <si>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</si>
  <si>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</si>
  <si>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</si>
  <si>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</si>
  <si>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</si>
  <si>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</si>
  <si>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</si>
  <si>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</si>
  <si>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</si>
  <si>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</si>
  <si>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</si>
  <si>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</si>
  <si>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</si>
  <si>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</si>
  <si>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</si>
  <si>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</si>
  <si>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</si>
  <si>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</si>
  <si>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</si>
  <si>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</si>
  <si>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</si>
  <si>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</si>
  <si>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</si>
  <si>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</si>
  <si>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</si>
  <si>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</si>
  <si>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</si>
  <si>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</si>
  <si>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</si>
  <si>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</si>
  <si>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</si>
  <si>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</si>
  <si>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</si>
  <si>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</si>
  <si>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</si>
  <si>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</si>
  <si>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</si>
  <si>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</si>
  <si>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</si>
  <si>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</si>
  <si>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</si>
  <si>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</si>
  <si>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</si>
  <si>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</si>
  <si>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</si>
  <si>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</si>
  <si>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</si>
  <si>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</si>
  <si>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</si>
  <si>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</si>
  <si>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</si>
  <si>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</si>
  <si>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</si>
  <si>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</si>
  <si>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</si>
  <si>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</si>
  <si>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</si>
  <si>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</si>
  <si>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</si>
  <si>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</si>
  <si>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</si>
  <si>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</si>
  <si>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</si>
  <si>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</si>
  <si>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</si>
  <si>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</si>
  <si>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</si>
  <si>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</si>
  <si>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</si>
  <si>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</si>
  <si>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</si>
  <si>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</si>
  <si>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</si>
  <si>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</si>
  <si>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</si>
  <si>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</si>
  <si>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</si>
  <si>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</si>
  <si>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</si>
  <si>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</si>
  <si>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</si>
  <si>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</si>
  <si>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</si>
  <si>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</si>
  <si>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</si>
  <si>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</si>
  <si>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</si>
  <si>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</si>
  <si>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</si>
  <si>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</si>
  <si>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</si>
  <si>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</si>
  <si>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</si>
  <si>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</si>
  <si>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</si>
  <si>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</si>
  <si>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</si>
  <si>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</si>
  <si>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</si>
  <si>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</si>
  <si>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</si>
  <si>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</si>
  <si>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</si>
  <si>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</si>
  <si>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</si>
  <si>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</si>
  <si>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</si>
  <si>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</si>
  <si>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</si>
  <si>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</si>
  <si>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</si>
  <si>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</si>
  <si>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</si>
  <si>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</si>
  <si>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</si>
  <si>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</si>
  <si>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</si>
  <si>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</si>
  <si>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</si>
  <si>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</si>
  <si>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</si>
  <si>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</si>
  <si>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</si>
  <si>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</si>
  <si>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</si>
  <si>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</si>
  <si>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</si>
  <si>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</si>
  <si>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</si>
  <si>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</si>
  <si>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</si>
  <si>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</si>
  <si>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</si>
  <si>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</si>
  <si>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</si>
  <si>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</si>
  <si>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</si>
  <si>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</si>
  <si>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</si>
  <si>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</si>
  <si>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</si>
  <si>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</si>
  <si>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</si>
  <si>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</si>
  <si>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</si>
  <si>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</si>
  <si>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</si>
  <si>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</si>
  <si>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</si>
  <si>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</si>
  <si>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</si>
  <si>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</si>
  <si>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</si>
  <si>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</si>
  <si>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</si>
  <si>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</si>
  <si>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</si>
  <si>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</si>
  <si>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</si>
  <si>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</si>
  <si>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</si>
  <si>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</si>
  <si>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</si>
  <si>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</si>
  <si>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</si>
  <si>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</si>
  <si>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</si>
  <si>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</si>
  <si>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</si>
  <si>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</si>
  <si>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</si>
  <si>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</si>
  <si>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</si>
  <si>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</si>
  <si>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</si>
  <si>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</si>
  <si>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</si>
  <si>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</si>
  <si>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</si>
  <si>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</si>
  <si>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</si>
  <si>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</si>
  <si>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</si>
  <si>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</si>
  <si>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</si>
  <si>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</si>
  <si>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</si>
  <si>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</si>
  <si>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</si>
  <si>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</si>
  <si>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</si>
  <si>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</si>
  <si>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</si>
  <si>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</si>
  <si>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</si>
  <si>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</si>
  <si>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</si>
  <si>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</si>
  <si>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</si>
  <si>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</si>
  <si>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</si>
  <si>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</si>
  <si>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</si>
  <si>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</si>
  <si>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</si>
  <si>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</si>
  <si>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</si>
  <si>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</si>
  <si>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</si>
  <si>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</si>
  <si>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</si>
  <si>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</si>
  <si>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</si>
  <si>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</si>
  <si>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</si>
  <si>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</si>
  <si>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</si>
  <si>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</si>
  <si>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</si>
  <si>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</si>
  <si>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</si>
  <si>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</si>
  <si>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</si>
  <si>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</si>
  <si>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</si>
  <si>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</si>
  <si>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</si>
  <si>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</si>
  <si>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</si>
  <si>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</si>
  <si>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</si>
  <si>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</si>
  <si>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</si>
  <si>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</si>
  <si>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</si>
  <si>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</si>
  <si>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</si>
  <si>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</si>
  <si>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</si>
  <si>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</si>
  <si>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</si>
  <si>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</si>
  <si>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</si>
  <si>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</si>
  <si>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</si>
  <si>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</si>
  <si>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</si>
  <si>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</si>
  <si>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</si>
  <si>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</si>
  <si>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</si>
  <si>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</si>
  <si>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</si>
  <si>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</si>
  <si>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</si>
  <si>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</si>
  <si>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</si>
  <si>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</si>
  <si>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</si>
  <si>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</si>
  <si>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</si>
  <si>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</si>
  <si>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</si>
  <si>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</si>
  <si>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</si>
  <si>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</si>
  <si>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</si>
  <si>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</si>
  <si>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</si>
  <si>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</si>
  <si>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</si>
  <si>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</si>
  <si>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</si>
  <si>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</si>
  <si>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</si>
  <si>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</si>
  <si>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</si>
  <si>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</si>
  <si>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</si>
  <si>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</si>
  <si>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</si>
  <si>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</si>
  <si>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</si>
  <si>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</si>
  <si>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</si>
  <si>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</si>
  <si>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</si>
  <si>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</si>
  <si>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</si>
  <si>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</si>
  <si>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</si>
  <si>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</si>
  <si>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</si>
  <si>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</si>
  <si>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</si>
  <si>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</si>
  <si>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</si>
  <si>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</si>
  <si>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</si>
  <si>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</si>
  <si>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</si>
  <si>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</si>
  <si>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</si>
  <si>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</si>
  <si>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</si>
  <si>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</si>
  <si>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</si>
  <si>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</si>
  <si>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</si>
  <si>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</si>
  <si>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</si>
  <si>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</si>
  <si>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</si>
  <si>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</si>
  <si>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</si>
  <si>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</si>
  <si>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</si>
  <si>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</si>
  <si>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</si>
  <si>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</si>
  <si>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</si>
  <si>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</si>
  <si>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</si>
  <si>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</si>
  <si>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</si>
  <si>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</si>
  <si>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</si>
  <si>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</si>
  <si>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</si>
  <si>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</si>
  <si>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</si>
  <si>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</si>
  <si>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</si>
  <si>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</si>
  <si>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</si>
  <si>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</si>
  <si>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</si>
  <si>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</si>
  <si>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</si>
  <si>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</si>
  <si>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</si>
  <si>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</si>
  <si>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</si>
  <si>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</si>
  <si>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</si>
  <si>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</si>
  <si>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</si>
  <si>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</si>
  <si>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</si>
  <si>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</si>
  <si>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</si>
  <si>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</si>
  <si>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</si>
  <si>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</si>
  <si>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</si>
  <si>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</si>
  <si>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</si>
  <si>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</si>
  <si>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</si>
  <si>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</si>
  <si>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</si>
  <si>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</si>
  <si>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</si>
  <si>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</si>
  <si>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</si>
  <si>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</si>
  <si>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</si>
  <si>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</si>
  <si>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</si>
  <si>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</si>
  <si>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</si>
  <si>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</si>
  <si>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</si>
  <si>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</si>
  <si>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</si>
  <si>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</si>
  <si>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</si>
  <si>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</si>
  <si>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</si>
  <si>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</si>
  <si>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</si>
  <si>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</si>
  <si>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</si>
  <si>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</si>
  <si>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</si>
  <si>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</si>
  <si>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</si>
  <si>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</si>
  <si>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</si>
  <si>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</si>
  <si>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</si>
  <si>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</si>
  <si>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</si>
  <si>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</si>
  <si>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</si>
  <si>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</si>
  <si>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</si>
  <si>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</si>
  <si>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</si>
  <si>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</si>
  <si>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</si>
  <si>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</si>
  <si>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</si>
  <si>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</si>
  <si>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</si>
  <si>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</si>
  <si>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</si>
  <si>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</si>
  <si>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</si>
  <si>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</si>
  <si>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</si>
  <si>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</si>
  <si>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</si>
  <si>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</si>
  <si>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</si>
  <si>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</si>
  <si>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</si>
  <si>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</si>
  <si>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</si>
  <si>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</si>
  <si>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</si>
  <si>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</si>
  <si>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</si>
  <si>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</si>
  <si>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</si>
  <si>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</si>
  <si>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</si>
  <si>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</si>
  <si>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</si>
  <si>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</si>
  <si>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</si>
  <si>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</si>
  <si>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</si>
  <si>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</si>
  <si>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</si>
  <si>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</si>
  <si>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</si>
  <si>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</si>
  <si>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</si>
  <si>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</si>
  <si>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</si>
  <si>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</si>
  <si>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</si>
  <si>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</si>
  <si>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</si>
  <si>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</si>
  <si>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</si>
  <si>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</si>
  <si>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</si>
  <si>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</si>
  <si>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</si>
  <si>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</si>
  <si>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</si>
  <si>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</si>
  <si>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</si>
  <si>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</si>
  <si>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</si>
  <si>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</si>
  <si>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</si>
  <si>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</si>
  <si>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</si>
  <si>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</si>
  <si>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</si>
  <si>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</si>
  <si>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</si>
  <si>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</si>
  <si>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</si>
  <si>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</si>
  <si>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</si>
  <si>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</si>
  <si>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</si>
  <si>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</si>
  <si>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</si>
  <si>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</si>
  <si>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</si>
  <si>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</si>
  <si>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</si>
  <si>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</si>
  <si>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</si>
  <si>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</si>
  <si>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</si>
  <si>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</si>
  <si>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</si>
  <si>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</si>
  <si>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</si>
  <si>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</si>
  <si>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</si>
  <si>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</si>
  <si>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</si>
  <si>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</si>
  <si>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</si>
  <si>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</si>
  <si>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</si>
  <si>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</si>
  <si>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</si>
  <si>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</si>
  <si>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</si>
  <si>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</si>
  <si>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</si>
  <si>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</si>
  <si>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</si>
  <si>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</si>
  <si>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</si>
  <si>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</si>
  <si>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</si>
  <si>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</si>
  <si>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</si>
  <si>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</si>
  <si>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</si>
  <si>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</si>
  <si>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</si>
  <si>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</si>
  <si>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</si>
  <si>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</si>
  <si>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</si>
  <si>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</si>
  <si>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</si>
  <si>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</si>
  <si>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</si>
  <si>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</si>
  <si>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</si>
  <si>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</si>
  <si>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</si>
  <si>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</si>
  <si>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</si>
  <si>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</si>
  <si>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</si>
  <si>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</si>
  <si>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</si>
  <si>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</si>
  <si>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</si>
  <si>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</si>
  <si>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</si>
  <si>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</si>
  <si>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</si>
  <si>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</si>
  <si>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</si>
  <si>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</si>
  <si>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</si>
  <si>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</si>
  <si>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</si>
  <si>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</si>
  <si>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</si>
  <si>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</si>
  <si>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</si>
  <si>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</si>
  <si>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</si>
  <si>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</si>
  <si>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</si>
  <si>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</si>
  <si>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</si>
  <si>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</si>
  <si>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</si>
  <si>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</si>
  <si>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</si>
  <si>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</si>
  <si>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</si>
  <si>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</si>
  <si>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</si>
  <si>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</si>
  <si>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</si>
  <si>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</si>
  <si>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</si>
  <si>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</si>
  <si>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</si>
  <si>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</si>
  <si>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</si>
  <si>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</si>
  <si>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</si>
  <si>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</si>
  <si>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</si>
  <si>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</si>
  <si>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</si>
  <si>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</si>
  <si>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</si>
  <si>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</si>
  <si>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</si>
  <si>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</si>
  <si>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</si>
  <si>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</si>
  <si>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</si>
  <si>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</si>
  <si>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</si>
  <si>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</si>
  <si>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</si>
  <si>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</si>
  <si>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</si>
  <si>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</si>
  <si>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</si>
  <si>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</si>
  <si>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</si>
  <si>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</si>
  <si>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</si>
  <si>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</si>
  <si>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</si>
  <si>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</si>
  <si>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</si>
  <si>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</si>
  <si>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</si>
  <si>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</si>
  <si>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</si>
  <si>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</si>
  <si>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</si>
  <si>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</si>
  <si>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</si>
  <si>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</si>
  <si>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</si>
  <si>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</si>
  <si>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</si>
  <si>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</si>
  <si>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</si>
  <si>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</si>
  <si>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</si>
  <si>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</si>
  <si>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</si>
  <si>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</si>
  <si>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</si>
  <si>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</si>
  <si>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</si>
  <si>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</si>
  <si>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</si>
  <si>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</si>
  <si>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</si>
  <si>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</si>
  <si>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</si>
  <si>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</si>
  <si>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</si>
  <si>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</si>
  <si>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</si>
  <si>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</si>
  <si>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</si>
  <si>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</si>
  <si>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</si>
  <si>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</si>
  <si>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</si>
  <si>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</si>
  <si>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</si>
  <si>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</si>
  <si>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</si>
  <si>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</si>
  <si>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</si>
  <si>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</si>
  <si>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</si>
  <si>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</si>
  <si>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</si>
  <si>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</si>
  <si>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</si>
  <si>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</si>
  <si>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</si>
  <si>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</si>
  <si>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</si>
  <si>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</si>
  <si>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</si>
  <si>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</si>
  <si>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</si>
  <si>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</si>
  <si>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</si>
  <si>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</si>
  <si>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</si>
  <si>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</si>
  <si>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</si>
  <si>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</si>
  <si>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</si>
  <si>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</si>
  <si>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</si>
  <si>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</si>
  <si>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</si>
  <si>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</si>
  <si>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</si>
  <si>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</si>
  <si>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</si>
  <si>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</si>
  <si>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</si>
  <si>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</si>
  <si>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</si>
  <si>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</si>
  <si>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</si>
  <si>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</si>
  <si>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</si>
  <si>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</si>
  <si>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</si>
  <si>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</si>
  <si>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</si>
  <si>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</si>
  <si>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</si>
  <si>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</si>
  <si>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</si>
  <si>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</si>
  <si>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</si>
  <si>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</si>
  <si>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</si>
  <si>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</si>
  <si>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</si>
  <si>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</si>
  <si>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</si>
  <si>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</si>
  <si>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</si>
  <si>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</si>
  <si>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</si>
  <si>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</si>
  <si>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</si>
  <si>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</si>
  <si>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</si>
  <si>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</si>
  <si>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</si>
  <si>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</si>
  <si>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</si>
  <si>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</si>
  <si>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</si>
  <si>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</si>
  <si>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</si>
  <si>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</si>
  <si>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</si>
  <si>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</si>
  <si>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</si>
  <si>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</si>
  <si>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</si>
  <si>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</si>
  <si>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</si>
  <si>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</si>
  <si>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</si>
  <si>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</si>
  <si>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</si>
  <si>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</si>
  <si>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</si>
  <si>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</si>
  <si>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</si>
  <si>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</si>
  <si>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</si>
  <si>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</si>
  <si>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</si>
  <si>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</si>
  <si>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</si>
  <si>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</si>
  <si>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</si>
  <si>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</si>
  <si>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</si>
  <si>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</si>
  <si>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</si>
  <si>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</si>
  <si>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</si>
  <si>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</si>
  <si>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</si>
  <si>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</si>
  <si>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</si>
  <si>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</si>
  <si>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</si>
  <si>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</si>
  <si>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</si>
  <si>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</si>
  <si>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</si>
  <si>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</si>
  <si>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</si>
  <si>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</si>
  <si>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</si>
  <si>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</si>
  <si>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</si>
  <si>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</si>
  <si>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</si>
  <si>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</si>
  <si>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</si>
  <si>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</si>
  <si>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</si>
  <si>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</si>
  <si>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</si>
  <si>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</si>
  <si>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</si>
  <si>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</si>
  <si>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</si>
  <si>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</si>
  <si>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</si>
  <si>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</si>
  <si>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</si>
  <si>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</si>
  <si>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</si>
  <si>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</si>
  <si>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</si>
  <si>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</si>
  <si>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</si>
  <si>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</si>
  <si>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</si>
  <si>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</si>
  <si>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</si>
  <si>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</si>
  <si>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</si>
  <si>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</si>
  <si>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</si>
  <si>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</si>
  <si>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</si>
  <si>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</si>
  <si>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</si>
  <si>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</si>
  <si>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</si>
  <si>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</si>
  <si>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</si>
  <si>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</si>
  <si>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</si>
  <si>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</si>
  <si>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</si>
  <si>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</si>
  <si>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</si>
  <si>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</si>
  <si>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</si>
  <si>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</si>
  <si>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</si>
  <si>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</si>
  <si>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</si>
  <si>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</si>
  <si>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</si>
  <si>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</si>
  <si>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</si>
  <si>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</si>
  <si>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</si>
  <si>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</si>
  <si>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</si>
  <si>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</si>
  <si>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</si>
  <si>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</si>
  <si>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</si>
  <si>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</si>
  <si>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</si>
  <si>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</si>
  <si>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</si>
  <si>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</si>
  <si>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</si>
  <si>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</si>
  <si>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</si>
  <si>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</si>
  <si>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</si>
  <si>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</si>
  <si>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</si>
  <si>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</si>
  <si>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</si>
  <si>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</si>
  <si>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</si>
  <si>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</si>
  <si>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</si>
  <si>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</si>
  <si>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</si>
  <si>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</si>
  <si>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</si>
  <si>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</si>
  <si>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</si>
  <si>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</si>
  <si>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</si>
  <si>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</si>
  <si>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</si>
  <si>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</si>
  <si>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</si>
  <si>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</si>
  <si>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</si>
  <si>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</si>
  <si>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</si>
  <si>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</si>
  <si>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</si>
  <si>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</si>
  <si>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</si>
  <si>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</si>
  <si>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</si>
  <si>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</si>
  <si>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</si>
  <si>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</si>
  <si>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</si>
  <si>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</si>
  <si>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</si>
  <si>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</si>
  <si>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</si>
  <si>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</si>
  <si>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</si>
  <si>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</si>
  <si>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</si>
  <si>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</si>
  <si>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</si>
  <si>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</si>
  <si>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</si>
  <si>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</si>
  <si>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</si>
  <si>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</si>
  <si>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</si>
  <si>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</si>
  <si>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</si>
  <si>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</si>
  <si>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</si>
  <si>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</si>
  <si>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</si>
  <si>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</si>
  <si>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</si>
  <si>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</si>
  <si>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</si>
  <si>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</si>
  <si>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</si>
  <si>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</si>
  <si>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</si>
  <si>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</si>
  <si>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</si>
  <si>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</si>
  <si>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</si>
  <si>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</si>
  <si>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</si>
  <si>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</si>
  <si>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</si>
  <si>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</si>
  <si>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</si>
  <si>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</si>
  <si>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</si>
  <si>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</si>
  <si>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</si>
  <si>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</si>
  <si>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</si>
  <si>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</si>
  <si>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</si>
  <si>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</si>
  <si>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</si>
  <si>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</si>
  <si>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</si>
  <si>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</si>
  <si>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</si>
  <si>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</si>
  <si>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</si>
  <si>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</si>
  <si>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</si>
  <si>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</si>
  <si>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</si>
  <si>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</si>
  <si>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</si>
  <si>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</si>
  <si>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</si>
  <si>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</si>
  <si>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</si>
  <si>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</si>
  <si>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</si>
  <si>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</si>
  <si>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</si>
  <si>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</si>
  <si>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</si>
  <si>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</si>
  <si>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</si>
  <si>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</si>
  <si>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</si>
  <si>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</si>
  <si>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</si>
  <si>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</si>
  <si>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</si>
  <si>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</si>
  <si>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</si>
  <si>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</si>
  <si>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</si>
  <si>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</si>
  <si>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</si>
  <si>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</si>
  <si>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</si>
  <si>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</si>
  <si>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</si>
  <si>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</si>
  <si>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</si>
  <si>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</si>
  <si>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</si>
  <si>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</si>
  <si>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</si>
  <si>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</si>
  <si>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</si>
  <si>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</si>
  <si>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</si>
  <si>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</si>
  <si>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</si>
  <si>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</si>
  <si>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</si>
  <si>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</si>
  <si>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</si>
  <si>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</si>
  <si>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</si>
  <si>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</si>
  <si>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</si>
  <si>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</si>
  <si>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</si>
  <si>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</si>
  <si>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</si>
  <si>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</si>
  <si>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</si>
  <si>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</si>
  <si>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</si>
  <si>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</si>
  <si>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</si>
  <si>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</si>
  <si>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</si>
  <si>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</si>
  <si>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</si>
  <si>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</si>
  <si>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</si>
  <si>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</si>
  <si>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</si>
  <si>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</si>
  <si>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</si>
  <si>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</si>
  <si>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</si>
  <si>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</si>
  <si>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</si>
  <si>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</si>
  <si>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</si>
  <si>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</si>
  <si>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</si>
  <si>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</si>
  <si>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</si>
  <si>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</si>
  <si>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</si>
  <si>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</si>
  <si>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</si>
  <si>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</si>
  <si>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</si>
  <si>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</si>
  <si>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</si>
  <si>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</si>
  <si>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</si>
  <si>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</si>
  <si>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</si>
  <si>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</si>
  <si>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</si>
  <si>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</si>
  <si>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</si>
  <si>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</si>
  <si>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</si>
  <si>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</si>
  <si>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</si>
  <si>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</si>
  <si>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</si>
  <si>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</si>
  <si>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</si>
  <si>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</si>
  <si>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</si>
  <si>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</si>
  <si>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</si>
  <si>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</si>
  <si>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</si>
  <si>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</si>
  <si>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</si>
  <si>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</si>
  <si>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</si>
  <si>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</si>
  <si>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</si>
  <si>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</si>
  <si>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</si>
  <si>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</si>
  <si>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</si>
  <si>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</si>
  <si>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</si>
  <si>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</si>
  <si>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</si>
  <si>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</si>
  <si>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</si>
  <si>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</si>
  <si>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</si>
  <si>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</si>
  <si>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</si>
  <si>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</si>
  <si>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</si>
  <si>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</si>
  <si>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</si>
  <si>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</si>
  <si>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</si>
  <si>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</si>
  <si>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</si>
  <si>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</si>
  <si>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</si>
  <si>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</si>
  <si>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</si>
  <si>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</si>
  <si>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</si>
  <si>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</si>
  <si>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</si>
  <si>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</si>
  <si>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</si>
  <si>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</si>
  <si>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</si>
  <si>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</si>
  <si>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</si>
  <si>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</si>
  <si>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</si>
  <si>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</si>
  <si>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</si>
  <si>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</si>
  <si>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</si>
  <si>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</si>
  <si>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</si>
  <si>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</si>
  <si>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</si>
  <si>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</si>
  <si>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</si>
  <si>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</si>
  <si>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</si>
  <si>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</si>
  <si>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</si>
  <si>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</si>
  <si>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</si>
  <si>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</si>
  <si>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</si>
  <si>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</si>
  <si>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</si>
  <si>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</si>
  <si>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</si>
  <si>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</si>
  <si>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</si>
  <si>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</si>
  <si>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</si>
  <si>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</si>
  <si>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</si>
  <si>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</si>
  <si>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</si>
  <si>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</si>
  <si>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</si>
  <si>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</si>
  <si>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</si>
  <si>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</si>
  <si>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</si>
  <si>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</si>
  <si>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</si>
  <si>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</si>
  <si>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</si>
  <si>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</si>
  <si>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</si>
  <si>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</si>
  <si>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</si>
  <si>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</si>
  <si>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</si>
  <si>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</si>
  <si>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</si>
  <si>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</si>
  <si>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</si>
  <si>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</si>
  <si>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</si>
  <si>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</si>
  <si>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</si>
  <si>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</si>
  <si>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</si>
  <si>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</si>
  <si>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</si>
  <si>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</si>
  <si>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</si>
  <si>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</si>
  <si>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</si>
  <si>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</si>
  <si>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</si>
  <si>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</si>
  <si>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</si>
  <si>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</si>
  <si>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</si>
  <si>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</si>
  <si>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</si>
  <si>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</si>
  <si>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</si>
  <si>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</si>
  <si>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</si>
  <si>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</si>
  <si>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</si>
  <si>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</si>
  <si>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</si>
  <si>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</si>
  <si>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</si>
  <si>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</si>
  <si>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</si>
  <si>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</si>
  <si>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</si>
  <si>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</si>
  <si>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</si>
  <si>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</si>
  <si>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</si>
  <si>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</si>
  <si>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</si>
  <si>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</si>
  <si>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</si>
  <si>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</si>
  <si>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</si>
  <si>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</si>
  <si>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</si>
  <si>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</si>
  <si>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</si>
  <si>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</si>
  <si>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</si>
  <si>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</si>
  <si>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</si>
  <si>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</si>
  <si>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</si>
  <si>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</si>
  <si>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</si>
  <si>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</si>
  <si>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</si>
  <si>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</si>
  <si>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</si>
  <si>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</si>
  <si>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</si>
  <si>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</si>
  <si>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</si>
  <si>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</si>
  <si>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</si>
  <si>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</si>
  <si>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</si>
  <si>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</si>
  <si>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</si>
  <si>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</si>
  <si>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</si>
  <si>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</si>
  <si>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</si>
  <si>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</si>
  <si>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</si>
  <si>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</si>
  <si>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</si>
  <si>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</si>
  <si>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</si>
  <si>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</si>
  <si>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</si>
  <si>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</si>
  <si>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</si>
  <si>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</si>
  <si>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</si>
  <si>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</si>
  <si>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</si>
  <si>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</si>
  <si>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</si>
  <si>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</si>
  <si>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</si>
  <si>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</si>
  <si>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</si>
  <si>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</si>
  <si>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</si>
  <si>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</si>
  <si>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</si>
  <si>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</si>
  <si>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</si>
  <si>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</si>
  <si>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</si>
  <si>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</si>
  <si>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</si>
  <si>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</si>
  <si>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</si>
  <si>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</si>
  <si>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</si>
  <si>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</si>
  <si>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</si>
  <si>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</si>
  <si>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</si>
  <si>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</si>
  <si>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</si>
  <si>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</si>
  <si>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</si>
  <si>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</si>
  <si>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</si>
  <si>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</si>
  <si>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</si>
  <si>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</si>
  <si>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</si>
  <si>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</si>
  <si>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</si>
  <si>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</si>
  <si>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</si>
  <si>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</si>
  <si>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</si>
  <si>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</si>
  <si>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</si>
  <si>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</si>
  <si>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</si>
  <si>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</si>
  <si>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</si>
  <si>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</si>
  <si>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</si>
  <si>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</si>
  <si>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</si>
  <si>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</si>
  <si>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</si>
  <si>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</si>
  <si>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</si>
  <si>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</si>
  <si>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</si>
  <si>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</si>
  <si>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</si>
  <si>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</si>
  <si>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</si>
  <si>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</si>
  <si>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</si>
  <si>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</si>
  <si>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</si>
  <si>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</si>
  <si>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</si>
  <si>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</si>
  <si>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</si>
  <si>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</si>
  <si>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</si>
  <si>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</si>
  <si>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</si>
  <si>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</si>
  <si>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</si>
  <si>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</si>
  <si>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</si>
  <si>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</si>
  <si>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</si>
  <si>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</si>
  <si>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</si>
  <si>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</si>
  <si>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</si>
  <si>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</si>
  <si>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</si>
  <si>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</si>
  <si>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</si>
  <si>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</si>
  <si>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</si>
  <si>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</si>
  <si>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</si>
  <si>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</si>
  <si>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</si>
  <si>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</si>
  <si>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</si>
  <si>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</si>
  <si>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</si>
  <si>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</si>
  <si>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</si>
  <si>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</si>
  <si>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</si>
  <si>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</si>
  <si>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</si>
  <si>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</si>
  <si>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</si>
  <si>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</si>
  <si>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</si>
  <si>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</si>
  <si>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</si>
  <si>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</si>
  <si>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</si>
  <si>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</si>
  <si>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</si>
  <si>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</si>
  <si>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</si>
  <si>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</si>
  <si>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</si>
  <si>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</si>
  <si>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</si>
  <si>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</si>
  <si>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</si>
  <si>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</si>
  <si>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</si>
  <si>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</si>
  <si>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</si>
  <si>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</si>
  <si>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</si>
  <si>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</si>
  <si>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</si>
  <si>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</si>
  <si>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</si>
  <si>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</si>
  <si>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</si>
  <si>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</si>
  <si>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</si>
  <si>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</si>
  <si>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</si>
  <si>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</si>
  <si>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</si>
  <si>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</si>
  <si>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</si>
  <si>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</si>
  <si>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</si>
  <si>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</si>
  <si>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</si>
  <si>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</si>
  <si>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</si>
  <si>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</si>
  <si>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</si>
  <si>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</si>
  <si>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</si>
  <si>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</si>
  <si>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</si>
  <si>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</si>
  <si>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</si>
  <si>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</si>
  <si>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</si>
  <si>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</si>
  <si>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</si>
  <si>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</si>
  <si>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</si>
  <si>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</si>
  <si>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</si>
  <si>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</si>
  <si>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</si>
  <si>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</si>
  <si>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</si>
  <si>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</si>
  <si>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</si>
  <si>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</si>
  <si>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</si>
  <si>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</si>
  <si>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</si>
  <si>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</si>
  <si>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</si>
  <si>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</si>
  <si>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</si>
  <si>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</si>
  <si>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</si>
  <si>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</si>
  <si>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</si>
  <si>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</si>
  <si>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</si>
  <si>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</si>
  <si>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</si>
  <si>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</si>
  <si>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</si>
  <si>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</si>
  <si>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</si>
  <si>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</si>
  <si>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</si>
  <si>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</si>
  <si>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</si>
  <si>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</si>
  <si>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</si>
  <si>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</si>
  <si>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</si>
  <si>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</si>
  <si>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</si>
  <si>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</si>
  <si>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</si>
  <si>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</si>
  <si>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</si>
  <si>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</si>
  <si>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</si>
  <si>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</si>
  <si>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</si>
  <si>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</si>
  <si>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</si>
  <si>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</si>
  <si>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</si>
  <si>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</si>
  <si>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</si>
  <si>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</si>
  <si>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</si>
  <si>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</si>
  <si>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</si>
  <si>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</si>
  <si>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</si>
  <si>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</si>
  <si>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</si>
  <si>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</si>
  <si>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</si>
  <si>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</si>
  <si>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</si>
  <si>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</si>
  <si>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</si>
  <si>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</si>
  <si>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</si>
  <si>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</si>
  <si>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</si>
  <si>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</si>
  <si>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</si>
  <si>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</si>
  <si>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</si>
  <si>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</si>
  <si>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</si>
  <si>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</si>
  <si>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</si>
  <si>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</si>
  <si>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</si>
  <si>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</si>
  <si>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</si>
  <si>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</si>
  <si>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</si>
  <si>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</si>
  <si>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</si>
  <si>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</si>
  <si>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</si>
  <si>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</si>
  <si>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</si>
  <si>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</si>
  <si>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</si>
  <si>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</si>
  <si>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</si>
  <si>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</si>
  <si>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</si>
  <si>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</si>
  <si>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</si>
  <si>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</si>
  <si>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</si>
  <si>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</si>
  <si>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</si>
  <si>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</si>
  <si>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</si>
  <si>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</si>
  <si>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</si>
  <si>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</si>
  <si>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</si>
  <si>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</si>
  <si>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</si>
  <si>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</si>
  <si>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</si>
  <si>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</si>
  <si>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</si>
  <si>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</si>
  <si>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</si>
  <si>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</si>
  <si>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</si>
  <si>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</si>
  <si>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</si>
  <si>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</si>
  <si>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</si>
  <si>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</si>
  <si>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</si>
  <si>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</si>
  <si>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</si>
  <si>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</si>
  <si>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</si>
  <si>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</si>
  <si>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</si>
  <si>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</si>
  <si>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</si>
  <si>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</si>
  <si>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</si>
  <si>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</si>
  <si>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</si>
  <si>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</si>
  <si>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</si>
  <si>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</si>
  <si>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</si>
  <si>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</si>
  <si>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</si>
  <si>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</si>
  <si>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</si>
  <si>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</si>
  <si>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</si>
  <si>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</si>
  <si>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</si>
  <si>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</si>
  <si>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</si>
  <si>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</si>
  <si>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</si>
  <si>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</si>
  <si>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</si>
  <si>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</si>
  <si>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</si>
  <si>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</si>
  <si>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</si>
  <si>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</si>
  <si>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</si>
  <si>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</si>
  <si>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</si>
  <si>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</si>
  <si>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</si>
  <si>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</si>
  <si>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</si>
  <si>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</si>
  <si>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</si>
  <si>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</si>
  <si>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</si>
  <si>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</si>
  <si>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</si>
  <si>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</si>
  <si>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</si>
  <si>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</si>
  <si>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</si>
  <si>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</si>
  <si>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</si>
  <si>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</si>
  <si>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</si>
  <si>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</si>
  <si>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</si>
  <si>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</si>
  <si>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</si>
  <si>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</si>
  <si>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</si>
  <si>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</si>
  <si>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</si>
  <si>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</si>
  <si>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</si>
  <si>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</si>
  <si>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</si>
  <si>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</si>
  <si>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</si>
  <si>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</si>
  <si>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</si>
  <si>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</si>
  <si>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</si>
  <si>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</si>
  <si>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</si>
  <si>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</si>
  <si>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</si>
  <si>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</si>
  <si>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</si>
  <si>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</si>
  <si>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</si>
  <si>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</si>
  <si>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</si>
  <si>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</si>
  <si>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</si>
  <si>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</si>
  <si>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</si>
  <si>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</si>
  <si>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</si>
  <si>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</si>
  <si>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</si>
  <si>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</si>
  <si>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</si>
  <si>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</si>
  <si>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</si>
  <si>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</si>
  <si>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</si>
  <si>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</si>
  <si>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</si>
  <si>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</si>
  <si>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</si>
  <si>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</si>
  <si>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</si>
  <si>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</si>
  <si>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</si>
  <si>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</si>
  <si>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</si>
  <si>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</si>
  <si>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</si>
  <si>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</si>
  <si>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</si>
  <si>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</si>
  <si>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</si>
  <si>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</si>
  <si>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</si>
  <si>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</si>
  <si>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</si>
  <si>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</si>
  <si>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</si>
  <si>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</si>
  <si>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</si>
  <si>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</si>
  <si>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</si>
  <si>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</si>
  <si>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</si>
  <si>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</si>
  <si>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</si>
  <si>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</si>
  <si>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</si>
  <si>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</si>
  <si>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</si>
  <si>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</si>
  <si>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</si>
  <si>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</si>
  <si>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</si>
  <si>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</si>
  <si>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</si>
  <si>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</si>
  <si>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</si>
  <si>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</si>
  <si>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</si>
  <si>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</si>
  <si>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</si>
  <si>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</si>
  <si>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</si>
  <si>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</si>
  <si>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</si>
  <si>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</si>
  <si>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</si>
  <si>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</si>
  <si>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</si>
  <si>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</si>
  <si>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</si>
  <si>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</si>
  <si>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</si>
  <si>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</si>
  <si>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</si>
  <si>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</si>
  <si>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</si>
  <si>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</si>
  <si>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</si>
  <si>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</si>
  <si>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</si>
  <si>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</si>
  <si>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</si>
  <si>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</si>
  <si>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</si>
  <si>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</si>
  <si>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</si>
  <si>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</si>
  <si>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</si>
  <si>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</si>
  <si>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</si>
  <si>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</si>
  <si>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</si>
  <si>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</si>
  <si>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</si>
  <si>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</si>
  <si>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</si>
  <si>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</si>
  <si>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</si>
  <si>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</si>
  <si>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</si>
  <si>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</si>
  <si>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</si>
  <si>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</si>
  <si>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</si>
  <si>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</si>
  <si>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</si>
  <si>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</si>
  <si>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</si>
  <si>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</si>
  <si>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</si>
  <si>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</si>
  <si>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</si>
  <si>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</si>
  <si>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</si>
  <si>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</si>
  <si>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</si>
  <si>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</si>
  <si>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</si>
  <si>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</si>
  <si>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</si>
  <si>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</si>
  <si>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</si>
  <si>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</si>
  <si>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</si>
  <si>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</si>
  <si>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</si>
  <si>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</si>
  <si>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</si>
  <si>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</si>
  <si>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</si>
  <si>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</si>
  <si>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</si>
  <si>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</si>
  <si>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</si>
  <si>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</si>
  <si>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</si>
  <si>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</si>
  <si>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</si>
  <si>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</si>
  <si>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</si>
  <si>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</si>
  <si>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</si>
  <si>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</si>
  <si>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</si>
  <si>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</si>
  <si>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</si>
  <si>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</si>
  <si>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</si>
  <si>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</si>
  <si>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</si>
  <si>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</si>
  <si>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</si>
  <si>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</si>
  <si>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</si>
  <si>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</si>
  <si>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</si>
  <si>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</si>
  <si>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</si>
  <si>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</si>
  <si>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</si>
  <si>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</si>
  <si>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</si>
  <si>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</si>
  <si>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</si>
  <si>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</si>
  <si>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</si>
  <si>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</si>
  <si>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</si>
  <si>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</si>
  <si>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</si>
  <si>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</si>
  <si>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</si>
  <si>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</si>
  <si>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</si>
  <si>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</si>
  <si>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</si>
  <si>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</si>
  <si>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</si>
  <si>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</si>
  <si>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</si>
  <si>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</si>
  <si>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</si>
  <si>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</si>
  <si>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</si>
  <si>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</si>
  <si>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</si>
  <si>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</si>
  <si>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</si>
  <si>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</si>
  <si>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</si>
  <si>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</si>
  <si>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</si>
  <si>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</si>
  <si>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</si>
  <si>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</si>
  <si>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</si>
  <si>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</si>
  <si>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</si>
  <si>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</si>
  <si>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</si>
  <si>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</si>
  <si>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</si>
  <si>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</si>
  <si>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</si>
  <si>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</si>
  <si>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</si>
  <si>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</si>
  <si>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</si>
  <si>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</si>
  <si>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</si>
  <si>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</si>
  <si>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</si>
  <si>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</si>
  <si>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</si>
  <si>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</si>
  <si>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</si>
  <si>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</si>
  <si>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</si>
  <si>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</si>
  <si>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</si>
  <si>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</si>
  <si>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</si>
  <si>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</si>
  <si>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</si>
  <si>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</si>
  <si>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</si>
  <si>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</si>
  <si>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</si>
  <si>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</si>
  <si>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</si>
  <si>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</si>
  <si>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</si>
  <si>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</si>
  <si>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</si>
  <si>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</si>
  <si>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</si>
  <si>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</si>
  <si>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</si>
  <si>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</si>
  <si>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</si>
  <si>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</si>
  <si>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</si>
  <si>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</si>
  <si>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</si>
  <si>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</si>
  <si>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</si>
  <si>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</si>
  <si>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</si>
  <si>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</si>
  <si>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</si>
  <si>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</si>
  <si>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</si>
  <si>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</si>
  <si>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</si>
  <si>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</si>
  <si>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</si>
  <si>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</si>
  <si>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</si>
  <si>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</si>
  <si>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</si>
  <si>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</si>
  <si>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</si>
  <si>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</si>
  <si>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</si>
  <si>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</si>
  <si>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</si>
  <si>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</si>
  <si>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</si>
  <si>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</si>
  <si>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</si>
  <si>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</si>
  <si>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</si>
  <si>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</si>
  <si>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</si>
  <si>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</si>
  <si>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</si>
  <si>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</si>
  <si>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</si>
  <si>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</si>
  <si>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</si>
  <si>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</si>
  <si>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</si>
  <si>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</si>
  <si>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</si>
  <si>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</si>
  <si>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</si>
  <si>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</si>
  <si>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</si>
  <si>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</si>
  <si>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</si>
  <si>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</si>
  <si>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</si>
  <si>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</si>
  <si>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</si>
  <si>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</si>
  <si>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</si>
  <si>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</si>
  <si>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</si>
  <si>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</si>
  <si>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</si>
  <si>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</si>
  <si>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</si>
  <si>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</si>
  <si>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</si>
  <si>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</si>
  <si>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</si>
  <si>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</si>
  <si>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</si>
  <si>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</si>
  <si>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</si>
  <si>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</si>
  <si>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</si>
  <si>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</si>
  <si>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</si>
  <si>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</si>
  <si>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</si>
  <si>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</si>
  <si>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</si>
  <si>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</si>
  <si>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</si>
  <si>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</si>
  <si>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</si>
  <si>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</si>
  <si>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</si>
  <si>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</si>
  <si>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</si>
  <si>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</si>
  <si>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</si>
  <si>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</si>
  <si>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</si>
  <si>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</si>
  <si>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</si>
  <si>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</si>
  <si>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</si>
  <si>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</si>
  <si>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</si>
  <si>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</si>
  <si>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</si>
  <si>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</si>
  <si>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</si>
  <si>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</si>
  <si>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</si>
  <si>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</si>
  <si>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</si>
  <si>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</si>
  <si>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</si>
  <si>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</si>
  <si>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</si>
  <si>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</si>
  <si>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</si>
  <si>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</si>
  <si>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</si>
  <si>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</si>
  <si>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</si>
  <si>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</si>
  <si>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</si>
  <si>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</si>
  <si>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</si>
  <si>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</si>
  <si>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</si>
  <si>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</si>
  <si>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</si>
  <si>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</si>
  <si>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</si>
  <si>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</si>
  <si>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</si>
  <si>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</si>
  <si>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</si>
  <si>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</si>
  <si>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</si>
  <si>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</si>
  <si>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</si>
  <si>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</si>
  <si>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</si>
  <si>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</si>
  <si>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</si>
  <si>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</si>
  <si>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</si>
  <si>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</si>
  <si>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</si>
  <si>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</si>
  <si>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</si>
  <si>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</si>
  <si>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</si>
  <si>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</si>
  <si>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</si>
  <si>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</si>
  <si>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</si>
  <si>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</si>
  <si>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</si>
  <si>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</si>
  <si>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</si>
  <si>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</si>
  <si>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</si>
  <si>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</si>
  <si>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</si>
  <si>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</si>
  <si>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</si>
  <si>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</si>
  <si>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</si>
  <si>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</si>
  <si>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</si>
  <si>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</si>
  <si>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</si>
  <si>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</si>
  <si>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</si>
  <si>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</si>
  <si>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</si>
  <si>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</si>
  <si>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</si>
  <si>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</si>
  <si>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</si>
  <si>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</si>
  <si>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</si>
  <si>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</si>
  <si>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</si>
  <si>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</si>
  <si>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</si>
  <si>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</si>
  <si>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</si>
  <si>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</si>
  <si>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</si>
  <si>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</si>
  <si>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</si>
  <si>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</si>
  <si>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</si>
  <si>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</si>
  <si>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</si>
  <si>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</si>
  <si>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</si>
  <si>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</si>
  <si>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</si>
  <si>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</si>
  <si>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</si>
  <si>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</si>
  <si>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</si>
  <si>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</si>
  <si>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</si>
  <si>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</si>
  <si>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</si>
  <si>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</si>
  <si>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</si>
  <si>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</si>
  <si>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</si>
  <si>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</si>
  <si>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</si>
  <si>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</si>
  <si>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</si>
  <si>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</si>
  <si>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</si>
  <si>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</si>
  <si>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</si>
  <si>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</si>
  <si>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</si>
  <si>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</si>
  <si>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</si>
  <si>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</si>
  <si>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</si>
  <si>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</si>
  <si>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</si>
  <si>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</si>
  <si>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</si>
  <si>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</si>
  <si>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</si>
  <si>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</si>
  <si>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</si>
  <si>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</si>
  <si>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</si>
  <si>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</si>
  <si>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</si>
  <si>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</si>
  <si>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</si>
  <si>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</si>
  <si>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</si>
  <si>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</si>
  <si>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</si>
  <si>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</si>
  <si>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</si>
  <si>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</si>
  <si>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</si>
  <si>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</si>
  <si>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</si>
  <si>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</si>
  <si>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</si>
  <si>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</si>
  <si>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</si>
  <si>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</si>
  <si>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</si>
  <si>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</si>
  <si>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</si>
  <si>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</si>
  <si>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</si>
  <si>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</si>
  <si>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</si>
  <si>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</si>
  <si>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</si>
  <si>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</si>
  <si>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</si>
  <si>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</si>
  <si>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</si>
  <si>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</si>
  <si>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</si>
  <si>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</si>
  <si>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</si>
  <si>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</si>
  <si>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</si>
  <si>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</si>
  <si>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</si>
  <si>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</si>
  <si>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</si>
  <si>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</si>
  <si>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</si>
  <si>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</si>
  <si>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</si>
  <si>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</si>
  <si>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</si>
  <si>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</si>
  <si>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</si>
  <si>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</si>
  <si>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</si>
  <si>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</si>
  <si>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</si>
  <si>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</si>
  <si>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</si>
  <si>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</si>
  <si>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</si>
  <si>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</si>
  <si>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</si>
  <si>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</si>
  <si>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</si>
  <si>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</si>
  <si>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</si>
  <si>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</si>
  <si>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</si>
  <si>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</si>
  <si>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</si>
  <si>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</si>
  <si>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</si>
  <si>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</si>
  <si>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</si>
  <si>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</si>
  <si>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</si>
  <si>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</si>
  <si>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</si>
  <si>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</si>
  <si>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</si>
  <si>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</si>
  <si>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</si>
  <si>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</si>
  <si>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</si>
  <si>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</si>
  <si>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</si>
  <si>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</si>
  <si>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</si>
  <si>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</si>
  <si>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</si>
  <si>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</si>
  <si>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</si>
  <si>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</si>
  <si>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</si>
  <si>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</si>
  <si>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</si>
  <si>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</si>
  <si>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</si>
  <si>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</si>
  <si>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</si>
  <si>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</si>
  <si>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</si>
  <si>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</si>
  <si>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</si>
  <si>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</si>
  <si>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</si>
  <si>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</si>
  <si>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</si>
  <si>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</si>
  <si>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</si>
  <si>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</si>
  <si>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</si>
  <si>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</si>
  <si>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</si>
  <si>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</si>
  <si>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</si>
  <si>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</si>
  <si>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</si>
  <si>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</si>
  <si>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</si>
  <si>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</si>
  <si>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</si>
  <si>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</si>
  <si>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</si>
  <si>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</si>
  <si>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</si>
  <si>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</si>
  <si>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</si>
  <si>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</si>
  <si>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</si>
  <si>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</si>
  <si>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</si>
  <si>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</si>
  <si>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</si>
  <si>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</si>
  <si>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</si>
  <si>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</si>
  <si>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</si>
  <si>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</si>
  <si>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</si>
  <si>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</si>
  <si>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</si>
  <si>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</si>
  <si>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</si>
  <si>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</si>
  <si>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</si>
  <si>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</si>
  <si>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</si>
  <si>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</si>
  <si>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</si>
  <si>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</si>
  <si>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</si>
  <si>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</si>
  <si>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</si>
  <si>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</si>
  <si>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</si>
  <si>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</si>
  <si>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</si>
  <si>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</si>
  <si>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</si>
  <si>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</si>
  <si>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</si>
  <si>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</si>
  <si>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</si>
  <si>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</si>
  <si>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</si>
  <si>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</si>
  <si>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</si>
  <si>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</si>
  <si>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</si>
  <si>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</si>
  <si>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</si>
  <si>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</si>
  <si>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</si>
  <si>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</si>
  <si>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</si>
  <si>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</si>
  <si>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</si>
  <si>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</si>
  <si>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</si>
  <si>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</si>
  <si>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</si>
  <si>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</si>
  <si>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</si>
  <si>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</si>
  <si>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</si>
  <si>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</si>
  <si>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</si>
  <si>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</si>
  <si>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</si>
  <si>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</si>
  <si>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</si>
  <si>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</si>
  <si>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</si>
  <si>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</si>
  <si>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</si>
  <si>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</si>
  <si>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</si>
  <si>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</si>
  <si>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</si>
  <si>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</si>
  <si>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</si>
  <si>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</si>
  <si>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</si>
  <si>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</si>
  <si>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</si>
  <si>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</si>
  <si>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</si>
  <si>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</si>
  <si>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</si>
  <si>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</si>
  <si>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</si>
  <si>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</si>
  <si>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</si>
  <si>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</si>
  <si>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</si>
  <si>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</si>
  <si>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</si>
  <si>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</si>
  <si>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</si>
  <si>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</si>
  <si>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</si>
  <si>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</si>
  <si>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</si>
  <si>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</si>
  <si>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</si>
  <si>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</si>
  <si>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</si>
  <si>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</si>
  <si>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</si>
  <si>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</si>
  <si>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</si>
  <si>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</si>
  <si>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</si>
  <si>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</si>
  <si>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</si>
  <si>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</si>
  <si>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</si>
  <si>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</si>
  <si>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</si>
  <si>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</si>
  <si>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</si>
  <si>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</si>
  <si>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</si>
  <si>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</si>
  <si>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</si>
  <si>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</si>
  <si>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</si>
  <si>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</si>
  <si>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</si>
  <si>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</si>
  <si>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</si>
  <si>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</si>
  <si>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</si>
  <si>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</si>
  <si>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</si>
  <si>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</si>
  <si>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</si>
  <si>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</si>
  <si>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</si>
  <si>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</si>
  <si>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</si>
  <si>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</si>
  <si>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</si>
  <si>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</si>
  <si>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</si>
  <si>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</si>
  <si>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</si>
  <si>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</si>
  <si>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</si>
  <si>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</si>
  <si>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</si>
  <si>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</si>
  <si>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</si>
  <si>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</si>
  <si>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</si>
  <si>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</si>
  <si>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</si>
  <si>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</si>
  <si>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</si>
  <si>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</si>
  <si>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</si>
  <si>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</si>
  <si>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</si>
  <si>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</si>
  <si>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</si>
  <si>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</si>
  <si>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</si>
  <si>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</si>
  <si>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</si>
  <si>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</si>
  <si>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</si>
  <si>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</si>
  <si>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</si>
  <si>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</si>
  <si>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</si>
  <si>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</si>
  <si>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</si>
  <si>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</si>
  <si>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</si>
  <si>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</si>
  <si>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</si>
  <si>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</si>
  <si>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</si>
  <si>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</si>
  <si>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</si>
  <si>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</si>
  <si>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</si>
  <si>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</si>
  <si>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</si>
  <si>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</si>
  <si>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</si>
  <si>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</si>
  <si>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</si>
  <si>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</si>
  <si>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</si>
  <si>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</si>
  <si>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</si>
  <si>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</si>
  <si>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</si>
  <si>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</si>
  <si>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</si>
  <si>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</si>
  <si>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</si>
  <si>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</si>
  <si>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</si>
  <si>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</si>
  <si>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</si>
  <si>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</si>
  <si>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</si>
  <si>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</si>
  <si>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</si>
  <si>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</si>
  <si>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</si>
  <si>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</si>
  <si>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</si>
  <si>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</si>
  <si>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</si>
  <si>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</si>
  <si>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</si>
  <si>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</si>
  <si>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</si>
  <si>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</si>
  <si>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</si>
  <si>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</si>
  <si>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</si>
  <si>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</si>
  <si>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</si>
  <si>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</si>
  <si>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</si>
  <si>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</si>
  <si>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</si>
  <si>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</si>
  <si>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</si>
  <si>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</si>
  <si>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</si>
  <si>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</si>
  <si>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</si>
  <si>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</si>
  <si>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</si>
  <si>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</si>
  <si>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</si>
  <si>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</si>
  <si>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</si>
  <si>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</si>
  <si>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</si>
  <si>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</si>
  <si>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</si>
  <si>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</si>
  <si>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</si>
  <si>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</si>
  <si>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</si>
  <si>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</si>
  <si>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</si>
  <si>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</si>
  <si>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</si>
  <si>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</si>
  <si>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</si>
  <si>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</si>
  <si>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</si>
  <si>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</si>
  <si>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</si>
  <si>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</si>
  <si>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</si>
  <si>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</si>
  <si>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</si>
  <si>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</si>
  <si>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</si>
  <si>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</si>
  <si>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</si>
  <si>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</si>
  <si>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</si>
  <si>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</si>
  <si>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</si>
  <si>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</si>
  <si>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</si>
  <si>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</si>
  <si>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</si>
  <si>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</si>
  <si>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</si>
  <si>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</si>
  <si>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</si>
  <si>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</si>
  <si>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</si>
  <si>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</si>
  <si>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</si>
  <si>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</si>
  <si>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</si>
  <si>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</si>
  <si>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</si>
  <si>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</si>
  <si>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</si>
  <si>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</si>
  <si>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</si>
  <si>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</si>
  <si>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</si>
  <si>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</si>
  <si>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</si>
  <si>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</si>
  <si>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</si>
  <si>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</si>
  <si>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</si>
  <si>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</si>
  <si>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</si>
  <si>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</si>
  <si>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</si>
  <si>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</si>
  <si>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</si>
  <si>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</si>
  <si>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</si>
  <si>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</si>
  <si>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</si>
  <si>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</si>
  <si>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</si>
  <si>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</si>
  <si>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</si>
  <si>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</si>
  <si>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</si>
  <si>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</si>
  <si>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</si>
  <si>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</si>
  <si>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</si>
  <si>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</si>
  <si>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</si>
  <si>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</si>
  <si>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</si>
  <si>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</si>
  <si>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</si>
  <si>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</si>
  <si>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</si>
  <si>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</si>
  <si>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</si>
  <si>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</si>
  <si>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</si>
  <si>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</si>
  <si>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</si>
  <si>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</si>
  <si>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</si>
  <si>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</si>
  <si>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</si>
  <si>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</si>
  <si>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</si>
  <si>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</si>
  <si>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</si>
  <si>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</si>
  <si>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</si>
  <si>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</si>
  <si>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</si>
  <si>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</si>
  <si>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</si>
  <si>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</si>
  <si>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</si>
  <si>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</si>
  <si>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</si>
  <si>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</si>
  <si>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</si>
  <si>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</si>
  <si>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</si>
  <si>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</si>
  <si>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</si>
  <si>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</si>
  <si>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</si>
  <si>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</si>
  <si>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</si>
  <si>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</si>
  <si>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</si>
  <si>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</si>
  <si>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</si>
  <si>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</si>
  <si>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</si>
  <si>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</si>
  <si>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</si>
  <si>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</si>
  <si>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</si>
  <si>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</si>
  <si>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</si>
  <si>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</si>
  <si>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</si>
  <si>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</si>
  <si>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</si>
  <si>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</si>
  <si>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</si>
  <si>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</si>
  <si>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</si>
  <si>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</si>
  <si>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</si>
  <si>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</si>
  <si>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</si>
  <si>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</si>
  <si>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</si>
  <si>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</si>
  <si>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</si>
  <si>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</si>
  <si>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</si>
  <si>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</si>
  <si>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</si>
  <si>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</si>
  <si>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</si>
  <si>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</si>
  <si>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</si>
  <si>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</si>
  <si>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</si>
  <si>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</si>
  <si>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</si>
  <si>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</si>
  <si>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</si>
  <si>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</si>
  <si>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</si>
  <si>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</si>
  <si>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</si>
  <si>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</si>
  <si>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</si>
  <si>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</si>
  <si>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</si>
  <si>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</si>
  <si>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</si>
  <si>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</si>
  <si>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</si>
  <si>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</si>
  <si>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</si>
  <si>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</si>
  <si>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</si>
  <si>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</si>
  <si>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</si>
  <si>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</si>
  <si>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</si>
  <si>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</si>
  <si>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</si>
  <si>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</si>
  <si>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</si>
  <si>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</si>
  <si>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</si>
  <si>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</si>
  <si>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</si>
  <si>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</si>
  <si>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</si>
  <si>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</si>
  <si>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</si>
  <si>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</si>
  <si>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</si>
  <si>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</si>
  <si>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</si>
  <si>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</si>
  <si>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</si>
  <si>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</si>
  <si>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</si>
  <si>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</si>
  <si>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</si>
  <si>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</si>
  <si>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</si>
  <si>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</si>
  <si>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</si>
  <si>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</si>
  <si>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</si>
  <si>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</si>
  <si>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</si>
  <si>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</si>
  <si>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</si>
  <si>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</si>
  <si>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</si>
  <si>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</si>
  <si>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</si>
  <si>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</si>
  <si>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</si>
  <si>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</si>
  <si>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</si>
  <si>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</si>
  <si>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</si>
  <si>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</si>
  <si>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</si>
  <si>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</si>
  <si>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</si>
  <si>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</si>
  <si>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</si>
  <si>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</si>
  <si>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</si>
  <si>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</si>
  <si>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</si>
  <si>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</si>
  <si>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</si>
  <si>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</si>
  <si>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</si>
  <si>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</si>
  <si>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</si>
  <si>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</si>
  <si>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</si>
  <si>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</si>
  <si>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</si>
  <si>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</si>
  <si>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</si>
  <si>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</si>
  <si>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</si>
  <si>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</si>
  <si>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</si>
  <si>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</si>
  <si>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</si>
  <si>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</si>
  <si>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</si>
  <si>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</si>
  <si>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</si>
  <si>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</si>
  <si>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</si>
  <si>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</si>
  <si>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</si>
  <si>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</si>
  <si>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</si>
  <si>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</si>
  <si>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</si>
  <si>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</si>
  <si>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</si>
  <si>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</si>
  <si>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</si>
  <si>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</si>
  <si>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</si>
  <si>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</si>
  <si>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</si>
  <si>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</si>
  <si>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</si>
  <si>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</si>
  <si>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</si>
  <si>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</si>
  <si>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</si>
  <si>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</si>
  <si>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</si>
  <si>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</si>
  <si>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</si>
  <si>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</si>
  <si>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</si>
  <si>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</si>
  <si>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</si>
  <si>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</si>
  <si>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</si>
  <si>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</si>
  <si>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</si>
  <si>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</si>
  <si>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</si>
  <si>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</si>
  <si>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</si>
  <si>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</si>
  <si>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</si>
  <si>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</si>
  <si>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</si>
  <si>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</si>
  <si>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</si>
  <si>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</si>
  <si>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</si>
  <si>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</si>
  <si>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</si>
  <si>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</si>
  <si>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</si>
  <si>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</si>
  <si>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</si>
  <si>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</si>
  <si>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</si>
  <si>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</si>
  <si>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</si>
  <si>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</si>
  <si>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</si>
  <si>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</si>
  <si>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</si>
  <si>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</si>
  <si>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</si>
  <si>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</si>
  <si>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</si>
  <si>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</si>
  <si>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</si>
  <si>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</si>
  <si>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</si>
  <si>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</si>
  <si>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</si>
  <si>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</si>
  <si>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</si>
  <si>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</si>
  <si>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</si>
  <si>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</si>
  <si>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</si>
  <si>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</si>
  <si>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</si>
  <si>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</si>
  <si>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</si>
  <si>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</si>
  <si>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</si>
  <si>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</si>
  <si>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</si>
  <si>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</si>
  <si>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</si>
  <si>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</si>
  <si>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</si>
  <si>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</si>
  <si>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</si>
  <si>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</si>
  <si>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</si>
  <si>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</si>
  <si>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</si>
  <si>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</si>
  <si>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</si>
  <si>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</si>
  <si>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</si>
  <si>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</si>
  <si>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</si>
  <si>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</si>
  <si>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</si>
  <si>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</si>
  <si>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</si>
  <si>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</si>
  <si>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</si>
  <si>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</si>
  <si>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</si>
  <si>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</si>
  <si>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</si>
  <si>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</si>
  <si>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</si>
  <si>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</si>
  <si>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</si>
  <si>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</si>
  <si>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</si>
  <si>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</si>
  <si>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</si>
  <si>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</si>
  <si>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</si>
  <si>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</si>
  <si>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</si>
  <si>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</si>
  <si>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</si>
  <si>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</si>
  <si>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</si>
  <si>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</si>
  <si>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</si>
  <si>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</si>
  <si>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</si>
  <si>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</si>
  <si>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</si>
  <si>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</si>
  <si>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</si>
  <si>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</si>
  <si>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</si>
  <si>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</si>
  <si>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</si>
  <si>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</si>
  <si>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</si>
  <si>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</si>
  <si>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</si>
  <si>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</si>
  <si>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</si>
  <si>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</si>
  <si>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</si>
  <si>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</si>
  <si>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</si>
  <si>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</si>
  <si>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</si>
  <si>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</si>
  <si>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</si>
  <si>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</si>
  <si>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</si>
  <si>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</si>
  <si>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</si>
  <si>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</si>
  <si>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</si>
  <si>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</si>
  <si>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</si>
  <si>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</si>
  <si>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</si>
  <si>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</si>
  <si>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</si>
  <si>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</si>
  <si>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</si>
  <si>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</si>
  <si>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</si>
  <si>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</si>
  <si>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</si>
  <si>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</si>
  <si>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</si>
  <si>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</si>
  <si>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</si>
  <si>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</si>
  <si>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</si>
  <si>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</si>
  <si>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</si>
  <si>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</si>
  <si>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</si>
  <si>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</si>
  <si>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</si>
  <si>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</si>
  <si>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</si>
  <si>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</si>
  <si>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</si>
  <si>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</si>
  <si>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</si>
  <si>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</si>
  <si>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</si>
  <si>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</si>
  <si>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</si>
  <si>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</si>
  <si>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</si>
  <si>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</si>
  <si>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</si>
  <si>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</si>
  <si>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</si>
  <si>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</si>
  <si>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</si>
  <si>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</si>
  <si>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</si>
  <si>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</si>
  <si>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</si>
  <si>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</si>
  <si>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</si>
  <si>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</si>
  <si>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</si>
  <si>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</si>
  <si>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</si>
  <si>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</si>
  <si>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</si>
  <si>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</si>
  <si>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</si>
  <si>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</si>
  <si>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</si>
  <si>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</si>
  <si>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</si>
  <si>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</si>
  <si>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</si>
  <si>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</si>
  <si>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</si>
  <si>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</si>
  <si>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</si>
  <si>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</si>
  <si>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</si>
  <si>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</si>
  <si>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</si>
  <si>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</si>
  <si>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</si>
  <si>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</si>
  <si>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</si>
  <si>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</si>
  <si>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</si>
  <si>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</si>
  <si>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</si>
  <si>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</si>
  <si>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</si>
  <si>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</si>
  <si>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</si>
  <si>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</si>
  <si>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</si>
  <si>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</si>
  <si>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</si>
  <si>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</si>
  <si>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</si>
  <si>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</si>
  <si>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</si>
  <si>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</si>
  <si>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</si>
  <si>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</si>
  <si>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</si>
  <si>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</si>
  <si>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</si>
  <si>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</si>
  <si>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</si>
  <si>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</si>
  <si>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</si>
  <si>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</si>
  <si>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</si>
  <si>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</si>
  <si>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</si>
  <si>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</si>
  <si>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</si>
  <si>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</si>
  <si>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</si>
  <si>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</si>
  <si>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</si>
  <si>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</si>
  <si>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</si>
  <si>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</si>
  <si>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</si>
  <si>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</si>
  <si>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</si>
  <si>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</si>
  <si>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</si>
  <si>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</si>
  <si>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</si>
  <si>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</si>
  <si>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</si>
  <si>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</si>
  <si>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</si>
  <si>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</si>
  <si>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</si>
  <si>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</si>
  <si>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</si>
  <si>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</si>
  <si>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</si>
  <si>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</si>
  <si>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</si>
  <si>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</si>
  <si>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</si>
  <si>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</si>
  <si>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</si>
  <si>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</si>
  <si>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</si>
  <si>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</si>
  <si>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</si>
  <si>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</si>
  <si>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</si>
  <si>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</si>
  <si>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</si>
  <si>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</si>
  <si>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</si>
  <si>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</si>
  <si>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</si>
  <si>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</si>
  <si>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</si>
  <si>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</si>
  <si>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</si>
  <si>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</si>
  <si>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</si>
  <si>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</si>
  <si>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</si>
  <si>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</si>
  <si>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</si>
  <si>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</si>
  <si>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</si>
  <si>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</si>
  <si>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</si>
  <si>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</si>
  <si>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</si>
  <si>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</si>
  <si>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</si>
  <si>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</si>
  <si>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</si>
  <si>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</si>
  <si>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</si>
  <si>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</si>
  <si>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</si>
  <si>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</si>
  <si>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</si>
  <si>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</si>
  <si>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</si>
  <si>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</si>
  <si>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</si>
  <si>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</si>
  <si>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</si>
  <si>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</si>
  <si>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</si>
  <si>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</si>
  <si>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</si>
  <si>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</si>
  <si>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</si>
  <si>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</si>
  <si>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</si>
  <si>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</si>
  <si>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</si>
  <si>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</si>
  <si>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</si>
  <si>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</si>
  <si>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</si>
  <si>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</si>
  <si>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</si>
  <si>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</si>
  <si>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</si>
  <si>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</si>
  <si>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</si>
  <si>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</si>
  <si>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</si>
  <si>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</si>
  <si>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</si>
  <si>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</si>
  <si>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</si>
  <si>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</si>
  <si>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</si>
  <si>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</si>
  <si>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</si>
  <si>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</si>
  <si>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</si>
  <si>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</si>
  <si>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</si>
  <si>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</si>
  <si>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</si>
  <si>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</si>
  <si>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</si>
  <si>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</si>
  <si>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</si>
  <si>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</si>
  <si>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</si>
  <si>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</si>
  <si>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</si>
  <si>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</si>
  <si>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</si>
  <si>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</si>
  <si>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</si>
  <si>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</si>
  <si>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</si>
  <si>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</si>
  <si>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</si>
  <si>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</si>
  <si>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</si>
  <si>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</si>
  <si>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</si>
  <si>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</si>
  <si>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</si>
  <si>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</si>
  <si>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</si>
  <si>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</si>
  <si>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</si>
  <si>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</si>
  <si>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</si>
  <si>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</si>
  <si>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</si>
  <si>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</si>
  <si>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</si>
  <si>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</si>
  <si>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</si>
  <si>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</si>
  <si>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</si>
  <si>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</si>
  <si>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</si>
  <si>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</si>
  <si>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</si>
  <si>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</si>
  <si>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</si>
  <si>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</si>
  <si>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</si>
  <si>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</si>
  <si>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</si>
  <si>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</si>
  <si>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</si>
  <si>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</si>
  <si>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</si>
  <si>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</si>
  <si>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</si>
  <si>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</si>
  <si>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</si>
  <si>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</si>
  <si>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</si>
  <si>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</si>
  <si>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</si>
  <si>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</si>
  <si>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</si>
  <si>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</si>
  <si>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</si>
  <si>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</si>
  <si>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</si>
  <si>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</si>
  <si>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</si>
  <si>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</si>
  <si>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</si>
  <si>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</si>
  <si>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</si>
  <si>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</si>
  <si>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</si>
  <si>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</si>
  <si>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</si>
  <si>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</si>
  <si>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</si>
  <si>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</si>
  <si>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</si>
  <si>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</si>
  <si>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</si>
  <si>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</si>
  <si>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</si>
  <si>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</si>
  <si>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</si>
  <si>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</si>
  <si>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</si>
  <si>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</si>
  <si>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</si>
  <si>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</si>
  <si>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</si>
  <si>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</si>
  <si>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</si>
  <si>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</si>
  <si>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</si>
  <si>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</si>
  <si>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</si>
  <si>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</si>
  <si>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</si>
  <si>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</si>
  <si>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</si>
  <si>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</si>
  <si>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</si>
  <si>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</si>
  <si>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</si>
  <si>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</si>
  <si>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</si>
  <si>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</si>
  <si>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</si>
  <si>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</si>
  <si>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</si>
  <si>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</si>
  <si>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</si>
  <si>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</si>
  <si>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</si>
  <si>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</si>
  <si>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</si>
  <si>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</si>
  <si>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</si>
  <si>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</si>
  <si>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</si>
  <si>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</si>
  <si>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</si>
  <si>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</si>
  <si>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</si>
  <si>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</si>
  <si>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</si>
  <si>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</si>
  <si>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</si>
  <si>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</si>
  <si>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</si>
  <si>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</si>
  <si>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</si>
  <si>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</si>
  <si>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</si>
  <si>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</si>
  <si>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</si>
  <si>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</si>
  <si>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</si>
  <si>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</si>
  <si>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</si>
  <si>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</si>
  <si>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</si>
  <si>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</si>
  <si>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</si>
  <si>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</si>
  <si>
    <t>IDUM</t>
  </si>
  <si>
    <t>Dummy commodity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</si>
</sst>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3.emf"/><Relationship Id="rId1" Type="http://schemas.openxmlformats.org/officeDocument/2006/relationships/image" Target="../media/image94.emf"/><Relationship Id="rId4" Type="http://schemas.openxmlformats.org/officeDocument/2006/relationships/image" Target="../media/image91.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99.emf"/><Relationship Id="rId7" Type="http://schemas.openxmlformats.org/officeDocument/2006/relationships/image" Target="../media/image103.emf"/><Relationship Id="rId2" Type="http://schemas.openxmlformats.org/officeDocument/2006/relationships/image" Target="../media/image98.emf"/><Relationship Id="rId1" Type="http://schemas.openxmlformats.org/officeDocument/2006/relationships/image" Target="../media/image97.emf"/><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image" Target="../media/image100.emf"/><Relationship Id="rId9" Type="http://schemas.openxmlformats.org/officeDocument/2006/relationships/image" Target="../media/image105.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108.emf"/><Relationship Id="rId7" Type="http://schemas.openxmlformats.org/officeDocument/2006/relationships/image" Target="../media/image112.emf"/><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emf"/><Relationship Id="rId5" Type="http://schemas.openxmlformats.org/officeDocument/2006/relationships/image" Target="../media/image110.emf"/><Relationship Id="rId4" Type="http://schemas.openxmlformats.org/officeDocument/2006/relationships/image" Target="../media/image109.emf"/><Relationship Id="rId9"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44502.651798842591</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44502.651798842591</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04" t="s">
        <v>1905</v>
      </c>
      <c r="AD1" s="1804"/>
      <c r="AE1" s="1804"/>
    </row>
    <row r="2" spans="1:31" ht="15.75" customHeight="1">
      <c r="A2" s="1809" t="s">
        <v>1723</v>
      </c>
      <c r="B2" s="1811" t="s">
        <v>1724</v>
      </c>
      <c r="C2" s="1813" t="s">
        <v>1725</v>
      </c>
      <c r="D2" s="1814"/>
      <c r="E2" s="1815"/>
      <c r="F2" s="1818" t="s">
        <v>1726</v>
      </c>
      <c r="G2" s="1155"/>
      <c r="H2" s="1155"/>
      <c r="I2" s="1155"/>
      <c r="J2" s="1155"/>
      <c r="U2" s="1149" t="s">
        <v>1930</v>
      </c>
      <c r="V2" s="1133">
        <v>18.235131074122162</v>
      </c>
      <c r="W2" s="1164" t="s">
        <v>1931</v>
      </c>
      <c r="AC2" s="1141" t="s">
        <v>1906</v>
      </c>
      <c r="AD2" s="1142">
        <f>AD3*AD4/10^3</f>
        <v>5.4839199999999998E-2</v>
      </c>
      <c r="AE2" s="1048" t="s">
        <v>248</v>
      </c>
    </row>
    <row r="3" spans="1:31">
      <c r="A3" s="1810"/>
      <c r="B3" s="1812"/>
      <c r="C3" s="1816"/>
      <c r="D3" s="1817"/>
      <c r="E3" s="1817"/>
      <c r="F3" s="1819"/>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5" t="s">
        <v>251</v>
      </c>
      <c r="AD20" s="1805"/>
      <c r="AE20" s="1805"/>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02"/>
      <c r="I26" s="1802"/>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6" t="s">
        <v>1897</v>
      </c>
      <c r="M27" s="1826" t="s">
        <v>1401</v>
      </c>
      <c r="N27" s="1129" t="s">
        <v>1898</v>
      </c>
      <c r="O27" s="1135" t="s">
        <v>1899</v>
      </c>
      <c r="P27" s="1127" t="s">
        <v>1898</v>
      </c>
      <c r="Q27" s="1140" t="s">
        <v>1899</v>
      </c>
      <c r="R27" s="1806" t="s">
        <v>1937</v>
      </c>
      <c r="S27" s="1806" t="s">
        <v>1947</v>
      </c>
      <c r="T27" s="1806" t="s">
        <v>1981</v>
      </c>
      <c r="U27" s="1806" t="s">
        <v>1937</v>
      </c>
      <c r="V27" s="1806" t="s">
        <v>1947</v>
      </c>
      <c r="W27" s="1806" t="s">
        <v>1981</v>
      </c>
      <c r="X27" s="1153"/>
      <c r="Y27" s="1153"/>
      <c r="Z27" s="1153"/>
      <c r="AA27" s="1153"/>
    </row>
    <row r="28" spans="1:31">
      <c r="A28" s="430" t="s">
        <v>1748</v>
      </c>
      <c r="C28" s="430" t="s">
        <v>1900</v>
      </c>
      <c r="D28" s="430" t="s">
        <v>1900</v>
      </c>
      <c r="E28" s="430" t="s">
        <v>1900</v>
      </c>
      <c r="F28" s="6" t="s">
        <v>1901</v>
      </c>
      <c r="G28" s="6" t="s">
        <v>1938</v>
      </c>
      <c r="H28" s="1803" t="s">
        <v>1940</v>
      </c>
      <c r="I28" s="1803"/>
      <c r="J28" s="6" t="s">
        <v>1901</v>
      </c>
      <c r="K28" s="430" t="s">
        <v>1938</v>
      </c>
      <c r="L28" s="1807"/>
      <c r="M28" s="1827"/>
      <c r="N28" s="877"/>
      <c r="O28" s="1136"/>
      <c r="P28" s="1136"/>
      <c r="Q28" s="1131"/>
      <c r="R28" s="1807"/>
      <c r="S28" s="1807"/>
      <c r="T28" s="1807"/>
      <c r="U28" s="1807"/>
      <c r="V28" s="1807"/>
      <c r="W28" s="1807"/>
      <c r="X28" s="532"/>
      <c r="Y28" s="532"/>
      <c r="Z28" s="532"/>
      <c r="AA28" s="532"/>
    </row>
    <row r="29" spans="1:31" ht="15.75" thickBot="1">
      <c r="A29" s="392" t="s">
        <v>1902</v>
      </c>
      <c r="F29" s="6" t="s">
        <v>1903</v>
      </c>
      <c r="G29" s="6" t="s">
        <v>1939</v>
      </c>
      <c r="H29" s="612"/>
      <c r="I29" s="612"/>
      <c r="J29" s="6" t="s">
        <v>1903</v>
      </c>
      <c r="K29" s="430" t="s">
        <v>1903</v>
      </c>
      <c r="L29" s="1808"/>
      <c r="M29" s="1828"/>
      <c r="N29" s="1130" t="s">
        <v>1100</v>
      </c>
      <c r="O29" s="1137" t="s">
        <v>1100</v>
      </c>
      <c r="P29" s="548" t="s">
        <v>1100</v>
      </c>
      <c r="Q29" s="687" t="s">
        <v>1100</v>
      </c>
      <c r="R29" s="1808"/>
      <c r="S29" s="1808"/>
      <c r="T29" s="1808"/>
      <c r="U29" s="1808"/>
      <c r="V29" s="1808"/>
      <c r="W29" s="1808"/>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9"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30"/>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30"/>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30"/>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30"/>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31"/>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9"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30"/>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30"/>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31"/>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9"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30"/>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31"/>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0" t="s">
        <v>1843</v>
      </c>
      <c r="E74" s="1820"/>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21" t="s">
        <v>1957</v>
      </c>
      <c r="B98" s="1170" t="s">
        <v>42</v>
      </c>
      <c r="C98" s="1823" t="s">
        <v>1966</v>
      </c>
      <c r="D98" s="1170">
        <v>0.77</v>
      </c>
      <c r="E98" s="1170">
        <v>18</v>
      </c>
    </row>
    <row r="99" spans="1:18" ht="23.25" thickBot="1">
      <c r="A99" s="1822"/>
      <c r="B99" s="1170" t="s">
        <v>1958</v>
      </c>
      <c r="C99" s="1824"/>
      <c r="D99" s="1170">
        <v>0.18</v>
      </c>
      <c r="E99" s="1170">
        <v>2.5</v>
      </c>
      <c r="K99" s="430">
        <f>0.77/0.0243</f>
        <v>31.68724279835391</v>
      </c>
    </row>
    <row r="100" spans="1:18" ht="15.75" thickBot="1">
      <c r="A100" s="1821" t="s">
        <v>1959</v>
      </c>
      <c r="B100" s="1170" t="s">
        <v>1960</v>
      </c>
      <c r="C100" s="1824"/>
      <c r="D100" s="1170">
        <v>0</v>
      </c>
      <c r="E100" s="1170">
        <v>1.2</v>
      </c>
    </row>
    <row r="101" spans="1:18" ht="15.75" thickBot="1">
      <c r="A101" s="1822"/>
      <c r="B101" s="1170" t="s">
        <v>1961</v>
      </c>
      <c r="C101" s="1825"/>
      <c r="D101" s="1170">
        <v>0</v>
      </c>
      <c r="E101" s="1170">
        <v>0.1</v>
      </c>
    </row>
    <row r="102" spans="1:18" ht="15.75" thickBot="1">
      <c r="A102" s="1821" t="s">
        <v>1957</v>
      </c>
      <c r="B102" s="1170" t="s">
        <v>1960</v>
      </c>
      <c r="C102" s="1823" t="s">
        <v>1967</v>
      </c>
      <c r="D102" s="1170">
        <v>7.6999999999999999E-2</v>
      </c>
      <c r="E102" s="1170" t="s">
        <v>1962</v>
      </c>
    </row>
    <row r="103" spans="1:18" ht="15.75" thickBot="1">
      <c r="A103" s="1822"/>
      <c r="B103" s="1170" t="s">
        <v>1961</v>
      </c>
      <c r="C103" s="1824"/>
      <c r="D103" s="1170">
        <v>1.7999999999999999E-2</v>
      </c>
      <c r="E103" s="1170" t="s">
        <v>1962</v>
      </c>
    </row>
    <row r="104" spans="1:18" ht="15.75" thickBot="1">
      <c r="A104" s="1821" t="s">
        <v>1959</v>
      </c>
      <c r="B104" s="1170" t="s">
        <v>1960</v>
      </c>
      <c r="C104" s="1824"/>
      <c r="D104" s="1170">
        <v>0</v>
      </c>
      <c r="E104" s="1170" t="s">
        <v>1962</v>
      </c>
    </row>
    <row r="105" spans="1:18" ht="15.75" thickBot="1">
      <c r="A105" s="1822"/>
      <c r="B105" s="1170" t="s">
        <v>1961</v>
      </c>
      <c r="C105" s="1825"/>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81" workbookViewId="0">
      <selection activeCell="Q96" sqref="Q96"/>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H71" workbookViewId="0">
      <selection activeCell="AL98" sqref="AL9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9" t="s">
        <v>410</v>
      </c>
      <c r="D2" s="1840"/>
      <c r="E2" s="1840"/>
      <c r="F2" s="1841" t="s">
        <v>411</v>
      </c>
      <c r="G2" s="1842"/>
      <c r="H2" s="1843"/>
      <c r="I2" s="1841" t="s">
        <v>412</v>
      </c>
      <c r="J2" s="1842"/>
      <c r="K2" s="1843"/>
      <c r="L2" s="1841" t="s">
        <v>413</v>
      </c>
      <c r="M2" s="1842"/>
      <c r="N2" s="1843"/>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4" t="s">
        <v>424</v>
      </c>
      <c r="B9" s="1845"/>
      <c r="C9" s="273"/>
      <c r="D9" s="493">
        <f>D5/$O$5</f>
        <v>0.24081111414274101</v>
      </c>
      <c r="E9" s="258"/>
      <c r="F9" s="273"/>
      <c r="G9" s="493">
        <f>G5/$O$5</f>
        <v>0.4641206601202213</v>
      </c>
      <c r="H9" s="272"/>
      <c r="I9" s="273"/>
      <c r="J9" s="493">
        <f>J5/$O$5</f>
        <v>0.29506822573703767</v>
      </c>
      <c r="K9" s="272"/>
      <c r="L9" s="273"/>
      <c r="M9" s="259"/>
      <c r="N9" s="267"/>
      <c r="O9" s="261">
        <v>788</v>
      </c>
      <c r="Q9" s="1849" t="s">
        <v>425</v>
      </c>
      <c r="S9" s="1853" t="s">
        <v>426</v>
      </c>
      <c r="V9" s="1851" t="s">
        <v>427</v>
      </c>
      <c r="W9" s="1851" t="s">
        <v>428</v>
      </c>
      <c r="X9" s="1851" t="s">
        <v>429</v>
      </c>
      <c r="Y9" s="1851" t="s">
        <v>430</v>
      </c>
      <c r="Z9" s="1851" t="s">
        <v>431</v>
      </c>
      <c r="AA9" s="1851" t="s">
        <v>576</v>
      </c>
      <c r="AB9" s="1851" t="s">
        <v>432</v>
      </c>
    </row>
    <row r="10" spans="1:30" ht="12" customHeight="1">
      <c r="A10" s="1846"/>
      <c r="B10" s="1847"/>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50"/>
      <c r="R10" s="277" t="s">
        <v>414</v>
      </c>
      <c r="S10" s="1854"/>
      <c r="U10" s="277" t="s">
        <v>414</v>
      </c>
      <c r="V10" s="1852"/>
      <c r="W10" s="1852"/>
      <c r="X10" s="1852"/>
      <c r="Y10" s="1852"/>
      <c r="Z10" s="1852"/>
      <c r="AA10" s="1852"/>
      <c r="AB10" s="1852"/>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8" t="s">
        <v>14057</v>
      </c>
      <c r="L62" s="1848"/>
      <c r="M62" s="1848"/>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43"/>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54"/>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7" t="s">
        <v>386</v>
      </c>
      <c r="C2" s="1868"/>
      <c r="D2" s="1869" t="s">
        <v>387</v>
      </c>
      <c r="E2" s="1870"/>
      <c r="F2" s="1871" t="s">
        <v>388</v>
      </c>
      <c r="G2" s="1872"/>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3" t="s">
        <v>386</v>
      </c>
      <c r="C15" s="1874"/>
      <c r="D15" s="1875" t="s">
        <v>387</v>
      </c>
      <c r="E15" s="1876"/>
      <c r="F15" s="1877" t="s">
        <v>388</v>
      </c>
      <c r="G15" s="1878"/>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9" t="s">
        <v>400</v>
      </c>
      <c r="C28" s="1880"/>
      <c r="D28" s="1879" t="s">
        <v>401</v>
      </c>
      <c r="E28" s="1880"/>
      <c r="F28" s="1881" t="s">
        <v>387</v>
      </c>
      <c r="G28" s="1882"/>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9" t="s">
        <v>400</v>
      </c>
      <c r="C44" s="1880"/>
      <c r="D44" s="1879" t="s">
        <v>401</v>
      </c>
      <c r="E44" s="1880"/>
      <c r="F44" s="1881" t="s">
        <v>387</v>
      </c>
      <c r="G44" s="1882"/>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9" t="s">
        <v>14217</v>
      </c>
      <c r="B1" s="1890"/>
      <c r="C1" s="1890"/>
      <c r="D1" s="1890"/>
      <c r="E1" s="1890"/>
      <c r="F1" s="1890"/>
      <c r="G1" s="1890"/>
      <c r="H1" s="1890"/>
      <c r="I1" s="1890"/>
      <c r="J1" s="1541" t="s">
        <v>14218</v>
      </c>
    </row>
    <row r="2" spans="1:22" ht="31.5" customHeight="1">
      <c r="A2" s="1891" t="s">
        <v>14219</v>
      </c>
      <c r="B2" s="1891"/>
      <c r="C2" s="1891"/>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2" t="s">
        <v>14221</v>
      </c>
      <c r="B3" s="1892"/>
      <c r="C3" s="1547"/>
      <c r="D3" s="1548"/>
      <c r="E3" s="1547"/>
      <c r="F3" s="1547"/>
      <c r="G3" s="1549"/>
      <c r="H3" s="1893" t="s">
        <v>14222</v>
      </c>
      <c r="Q3" s="503"/>
      <c r="R3" s="503"/>
      <c r="S3" s="503"/>
      <c r="T3" s="427"/>
      <c r="U3" s="427"/>
    </row>
    <row r="4" spans="1:22" ht="11.25" customHeight="1">
      <c r="A4" s="1896" t="s">
        <v>14223</v>
      </c>
      <c r="B4" s="1896"/>
      <c r="C4" s="1550">
        <v>1</v>
      </c>
      <c r="D4" s="1551">
        <v>18446</v>
      </c>
      <c r="E4" s="1552">
        <v>17836</v>
      </c>
      <c r="F4" s="1552">
        <v>18472</v>
      </c>
      <c r="G4" s="1553">
        <v>18806</v>
      </c>
      <c r="H4" s="1894"/>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4"/>
    </row>
    <row r="6" spans="1:22" ht="11.25" customHeight="1">
      <c r="A6" s="1888" t="s">
        <v>14111</v>
      </c>
      <c r="B6" s="1888"/>
      <c r="C6" s="1554"/>
      <c r="D6" s="1551">
        <v>1467</v>
      </c>
      <c r="E6" s="1552">
        <v>1585</v>
      </c>
      <c r="F6" s="1552">
        <v>1561</v>
      </c>
      <c r="G6" s="1553">
        <v>1461</v>
      </c>
      <c r="H6" s="1894"/>
    </row>
    <row r="7" spans="1:22" ht="11.25" customHeight="1">
      <c r="A7" s="1888" t="s">
        <v>14224</v>
      </c>
      <c r="B7" s="1888"/>
      <c r="C7" s="1554"/>
      <c r="D7" s="1551">
        <v>3209</v>
      </c>
      <c r="E7" s="1552">
        <v>3192</v>
      </c>
      <c r="F7" s="1552">
        <v>2976</v>
      </c>
      <c r="G7" s="1553">
        <v>3331</v>
      </c>
      <c r="H7" s="1894"/>
    </row>
    <row r="8" spans="1:22" ht="11.25" customHeight="1">
      <c r="A8" s="1888" t="s">
        <v>14225</v>
      </c>
      <c r="B8" s="1888"/>
      <c r="C8" s="1554"/>
      <c r="D8" s="1551">
        <v>4271</v>
      </c>
      <c r="E8" s="1552">
        <v>3578</v>
      </c>
      <c r="F8" s="1552">
        <v>3964</v>
      </c>
      <c r="G8" s="1553">
        <v>4067</v>
      </c>
      <c r="H8" s="1894"/>
    </row>
    <row r="9" spans="1:22" ht="11.25" customHeight="1">
      <c r="A9" s="1888" t="s">
        <v>14226</v>
      </c>
      <c r="B9" s="1888"/>
      <c r="C9" s="1554"/>
      <c r="D9" s="1551">
        <v>1277</v>
      </c>
      <c r="E9" s="1552">
        <v>1341</v>
      </c>
      <c r="F9" s="1552">
        <v>1345</v>
      </c>
      <c r="G9" s="1553">
        <v>1309</v>
      </c>
      <c r="H9" s="1894"/>
    </row>
    <row r="10" spans="1:22" ht="11.25" customHeight="1">
      <c r="A10" s="1888" t="s">
        <v>14227</v>
      </c>
      <c r="B10" s="1888"/>
      <c r="C10" s="1554"/>
      <c r="D10" s="1555">
        <v>688</v>
      </c>
      <c r="E10" s="1556">
        <v>707</v>
      </c>
      <c r="F10" s="1556">
        <v>811</v>
      </c>
      <c r="G10" s="1557">
        <v>793</v>
      </c>
      <c r="H10" s="1894"/>
    </row>
    <row r="11" spans="1:22" ht="11.25" customHeight="1">
      <c r="A11" s="1888" t="s">
        <v>14228</v>
      </c>
      <c r="B11" s="1888"/>
      <c r="C11" s="1554"/>
      <c r="D11" s="1555">
        <v>53</v>
      </c>
      <c r="E11" s="1556">
        <v>54</v>
      </c>
      <c r="F11" s="1556">
        <v>64</v>
      </c>
      <c r="G11" s="1557">
        <v>62</v>
      </c>
      <c r="H11" s="1894"/>
    </row>
    <row r="12" spans="1:22" ht="12" customHeight="1">
      <c r="A12" s="1897" t="s">
        <v>14229</v>
      </c>
      <c r="B12" s="1897"/>
      <c r="C12" s="1897"/>
      <c r="D12" s="1558">
        <v>745</v>
      </c>
      <c r="E12" s="1559">
        <v>659</v>
      </c>
      <c r="F12" s="1559">
        <v>776</v>
      </c>
      <c r="G12" s="1560">
        <v>763</v>
      </c>
      <c r="H12" s="1895"/>
      <c r="V12" s="1561"/>
    </row>
    <row r="13" spans="1:22" ht="11.45" customHeight="1">
      <c r="A13" s="1898" t="s">
        <v>14230</v>
      </c>
      <c r="B13" s="1898"/>
      <c r="C13" s="1562">
        <v>2</v>
      </c>
      <c r="D13" s="1563"/>
      <c r="E13" s="1564"/>
      <c r="F13" s="1564"/>
      <c r="G13" s="1565"/>
      <c r="H13" s="1566"/>
      <c r="V13" s="1561"/>
    </row>
    <row r="14" spans="1:22" ht="11.25" customHeight="1">
      <c r="A14" s="1890" t="s">
        <v>14231</v>
      </c>
      <c r="B14" s="1890"/>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0" t="s">
        <v>14232</v>
      </c>
      <c r="B23" s="1890"/>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0" t="s">
        <v>14233</v>
      </c>
      <c r="B32" s="1890"/>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0" t="s">
        <v>14234</v>
      </c>
      <c r="B41" s="1890"/>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0" t="s">
        <v>14235</v>
      </c>
      <c r="B50" s="1890"/>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97" t="s">
        <v>14229</v>
      </c>
      <c r="B58" s="1897"/>
      <c r="C58" s="1897"/>
      <c r="D58" s="1571">
        <v>0</v>
      </c>
      <c r="E58" s="1572">
        <v>0</v>
      </c>
      <c r="F58" s="1572">
        <v>0</v>
      </c>
      <c r="G58" s="1573">
        <v>0</v>
      </c>
      <c r="H58" s="1574"/>
    </row>
    <row r="59" spans="1:9" ht="0.95" customHeight="1">
      <c r="A59" s="1890"/>
      <c r="B59" s="1890"/>
      <c r="C59" s="1890"/>
      <c r="D59" s="1890"/>
      <c r="E59" s="1890"/>
      <c r="F59" s="1890"/>
      <c r="G59" s="1890"/>
      <c r="H59" s="1890"/>
      <c r="I59" s="1890"/>
    </row>
    <row r="60" spans="1:9" ht="0.95" customHeight="1">
      <c r="A60" s="1890"/>
      <c r="B60" s="1890"/>
      <c r="C60" s="1890"/>
      <c r="D60" s="1890"/>
      <c r="E60" s="1890"/>
      <c r="F60" s="1890"/>
      <c r="G60" s="1890"/>
      <c r="H60" s="1890"/>
      <c r="I60" s="1890"/>
    </row>
    <row r="61" spans="1:9" ht="12.75" customHeight="1">
      <c r="A61" s="1900" t="s">
        <v>14237</v>
      </c>
      <c r="B61" s="1900"/>
      <c r="C61" s="1900"/>
      <c r="D61" s="1900"/>
      <c r="E61" s="1900"/>
      <c r="F61" s="1900"/>
      <c r="G61" s="1900"/>
      <c r="H61" s="1900"/>
      <c r="I61" s="1900"/>
    </row>
    <row r="62" spans="1:9" ht="39" customHeight="1">
      <c r="A62" s="1901" t="s">
        <v>14219</v>
      </c>
      <c r="B62" s="1901"/>
      <c r="C62" s="1901"/>
      <c r="D62" s="1575">
        <v>2019</v>
      </c>
      <c r="E62" s="1576">
        <v>2018</v>
      </c>
      <c r="F62" s="1576">
        <v>2017</v>
      </c>
      <c r="G62" s="1577">
        <v>2016</v>
      </c>
      <c r="H62" s="1578" t="s">
        <v>14238</v>
      </c>
    </row>
    <row r="63" spans="1:9" ht="12.75" customHeight="1">
      <c r="A63" s="1899" t="s">
        <v>14239</v>
      </c>
      <c r="B63" s="1899"/>
      <c r="C63" s="1899"/>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0" t="s">
        <v>14260</v>
      </c>
      <c r="B72" s="1890"/>
      <c r="C72" s="1890"/>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97" t="s">
        <v>14229</v>
      </c>
      <c r="B80" s="1897"/>
      <c r="C80" s="1897"/>
      <c r="D80" s="1571" t="s">
        <v>14287</v>
      </c>
      <c r="E80" s="1572" t="s">
        <v>14288</v>
      </c>
      <c r="F80" s="1572" t="s">
        <v>14287</v>
      </c>
      <c r="G80" s="1573" t="s">
        <v>14272</v>
      </c>
      <c r="H80" s="1584"/>
    </row>
    <row r="81" spans="1:13" ht="113.25" customHeight="1">
      <c r="A81" s="1902" t="s">
        <v>14306</v>
      </c>
      <c r="B81" s="1890"/>
      <c r="C81" s="1890"/>
      <c r="D81" s="1890"/>
      <c r="E81" s="1890"/>
      <c r="F81" s="1890"/>
      <c r="G81" s="1890"/>
      <c r="H81" s="1890"/>
      <c r="I81" s="1890"/>
    </row>
    <row r="82" spans="1:13" ht="12.75" customHeight="1">
      <c r="A82" s="1890" t="s">
        <v>14289</v>
      </c>
      <c r="B82" s="1890"/>
      <c r="C82" s="1890"/>
      <c r="D82" s="1890"/>
      <c r="E82" s="1890"/>
      <c r="F82" s="1890"/>
      <c r="G82" s="1890"/>
      <c r="H82" s="1890"/>
      <c r="I82" s="1890"/>
    </row>
    <row r="83" spans="1:13">
      <c r="D83" s="1541" t="str">
        <f>D63</f>
        <v>66 558</v>
      </c>
      <c r="E83" s="1541" t="str">
        <f>E63</f>
        <v>67 412</v>
      </c>
      <c r="F83" s="1541" t="str">
        <f>F63</f>
        <v>67 632</v>
      </c>
      <c r="G83" s="1541" t="str">
        <f>G63</f>
        <v>69 250</v>
      </c>
    </row>
    <row r="85" spans="1:13">
      <c r="A85" s="1901" t="s">
        <v>14219</v>
      </c>
      <c r="B85" s="1901"/>
      <c r="C85" s="1901"/>
      <c r="D85" s="1575">
        <v>2019</v>
      </c>
      <c r="E85" s="1576">
        <v>2018</v>
      </c>
      <c r="F85" s="1576">
        <v>2017</v>
      </c>
      <c r="G85" s="1577">
        <v>2016</v>
      </c>
      <c r="J85" s="1541">
        <v>2019</v>
      </c>
      <c r="K85" s="1541">
        <v>2018</v>
      </c>
      <c r="L85" s="1541">
        <v>2017</v>
      </c>
      <c r="M85" s="1541">
        <v>2016</v>
      </c>
    </row>
    <row r="86" spans="1:13">
      <c r="A86" s="1899" t="s">
        <v>14239</v>
      </c>
      <c r="B86" s="1899"/>
      <c r="C86" s="1899"/>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9"/>
  <sheetViews>
    <sheetView tabSelected="1" workbookViewId="0">
      <selection activeCell="E8" sqref="E8:F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row r="9" spans="1:6">
      <c r="B9" s="1409" t="s">
        <v>352</v>
      </c>
      <c r="C9" s="1409" t="s">
        <v>14815</v>
      </c>
      <c r="D9" s="1409" t="s">
        <v>14816</v>
      </c>
      <c r="E9" s="1409" t="s">
        <v>248</v>
      </c>
      <c r="F9"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C19" sqref="C19"/>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2"/>
  <sheetViews>
    <sheetView workbookViewId="0">
      <selection activeCell="E22" sqref="E22"/>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344</v>
      </c>
      <c r="C19" s="1409" t="str">
        <f>C20</f>
        <v>PEXOKG</v>
      </c>
      <c r="D19" s="1409" t="s">
        <v>14815</v>
      </c>
      <c r="E19" s="1409" t="s">
        <v>334</v>
      </c>
      <c r="F19" s="1409" t="s">
        <v>334</v>
      </c>
      <c r="G19" s="1409" t="s">
        <v>334</v>
      </c>
      <c r="H19" s="1409" t="s">
        <v>334</v>
      </c>
      <c r="I19" s="1409">
        <v>1</v>
      </c>
    </row>
    <row r="20" spans="2:9">
      <c r="B20" s="1409" t="s">
        <v>361</v>
      </c>
      <c r="C20" s="1409" t="str">
        <f>'Aviation Synfuel-Items'!C7</f>
        <v>PEXOKG</v>
      </c>
      <c r="D20" s="1409" t="str">
        <f>D17</f>
        <v>OKG</v>
      </c>
      <c r="E20" s="1409" t="s">
        <v>334</v>
      </c>
      <c r="F20" s="1409" t="s">
        <v>334</v>
      </c>
      <c r="G20" s="1409" t="s">
        <v>334</v>
      </c>
      <c r="H20" s="1409" t="s">
        <v>334</v>
      </c>
      <c r="I20" s="1409">
        <v>1</v>
      </c>
    </row>
    <row r="21" spans="2:9">
      <c r="B21" s="1409" t="s">
        <v>340</v>
      </c>
      <c r="C21" s="1409" t="str">
        <f>C20</f>
        <v>PEXOKG</v>
      </c>
      <c r="D21" s="1409" t="s">
        <v>334</v>
      </c>
      <c r="E21" s="1409" t="str">
        <f>D19</f>
        <v>IDUM</v>
      </c>
      <c r="F21" s="1409" t="s">
        <v>334</v>
      </c>
      <c r="G21" s="1409" t="s">
        <v>334</v>
      </c>
      <c r="H21" s="1409" t="s">
        <v>334</v>
      </c>
      <c r="I21" s="1409">
        <v>1</v>
      </c>
    </row>
    <row r="22" spans="2:9">
      <c r="B22" s="1409" t="s">
        <v>342</v>
      </c>
      <c r="C22" s="1409" t="str">
        <f>C21</f>
        <v>PEXOKG</v>
      </c>
      <c r="D22" s="1409" t="s">
        <v>334</v>
      </c>
      <c r="E22" s="1409" t="s">
        <v>334</v>
      </c>
      <c r="F22" s="1409" t="s">
        <v>334</v>
      </c>
      <c r="G22" s="1409" t="s">
        <v>334</v>
      </c>
      <c r="H22" s="1409" t="s">
        <v>334</v>
      </c>
      <c r="I22"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03" t="s">
        <v>1313</v>
      </c>
      <c r="M6" s="1904"/>
      <c r="N6" s="1905"/>
      <c r="O6" s="1903" t="s">
        <v>1290</v>
      </c>
      <c r="P6" s="1904"/>
      <c r="Q6" s="1905"/>
      <c r="R6" s="779"/>
      <c r="W6" s="812"/>
      <c r="X6" s="610" t="s">
        <v>1373</v>
      </c>
      <c r="Y6" s="581">
        <v>-252.8</v>
      </c>
      <c r="Z6" s="610" t="s">
        <v>1374</v>
      </c>
    </row>
    <row r="7" spans="1:28" s="430" customFormat="1" ht="30">
      <c r="H7" s="805"/>
      <c r="I7" s="1911"/>
      <c r="J7" s="1911"/>
      <c r="K7" s="1911"/>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2" t="s">
        <v>1256</v>
      </c>
      <c r="B9" s="1912"/>
      <c r="C9" s="1912"/>
      <c r="D9" s="1912"/>
      <c r="E9" s="1912"/>
      <c r="F9" s="1912"/>
      <c r="G9" s="1912"/>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10" t="s">
        <v>1355</v>
      </c>
      <c r="M26" s="1910"/>
      <c r="N26" s="1910"/>
      <c r="O26" s="1910" t="s">
        <v>1290</v>
      </c>
      <c r="P26" s="1910"/>
      <c r="Q26" s="1910"/>
      <c r="R26" s="1910" t="s">
        <v>1356</v>
      </c>
      <c r="S26" s="1910"/>
      <c r="T26" s="1910"/>
      <c r="U26" s="1919" t="s">
        <v>1361</v>
      </c>
      <c r="V26" s="1919"/>
    </row>
    <row r="27" spans="1:35" s="430" customFormat="1">
      <c r="F27" s="430" t="s">
        <v>1254</v>
      </c>
      <c r="H27" s="805"/>
      <c r="I27" s="1916"/>
      <c r="J27" s="1916"/>
      <c r="K27" s="1916"/>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7" t="s">
        <v>1232</v>
      </c>
      <c r="E31" s="1917"/>
      <c r="F31" s="1917"/>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8" t="s">
        <v>1233</v>
      </c>
      <c r="E33" s="1918"/>
      <c r="F33" s="1918"/>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8" t="s">
        <v>1234</v>
      </c>
      <c r="E34" s="1918"/>
      <c r="F34" s="1918"/>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6" t="s">
        <v>1316</v>
      </c>
      <c r="J46" s="1906" t="s">
        <v>1310</v>
      </c>
      <c r="K46" s="1908" t="s">
        <v>1317</v>
      </c>
      <c r="L46" s="1913" t="s">
        <v>1318</v>
      </c>
      <c r="M46" s="1914"/>
      <c r="N46" s="1915"/>
      <c r="Q46" s="1399"/>
      <c r="R46" s="779" t="s">
        <v>14010</v>
      </c>
    </row>
    <row r="47" spans="1:35">
      <c r="A47" s="758" t="s">
        <v>1214</v>
      </c>
      <c r="I47" s="1907"/>
      <c r="J47" s="1907"/>
      <c r="K47" s="1909"/>
      <c r="L47" s="797">
        <v>2000</v>
      </c>
      <c r="M47" s="797">
        <v>2025</v>
      </c>
      <c r="N47" s="797">
        <v>2050</v>
      </c>
      <c r="R47" s="779">
        <v>1.2</v>
      </c>
    </row>
    <row r="48" spans="1:35">
      <c r="I48" s="793" t="s">
        <v>1291</v>
      </c>
      <c r="J48" s="793" t="s">
        <v>1292</v>
      </c>
      <c r="K48" s="798" t="s">
        <v>1319</v>
      </c>
      <c r="L48" s="799">
        <v>0.9</v>
      </c>
      <c r="M48" s="799">
        <v>0.8</v>
      </c>
      <c r="N48" s="799">
        <v>0.7</v>
      </c>
    </row>
    <row r="49" spans="1:23">
      <c r="A49" s="1912" t="s">
        <v>1215</v>
      </c>
      <c r="B49" s="1912"/>
      <c r="C49" s="1912"/>
      <c r="D49" s="1912"/>
      <c r="E49" s="1912"/>
      <c r="F49" s="1912"/>
      <c r="G49" s="1912"/>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20" t="s">
        <v>1316</v>
      </c>
      <c r="J67" s="1920" t="s">
        <v>1310</v>
      </c>
      <c r="K67" s="1921" t="s">
        <v>1317</v>
      </c>
      <c r="L67" s="1922" t="s">
        <v>1359</v>
      </c>
      <c r="M67" s="1910"/>
      <c r="N67" s="1910"/>
      <c r="O67" s="1922" t="s">
        <v>1360</v>
      </c>
      <c r="P67" s="1910"/>
      <c r="Q67" s="1910"/>
      <c r="R67" s="1919" t="s">
        <v>1361</v>
      </c>
      <c r="S67" s="1919"/>
    </row>
    <row r="68" spans="1:19">
      <c r="I68" s="1920"/>
      <c r="J68" s="1920"/>
      <c r="K68" s="1921"/>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7" t="s">
        <v>1331</v>
      </c>
      <c r="K87" s="1927"/>
      <c r="L87" s="1927" t="s">
        <v>1332</v>
      </c>
      <c r="M87" s="1927"/>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23" t="s">
        <v>1425</v>
      </c>
      <c r="L123" s="1924"/>
      <c r="M123" s="1925"/>
      <c r="N123" s="1923" t="s">
        <v>1426</v>
      </c>
      <c r="O123" s="1924"/>
      <c r="P123" s="192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6" t="s">
        <v>1444</v>
      </c>
      <c r="J128" s="1926"/>
      <c r="K128" s="1926"/>
      <c r="L128" s="1926"/>
      <c r="M128" s="1926"/>
      <c r="N128" s="1926"/>
      <c r="O128" s="1926"/>
      <c r="P128" s="1926"/>
      <c r="Q128" s="1926"/>
    </row>
    <row r="129" spans="9:17">
      <c r="I129" s="1926"/>
      <c r="J129" s="1926"/>
      <c r="K129" s="1926"/>
      <c r="L129" s="1926"/>
      <c r="M129" s="1926"/>
      <c r="N129" s="1926"/>
      <c r="O129" s="1926"/>
      <c r="P129" s="1926"/>
      <c r="Q129" s="1926"/>
    </row>
    <row r="130" spans="9:17">
      <c r="I130" s="1926"/>
      <c r="J130" s="1926"/>
      <c r="K130" s="1926"/>
      <c r="L130" s="1926"/>
      <c r="M130" s="1926"/>
      <c r="N130" s="1926"/>
      <c r="O130" s="1926"/>
      <c r="P130" s="1926"/>
      <c r="Q130" s="1926"/>
    </row>
    <row r="131" spans="9:17">
      <c r="I131" s="1926"/>
      <c r="J131" s="1926"/>
      <c r="K131" s="1926"/>
      <c r="L131" s="1926"/>
      <c r="M131" s="1926"/>
      <c r="N131" s="1926"/>
      <c r="O131" s="1926"/>
      <c r="P131" s="1926"/>
      <c r="Q131" s="1926"/>
    </row>
    <row r="132" spans="9:17">
      <c r="I132" s="1926"/>
      <c r="J132" s="1926"/>
      <c r="K132" s="1926"/>
      <c r="L132" s="1926"/>
      <c r="M132" s="1926"/>
      <c r="N132" s="1926"/>
      <c r="O132" s="1926"/>
      <c r="P132" s="1926"/>
      <c r="Q132" s="192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281" workbookViewId="0">
      <selection activeCell="Q286" sqref="Q28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2021-11-03T03:48:44Z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