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8.xml" ContentType="application/vnd.openxmlformats-officedocument.spreadsheetml.comments+xml"/>
  <Override PartName="/xl/threadedComments/threadedComment6.xml" ContentType="application/vnd.ms-excel.threadedcomments+xml"/>
  <Override PartName="/xl/drawings/drawing12.xml" ContentType="application/vnd.openxmlformats-officedocument.drawing+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omments1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omments16.xml" ContentType="application/vnd.openxmlformats-officedocument.spreadsheetml.comments+xml"/>
  <Override PartName="/xl/threadedComments/threadedComment12.xml" ContentType="application/vnd.ms-excel.threadedcomments+xml"/>
  <Override PartName="/xl/drawings/drawing17.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8.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9.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20.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1.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2.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17.xml" ContentType="application/vnd.openxmlformats-officedocument.spreadsheetml.comments+xml"/>
  <Override PartName="/xl/drawings/drawing2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comments18.xml" ContentType="application/vnd.openxmlformats-officedocument.spreadsheetml.comments+xml"/>
  <Override PartName="/xl/drawings/drawing24.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5.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drawings/drawing26.xml" ContentType="application/vnd.openxmlformats-officedocument.drawing+xml"/>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drawings/drawing27.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28.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drawings/drawing29.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drawings/drawing30.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093CF413-6D67-4C7F-93F4-855B44A8A776}" xr6:coauthVersionLast="44" xr6:coauthVersionMax="44" xr10:uidLastSave="{00000000-0000-0000-0000-000000000000}"/>
  <bookViews>
    <workbookView xWindow="-795" yWindow="-17595" windowWidth="28770" windowHeight="15570" firstSheet="4" activeTab="5" xr2:uid="{AFD7A3D0-ABD1-4835-83D2-6BA6BCA81B3E}"/>
    <workbookView xWindow="90" yWindow="0" windowWidth="28770" windowHeight="15570" firstSheet="18" activeTab="20" xr2:uid="{1D185B9C-AA1D-4C56-BC4C-EE2F6C8DC541}"/>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CostProfiles" sheetId="80" r:id="rId7"/>
    <sheet name="ProcDataTnD" sheetId="81" r:id="rId8"/>
    <sheet name="ProcDataExports" sheetId="100" r:id="rId9"/>
    <sheet name="ProcDataMines" sheetId="82" r:id="rId10"/>
    <sheet name="Commodities" sheetId="77" r:id="rId11"/>
    <sheet name="CommData" sheetId="83" r:id="rId12"/>
    <sheet name="EskomCoalPrice2019" sheetId="84" r:id="rId13"/>
    <sheet name="eskom production 2009-YTD" sheetId="85" r:id="rId14"/>
    <sheet name="eskom fuel 2009-YTD" sheetId="86" r:id="rId15"/>
    <sheet name="HistoricalDispatch" sheetId="87" r:id="rId16"/>
    <sheet name="DecomSchedule" sheetId="88" r:id="rId17"/>
    <sheet name="NERSA2017" sheetId="89" r:id="rId18"/>
    <sheet name="NERSA2018" sheetId="90" r:id="rId19"/>
    <sheet name="EskomCoalNERSACombined" sheetId="91" r:id="rId20"/>
    <sheet name="REIPPP" sheetId="92" r:id="rId21"/>
    <sheet name="IRP Costs" sheetId="93" r:id="rId22"/>
    <sheet name="PWR_Lab" sheetId="94" r:id="rId23"/>
    <sheet name="Lab.Calcs.Assumptions" sheetId="95" r:id="rId24"/>
    <sheet name="SAM" sheetId="96" r:id="rId25"/>
    <sheet name="From SAM" sheetId="97" r:id="rId26"/>
    <sheet name="ElecBY" sheetId="98" r:id="rId27"/>
    <sheet name="Deflator" sheetId="99" r:id="rId28"/>
    <sheet name="ANSv2-692-REGIONS" sheetId="18" state="veryHidden" r:id="rId29"/>
    <sheet name="ANSv2-692-Commodities" sheetId="19" state="veryHidden" r:id="rId30"/>
    <sheet name="ANSv2-692-Processes" sheetId="20" state="veryHidden" r:id="rId31"/>
    <sheet name="ANSv2-692-Constraints" sheetId="23" state="veryHidden" r:id="rId32"/>
    <sheet name="ANSv2-692-CommData" sheetId="21" state="veryHidden" r:id="rId33"/>
    <sheet name="ANSv2-692-ProcData" sheetId="25" state="veryHidden" r:id="rId34"/>
    <sheet name="ANSv2-692-ConstrData" sheetId="24" state="veryHidden" r:id="rId35"/>
    <sheet name="ANSv2-692-ITEMS" sheetId="10" state="veryHidden" r:id="rId36"/>
    <sheet name="ANSv2-692-TS DATA" sheetId="12" state="veryHidden" r:id="rId37"/>
    <sheet name="ANSv2-692-TID DATA" sheetId="13" state="veryHidden" r:id="rId38"/>
    <sheet name="ANSv2-692-TS&amp;TID DATA" sheetId="14" state="veryHidden" r:id="rId39"/>
    <sheet name="ANSv2-692-TS TRADE" sheetId="15" state="veryHidden" r:id="rId40"/>
    <sheet name="ANSv2-692-TID TRADE" sheetId="16" state="veryHidden" r:id="rId41"/>
    <sheet name="ANSv2-692-TS&amp;TID TRADE" sheetId="17" state="veryHidden" r:id="rId42"/>
  </sheets>
  <functionGroups builtInGroupCount="19"/>
  <externalReferences>
    <externalReference r:id="rId43"/>
    <externalReference r:id="rId44"/>
    <externalReference r:id="rId45"/>
    <externalReference r:id="rId46"/>
    <externalReference r:id="rId47"/>
  </externalReferences>
  <definedNames>
    <definedName name="\I" localSheetId="27">#REF!</definedName>
    <definedName name="\I">#REF!</definedName>
    <definedName name="\P" localSheetId="27">#REF!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7" hidden="1">NERSA2017!$A$1:$O$131</definedName>
    <definedName name="_xlnm._FilterDatabase" localSheetId="18" hidden="1">NERSA2018!$A$1:$P$141</definedName>
    <definedName name="aa" localSheetId="27">'[1]Oil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inchtocentimetre">[3]Distribution!$A$17</definedName>
    <definedName name="IND">[2]Index!$C$9</definedName>
    <definedName name="INIT" localSheetId="27">#REF!</definedName>
    <definedName name="INIT">#REF!</definedName>
    <definedName name="InvConstraint">#REF!</definedName>
    <definedName name="LEAP" localSheetId="27">#REF!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7">#REF!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7">#REF!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M" localSheetId="27"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5" i="101" l="1"/>
  <c r="J25" i="101"/>
  <c r="K25" i="101"/>
  <c r="L25" i="101"/>
  <c r="M25" i="101"/>
  <c r="N25" i="101"/>
  <c r="O25" i="101"/>
  <c r="P25" i="101"/>
  <c r="I26" i="101"/>
  <c r="J26" i="101"/>
  <c r="K26" i="101"/>
  <c r="L26" i="101"/>
  <c r="M26" i="101"/>
  <c r="N26" i="101"/>
  <c r="O26" i="101"/>
  <c r="P26" i="101"/>
  <c r="I27" i="101"/>
  <c r="J27" i="101"/>
  <c r="K27" i="101"/>
  <c r="L27" i="101"/>
  <c r="M27" i="101"/>
  <c r="N27" i="101"/>
  <c r="O27" i="101"/>
  <c r="P27" i="101"/>
  <c r="H26" i="101"/>
  <c r="H27" i="101"/>
  <c r="H25" i="101"/>
  <c r="O85" i="92"/>
  <c r="P85" i="92"/>
  <c r="Q85" i="92"/>
  <c r="R85" i="92"/>
  <c r="S85" i="92"/>
  <c r="O86" i="92"/>
  <c r="P86" i="92"/>
  <c r="Q86" i="92"/>
  <c r="R86" i="92"/>
  <c r="S86" i="92"/>
  <c r="O87" i="92"/>
  <c r="P87" i="92"/>
  <c r="Q87" i="92"/>
  <c r="R87" i="92"/>
  <c r="S87" i="92"/>
  <c r="O88" i="92"/>
  <c r="P88" i="92"/>
  <c r="Q88" i="92"/>
  <c r="R88" i="92"/>
  <c r="S88" i="92"/>
  <c r="O80" i="92"/>
  <c r="P80" i="92"/>
  <c r="Q80" i="92"/>
  <c r="R80" i="92" s="1"/>
  <c r="S80" i="92" s="1"/>
  <c r="O81" i="92"/>
  <c r="P81" i="92"/>
  <c r="Q81" i="92"/>
  <c r="R81" i="92"/>
  <c r="S81" i="92"/>
  <c r="O82" i="92"/>
  <c r="P82" i="92"/>
  <c r="Q82" i="92"/>
  <c r="R82" i="92"/>
  <c r="S82" i="92"/>
  <c r="O75" i="92"/>
  <c r="P75" i="92"/>
  <c r="Q75" i="92"/>
  <c r="R75" i="92"/>
  <c r="S75" i="92"/>
  <c r="O76" i="92"/>
  <c r="P76" i="92"/>
  <c r="Q76" i="92"/>
  <c r="R76" i="92"/>
  <c r="S76" i="92"/>
  <c r="O77" i="92"/>
  <c r="P77" i="92"/>
  <c r="Q77" i="92"/>
  <c r="R77" i="92"/>
  <c r="S77" i="92"/>
  <c r="O71" i="92"/>
  <c r="P71" i="92"/>
  <c r="Q71" i="92"/>
  <c r="R71" i="92"/>
  <c r="S71" i="92"/>
  <c r="P68" i="92"/>
  <c r="Q68" i="92" s="1"/>
  <c r="R68" i="92" s="1"/>
  <c r="S68" i="92" s="1"/>
  <c r="O68" i="92"/>
  <c r="A2" i="83"/>
  <c r="B18" i="102" s="1"/>
  <c r="A2" i="77"/>
  <c r="B17" i="102" s="1"/>
  <c r="C17" i="102"/>
  <c r="C18" i="102"/>
  <c r="C12" i="102"/>
  <c r="A2" i="82"/>
  <c r="B16" i="102" s="1"/>
  <c r="A2" i="100"/>
  <c r="B15" i="102" s="1"/>
  <c r="C11" i="102"/>
  <c r="C13" i="102"/>
  <c r="C14" i="102"/>
  <c r="C15" i="102"/>
  <c r="C16" i="102"/>
  <c r="C10" i="102"/>
  <c r="A2" i="81"/>
  <c r="B14" i="102" s="1"/>
  <c r="A2" i="80"/>
  <c r="B13" i="102" s="1"/>
  <c r="A2" i="101"/>
  <c r="B12" i="102" s="1"/>
  <c r="A2" i="79"/>
  <c r="B11" i="102" s="1"/>
  <c r="A2" i="78"/>
  <c r="A2" i="76"/>
  <c r="B9" i="102" s="1"/>
  <c r="B10" i="102" l="1"/>
  <c r="A1" i="101" s="1"/>
  <c r="A1" i="76"/>
  <c r="A1" i="83" l="1"/>
  <c r="A1" i="77"/>
  <c r="A1" i="100"/>
  <c r="A1" i="82"/>
  <c r="A1" i="81"/>
  <c r="A1" i="80"/>
  <c r="A1" i="79"/>
  <c r="A1" i="78"/>
  <c r="D27" i="101" l="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K154" i="90" l="1"/>
  <c r="K153" i="90"/>
  <c r="O136" i="89"/>
  <c r="P136" i="89" s="1"/>
  <c r="O135" i="89"/>
  <c r="P135" i="89" s="1"/>
  <c r="H135" i="89"/>
  <c r="Q11" i="89"/>
  <c r="X26" i="78" l="1"/>
  <c r="Q110" i="90" l="1"/>
  <c r="Q109" i="90"/>
  <c r="P109" i="89"/>
  <c r="U32" i="79" s="1"/>
  <c r="P108" i="89"/>
  <c r="U33" i="79" s="1"/>
  <c r="P107" i="89"/>
  <c r="S24" i="78" s="1"/>
  <c r="P106" i="89"/>
  <c r="S25" i="78" s="1"/>
  <c r="Q108" i="90"/>
  <c r="Q107" i="90"/>
  <c r="AP30" i="79" l="1"/>
  <c r="AQ30" i="79"/>
  <c r="AR30" i="79"/>
  <c r="AS30" i="79"/>
  <c r="AT30" i="79"/>
  <c r="AU30" i="79"/>
  <c r="AV30" i="79"/>
  <c r="AP31" i="79"/>
  <c r="AQ31" i="79"/>
  <c r="AR31" i="79"/>
  <c r="AS31" i="79"/>
  <c r="AT31" i="79"/>
  <c r="AU31" i="79"/>
  <c r="AV31" i="79"/>
  <c r="AQ29" i="79"/>
  <c r="AR29" i="79"/>
  <c r="AS29" i="79"/>
  <c r="AT29" i="79"/>
  <c r="AU29" i="79"/>
  <c r="AV29" i="79"/>
  <c r="AP29" i="79"/>
  <c r="N11" i="81" l="1"/>
  <c r="N12" i="81"/>
  <c r="N13" i="81"/>
  <c r="N14" i="81"/>
  <c r="N15" i="81"/>
  <c r="N16" i="81"/>
  <c r="N17" i="81"/>
  <c r="N18" i="81"/>
  <c r="N19" i="81"/>
  <c r="N20" i="81"/>
  <c r="N21" i="81"/>
  <c r="N22" i="81"/>
  <c r="N23" i="81"/>
  <c r="N24" i="81"/>
  <c r="N10" i="81"/>
  <c r="K11" i="81"/>
  <c r="K12" i="81"/>
  <c r="K13" i="81"/>
  <c r="K14" i="81"/>
  <c r="K15" i="81"/>
  <c r="K16" i="81"/>
  <c r="K17" i="81"/>
  <c r="K18" i="81"/>
  <c r="K19" i="81"/>
  <c r="K20" i="81"/>
  <c r="K21" i="81"/>
  <c r="K22" i="81"/>
  <c r="K23" i="81"/>
  <c r="K24" i="81"/>
  <c r="K10" i="81"/>
  <c r="J11" i="81"/>
  <c r="J12" i="81"/>
  <c r="J13" i="81"/>
  <c r="J14" i="81"/>
  <c r="J15" i="81"/>
  <c r="J16" i="81"/>
  <c r="J17" i="81"/>
  <c r="J18" i="81"/>
  <c r="J19" i="81"/>
  <c r="J20" i="81"/>
  <c r="J21" i="81"/>
  <c r="J22" i="81"/>
  <c r="J23" i="81"/>
  <c r="J24" i="81"/>
  <c r="J10" i="81"/>
  <c r="F9" i="100" l="1"/>
  <c r="C9" i="100" l="1"/>
  <c r="D9" i="100"/>
  <c r="B9" i="100"/>
  <c r="F89" i="92" l="1"/>
  <c r="F90" i="92"/>
  <c r="A3" i="99" l="1"/>
  <c r="U3" i="99"/>
  <c r="T3" i="99" s="1"/>
  <c r="V3" i="99"/>
  <c r="B15" i="99" s="1"/>
  <c r="B14" i="99" s="1"/>
  <c r="U4" i="99"/>
  <c r="V4" i="99"/>
  <c r="O20" i="99"/>
  <c r="O21" i="99" s="1"/>
  <c r="P20" i="99"/>
  <c r="Q20" i="99"/>
  <c r="Q21" i="99" s="1"/>
  <c r="P21" i="99"/>
  <c r="P26" i="99"/>
  <c r="P27" i="99" s="1"/>
  <c r="M1" i="98"/>
  <c r="G5" i="98"/>
  <c r="G6" i="98"/>
  <c r="G10" i="98"/>
  <c r="G49" i="98" s="1"/>
  <c r="G11" i="98"/>
  <c r="G15" i="98"/>
  <c r="G16" i="98"/>
  <c r="G17" i="98" s="1"/>
  <c r="G19" i="98" s="1"/>
  <c r="G20" i="98" s="1"/>
  <c r="H17" i="98"/>
  <c r="H19" i="98" s="1"/>
  <c r="H18" i="98"/>
  <c r="I19" i="98"/>
  <c r="G36" i="98"/>
  <c r="G39" i="98"/>
  <c r="G40" i="98"/>
  <c r="G41" i="98" s="1"/>
  <c r="G47" i="98" s="1"/>
  <c r="G45" i="98"/>
  <c r="G48" i="98" s="1"/>
  <c r="G46" i="98"/>
  <c r="J57" i="98"/>
  <c r="I58" i="98"/>
  <c r="J58" i="98"/>
  <c r="K58" i="98"/>
  <c r="L58" i="98" s="1"/>
  <c r="I59" i="98"/>
  <c r="J59" i="98" s="1"/>
  <c r="K59" i="98"/>
  <c r="L59" i="98" s="1"/>
  <c r="I60" i="98"/>
  <c r="J60" i="98" s="1"/>
  <c r="K60" i="98"/>
  <c r="L60" i="98"/>
  <c r="I61" i="98"/>
  <c r="J61" i="98"/>
  <c r="K61" i="98"/>
  <c r="L61" i="98"/>
  <c r="I62" i="98"/>
  <c r="J62" i="98"/>
  <c r="K62" i="98"/>
  <c r="L62" i="98" s="1"/>
  <c r="I63" i="98"/>
  <c r="J63" i="98" s="1"/>
  <c r="K63" i="98"/>
  <c r="L63" i="98" s="1"/>
  <c r="I64" i="98"/>
  <c r="J64" i="98" s="1"/>
  <c r="K64" i="98"/>
  <c r="L64" i="98"/>
  <c r="I65" i="98"/>
  <c r="J65" i="98"/>
  <c r="K65" i="98"/>
  <c r="L65" i="98"/>
  <c r="I66" i="98"/>
  <c r="J66" i="98"/>
  <c r="K66" i="98"/>
  <c r="L66" i="98" s="1"/>
  <c r="I67" i="98"/>
  <c r="J67" i="98" s="1"/>
  <c r="K67" i="98"/>
  <c r="L67" i="98" s="1"/>
  <c r="I68" i="98"/>
  <c r="J68" i="98" s="1"/>
  <c r="K68" i="98"/>
  <c r="L68" i="98"/>
  <c r="I69" i="98"/>
  <c r="J69" i="98"/>
  <c r="K69" i="98"/>
  <c r="L69" i="98"/>
  <c r="I70" i="98"/>
  <c r="J70" i="98"/>
  <c r="K70" i="98"/>
  <c r="L70" i="98" s="1"/>
  <c r="I71" i="98"/>
  <c r="J71" i="98" s="1"/>
  <c r="K71" i="98"/>
  <c r="L71" i="98" s="1"/>
  <c r="G77" i="98"/>
  <c r="K77" i="98"/>
  <c r="S5" i="97"/>
  <c r="T5" i="97"/>
  <c r="U5" i="97"/>
  <c r="V5" i="97"/>
  <c r="W5" i="97"/>
  <c r="X5" i="97"/>
  <c r="Y5" i="97"/>
  <c r="Z5" i="97"/>
  <c r="AA5" i="97"/>
  <c r="AB5" i="97"/>
  <c r="N6" i="97"/>
  <c r="S6" i="97"/>
  <c r="V6" i="97"/>
  <c r="V10" i="97" s="1"/>
  <c r="W6" i="97"/>
  <c r="W10" i="97" s="1"/>
  <c r="Y6" i="97"/>
  <c r="AB6" i="97"/>
  <c r="N7" i="97"/>
  <c r="S7" i="97"/>
  <c r="U7" i="97"/>
  <c r="V7" i="97"/>
  <c r="W7" i="97"/>
  <c r="Y7" i="97"/>
  <c r="AB7" i="97"/>
  <c r="N8" i="97"/>
  <c r="S8" i="97"/>
  <c r="U8" i="97"/>
  <c r="V8" i="97"/>
  <c r="W8" i="97"/>
  <c r="Y8" i="97"/>
  <c r="AB8" i="97"/>
  <c r="N9" i="97"/>
  <c r="S9" i="97"/>
  <c r="U9" i="97"/>
  <c r="V9" i="97"/>
  <c r="W9" i="97"/>
  <c r="Y9" i="97"/>
  <c r="AB9" i="97"/>
  <c r="D10" i="97"/>
  <c r="E10" i="97"/>
  <c r="T6" i="97" s="1"/>
  <c r="F10" i="97"/>
  <c r="U6" i="97" s="1"/>
  <c r="U10" i="97" s="1"/>
  <c r="G10" i="97"/>
  <c r="H10" i="97"/>
  <c r="I10" i="97"/>
  <c r="J10" i="97"/>
  <c r="K10" i="97"/>
  <c r="Z6" i="97" s="1"/>
  <c r="L10" i="97"/>
  <c r="M10" i="97"/>
  <c r="S10" i="97"/>
  <c r="AB10" i="97"/>
  <c r="H15" i="97"/>
  <c r="O15" i="97" s="1"/>
  <c r="I15" i="97"/>
  <c r="S15" i="97"/>
  <c r="T15" i="97"/>
  <c r="V15" i="97"/>
  <c r="Y15" i="97"/>
  <c r="AA15" i="97"/>
  <c r="AC15" i="97"/>
  <c r="H16" i="97"/>
  <c r="I16" i="97"/>
  <c r="O16" i="97" s="1"/>
  <c r="T16" i="97"/>
  <c r="T19" i="97" s="1"/>
  <c r="Y16" i="97"/>
  <c r="AA16" i="97"/>
  <c r="AA19" i="97" s="1"/>
  <c r="H17" i="97"/>
  <c r="H19" i="97" s="1"/>
  <c r="I17" i="97"/>
  <c r="O17" i="97"/>
  <c r="T17" i="97"/>
  <c r="Y17" i="97"/>
  <c r="Y19" i="97" s="1"/>
  <c r="AA17" i="97"/>
  <c r="AB17" i="97"/>
  <c r="H18" i="97"/>
  <c r="O18" i="97" s="1"/>
  <c r="I18" i="97"/>
  <c r="T18" i="97"/>
  <c r="U18" i="97"/>
  <c r="W18" i="97"/>
  <c r="Y18" i="97"/>
  <c r="AB18" i="97"/>
  <c r="D19" i="97"/>
  <c r="S16" i="97" s="1"/>
  <c r="E19" i="97"/>
  <c r="F19" i="97"/>
  <c r="U15" i="97" s="1"/>
  <c r="G19" i="97"/>
  <c r="V16" i="97" s="1"/>
  <c r="I19" i="97"/>
  <c r="X17" i="97" s="1"/>
  <c r="J19" i="97"/>
  <c r="K19" i="97"/>
  <c r="Z17" i="97" s="1"/>
  <c r="L19" i="97"/>
  <c r="AA18" i="97" s="1"/>
  <c r="M19" i="97"/>
  <c r="AB16" i="97" s="1"/>
  <c r="N19" i="97"/>
  <c r="AC16" i="97" s="1"/>
  <c r="Q28" i="97"/>
  <c r="S28" i="97"/>
  <c r="Q29" i="97"/>
  <c r="S29" i="97"/>
  <c r="Q30" i="97"/>
  <c r="I1" i="95" s="1" a="1"/>
  <c r="S30" i="97"/>
  <c r="G31"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G22" i="95"/>
  <c r="M32" i="95"/>
  <c r="R39" i="95"/>
  <c r="R43" i="95"/>
  <c r="Z49" i="95"/>
  <c r="J50" i="95"/>
  <c r="L50" i="95" s="1"/>
  <c r="N50" i="95"/>
  <c r="O50" i="95" s="1"/>
  <c r="P50" i="95"/>
  <c r="Q50" i="95" s="1"/>
  <c r="W50" i="95"/>
  <c r="Y50" i="95" s="1"/>
  <c r="AB50" i="95" s="1"/>
  <c r="J51" i="95"/>
  <c r="K51" i="95"/>
  <c r="N51" i="95"/>
  <c r="P51" i="95" s="1"/>
  <c r="Q51" i="95" s="1"/>
  <c r="W51" i="95"/>
  <c r="Y51" i="95" s="1"/>
  <c r="AB51" i="95"/>
  <c r="J52" i="95"/>
  <c r="N52" i="95"/>
  <c r="S52" i="95"/>
  <c r="W52" i="95"/>
  <c r="Y52" i="95"/>
  <c r="AB52" i="95" s="1"/>
  <c r="J53" i="95"/>
  <c r="L53" i="95"/>
  <c r="N53" i="95"/>
  <c r="O53" i="95"/>
  <c r="P53" i="95"/>
  <c r="Q53" i="95"/>
  <c r="S53" i="95"/>
  <c r="W53" i="95"/>
  <c r="AB53" i="95"/>
  <c r="J54" i="95"/>
  <c r="L54" i="95" s="1"/>
  <c r="K54" i="95"/>
  <c r="K55" i="95" s="1"/>
  <c r="M54" i="95"/>
  <c r="S54" i="95"/>
  <c r="W54" i="95"/>
  <c r="Y54" i="95" s="1"/>
  <c r="AB54" i="95" s="1"/>
  <c r="J55" i="95"/>
  <c r="L55" i="95" s="1"/>
  <c r="L68" i="95" s="1"/>
  <c r="S55" i="95"/>
  <c r="W55" i="95"/>
  <c r="Y55" i="95" s="1"/>
  <c r="AB55" i="95" s="1"/>
  <c r="J56" i="95"/>
  <c r="L56" i="95" s="1"/>
  <c r="N56" i="95"/>
  <c r="O56" i="95"/>
  <c r="P56" i="95"/>
  <c r="Q56" i="95" s="1"/>
  <c r="W56" i="95"/>
  <c r="AB56" i="95"/>
  <c r="J57" i="95"/>
  <c r="L57" i="95" s="1"/>
  <c r="M57" i="95"/>
  <c r="M58" i="95" s="1"/>
  <c r="N58" i="95" s="1"/>
  <c r="N57" i="95"/>
  <c r="S57" i="95"/>
  <c r="S59" i="95" s="1"/>
  <c r="S61" i="95" s="1"/>
  <c r="S63" i="95" s="1"/>
  <c r="S65" i="95" s="1"/>
  <c r="S67" i="95" s="1"/>
  <c r="S69" i="95" s="1"/>
  <c r="S71" i="95" s="1"/>
  <c r="S73" i="95" s="1"/>
  <c r="S75" i="95" s="1"/>
  <c r="S77" i="95" s="1"/>
  <c r="S79" i="95" s="1"/>
  <c r="W57" i="95"/>
  <c r="Y57" i="95"/>
  <c r="AB57" i="95" s="1"/>
  <c r="J58" i="95"/>
  <c r="J62" i="95" s="1"/>
  <c r="W58" i="95"/>
  <c r="Y58" i="95" s="1"/>
  <c r="AB58" i="95" s="1"/>
  <c r="W59" i="95"/>
  <c r="Y59" i="95"/>
  <c r="AB59" i="95"/>
  <c r="W60" i="95"/>
  <c r="Y60" i="95" s="1"/>
  <c r="AB60" i="95" s="1"/>
  <c r="J61" i="95"/>
  <c r="W61" i="95"/>
  <c r="Y61" i="95"/>
  <c r="AB61" i="95" s="1"/>
  <c r="W62" i="95"/>
  <c r="Y62" i="95" s="1"/>
  <c r="AB62" i="95" s="1"/>
  <c r="Z65" i="95"/>
  <c r="AB65" i="95"/>
  <c r="AC65" i="95" s="1"/>
  <c r="J71" i="95" s="1"/>
  <c r="J72" i="95" s="1"/>
  <c r="AA72" i="95"/>
  <c r="Z73" i="95"/>
  <c r="Q39" i="95" s="1"/>
  <c r="S39" i="95" s="1"/>
  <c r="AA73" i="95"/>
  <c r="AA74" i="95"/>
  <c r="AA75" i="95"/>
  <c r="Y76" i="95"/>
  <c r="H88" i="95"/>
  <c r="N100" i="95"/>
  <c r="I101" i="95"/>
  <c r="I102" i="95"/>
  <c r="N102" i="95" s="1"/>
  <c r="F103" i="95"/>
  <c r="G103" i="95"/>
  <c r="M103" i="95"/>
  <c r="M104" i="95" s="1"/>
  <c r="K134" i="95" s="1"/>
  <c r="F104" i="95"/>
  <c r="Z78" i="95" s="1"/>
  <c r="Z79" i="95" s="1"/>
  <c r="H108" i="95"/>
  <c r="G24" i="95" s="1"/>
  <c r="H109" i="95"/>
  <c r="F124" i="95"/>
  <c r="I126" i="95"/>
  <c r="F128" i="95"/>
  <c r="H128" i="95"/>
  <c r="G26" i="95" s="1"/>
  <c r="F129" i="95"/>
  <c r="H129" i="95"/>
  <c r="G27" i="95" s="1"/>
  <c r="I129" i="95"/>
  <c r="F130" i="95"/>
  <c r="H130" i="95"/>
  <c r="G28" i="95" s="1"/>
  <c r="R45" i="95" s="1"/>
  <c r="F131" i="95"/>
  <c r="H131" i="95"/>
  <c r="F132" i="95"/>
  <c r="H132" i="95"/>
  <c r="G30" i="95" s="1"/>
  <c r="I132" i="95"/>
  <c r="H134" i="95"/>
  <c r="I128"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H8" i="92"/>
  <c r="I8" i="92"/>
  <c r="J8" i="92"/>
  <c r="D9" i="92"/>
  <c r="E9" i="92"/>
  <c r="F9" i="92"/>
  <c r="G9" i="92"/>
  <c r="H9" i="92"/>
  <c r="I9" i="92"/>
  <c r="J9" i="92"/>
  <c r="D10" i="92"/>
  <c r="E10" i="92"/>
  <c r="F10" i="92"/>
  <c r="G10" i="92"/>
  <c r="H10" i="92"/>
  <c r="I10" i="92"/>
  <c r="J10" i="92"/>
  <c r="D45" i="92"/>
  <c r="I45" i="92"/>
  <c r="D46" i="92"/>
  <c r="I46" i="92"/>
  <c r="D71" i="92"/>
  <c r="D82" i="92" s="1"/>
  <c r="D77" i="92" s="1"/>
  <c r="E71" i="92"/>
  <c r="F71" i="92"/>
  <c r="G71" i="92"/>
  <c r="G77" i="92" s="1"/>
  <c r="H71" i="92"/>
  <c r="I71" i="92"/>
  <c r="J71" i="92"/>
  <c r="K71" i="92"/>
  <c r="L71" i="92"/>
  <c r="L77" i="92" s="1"/>
  <c r="M71" i="92"/>
  <c r="N71" i="92"/>
  <c r="N77" i="92" s="1"/>
  <c r="E74" i="92"/>
  <c r="E75" i="92" s="1"/>
  <c r="E80" i="92" s="1"/>
  <c r="F74" i="92"/>
  <c r="G74" i="92"/>
  <c r="H74" i="92"/>
  <c r="I74" i="92"/>
  <c r="I77" i="92" s="1"/>
  <c r="J74" i="92"/>
  <c r="K74" i="92"/>
  <c r="L74" i="92"/>
  <c r="M74" i="92"/>
  <c r="N74" i="92"/>
  <c r="N76" i="92" s="1"/>
  <c r="C75" i="92"/>
  <c r="F75" i="92"/>
  <c r="G75" i="92"/>
  <c r="H75" i="92"/>
  <c r="J75" i="92"/>
  <c r="K75" i="92"/>
  <c r="L75" i="92"/>
  <c r="M75" i="92"/>
  <c r="N75" i="92"/>
  <c r="E76" i="92"/>
  <c r="F76" i="92"/>
  <c r="G76" i="92"/>
  <c r="H76" i="92"/>
  <c r="J76" i="92"/>
  <c r="K76" i="92"/>
  <c r="L76" i="92"/>
  <c r="M76" i="92"/>
  <c r="E77" i="92"/>
  <c r="F77" i="92"/>
  <c r="J77" i="92"/>
  <c r="K77" i="92"/>
  <c r="C80" i="92"/>
  <c r="D80" i="92"/>
  <c r="D75" i="92" s="1"/>
  <c r="C81" i="92"/>
  <c r="C76" i="92" s="1"/>
  <c r="D81" i="92"/>
  <c r="D76" i="92" s="1"/>
  <c r="E81" i="92"/>
  <c r="E87" i="92" s="1"/>
  <c r="F81" i="92"/>
  <c r="G81" i="92"/>
  <c r="H81" i="92"/>
  <c r="H87" i="92" s="1"/>
  <c r="I81" i="92"/>
  <c r="I87" i="92" s="1"/>
  <c r="J81" i="92"/>
  <c r="K81" i="92"/>
  <c r="L81" i="92"/>
  <c r="M81" i="92"/>
  <c r="M87" i="92" s="1"/>
  <c r="N81" i="92"/>
  <c r="N87" i="92" s="1"/>
  <c r="C82" i="92"/>
  <c r="C77" i="92" s="1"/>
  <c r="E82" i="92"/>
  <c r="E88" i="92" s="1"/>
  <c r="F82" i="92"/>
  <c r="I82" i="92"/>
  <c r="I88" i="92" s="1"/>
  <c r="J82" i="92"/>
  <c r="K82" i="92"/>
  <c r="D85" i="92"/>
  <c r="E85" i="92"/>
  <c r="F85" i="92"/>
  <c r="G85" i="92"/>
  <c r="H85" i="92"/>
  <c r="I85" i="92"/>
  <c r="J85" i="92"/>
  <c r="K85" i="92"/>
  <c r="L85" i="92"/>
  <c r="M85" i="92"/>
  <c r="N85" i="92"/>
  <c r="C86" i="92"/>
  <c r="D86" i="92"/>
  <c r="C87" i="92"/>
  <c r="D87" i="92"/>
  <c r="F87" i="92"/>
  <c r="G87" i="92"/>
  <c r="J87" i="92"/>
  <c r="K87" i="92"/>
  <c r="L87" i="92"/>
  <c r="C88" i="92"/>
  <c r="D88" i="92"/>
  <c r="F88" i="92"/>
  <c r="J88" i="92"/>
  <c r="K88" i="92"/>
  <c r="C44" i="91"/>
  <c r="J66" i="85" s="1"/>
  <c r="D44" i="91"/>
  <c r="E44" i="91"/>
  <c r="F44" i="91"/>
  <c r="H44" i="91"/>
  <c r="J44" i="91"/>
  <c r="K44" i="91"/>
  <c r="L44" i="91"/>
  <c r="N44" i="91"/>
  <c r="P44" i="91"/>
  <c r="Q44" i="91"/>
  <c r="C45" i="91"/>
  <c r="D45" i="91"/>
  <c r="E45" i="91"/>
  <c r="F45" i="91"/>
  <c r="H45" i="91"/>
  <c r="I45" i="91"/>
  <c r="J45" i="91"/>
  <c r="K45" i="91"/>
  <c r="L45" i="91"/>
  <c r="N45" i="91"/>
  <c r="P45" i="91"/>
  <c r="Q45" i="91"/>
  <c r="C46" i="91"/>
  <c r="D46" i="91"/>
  <c r="E46" i="91"/>
  <c r="F46" i="91"/>
  <c r="H46" i="91"/>
  <c r="I46" i="91"/>
  <c r="J46" i="91"/>
  <c r="K46" i="91"/>
  <c r="Q46" i="91" s="1"/>
  <c r="L46" i="91"/>
  <c r="P46" i="91" s="1"/>
  <c r="N46" i="91"/>
  <c r="C47" i="91"/>
  <c r="D47" i="91"/>
  <c r="E47" i="91"/>
  <c r="F47" i="91"/>
  <c r="H47" i="91"/>
  <c r="I47" i="91"/>
  <c r="J47" i="91"/>
  <c r="P47" i="91" s="1"/>
  <c r="K47" i="91"/>
  <c r="L47" i="91"/>
  <c r="N47" i="91"/>
  <c r="Q47" i="91"/>
  <c r="C48" i="91"/>
  <c r="D48" i="91"/>
  <c r="E48" i="91"/>
  <c r="F48" i="91"/>
  <c r="H48" i="91"/>
  <c r="I48" i="91"/>
  <c r="J48" i="91"/>
  <c r="K48" i="91"/>
  <c r="Q48" i="91" s="1"/>
  <c r="L48" i="91"/>
  <c r="P48" i="91" s="1"/>
  <c r="N48" i="91"/>
  <c r="C49" i="91"/>
  <c r="D49" i="91"/>
  <c r="E49" i="91"/>
  <c r="F49" i="91"/>
  <c r="H49" i="91"/>
  <c r="I49" i="91"/>
  <c r="J49" i="91"/>
  <c r="K49" i="91"/>
  <c r="L49" i="91"/>
  <c r="P49" i="91" s="1"/>
  <c r="N49" i="91"/>
  <c r="Q49" i="91"/>
  <c r="C50" i="91"/>
  <c r="I50" i="91" s="1"/>
  <c r="D50" i="91"/>
  <c r="E50" i="91"/>
  <c r="F50" i="91"/>
  <c r="H50" i="91"/>
  <c r="J50" i="91"/>
  <c r="K50" i="91"/>
  <c r="L50" i="91"/>
  <c r="N50" i="91"/>
  <c r="O50" i="91"/>
  <c r="P50" i="91"/>
  <c r="Q50" i="91"/>
  <c r="C51" i="91"/>
  <c r="D51" i="91"/>
  <c r="E51" i="91"/>
  <c r="F51" i="91"/>
  <c r="H51" i="91"/>
  <c r="I51" i="91"/>
  <c r="J51" i="91"/>
  <c r="K51" i="91"/>
  <c r="L51" i="91"/>
  <c r="P51" i="91" s="1"/>
  <c r="M51" i="91"/>
  <c r="N51" i="91"/>
  <c r="Q51" i="91" s="1"/>
  <c r="O51" i="91"/>
  <c r="C52" i="91"/>
  <c r="D52" i="91"/>
  <c r="E52" i="91"/>
  <c r="F52" i="91"/>
  <c r="H52" i="91"/>
  <c r="I52" i="91"/>
  <c r="J52" i="91"/>
  <c r="K52" i="91"/>
  <c r="Q52" i="91" s="1"/>
  <c r="L52" i="91"/>
  <c r="P52" i="91" s="1"/>
  <c r="N52" i="91"/>
  <c r="C53" i="91"/>
  <c r="D53" i="91"/>
  <c r="E53" i="91"/>
  <c r="F53" i="91"/>
  <c r="H53" i="91"/>
  <c r="I53" i="91"/>
  <c r="J53" i="91"/>
  <c r="P53" i="91" s="1"/>
  <c r="K53" i="91"/>
  <c r="Q53" i="91" s="1"/>
  <c r="L53" i="91"/>
  <c r="M53" i="91"/>
  <c r="N53" i="91"/>
  <c r="C54" i="91"/>
  <c r="D54" i="91"/>
  <c r="E54" i="91"/>
  <c r="F54" i="91"/>
  <c r="H54" i="91"/>
  <c r="I54" i="91"/>
  <c r="J54" i="91"/>
  <c r="K54" i="91"/>
  <c r="Q54" i="91" s="1"/>
  <c r="L54" i="91"/>
  <c r="P54" i="91" s="1"/>
  <c r="N54" i="91"/>
  <c r="C55" i="91"/>
  <c r="D55" i="91"/>
  <c r="E55" i="91"/>
  <c r="F55" i="91"/>
  <c r="H55" i="91"/>
  <c r="I55" i="91"/>
  <c r="J55" i="91"/>
  <c r="K55" i="91"/>
  <c r="Q55" i="91" s="1"/>
  <c r="L55" i="91"/>
  <c r="P55" i="91" s="1"/>
  <c r="N55" i="91"/>
  <c r="C56" i="91"/>
  <c r="D56" i="91"/>
  <c r="E56" i="91"/>
  <c r="F56" i="91"/>
  <c r="H56" i="91"/>
  <c r="I56" i="91"/>
  <c r="J56" i="91"/>
  <c r="K56" i="91"/>
  <c r="L56" i="91"/>
  <c r="N56" i="91"/>
  <c r="P56" i="91"/>
  <c r="Q56" i="91"/>
  <c r="C57" i="91"/>
  <c r="D57" i="91"/>
  <c r="H57" i="91"/>
  <c r="K57" i="91"/>
  <c r="Q57" i="91" s="1"/>
  <c r="L57" i="91"/>
  <c r="N57" i="91"/>
  <c r="C58" i="91"/>
  <c r="D58" i="91"/>
  <c r="H58" i="91"/>
  <c r="K58" i="91"/>
  <c r="Q58" i="91" s="1"/>
  <c r="L58" i="91"/>
  <c r="N58" i="91"/>
  <c r="D62" i="91"/>
  <c r="E62" i="91"/>
  <c r="F62" i="91" s="1"/>
  <c r="G62" i="9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c r="L5" i="87"/>
  <c r="M5" i="87" s="1"/>
  <c r="L6" i="87"/>
  <c r="M6" i="87" s="1"/>
  <c r="M1" i="86"/>
  <c r="N1" i="86"/>
  <c r="O1" i="86"/>
  <c r="G2" i="86"/>
  <c r="H2" i="86" s="1"/>
  <c r="I2" i="86" s="1"/>
  <c r="J2" i="86" s="1"/>
  <c r="K2" i="86" s="1"/>
  <c r="L2" i="86" s="1"/>
  <c r="M2" i="86" s="1"/>
  <c r="N2" i="86" s="1"/>
  <c r="X4" i="86"/>
  <c r="Y4" i="86" s="1"/>
  <c r="AI4" i="86"/>
  <c r="AJ4" i="86"/>
  <c r="AU4" i="86"/>
  <c r="AV4" i="86"/>
  <c r="P5" i="86"/>
  <c r="T44" i="86" s="1"/>
  <c r="P7" i="86"/>
  <c r="P9" i="86"/>
  <c r="P10" i="86"/>
  <c r="T49" i="86" s="1"/>
  <c r="P12" i="86"/>
  <c r="P13" i="86"/>
  <c r="T52" i="86" s="1"/>
  <c r="P14" i="86"/>
  <c r="T53" i="86" s="1"/>
  <c r="P15" i="86"/>
  <c r="V16" i="86"/>
  <c r="P31" i="86"/>
  <c r="P32" i="86"/>
  <c r="T71" i="86" s="1"/>
  <c r="G44" i="86"/>
  <c r="H44" i="86"/>
  <c r="I44" i="86"/>
  <c r="J44" i="86"/>
  <c r="L44" i="86"/>
  <c r="L35" i="85" s="1"/>
  <c r="M44" i="86"/>
  <c r="N44" i="86"/>
  <c r="O44" i="86"/>
  <c r="G45" i="86"/>
  <c r="H45" i="86"/>
  <c r="I45" i="86"/>
  <c r="J45" i="86"/>
  <c r="L45" i="86"/>
  <c r="M45" i="86"/>
  <c r="M36" i="85" s="1"/>
  <c r="N45" i="86"/>
  <c r="O45" i="86"/>
  <c r="G46" i="86"/>
  <c r="H46" i="86"/>
  <c r="I46" i="86"/>
  <c r="J46" i="86"/>
  <c r="L46" i="86"/>
  <c r="M46" i="86"/>
  <c r="N46" i="86"/>
  <c r="O46" i="86"/>
  <c r="T46" i="86"/>
  <c r="G47" i="86"/>
  <c r="G38" i="85" s="1"/>
  <c r="H47" i="86"/>
  <c r="I47" i="86"/>
  <c r="J47" i="86"/>
  <c r="L47" i="86"/>
  <c r="M47" i="86"/>
  <c r="N47" i="86"/>
  <c r="O47" i="86"/>
  <c r="O38" i="85" s="1"/>
  <c r="T8" i="86" s="1"/>
  <c r="G48" i="86"/>
  <c r="H48" i="86"/>
  <c r="I48" i="86"/>
  <c r="I39" i="85" s="1"/>
  <c r="J48" i="86"/>
  <c r="L48" i="86"/>
  <c r="L39" i="85" s="1"/>
  <c r="M48" i="86"/>
  <c r="N48" i="86"/>
  <c r="O48" i="86"/>
  <c r="T48" i="86"/>
  <c r="G49" i="86"/>
  <c r="G40" i="85" s="1"/>
  <c r="H49" i="86"/>
  <c r="I49" i="86"/>
  <c r="J49" i="86"/>
  <c r="L49" i="86"/>
  <c r="M49" i="86"/>
  <c r="M40" i="85" s="1"/>
  <c r="N49" i="86"/>
  <c r="O49" i="86"/>
  <c r="O40" i="85" s="1"/>
  <c r="T10" i="86" s="1"/>
  <c r="G50" i="86"/>
  <c r="H50" i="86"/>
  <c r="I50" i="86"/>
  <c r="J50" i="86"/>
  <c r="L50" i="86"/>
  <c r="M50" i="86"/>
  <c r="N50" i="86"/>
  <c r="O50" i="86"/>
  <c r="G51" i="86"/>
  <c r="G42" i="85" s="1"/>
  <c r="H51" i="86"/>
  <c r="I51" i="86"/>
  <c r="J51" i="86"/>
  <c r="L51" i="86"/>
  <c r="M51" i="86"/>
  <c r="N51" i="86"/>
  <c r="O51" i="86"/>
  <c r="T51" i="86"/>
  <c r="G52" i="86"/>
  <c r="H52" i="86"/>
  <c r="I52" i="86"/>
  <c r="I43" i="85" s="1"/>
  <c r="J52" i="86"/>
  <c r="J43" i="85" s="1"/>
  <c r="L52" i="86"/>
  <c r="M52" i="86"/>
  <c r="N52" i="86"/>
  <c r="O52" i="86"/>
  <c r="G53" i="86"/>
  <c r="H53" i="86"/>
  <c r="I53" i="86"/>
  <c r="J53" i="86"/>
  <c r="L53" i="86"/>
  <c r="M53" i="86"/>
  <c r="N53" i="86"/>
  <c r="O53" i="86"/>
  <c r="O44" i="85" s="1"/>
  <c r="T14" i="86" s="1"/>
  <c r="G54" i="86"/>
  <c r="H54" i="86"/>
  <c r="I54" i="86"/>
  <c r="J54" i="86"/>
  <c r="L54" i="86"/>
  <c r="M54" i="86"/>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I69" i="86"/>
  <c r="J69" i="86"/>
  <c r="L69" i="86"/>
  <c r="M69" i="86"/>
  <c r="N69" i="86"/>
  <c r="O69" i="86"/>
  <c r="G70" i="86"/>
  <c r="H70" i="86"/>
  <c r="I70" i="86"/>
  <c r="J70" i="86"/>
  <c r="J61" i="85" s="1"/>
  <c r="L70" i="86"/>
  <c r="M70" i="86"/>
  <c r="N70" i="86"/>
  <c r="O70" i="86"/>
  <c r="T70" i="86"/>
  <c r="G71" i="86"/>
  <c r="H71" i="86"/>
  <c r="I71" i="86"/>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Q9" i="85"/>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S16" i="86" s="1"/>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Q32" i="85"/>
  <c r="M50" i="91" s="1"/>
  <c r="T32" i="85"/>
  <c r="O34" i="85"/>
  <c r="G35" i="85"/>
  <c r="H35" i="85"/>
  <c r="I35" i="85"/>
  <c r="J35" i="85"/>
  <c r="K35" i="85"/>
  <c r="M35" i="85"/>
  <c r="N35" i="85"/>
  <c r="O35" i="85"/>
  <c r="T5" i="86" s="1"/>
  <c r="P35" i="85"/>
  <c r="G36" i="85"/>
  <c r="H36" i="85"/>
  <c r="I36" i="85"/>
  <c r="J36" i="85"/>
  <c r="K36" i="85"/>
  <c r="L36" i="85"/>
  <c r="N36" i="85"/>
  <c r="G37" i="85"/>
  <c r="H37" i="85"/>
  <c r="I37" i="85"/>
  <c r="J37" i="85"/>
  <c r="K37" i="85"/>
  <c r="L37" i="85"/>
  <c r="M37" i="85"/>
  <c r="N37" i="85"/>
  <c r="O37" i="85"/>
  <c r="T7" i="86" s="1"/>
  <c r="S37" i="85"/>
  <c r="H38" i="85"/>
  <c r="I38" i="85"/>
  <c r="J38" i="85"/>
  <c r="K38" i="85"/>
  <c r="L38" i="85"/>
  <c r="M38" i="85"/>
  <c r="N38" i="85"/>
  <c r="V8" i="86" s="1"/>
  <c r="P8" i="86" s="1"/>
  <c r="G39" i="85"/>
  <c r="H39" i="85"/>
  <c r="J39" i="85"/>
  <c r="K39" i="85"/>
  <c r="M39" i="85"/>
  <c r="N39" i="85"/>
  <c r="O39" i="85"/>
  <c r="T9" i="86" s="1"/>
  <c r="P39" i="85"/>
  <c r="H40" i="85"/>
  <c r="I40" i="85"/>
  <c r="J40" i="85"/>
  <c r="K40" i="85"/>
  <c r="L40" i="85"/>
  <c r="N40" i="85"/>
  <c r="P40" i="85"/>
  <c r="G41" i="85"/>
  <c r="U11" i="86" s="1"/>
  <c r="H41" i="85"/>
  <c r="I41" i="85"/>
  <c r="J41" i="85"/>
  <c r="K41" i="85"/>
  <c r="L41" i="85"/>
  <c r="M41" i="85"/>
  <c r="N41" i="85"/>
  <c r="V11" i="86" s="1"/>
  <c r="O41" i="85"/>
  <c r="T11" i="86" s="1"/>
  <c r="H42" i="85"/>
  <c r="I42" i="85"/>
  <c r="J42" i="85"/>
  <c r="K42" i="85"/>
  <c r="L42" i="85"/>
  <c r="M42" i="85"/>
  <c r="N42" i="85"/>
  <c r="O42" i="85"/>
  <c r="T12" i="86" s="1"/>
  <c r="P42" i="85"/>
  <c r="G43" i="85"/>
  <c r="H43" i="85"/>
  <c r="K43" i="85"/>
  <c r="L43" i="85"/>
  <c r="M43" i="85"/>
  <c r="N43" i="85"/>
  <c r="O43" i="85"/>
  <c r="T13" i="86" s="1"/>
  <c r="P43" i="85"/>
  <c r="G44" i="85"/>
  <c r="H44" i="85"/>
  <c r="I44" i="85"/>
  <c r="J44" i="85"/>
  <c r="K44" i="85"/>
  <c r="L44" i="85"/>
  <c r="M44" i="85"/>
  <c r="N44" i="85"/>
  <c r="P44" i="85"/>
  <c r="G45" i="85"/>
  <c r="H45" i="85"/>
  <c r="I45" i="85"/>
  <c r="J45" i="85"/>
  <c r="K45" i="85"/>
  <c r="L45" i="85"/>
  <c r="M45" i="85"/>
  <c r="N45" i="85"/>
  <c r="O45" i="85"/>
  <c r="T15" i="86" s="1"/>
  <c r="P45" i="85"/>
  <c r="G60" i="85"/>
  <c r="H60" i="85"/>
  <c r="I60" i="85"/>
  <c r="J60" i="85"/>
  <c r="K60" i="85"/>
  <c r="L60" i="85"/>
  <c r="M60" i="85"/>
  <c r="N60" i="85"/>
  <c r="O60" i="85"/>
  <c r="T30" i="86" s="1"/>
  <c r="G61" i="85"/>
  <c r="H61" i="85"/>
  <c r="I61" i="85"/>
  <c r="K61" i="85"/>
  <c r="L61" i="85"/>
  <c r="M61" i="85"/>
  <c r="N61" i="85"/>
  <c r="O61" i="85"/>
  <c r="T31" i="86" s="1"/>
  <c r="P61" i="85"/>
  <c r="G62" i="85"/>
  <c r="H62" i="85"/>
  <c r="I62" i="85"/>
  <c r="J62" i="85"/>
  <c r="K62" i="85"/>
  <c r="L62" i="85"/>
  <c r="M62" i="85"/>
  <c r="N62" i="85"/>
  <c r="O62" i="85"/>
  <c r="T32" i="86" s="1"/>
  <c r="P62" i="85"/>
  <c r="Q66" i="85"/>
  <c r="J67" i="85"/>
  <c r="Q67" i="85"/>
  <c r="J68" i="85"/>
  <c r="J86" i="85" s="1"/>
  <c r="Q68" i="85"/>
  <c r="J69" i="85"/>
  <c r="J87" i="85" s="1"/>
  <c r="Q69" i="85"/>
  <c r="J70" i="85"/>
  <c r="Q70" i="85"/>
  <c r="J71" i="85"/>
  <c r="J89" i="85" s="1"/>
  <c r="Q71" i="85"/>
  <c r="J72" i="85"/>
  <c r="Q72" i="85"/>
  <c r="J73" i="85"/>
  <c r="Q73" i="85"/>
  <c r="J74" i="85"/>
  <c r="J92" i="85" s="1"/>
  <c r="Q74" i="85"/>
  <c r="Q75" i="85"/>
  <c r="R75" i="85"/>
  <c r="S75" i="85"/>
  <c r="T75" i="85" s="1"/>
  <c r="J76" i="85"/>
  <c r="J94" i="85" s="1"/>
  <c r="Q76" i="85"/>
  <c r="J78" i="85"/>
  <c r="Q78" i="85"/>
  <c r="J79" i="85"/>
  <c r="Q79" i="85"/>
  <c r="J80" i="85"/>
  <c r="J98" i="85" s="1"/>
  <c r="Q80" i="85"/>
  <c r="S84" i="85"/>
  <c r="T84" i="85"/>
  <c r="J85" i="85"/>
  <c r="S85" i="85"/>
  <c r="T85" i="85"/>
  <c r="T86" i="85"/>
  <c r="V86" i="85"/>
  <c r="S86" i="85" s="1"/>
  <c r="S87" i="85"/>
  <c r="T87" i="85"/>
  <c r="J88" i="85"/>
  <c r="S88" i="85"/>
  <c r="T88" i="85"/>
  <c r="S89" i="85"/>
  <c r="T89" i="85"/>
  <c r="J90" i="85"/>
  <c r="S90" i="85"/>
  <c r="T90" i="85"/>
  <c r="J91" i="85"/>
  <c r="S91" i="85"/>
  <c r="T91" i="85"/>
  <c r="S92" i="85"/>
  <c r="T92" i="85"/>
  <c r="T93" i="85"/>
  <c r="S94" i="85"/>
  <c r="T94" i="85"/>
  <c r="T95" i="85"/>
  <c r="S96" i="85"/>
  <c r="T96" i="85"/>
  <c r="V96" i="85"/>
  <c r="J97" i="85"/>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M116" i="85" s="1"/>
  <c r="N104" i="85"/>
  <c r="O104" i="85"/>
  <c r="O116" i="85" s="1"/>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c r="C125" i="85"/>
  <c r="C126" i="85" s="1"/>
  <c r="C127" i="85"/>
  <c r="A9" i="84"/>
  <c r="F9" i="84" s="1"/>
  <c r="G9" i="84"/>
  <c r="I9" i="84" s="1"/>
  <c r="A10" i="84"/>
  <c r="F10" i="84"/>
  <c r="A11" i="84"/>
  <c r="A12" i="84"/>
  <c r="C12" i="84"/>
  <c r="M45" i="84" s="1"/>
  <c r="A13" i="84"/>
  <c r="C14" i="84"/>
  <c r="A15" i="84"/>
  <c r="F15" i="84"/>
  <c r="A16" i="84"/>
  <c r="A17" i="84"/>
  <c r="C18" i="84"/>
  <c r="A18" i="84" s="1"/>
  <c r="A19" i="84"/>
  <c r="F19" i="84"/>
  <c r="F20" i="84"/>
  <c r="A21" i="84"/>
  <c r="F11" i="84" s="1"/>
  <c r="A22" i="84"/>
  <c r="F22" i="84"/>
  <c r="A23" i="84"/>
  <c r="C24" i="84"/>
  <c r="A25" i="84"/>
  <c r="F25" i="84"/>
  <c r="F26" i="84"/>
  <c r="A27" i="84"/>
  <c r="F12" i="84" s="1"/>
  <c r="A28" i="84"/>
  <c r="F28" i="84"/>
  <c r="A29" i="84"/>
  <c r="A30" i="84"/>
  <c r="C30" i="84"/>
  <c r="A31" i="84"/>
  <c r="C32" i="84"/>
  <c r="A32" i="84" s="1"/>
  <c r="O32" i="84"/>
  <c r="A33" i="84"/>
  <c r="F13" i="84" s="1"/>
  <c r="A34" i="84"/>
  <c r="A35" i="84"/>
  <c r="A36" i="84"/>
  <c r="C36" i="84"/>
  <c r="M42" i="84" s="1"/>
  <c r="L36" i="84"/>
  <c r="P36" i="84" s="1"/>
  <c r="M36" i="84"/>
  <c r="N36" i="84"/>
  <c r="M9" i="82" s="1"/>
  <c r="O9" i="82" s="1"/>
  <c r="A37" i="84"/>
  <c r="L37" i="84"/>
  <c r="M37" i="84"/>
  <c r="N37" i="84"/>
  <c r="P37" i="84"/>
  <c r="C38" i="84"/>
  <c r="L38" i="84"/>
  <c r="M38" i="84"/>
  <c r="N38" i="84"/>
  <c r="P38" i="84"/>
  <c r="A39" i="84"/>
  <c r="F14" i="84" s="1"/>
  <c r="L39" i="84"/>
  <c r="P39" i="84" s="1"/>
  <c r="K12" i="82" s="1"/>
  <c r="M39" i="84"/>
  <c r="N39" i="84"/>
  <c r="O39" i="84"/>
  <c r="A40" i="84"/>
  <c r="I40" i="84"/>
  <c r="J40" i="84"/>
  <c r="L40" i="84"/>
  <c r="M40" i="84"/>
  <c r="N40" i="84"/>
  <c r="O40" i="84"/>
  <c r="P40" i="84"/>
  <c r="A41" i="84"/>
  <c r="L41" i="84"/>
  <c r="P41" i="84" s="1"/>
  <c r="N41" i="84"/>
  <c r="M14" i="82" s="1"/>
  <c r="O14" i="82" s="1"/>
  <c r="A42" i="84"/>
  <c r="C42" i="84"/>
  <c r="C44" i="84" s="1"/>
  <c r="O38" i="84" s="1"/>
  <c r="L42" i="84"/>
  <c r="P42" i="84" s="1"/>
  <c r="N42" i="84"/>
  <c r="M15" i="82" s="1"/>
  <c r="O15" i="82" s="1"/>
  <c r="A43" i="84"/>
  <c r="L43" i="84"/>
  <c r="M43" i="84"/>
  <c r="N43" i="84"/>
  <c r="M16" i="82" s="1"/>
  <c r="O16" i="82" s="1"/>
  <c r="O43" i="84"/>
  <c r="P43" i="84"/>
  <c r="A44" i="84"/>
  <c r="L44" i="84"/>
  <c r="M44" i="84"/>
  <c r="N44" i="84"/>
  <c r="P44" i="84"/>
  <c r="A45" i="84"/>
  <c r="L45" i="84"/>
  <c r="P45" i="84" s="1"/>
  <c r="K18" i="82" s="1"/>
  <c r="N45" i="84"/>
  <c r="M18" i="82" s="1"/>
  <c r="O18" i="82" s="1"/>
  <c r="A46" i="84"/>
  <c r="L46" i="84"/>
  <c r="N46" i="84"/>
  <c r="M19" i="82" s="1"/>
  <c r="O19" i="82" s="1"/>
  <c r="A47" i="84"/>
  <c r="V47" i="84"/>
  <c r="W47" i="84"/>
  <c r="A48" i="84"/>
  <c r="C48" i="84"/>
  <c r="L48" i="84"/>
  <c r="P48" i="84" s="1"/>
  <c r="N48" i="84"/>
  <c r="A49" i="84"/>
  <c r="L49" i="84"/>
  <c r="M49" i="84"/>
  <c r="N49" i="84"/>
  <c r="P49" i="84"/>
  <c r="C50" i="84"/>
  <c r="A50" i="84" s="1"/>
  <c r="L50" i="84"/>
  <c r="M50" i="84"/>
  <c r="N50" i="84"/>
  <c r="M23" i="82" s="1"/>
  <c r="O23" i="82" s="1"/>
  <c r="P50" i="84"/>
  <c r="A51" i="84"/>
  <c r="F16" i="84" s="1"/>
  <c r="L51" i="84"/>
  <c r="P51" i="84" s="1"/>
  <c r="M51" i="84"/>
  <c r="N51" i="84"/>
  <c r="M24" i="82" s="1"/>
  <c r="O24" i="82" s="1"/>
  <c r="A52" i="84"/>
  <c r="L52" i="84"/>
  <c r="P52" i="84" s="1"/>
  <c r="M52" i="84"/>
  <c r="N52" i="84"/>
  <c r="A53" i="84"/>
  <c r="L53" i="84"/>
  <c r="M53" i="84"/>
  <c r="N53" i="84"/>
  <c r="P53" i="84"/>
  <c r="K26" i="82" s="1"/>
  <c r="A54" i="84"/>
  <c r="C54" i="84"/>
  <c r="L54" i="84"/>
  <c r="P54" i="84" s="1"/>
  <c r="M54" i="84"/>
  <c r="N54" i="84"/>
  <c r="M27" i="82" s="1"/>
  <c r="O27" i="82" s="1"/>
  <c r="A55" i="84"/>
  <c r="L55" i="84"/>
  <c r="N55" i="84"/>
  <c r="M28" i="82" s="1"/>
  <c r="O28" i="82" s="1"/>
  <c r="C56" i="84"/>
  <c r="L56" i="84"/>
  <c r="N56" i="84"/>
  <c r="M29" i="82" s="1"/>
  <c r="A57" i="84"/>
  <c r="F17" i="84" s="1"/>
  <c r="A58" i="84"/>
  <c r="A59" i="84"/>
  <c r="A60" i="84"/>
  <c r="C60" i="84"/>
  <c r="A61" i="84"/>
  <c r="C62" i="84"/>
  <c r="A63" i="84"/>
  <c r="F18" i="84" s="1"/>
  <c r="A64" i="84"/>
  <c r="A65" i="84"/>
  <c r="A66" i="84"/>
  <c r="C66" i="84"/>
  <c r="M56" i="84" s="1"/>
  <c r="A67" i="84"/>
  <c r="A68" i="84"/>
  <c r="C68" i="84"/>
  <c r="O56" i="84" s="1"/>
  <c r="A69" i="84"/>
  <c r="A70" i="84"/>
  <c r="A71" i="84"/>
  <c r="A72" i="84"/>
  <c r="C72" i="84"/>
  <c r="A73" i="84"/>
  <c r="C74" i="84"/>
  <c r="A75" i="84"/>
  <c r="A76" i="84"/>
  <c r="A77" i="84"/>
  <c r="A78" i="84"/>
  <c r="C78" i="84"/>
  <c r="A79" i="84"/>
  <c r="C80" i="84"/>
  <c r="A80" i="84" s="1"/>
  <c r="A81" i="84"/>
  <c r="F21" i="84" s="1"/>
  <c r="A82" i="84"/>
  <c r="A83" i="84"/>
  <c r="A84" i="84"/>
  <c r="C84" i="84"/>
  <c r="A85" i="84"/>
  <c r="A86" i="84"/>
  <c r="C86" i="84"/>
  <c r="O37" i="84" s="1"/>
  <c r="A87" i="84"/>
  <c r="A88" i="84"/>
  <c r="A89" i="84"/>
  <c r="A90" i="84"/>
  <c r="C90" i="84"/>
  <c r="M46" i="84" s="1"/>
  <c r="A91" i="84"/>
  <c r="C92" i="84"/>
  <c r="A93" i="84"/>
  <c r="F23" i="84" s="1"/>
  <c r="A94" i="84"/>
  <c r="A95" i="84"/>
  <c r="A96" i="84"/>
  <c r="C96" i="84"/>
  <c r="M41" i="84" s="1"/>
  <c r="A97" i="84"/>
  <c r="C98" i="84"/>
  <c r="A99" i="84"/>
  <c r="F24" i="84" s="1"/>
  <c r="A100" i="84"/>
  <c r="A101" i="84"/>
  <c r="A102" i="84"/>
  <c r="C102" i="84"/>
  <c r="A103" i="84"/>
  <c r="A104" i="84"/>
  <c r="C104" i="84"/>
  <c r="A105" i="84"/>
  <c r="A106" i="84"/>
  <c r="A107" i="84"/>
  <c r="A108" i="84"/>
  <c r="C108" i="84"/>
  <c r="A109" i="84"/>
  <c r="C110" i="84"/>
  <c r="A111" i="84"/>
  <c r="A112" i="84"/>
  <c r="A113" i="84"/>
  <c r="A114" i="84"/>
  <c r="C114" i="84"/>
  <c r="A115" i="84"/>
  <c r="C116" i="84"/>
  <c r="A117" i="84"/>
  <c r="F27" i="84" s="1"/>
  <c r="A118" i="84"/>
  <c r="A119" i="84"/>
  <c r="A120" i="84"/>
  <c r="C120" i="84"/>
  <c r="A121" i="84"/>
  <c r="A122" i="84"/>
  <c r="C122" i="84"/>
  <c r="A123" i="84"/>
  <c r="A124" i="84"/>
  <c r="A125" i="84"/>
  <c r="A126" i="84"/>
  <c r="C126" i="84"/>
  <c r="M48" i="84" s="1"/>
  <c r="A127" i="84"/>
  <c r="C128" i="84"/>
  <c r="B1" i="83"/>
  <c r="D9" i="82"/>
  <c r="K9" i="82"/>
  <c r="N9" i="82"/>
  <c r="D10" i="82"/>
  <c r="K10" i="82"/>
  <c r="M10" i="82"/>
  <c r="N10" i="82" s="1"/>
  <c r="D11" i="82"/>
  <c r="K11" i="82"/>
  <c r="M11" i="82"/>
  <c r="D12" i="82"/>
  <c r="M12" i="82"/>
  <c r="D13" i="82"/>
  <c r="M13" i="82"/>
  <c r="N13" i="82" s="1"/>
  <c r="D14" i="82"/>
  <c r="K14" i="82"/>
  <c r="N14" i="82"/>
  <c r="D15" i="82"/>
  <c r="I15" i="82"/>
  <c r="K15" i="82"/>
  <c r="N15" i="82"/>
  <c r="D16" i="82"/>
  <c r="K16" i="82"/>
  <c r="N16" i="82"/>
  <c r="D17" i="82"/>
  <c r="K17" i="82"/>
  <c r="M17" i="82"/>
  <c r="N17" i="82" s="1"/>
  <c r="O17" i="82"/>
  <c r="D18" i="82"/>
  <c r="N18" i="82"/>
  <c r="D19" i="82"/>
  <c r="K19" i="82"/>
  <c r="B20" i="82"/>
  <c r="C20" i="82"/>
  <c r="D20" i="82"/>
  <c r="F20" i="82"/>
  <c r="I20" i="82"/>
  <c r="K20" i="82"/>
  <c r="M20" i="82"/>
  <c r="N20" i="82"/>
  <c r="O20" i="82"/>
  <c r="B21" i="82"/>
  <c r="C21" i="82"/>
  <c r="D21" i="82"/>
  <c r="F21" i="82"/>
  <c r="K21" i="82"/>
  <c r="M21" i="82"/>
  <c r="N21" i="82" s="1"/>
  <c r="O21" i="82"/>
  <c r="D22" i="82"/>
  <c r="K22" i="82"/>
  <c r="M22" i="82"/>
  <c r="N22" i="82"/>
  <c r="O22" i="82"/>
  <c r="D23" i="82"/>
  <c r="K23" i="82"/>
  <c r="N23" i="82"/>
  <c r="D24" i="82"/>
  <c r="K24" i="82"/>
  <c r="D25" i="82"/>
  <c r="K25" i="82"/>
  <c r="M25" i="82"/>
  <c r="N25" i="82" s="1"/>
  <c r="D26" i="82"/>
  <c r="M26" i="82"/>
  <c r="N26" i="82"/>
  <c r="O26" i="82"/>
  <c r="D27" i="82"/>
  <c r="K27" i="82"/>
  <c r="N27" i="82"/>
  <c r="D28" i="82"/>
  <c r="K28" i="82"/>
  <c r="N28" i="82"/>
  <c r="D29" i="82"/>
  <c r="B9" i="81"/>
  <c r="C9" i="81"/>
  <c r="D9" i="81"/>
  <c r="I9" i="81"/>
  <c r="B10" i="81"/>
  <c r="C10" i="81"/>
  <c r="D10" i="81"/>
  <c r="I10" i="81"/>
  <c r="B11" i="81"/>
  <c r="C11" i="81"/>
  <c r="D11" i="81"/>
  <c r="F11" i="81"/>
  <c r="I11" i="81"/>
  <c r="B12" i="81"/>
  <c r="C12" i="81"/>
  <c r="D12" i="81"/>
  <c r="F12" i="81"/>
  <c r="I12" i="81"/>
  <c r="B13" i="81"/>
  <c r="C13" i="81"/>
  <c r="D13" i="81"/>
  <c r="F13" i="81"/>
  <c r="I13" i="81"/>
  <c r="B14" i="81"/>
  <c r="C14" i="81"/>
  <c r="D14" i="81"/>
  <c r="I14" i="81"/>
  <c r="B15" i="81"/>
  <c r="C15" i="81"/>
  <c r="D15" i="81"/>
  <c r="I15" i="81"/>
  <c r="B16" i="81"/>
  <c r="C16" i="81"/>
  <c r="D16" i="81"/>
  <c r="I16" i="81"/>
  <c r="B17" i="81"/>
  <c r="C17" i="81"/>
  <c r="D17" i="81"/>
  <c r="F17" i="81"/>
  <c r="I17" i="81"/>
  <c r="B18" i="81"/>
  <c r="C18" i="81"/>
  <c r="D18" i="81"/>
  <c r="I18" i="81"/>
  <c r="B19" i="81"/>
  <c r="C19" i="81"/>
  <c r="D19" i="81"/>
  <c r="I19" i="81"/>
  <c r="B20" i="81"/>
  <c r="C20" i="81"/>
  <c r="D20" i="81"/>
  <c r="I20" i="81"/>
  <c r="B21" i="81"/>
  <c r="C21" i="81"/>
  <c r="D21" i="81"/>
  <c r="I21" i="81"/>
  <c r="B22" i="81"/>
  <c r="C22" i="81"/>
  <c r="D22" i="81"/>
  <c r="I22" i="81"/>
  <c r="B23" i="81"/>
  <c r="C23" i="81"/>
  <c r="D23" i="81"/>
  <c r="I23" i="81"/>
  <c r="B24" i="81"/>
  <c r="C24" i="81"/>
  <c r="D24" i="81"/>
  <c r="I24" i="81"/>
  <c r="B25" i="81"/>
  <c r="C25" i="81"/>
  <c r="D25" i="81"/>
  <c r="F25" i="81"/>
  <c r="I25" i="81"/>
  <c r="AL7" i="80"/>
  <c r="AM7" i="80" s="1"/>
  <c r="AN7" i="80" s="1"/>
  <c r="AO7" i="80" s="1"/>
  <c r="AP7" i="80" s="1"/>
  <c r="AQ7" i="80" s="1"/>
  <c r="AR7" i="80" s="1"/>
  <c r="AU7" i="80"/>
  <c r="AV7" i="80" s="1"/>
  <c r="AW7" i="80" s="1"/>
  <c r="AX7" i="80" s="1"/>
  <c r="AY7" i="80" s="1"/>
  <c r="AZ7" i="80" s="1"/>
  <c r="BA7" i="80" s="1"/>
  <c r="BD7" i="80"/>
  <c r="BE7" i="80" s="1"/>
  <c r="BF7" i="80"/>
  <c r="BG7" i="80" s="1"/>
  <c r="BH7" i="80"/>
  <c r="BI7" i="80" s="1"/>
  <c r="BJ7" i="80" s="1"/>
  <c r="A8" i="80"/>
  <c r="B9" i="80"/>
  <c r="C9" i="80"/>
  <c r="D9" i="80"/>
  <c r="R9" i="80"/>
  <c r="B10" i="80"/>
  <c r="C10" i="80"/>
  <c r="D10" i="80"/>
  <c r="H10" i="80"/>
  <c r="H15" i="80" s="1"/>
  <c r="I10" i="80"/>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U15" i="80"/>
  <c r="U16" i="80" s="1"/>
  <c r="U17" i="80" s="1"/>
  <c r="V15" i="80"/>
  <c r="V16" i="80" s="1"/>
  <c r="V17" i="80" s="1"/>
  <c r="W15" i="80"/>
  <c r="W16" i="80" s="1"/>
  <c r="W17" i="80" s="1"/>
  <c r="X15" i="80"/>
  <c r="X16" i="80" s="1"/>
  <c r="Y15" i="80"/>
  <c r="Z15" i="80"/>
  <c r="Z16" i="80" s="1"/>
  <c r="Z17" i="80" s="1"/>
  <c r="B16" i="80"/>
  <c r="C16" i="80"/>
  <c r="D16" i="80"/>
  <c r="H16" i="80"/>
  <c r="I16" i="80"/>
  <c r="O16" i="80"/>
  <c r="T16" i="80"/>
  <c r="T17" i="80" s="1"/>
  <c r="Y16" i="80"/>
  <c r="Y17" i="80" s="1"/>
  <c r="B17" i="80"/>
  <c r="C17" i="80"/>
  <c r="D17" i="80"/>
  <c r="H17" i="80"/>
  <c r="O17" i="80"/>
  <c r="X17" i="80"/>
  <c r="C18" i="80"/>
  <c r="C19" i="80" s="1"/>
  <c r="I18" i="80"/>
  <c r="L18" i="80"/>
  <c r="A8" i="79"/>
  <c r="B9" i="79"/>
  <c r="E9" i="79" s="1"/>
  <c r="C25" i="77" s="1"/>
  <c r="C9" i="79"/>
  <c r="H9" i="79" s="1"/>
  <c r="H10" i="79" s="1"/>
  <c r="D9" i="79"/>
  <c r="K9" i="79"/>
  <c r="L9" i="79"/>
  <c r="AL9" i="79"/>
  <c r="B10" i="79"/>
  <c r="E10" i="79" s="1"/>
  <c r="C10" i="79"/>
  <c r="D10" i="79"/>
  <c r="AC10" i="79"/>
  <c r="AD10" i="79"/>
  <c r="AD11" i="79" s="1"/>
  <c r="AD14" i="79" s="1"/>
  <c r="AE10" i="79"/>
  <c r="AE11" i="79" s="1"/>
  <c r="AE14" i="79" s="1"/>
  <c r="AF10" i="79"/>
  <c r="AF11" i="79" s="1"/>
  <c r="AF14" i="79" s="1"/>
  <c r="AG10" i="79"/>
  <c r="AG11" i="79" s="1"/>
  <c r="AG14" i="79" s="1"/>
  <c r="AH10" i="79"/>
  <c r="AH11" i="79" s="1"/>
  <c r="AH14" i="79" s="1"/>
  <c r="AI10" i="79"/>
  <c r="AU10" i="79"/>
  <c r="AL10" i="79" s="1"/>
  <c r="B11" i="79"/>
  <c r="E11" i="79" s="1"/>
  <c r="C11" i="79"/>
  <c r="B2" i="93" s="1"/>
  <c r="D11" i="79"/>
  <c r="AC11" i="79"/>
  <c r="AI11" i="79"/>
  <c r="AI14" i="79" s="1"/>
  <c r="B12" i="79"/>
  <c r="C12" i="79"/>
  <c r="M2" i="93" s="1"/>
  <c r="D12" i="79"/>
  <c r="AL12" i="79"/>
  <c r="B13" i="79"/>
  <c r="C13" i="79"/>
  <c r="D13" i="79"/>
  <c r="AL13" i="79"/>
  <c r="B14" i="79"/>
  <c r="C14" i="79"/>
  <c r="C2" i="93" s="1"/>
  <c r="D14" i="79"/>
  <c r="AC14" i="79"/>
  <c r="B15" i="79"/>
  <c r="C15" i="79"/>
  <c r="AK2" i="93" s="1"/>
  <c r="D15" i="79"/>
  <c r="B16" i="79"/>
  <c r="C16" i="79"/>
  <c r="D16" i="79"/>
  <c r="B17" i="79"/>
  <c r="C17" i="79"/>
  <c r="AC2" i="93" s="1"/>
  <c r="D17" i="79"/>
  <c r="AN17" i="79"/>
  <c r="AO17" i="79"/>
  <c r="AP17" i="79"/>
  <c r="AQ17" i="79"/>
  <c r="AR17" i="79"/>
  <c r="AS17" i="79"/>
  <c r="AT17" i="79"/>
  <c r="B18" i="79"/>
  <c r="C18" i="79"/>
  <c r="U2" i="93" s="1"/>
  <c r="D18" i="79"/>
  <c r="AN18" i="79"/>
  <c r="AO18" i="79"/>
  <c r="B19" i="79"/>
  <c r="C19" i="79"/>
  <c r="D19" i="79"/>
  <c r="AP19" i="79"/>
  <c r="AQ19" i="79"/>
  <c r="AR19" i="79"/>
  <c r="AS19" i="79"/>
  <c r="AT19" i="79"/>
  <c r="AU19" i="79"/>
  <c r="AV19" i="79"/>
  <c r="AW19" i="79"/>
  <c r="B20" i="79"/>
  <c r="C20" i="79"/>
  <c r="D20" i="79"/>
  <c r="AN20" i="79"/>
  <c r="AO20" i="79"/>
  <c r="AQ20" i="79"/>
  <c r="AR20" i="79"/>
  <c r="AS20" i="79"/>
  <c r="AT20" i="79"/>
  <c r="AU20" i="79"/>
  <c r="AV20" i="79"/>
  <c r="AW20" i="79"/>
  <c r="AX20" i="79"/>
  <c r="B21" i="79"/>
  <c r="C21" i="79"/>
  <c r="D21" i="79"/>
  <c r="L21" i="79"/>
  <c r="B22" i="79"/>
  <c r="C22" i="79"/>
  <c r="E2" i="93" s="1"/>
  <c r="D22" i="79"/>
  <c r="B23" i="79"/>
  <c r="C23" i="79"/>
  <c r="F2" i="93" s="1"/>
  <c r="D23" i="79"/>
  <c r="B24" i="79"/>
  <c r="C24" i="79"/>
  <c r="H2" i="93" s="1"/>
  <c r="D24" i="79"/>
  <c r="B25" i="79"/>
  <c r="C25" i="79"/>
  <c r="AE2" i="93" s="1"/>
  <c r="D25" i="79"/>
  <c r="B26" i="79"/>
  <c r="C26" i="79"/>
  <c r="AF2" i="93" s="1"/>
  <c r="D26" i="79"/>
  <c r="B27" i="79"/>
  <c r="B13" i="80" s="1"/>
  <c r="C27" i="79"/>
  <c r="Q2" i="93" s="1"/>
  <c r="D27" i="79"/>
  <c r="D13" i="80" s="1"/>
  <c r="A28" i="79"/>
  <c r="B29" i="79"/>
  <c r="C29" i="79"/>
  <c r="D29" i="79"/>
  <c r="B30" i="79"/>
  <c r="C30" i="79"/>
  <c r="D30" i="79"/>
  <c r="B31" i="79"/>
  <c r="C31" i="79"/>
  <c r="D31" i="79"/>
  <c r="B32" i="79"/>
  <c r="C32" i="79"/>
  <c r="D32" i="79"/>
  <c r="AM32" i="79"/>
  <c r="AL32" i="79" s="1"/>
  <c r="B33" i="79"/>
  <c r="C33" i="79"/>
  <c r="D33" i="79"/>
  <c r="AM33" i="79"/>
  <c r="AL33" i="79" s="1"/>
  <c r="B9" i="78"/>
  <c r="E9" i="78" s="1"/>
  <c r="C9" i="78"/>
  <c r="V9" i="78" s="1"/>
  <c r="D9" i="78"/>
  <c r="U9" i="78"/>
  <c r="AJ9" i="78"/>
  <c r="AK9" i="78"/>
  <c r="N4" i="88" s="1"/>
  <c r="B10" i="78"/>
  <c r="C10" i="78"/>
  <c r="AI10" i="78" s="1"/>
  <c r="D10" i="78"/>
  <c r="E10" i="78"/>
  <c r="H10" i="78"/>
  <c r="R10" i="78"/>
  <c r="W10" i="78" s="1"/>
  <c r="V10" i="78"/>
  <c r="AB10" i="78"/>
  <c r="AC10" i="78"/>
  <c r="AD10" i="78"/>
  <c r="AE10" i="78"/>
  <c r="AF10" i="78"/>
  <c r="AG10" i="78"/>
  <c r="AH10" i="78"/>
  <c r="AH11" i="78" s="1"/>
  <c r="AH12" i="78" s="1"/>
  <c r="AH13" i="78" s="1"/>
  <c r="AH14" i="78" s="1"/>
  <c r="AH15" i="78" s="1"/>
  <c r="AH16" i="78" s="1"/>
  <c r="AH17" i="78" s="1"/>
  <c r="AH18" i="78" s="1"/>
  <c r="AJ10" i="78"/>
  <c r="AK10" i="78"/>
  <c r="N5" i="88" s="1"/>
  <c r="B11" i="78"/>
  <c r="C11" i="78"/>
  <c r="R11" i="78" s="1"/>
  <c r="W11" i="78" s="1"/>
  <c r="D11" i="78"/>
  <c r="E11" i="78"/>
  <c r="V11" i="78"/>
  <c r="AB11" i="78"/>
  <c r="AC11" i="78"/>
  <c r="AC12" i="78" s="1"/>
  <c r="AC13" i="78" s="1"/>
  <c r="AC14" i="78" s="1"/>
  <c r="AC15" i="78" s="1"/>
  <c r="AC16" i="78" s="1"/>
  <c r="AD11" i="78"/>
  <c r="AD12" i="78" s="1"/>
  <c r="AD13" i="78" s="1"/>
  <c r="AD14" i="78" s="1"/>
  <c r="AD15" i="78" s="1"/>
  <c r="AD16" i="78" s="1"/>
  <c r="AE11" i="78"/>
  <c r="AE12" i="78" s="1"/>
  <c r="AE13" i="78" s="1"/>
  <c r="AE14" i="78" s="1"/>
  <c r="AE15" i="78" s="1"/>
  <c r="AE16" i="78" s="1"/>
  <c r="AE17" i="78" s="1"/>
  <c r="AE18" i="78" s="1"/>
  <c r="AE19" i="78" s="1"/>
  <c r="AE20" i="78" s="1"/>
  <c r="AE21" i="78" s="1"/>
  <c r="AE22" i="78" s="1"/>
  <c r="AF11" i="78"/>
  <c r="AG11" i="78"/>
  <c r="AK11" i="78"/>
  <c r="N6" i="88" s="1"/>
  <c r="B12" i="78"/>
  <c r="C12" i="78"/>
  <c r="U12" i="78" s="1"/>
  <c r="D12" i="78"/>
  <c r="E12" i="78"/>
  <c r="AB12" i="78"/>
  <c r="AB13" i="78" s="1"/>
  <c r="AB14" i="78" s="1"/>
  <c r="AB15" i="78" s="1"/>
  <c r="AB16" i="78" s="1"/>
  <c r="AB17" i="78" s="1"/>
  <c r="AF12" i="78"/>
  <c r="AF13" i="78" s="1"/>
  <c r="AF14" i="78" s="1"/>
  <c r="AF15" i="78" s="1"/>
  <c r="AF16" i="78" s="1"/>
  <c r="AF17" i="78" s="1"/>
  <c r="AG12" i="78"/>
  <c r="AG13" i="78" s="1"/>
  <c r="AG14" i="78" s="1"/>
  <c r="AG15" i="78" s="1"/>
  <c r="AG16" i="78" s="1"/>
  <c r="AG17" i="78" s="1"/>
  <c r="AG18" i="78" s="1"/>
  <c r="AG19" i="78" s="1"/>
  <c r="AG20" i="78" s="1"/>
  <c r="AG21" i="78" s="1"/>
  <c r="AG22" i="78" s="1"/>
  <c r="B13" i="78"/>
  <c r="E13" i="78" s="1"/>
  <c r="C13" i="78"/>
  <c r="U13" i="78" s="1"/>
  <c r="D13" i="78"/>
  <c r="AJ13" i="78"/>
  <c r="B14" i="78"/>
  <c r="C14" i="78"/>
  <c r="D14" i="78"/>
  <c r="V14" i="78"/>
  <c r="B15" i="78"/>
  <c r="E15" i="78" s="1"/>
  <c r="C15" i="78"/>
  <c r="D15" i="78"/>
  <c r="B16" i="78"/>
  <c r="C16" i="78"/>
  <c r="D16" i="78"/>
  <c r="E16" i="78"/>
  <c r="B17" i="78"/>
  <c r="C17" i="78"/>
  <c r="R17" i="78" s="1"/>
  <c r="W17" i="78" s="1"/>
  <c r="D17" i="78"/>
  <c r="E17" i="78"/>
  <c r="AC17" i="78"/>
  <c r="AD17" i="78"/>
  <c r="AD18" i="78" s="1"/>
  <c r="B18" i="78"/>
  <c r="C18" i="78"/>
  <c r="D18" i="78"/>
  <c r="R18" i="78"/>
  <c r="R19" i="78" s="1"/>
  <c r="W19" i="78" s="1"/>
  <c r="U18" i="78"/>
  <c r="U19" i="78" s="1"/>
  <c r="V18" i="78"/>
  <c r="V19" i="78" s="1"/>
  <c r="AB18" i="78"/>
  <c r="AB19" i="78" s="1"/>
  <c r="AC18" i="78"/>
  <c r="AC19" i="78" s="1"/>
  <c r="AC20" i="78" s="1"/>
  <c r="AC21" i="78" s="1"/>
  <c r="AC22" i="78" s="1"/>
  <c r="AF18" i="78"/>
  <c r="AF19" i="78" s="1"/>
  <c r="AF20" i="78" s="1"/>
  <c r="AF21" i="78" s="1"/>
  <c r="AF22" i="78" s="1"/>
  <c r="AI18" i="78"/>
  <c r="AJ18" i="78"/>
  <c r="AK18" i="78"/>
  <c r="N13" i="88" s="1"/>
  <c r="B19" i="78"/>
  <c r="C19" i="78"/>
  <c r="D19" i="78"/>
  <c r="AD19" i="78"/>
  <c r="AH19" i="78"/>
  <c r="B20" i="78"/>
  <c r="C20" i="78"/>
  <c r="U20" i="78" s="1"/>
  <c r="D20" i="78"/>
  <c r="E20" i="78"/>
  <c r="R20" i="78"/>
  <c r="W20" i="78" s="1"/>
  <c r="AB20" i="78"/>
  <c r="AB21" i="78" s="1"/>
  <c r="AB22" i="78" s="1"/>
  <c r="AD20" i="78"/>
  <c r="AD21" i="78" s="1"/>
  <c r="AD22" i="78" s="1"/>
  <c r="AH20" i="78"/>
  <c r="B21" i="78"/>
  <c r="C21" i="78"/>
  <c r="R21" i="78" s="1"/>
  <c r="W21" i="78" s="1"/>
  <c r="D21" i="78"/>
  <c r="E21" i="78"/>
  <c r="H21" i="78"/>
  <c r="V21" i="78"/>
  <c r="AH21" i="78"/>
  <c r="AI21" i="78"/>
  <c r="AJ21" i="78"/>
  <c r="B22" i="78"/>
  <c r="C22" i="78"/>
  <c r="R22" i="78" s="1"/>
  <c r="W22" i="78" s="1"/>
  <c r="D22" i="78"/>
  <c r="E22" i="78"/>
  <c r="H22" i="78"/>
  <c r="U22" i="78"/>
  <c r="V22" i="78"/>
  <c r="AH22" i="78"/>
  <c r="AI22" i="78"/>
  <c r="AJ22" i="78"/>
  <c r="B23" i="78"/>
  <c r="C23" i="78"/>
  <c r="D23" i="78"/>
  <c r="S23" i="78"/>
  <c r="X23" i="78" s="1"/>
  <c r="B24" i="78"/>
  <c r="C24" i="78"/>
  <c r="D24" i="78"/>
  <c r="X24" i="78"/>
  <c r="BH24" i="78"/>
  <c r="B25" i="78"/>
  <c r="C25" i="78"/>
  <c r="D25" i="78"/>
  <c r="BH25" i="78"/>
  <c r="B26" i="78"/>
  <c r="C26" i="78"/>
  <c r="D26" i="78"/>
  <c r="AR26" i="78"/>
  <c r="B27" i="78"/>
  <c r="C27" i="78"/>
  <c r="D27" i="78"/>
  <c r="S27" i="78"/>
  <c r="X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O150" i="90" l="1"/>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Y10" i="79"/>
  <c r="S35" i="85"/>
  <c r="W18" i="78"/>
  <c r="L17" i="80"/>
  <c r="R15" i="80"/>
  <c r="R17" i="80"/>
  <c r="I20" i="80"/>
  <c r="L15" i="80"/>
  <c r="C26" i="77"/>
  <c r="AA9" i="79"/>
  <c r="AA10" i="79" s="1"/>
  <c r="C24" i="77"/>
  <c r="AP20" i="79"/>
  <c r="AP18" i="79"/>
  <c r="C13" i="80"/>
  <c r="J96" i="85"/>
  <c r="R9" i="78" s="1"/>
  <c r="W9" i="78" s="1"/>
  <c r="AI9" i="78"/>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99" i="85"/>
  <c r="J84" i="85"/>
  <c r="O15" i="88"/>
  <c r="AL20" i="78" s="1"/>
  <c r="R72" i="85" s="1"/>
  <c r="R15" i="78"/>
  <c r="W15" i="78" s="1"/>
  <c r="H14" i="78"/>
  <c r="R14" i="78"/>
  <c r="W14" i="78" s="1"/>
  <c r="AI14" i="78"/>
  <c r="AJ14" i="78"/>
  <c r="U14" i="78"/>
  <c r="AK14" i="78"/>
  <c r="N9" i="88" s="1"/>
  <c r="C12" i="77"/>
  <c r="R13" i="78"/>
  <c r="W13" i="78" s="1"/>
  <c r="N15" i="80"/>
  <c r="A92" i="84"/>
  <c r="O46" i="84"/>
  <c r="P56" i="84"/>
  <c r="K29" i="82" s="1"/>
  <c r="N9" i="84"/>
  <c r="H12" i="78"/>
  <c r="O13" i="82"/>
  <c r="A62" i="84"/>
  <c r="O36" i="84"/>
  <c r="O54" i="84"/>
  <c r="A56" i="84"/>
  <c r="O51" i="84"/>
  <c r="O13" i="88"/>
  <c r="AL18" i="78" s="1"/>
  <c r="A110" i="84"/>
  <c r="O50" i="84"/>
  <c r="J9" i="84"/>
  <c r="K9" i="84"/>
  <c r="L9" i="84"/>
  <c r="M9" i="84"/>
  <c r="H9" i="84"/>
  <c r="L116" i="85"/>
  <c r="I116" i="85"/>
  <c r="O6" i="88"/>
  <c r="AL11" i="78" s="1"/>
  <c r="O4" i="88"/>
  <c r="O25" i="82"/>
  <c r="O10" i="82"/>
  <c r="P55" i="84"/>
  <c r="P46" i="84"/>
  <c r="P57" i="84" s="1"/>
  <c r="A128" i="84"/>
  <c r="O48" i="84"/>
  <c r="O42" i="84"/>
  <c r="A38" i="84"/>
  <c r="M55" i="84"/>
  <c r="A24" i="84"/>
  <c r="C26" i="84"/>
  <c r="D127" i="85"/>
  <c r="C128" i="85"/>
  <c r="J116" i="85"/>
  <c r="G116" i="85"/>
  <c r="V12" i="78"/>
  <c r="AI11" i="78"/>
  <c r="F92" i="98" s="1"/>
  <c r="R16" i="80"/>
  <c r="M16" i="80"/>
  <c r="M15" i="80"/>
  <c r="O41" i="84"/>
  <c r="A98" i="84"/>
  <c r="O45" i="84"/>
  <c r="A14" i="84"/>
  <c r="R80" i="85"/>
  <c r="S12" i="86"/>
  <c r="AK12" i="78"/>
  <c r="N7" i="88" s="1"/>
  <c r="N18" i="88" s="1"/>
  <c r="G88" i="98"/>
  <c r="H88" i="98" s="1"/>
  <c r="F99" i="98"/>
  <c r="G100" i="98"/>
  <c r="H100" i="98" s="1"/>
  <c r="F86" i="98"/>
  <c r="G87" i="98"/>
  <c r="H87" i="98" s="1"/>
  <c r="F98" i="98"/>
  <c r="G99" i="98"/>
  <c r="H99" i="98" s="1"/>
  <c r="F85" i="98"/>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F101" i="98"/>
  <c r="G102" i="98"/>
  <c r="H102" i="98" s="1"/>
  <c r="F100" i="98"/>
  <c r="F88" i="98"/>
  <c r="G101" i="98"/>
  <c r="H101" i="98" s="1"/>
  <c r="G89" i="98"/>
  <c r="H89" i="98" s="1"/>
  <c r="D2" i="93"/>
  <c r="M17" i="80"/>
  <c r="N12" i="82"/>
  <c r="O12" i="82"/>
  <c r="AJ12" i="78"/>
  <c r="T2" i="93"/>
  <c r="V2" i="93"/>
  <c r="N16" i="80"/>
  <c r="K17" i="80"/>
  <c r="K15" i="80"/>
  <c r="N19" i="82"/>
  <c r="O44" i="84"/>
  <c r="A116" i="84"/>
  <c r="O52" i="84"/>
  <c r="T47" i="86"/>
  <c r="P38" i="85"/>
  <c r="H15" i="78" s="1"/>
  <c r="AI12" i="78"/>
  <c r="I15" i="80"/>
  <c r="I17" i="80"/>
  <c r="M57" i="84"/>
  <c r="M58" i="84" s="1"/>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U10" i="79" s="1"/>
  <c r="AK4" i="86"/>
  <c r="AW4" i="86" s="1"/>
  <c r="Z4" i="86"/>
  <c r="U31" i="86"/>
  <c r="V31" i="86" s="1"/>
  <c r="S31" i="86" s="1"/>
  <c r="S11" i="86"/>
  <c r="U10" i="86"/>
  <c r="F80" i="92"/>
  <c r="E86" i="92"/>
  <c r="T34" i="85"/>
  <c r="L147" i="90"/>
  <c r="U13" i="86"/>
  <c r="V13" i="86" s="1"/>
  <c r="S13" i="86" s="1"/>
  <c r="U9" i="86"/>
  <c r="V9" i="86" s="1"/>
  <c r="S9" i="86" s="1"/>
  <c r="O14" i="88"/>
  <c r="AL19" i="78" s="1"/>
  <c r="M77" i="92"/>
  <c r="M82" i="92"/>
  <c r="M88" i="92" s="1"/>
  <c r="U32" i="86"/>
  <c r="V32" i="86" s="1"/>
  <c r="S32" i="86" s="1"/>
  <c r="O36" i="85"/>
  <c r="T6" i="86" s="1"/>
  <c r="N144" i="90"/>
  <c r="O144" i="90" s="1"/>
  <c r="C20" i="84"/>
  <c r="U5" i="86"/>
  <c r="O48" i="91"/>
  <c r="O46" i="91"/>
  <c r="O141" i="90"/>
  <c r="J129" i="95"/>
  <c r="P57" i="95"/>
  <c r="Q57" i="95" s="1"/>
  <c r="O57" i="95"/>
  <c r="O62" i="95" s="1"/>
  <c r="O58" i="95"/>
  <c r="P58" i="95"/>
  <c r="Q58" i="95" s="1"/>
  <c r="H77" i="92"/>
  <c r="H82" i="92"/>
  <c r="I103" i="95"/>
  <c r="N101" i="95"/>
  <c r="N103" i="95" s="1"/>
  <c r="H104" i="95" s="1"/>
  <c r="D74" i="92"/>
  <c r="I75" i="92"/>
  <c r="F134" i="95"/>
  <c r="G129" i="95" s="1"/>
  <c r="G128" i="95"/>
  <c r="J128" i="95" s="1"/>
  <c r="L51" i="95"/>
  <c r="L60" i="95" s="1"/>
  <c r="J60" i="95"/>
  <c r="N82" i="92"/>
  <c r="N88" i="92" s="1"/>
  <c r="I76" i="92"/>
  <c r="P11" i="86"/>
  <c r="I44" i="91"/>
  <c r="G131" i="95"/>
  <c r="G67" i="95"/>
  <c r="K52" i="95"/>
  <c r="O51" i="95"/>
  <c r="O60" i="95" s="1"/>
  <c r="G72" i="95" s="1"/>
  <c r="R41" i="95"/>
  <c r="L82" i="92"/>
  <c r="L88" i="92" s="1"/>
  <c r="G29" i="95"/>
  <c r="R44" i="95" s="1"/>
  <c r="I131" i="95"/>
  <c r="L1" i="95"/>
  <c r="J1" i="95"/>
  <c r="I1" i="95"/>
  <c r="K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X18" i="97"/>
  <c r="AA6" i="97"/>
  <c r="AA7" i="97"/>
  <c r="AA8" i="97"/>
  <c r="AA9" i="97"/>
  <c r="N10" i="97"/>
  <c r="L11" i="97"/>
  <c r="L61" i="95"/>
  <c r="J11" i="97"/>
  <c r="I11" i="97"/>
  <c r="G11" i="97"/>
  <c r="L73" i="98"/>
  <c r="S3" i="99"/>
  <c r="T4" i="99"/>
  <c r="W15" i="97"/>
  <c r="W16" i="97"/>
  <c r="W17" i="97"/>
  <c r="X15" i="97"/>
  <c r="Y10" i="97"/>
  <c r="G30" i="97"/>
  <c r="V18" i="97"/>
  <c r="Z16" i="97"/>
  <c r="AB15" i="97"/>
  <c r="AB19" i="97" s="1"/>
  <c r="X9" i="97"/>
  <c r="X8" i="97"/>
  <c r="X7" i="97"/>
  <c r="X6" i="97"/>
  <c r="X10" i="97" s="1"/>
  <c r="Q26" i="99"/>
  <c r="W3" i="99"/>
  <c r="V17" i="97"/>
  <c r="V19" i="97" s="1"/>
  <c r="X16" i="97"/>
  <c r="Z15" i="97"/>
  <c r="O26" i="99"/>
  <c r="G29" i="97"/>
  <c r="B3" i="95" s="1" a="1"/>
  <c r="S18" i="97"/>
  <c r="U17" i="97"/>
  <c r="U19" i="97" s="1"/>
  <c r="R20" i="99"/>
  <c r="V33" i="97"/>
  <c r="T9" i="97"/>
  <c r="T8" i="97"/>
  <c r="T7" i="97"/>
  <c r="T10" i="97" s="1"/>
  <c r="AC18" i="97"/>
  <c r="S17" i="97"/>
  <c r="S19" i="97" s="1"/>
  <c r="U16" i="97"/>
  <c r="AC17" i="97"/>
  <c r="AC19" i="97" s="1"/>
  <c r="N20" i="99"/>
  <c r="Z18" i="97"/>
  <c r="Z9" i="97"/>
  <c r="Z8" i="97"/>
  <c r="Z7" i="97"/>
  <c r="Z10" i="97" s="1"/>
  <c r="S30" i="86" l="1"/>
  <c r="P15" i="88"/>
  <c r="AM20" i="78" s="1"/>
  <c r="P6" i="88"/>
  <c r="AM11" i="78" s="1"/>
  <c r="P17" i="88"/>
  <c r="AM22" i="78" s="1"/>
  <c r="S58" i="95"/>
  <c r="S60" i="95" s="1"/>
  <c r="S62" i="95" s="1"/>
  <c r="S64" i="95" s="1"/>
  <c r="S66" i="95" s="1"/>
  <c r="S68" i="95" s="1"/>
  <c r="S70" i="95" s="1"/>
  <c r="S72" i="95" s="1"/>
  <c r="S74" i="95" s="1"/>
  <c r="S76" i="95" s="1"/>
  <c r="S78" i="95" s="1"/>
  <c r="X61" i="95"/>
  <c r="X53" i="95"/>
  <c r="X58" i="95"/>
  <c r="X50" i="95"/>
  <c r="X54" i="95"/>
  <c r="X57" i="95"/>
  <c r="X62" i="95"/>
  <c r="X56" i="95"/>
  <c r="X55" i="95"/>
  <c r="X52" i="95"/>
  <c r="W4" i="99"/>
  <c r="X3" i="99"/>
  <c r="H88" i="92"/>
  <c r="R74" i="85"/>
  <c r="R73" i="85"/>
  <c r="F8" i="95"/>
  <c r="K67" i="95"/>
  <c r="K69" i="95" s="1"/>
  <c r="K72" i="95"/>
  <c r="B3" i="95"/>
  <c r="C3" i="95"/>
  <c r="D3" i="95"/>
  <c r="E3" i="95"/>
  <c r="M128" i="95"/>
  <c r="N128" i="95" s="1"/>
  <c r="K128" i="95"/>
  <c r="L128" i="95" s="1"/>
  <c r="F26" i="95" s="1"/>
  <c r="H26" i="95" s="1"/>
  <c r="G7" i="98"/>
  <c r="I106" i="98" s="1"/>
  <c r="G12" i="98"/>
  <c r="M106" i="98" s="1"/>
  <c r="X60" i="95"/>
  <c r="M92" i="98"/>
  <c r="I92" i="98"/>
  <c r="X59" i="95"/>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G11" i="84"/>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P12" i="88"/>
  <c r="AM17" i="78" s="1"/>
  <c r="G80" i="92"/>
  <c r="F86" i="92"/>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M105" i="95"/>
  <c r="H110" i="95"/>
  <c r="F24" i="95" s="1"/>
  <c r="H24" i="95" s="1"/>
  <c r="Q41" i="95" s="1"/>
  <c r="S41" i="95" s="1"/>
  <c r="O27" i="99"/>
  <c r="N26" i="99"/>
  <c r="Z19" i="97"/>
  <c r="G70" i="95"/>
  <c r="O55" i="84"/>
  <c r="O57" i="84" s="1"/>
  <c r="A26" i="84"/>
  <c r="G19" i="84" s="1"/>
  <c r="O9" i="84"/>
  <c r="P13" i="88"/>
  <c r="G22" i="84"/>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G13" i="98"/>
  <c r="P78" i="98" s="1"/>
  <c r="Q77" i="98" s="1"/>
  <c r="N104" i="95"/>
  <c r="P6" i="86"/>
  <c r="S6" i="86"/>
  <c r="S33" i="86" s="1"/>
  <c r="I88" i="98"/>
  <c r="M88" i="98"/>
  <c r="P4" i="88"/>
  <c r="P9" i="88" l="1"/>
  <c r="AM14" i="78" s="1"/>
  <c r="Q12" i="88"/>
  <c r="AN17" i="78" s="1"/>
  <c r="P8" i="88"/>
  <c r="Q17" i="88"/>
  <c r="H19" i="84"/>
  <c r="J19" i="84"/>
  <c r="K19" i="84"/>
  <c r="M19" i="84"/>
  <c r="I19" i="84"/>
  <c r="L19" i="84"/>
  <c r="N19" i="84"/>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M107" i="98"/>
  <c r="N103" i="98" s="1"/>
  <c r="O103" i="98" s="1"/>
  <c r="K26" i="78" s="1"/>
  <c r="Z54" i="95"/>
  <c r="AC54" i="95"/>
  <c r="AM18" i="78"/>
  <c r="Q13" i="88"/>
  <c r="L11" i="84"/>
  <c r="M11" i="84"/>
  <c r="N11" i="84"/>
  <c r="H11" i="84"/>
  <c r="J11" i="84"/>
  <c r="I11" i="84"/>
  <c r="K11" i="84"/>
  <c r="Z63" i="95"/>
  <c r="M71" i="95" s="1"/>
  <c r="Z50" i="95"/>
  <c r="Z71" i="95"/>
  <c r="AA71" i="95" s="1"/>
  <c r="H94" i="95"/>
  <c r="H95" i="95" s="1"/>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N93" i="98"/>
  <c r="O93" i="98" s="1"/>
  <c r="K16" i="78" s="1"/>
  <c r="M105" i="98"/>
  <c r="Q9" i="88"/>
  <c r="Q43" i="95"/>
  <c r="S43" i="95" s="1"/>
  <c r="AC53" i="95"/>
  <c r="Z53" i="95"/>
  <c r="C18" i="95"/>
  <c r="C7" i="95"/>
  <c r="C8" i="95"/>
  <c r="C9" i="95"/>
  <c r="C25" i="95"/>
  <c r="C29" i="95"/>
  <c r="C12" i="95"/>
  <c r="C27" i="95"/>
  <c r="C26" i="95"/>
  <c r="C30"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30" i="95"/>
  <c r="D29" i="95"/>
  <c r="D12" i="95"/>
  <c r="D28" i="95"/>
  <c r="D27" i="95"/>
  <c r="D9" i="95"/>
  <c r="D13" i="95"/>
  <c r="D18" i="95"/>
  <c r="D21" i="95"/>
  <c r="D25" i="95"/>
  <c r="D26" i="95"/>
  <c r="S26" i="99"/>
  <c r="R27" i="99"/>
  <c r="T45" i="86"/>
  <c r="P72" i="86"/>
  <c r="P36" i="85"/>
  <c r="H13" i="78" s="1"/>
  <c r="P1" i="86"/>
  <c r="F105" i="95"/>
  <c r="H105" i="95"/>
  <c r="U99" i="85"/>
  <c r="R12" i="88"/>
  <c r="O58" i="91"/>
  <c r="P16" i="86"/>
  <c r="P46" i="85" s="1"/>
  <c r="P34" i="85"/>
  <c r="P33" i="85"/>
  <c r="G23" i="84"/>
  <c r="Z51" i="95"/>
  <c r="AC51" i="95"/>
  <c r="E25" i="95"/>
  <c r="E18" i="95"/>
  <c r="E9" i="95"/>
  <c r="E29" i="95"/>
  <c r="E13" i="95"/>
  <c r="E24" i="95"/>
  <c r="E30" i="95"/>
  <c r="E12" i="95"/>
  <c r="E7" i="95"/>
  <c r="E26" i="95"/>
  <c r="E27" i="95"/>
  <c r="E21" i="95"/>
  <c r="E8" i="95"/>
  <c r="Y3" i="99"/>
  <c r="X4" i="99"/>
  <c r="L25" i="79" s="1"/>
  <c r="L26" i="79" s="1"/>
  <c r="N102" i="98" l="1"/>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6" i="95"/>
  <c r="H107" i="94"/>
  <c r="K27" i="95"/>
  <c r="H96" i="94"/>
  <c r="N62" i="98"/>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O16" i="84" s="1"/>
  <c r="M16" i="84"/>
  <c r="J16" i="84"/>
  <c r="L16" i="84"/>
  <c r="N16" i="84"/>
  <c r="N101" i="98"/>
  <c r="O101" i="98" s="1"/>
  <c r="K22" i="78" s="1"/>
  <c r="P3" i="99"/>
  <c r="Q4" i="99"/>
  <c r="B30" i="95"/>
  <c r="AO17" i="78"/>
  <c r="S12" i="88"/>
  <c r="L30" i="95"/>
  <c r="I108" i="94"/>
  <c r="N69" i="98"/>
  <c r="L21" i="95"/>
  <c r="I92" i="94"/>
  <c r="I91" i="94"/>
  <c r="K29" i="95"/>
  <c r="H97" i="94"/>
  <c r="N60" i="98"/>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O26" i="95"/>
  <c r="I26" i="95"/>
  <c r="F107" i="94"/>
  <c r="T26" i="99"/>
  <c r="S27" i="99"/>
  <c r="J8" i="95"/>
  <c r="G19" i="94"/>
  <c r="G20" i="94"/>
  <c r="J13" i="95"/>
  <c r="G41" i="94"/>
  <c r="G42" i="94"/>
  <c r="AM16" i="78"/>
  <c r="Q11" i="88"/>
  <c r="Q18" i="88" s="1"/>
  <c r="H23" i="84"/>
  <c r="J23" i="84"/>
  <c r="K23" i="84"/>
  <c r="M23" i="84"/>
  <c r="N23" i="84"/>
  <c r="I23" i="84"/>
  <c r="L23" i="84"/>
  <c r="N64" i="98"/>
  <c r="I96" i="94"/>
  <c r="L27" i="95"/>
  <c r="K30" i="95"/>
  <c r="H108" i="94"/>
  <c r="N71" i="98"/>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K24" i="95"/>
  <c r="H95" i="94"/>
  <c r="N65" i="98"/>
  <c r="N58" i="98"/>
  <c r="M73" i="98"/>
  <c r="P70" i="98" s="1"/>
  <c r="Q70" i="98" s="1"/>
  <c r="N15" i="84"/>
  <c r="H15" i="84"/>
  <c r="J15" i="84"/>
  <c r="L15" i="84"/>
  <c r="K15" i="84"/>
  <c r="O15" i="84" s="1"/>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N61" i="98"/>
  <c r="I26" i="84"/>
  <c r="K26" i="84"/>
  <c r="L26" i="84"/>
  <c r="N26" i="84"/>
  <c r="H26" i="84"/>
  <c r="J26" i="84"/>
  <c r="M26" i="84"/>
  <c r="AN9" i="78"/>
  <c r="R4" i="88"/>
  <c r="AN4" i="86"/>
  <c r="AC4" i="86"/>
  <c r="AO20" i="78"/>
  <c r="S15" i="88"/>
  <c r="O25" i="95"/>
  <c r="N98" i="98"/>
  <c r="O98" i="98" s="1"/>
  <c r="K21" i="78" s="1"/>
  <c r="O19" i="84"/>
  <c r="N67" i="98"/>
  <c r="L12" i="84"/>
  <c r="M12" i="84"/>
  <c r="N12" i="84"/>
  <c r="H12" i="84"/>
  <c r="J12" i="84"/>
  <c r="K12" i="84"/>
  <c r="O12" i="84" s="1"/>
  <c r="I12" i="84"/>
  <c r="H20" i="84"/>
  <c r="J20" i="84"/>
  <c r="K20" i="84"/>
  <c r="M20" i="84"/>
  <c r="I20" i="84"/>
  <c r="L20" i="84"/>
  <c r="N20" i="84"/>
  <c r="L26" i="95"/>
  <c r="I107" i="94"/>
  <c r="L9" i="95"/>
  <c r="I24" i="94"/>
  <c r="I23" i="94"/>
  <c r="I22" i="94"/>
  <c r="I28" i="94"/>
  <c r="I27" i="94"/>
  <c r="I21" i="94"/>
  <c r="I25" i="94"/>
  <c r="I26" i="94"/>
  <c r="P33" i="86"/>
  <c r="N63" i="98"/>
  <c r="J30" i="95"/>
  <c r="G108" i="94"/>
  <c r="L7" i="95"/>
  <c r="I12" i="94"/>
  <c r="I11" i="94"/>
  <c r="I80" i="94"/>
  <c r="I18" i="94"/>
  <c r="I90" i="94"/>
  <c r="I9" i="94"/>
  <c r="I14" i="94"/>
  <c r="I16" i="94"/>
  <c r="I15" i="94"/>
  <c r="I17" i="94"/>
  <c r="I81" i="94"/>
  <c r="I13" i="94"/>
  <c r="S72" i="86"/>
  <c r="T72" i="86"/>
  <c r="O72" i="86"/>
  <c r="K8" i="95"/>
  <c r="H20" i="94"/>
  <c r="H19" i="94"/>
  <c r="N66" i="98"/>
  <c r="M14" i="84"/>
  <c r="N14" i="84"/>
  <c r="I14" i="84"/>
  <c r="K14" i="84"/>
  <c r="O14" i="84" s="1"/>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I25" i="84"/>
  <c r="K25" i="84"/>
  <c r="O25" i="84" s="1"/>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M24" i="95" s="1"/>
  <c r="O24" i="95"/>
  <c r="F95" i="94"/>
  <c r="I12" i="95"/>
  <c r="O12" i="95"/>
  <c r="F32" i="94"/>
  <c r="F34" i="94"/>
  <c r="F37" i="94"/>
  <c r="F39" i="94"/>
  <c r="F35" i="94"/>
  <c r="F36" i="94"/>
  <c r="F33" i="94"/>
  <c r="F38" i="94"/>
  <c r="F31" i="94"/>
  <c r="F40" i="94"/>
  <c r="AN13" i="78" l="1"/>
  <c r="R8" i="88"/>
  <c r="AO22" i="78"/>
  <c r="S17" i="88"/>
  <c r="Q21" i="80"/>
  <c r="R21" i="80" s="1"/>
  <c r="N21" i="80" s="1"/>
  <c r="J105" i="98"/>
  <c r="K82" i="98"/>
  <c r="L30" i="78" s="1"/>
  <c r="AO14" i="78"/>
  <c r="S9" i="88"/>
  <c r="P67" i="98"/>
  <c r="Q67" i="98" s="1"/>
  <c r="Q19" i="88"/>
  <c r="P105" i="98"/>
  <c r="P58" i="98"/>
  <c r="M13" i="95"/>
  <c r="P71" i="98"/>
  <c r="Q71" i="98"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M26" i="95"/>
  <c r="Q46" i="95"/>
  <c r="S46" i="95" s="1"/>
  <c r="S42" i="95"/>
  <c r="O18" i="84"/>
  <c r="O29" i="84" s="1"/>
  <c r="O33" i="84" s="1"/>
  <c r="AN16" i="78"/>
  <c r="R11" i="88"/>
  <c r="J28" i="95"/>
  <c r="G100" i="94"/>
  <c r="G103" i="94"/>
  <c r="G101" i="94"/>
  <c r="G109" i="94"/>
  <c r="G104" i="94"/>
  <c r="G99" i="94"/>
  <c r="G106" i="94"/>
  <c r="G98" i="94"/>
  <c r="G105" i="94"/>
  <c r="G102" i="94"/>
  <c r="L27" i="99"/>
  <c r="K26" i="99"/>
  <c r="P69" i="98"/>
  <c r="Q69" i="98" s="1"/>
  <c r="O17" i="84"/>
  <c r="AO10" i="78"/>
  <c r="S5" i="88"/>
  <c r="P59" i="98"/>
  <c r="Q59" i="98"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P64" i="98"/>
  <c r="Q64" i="98" s="1"/>
  <c r="AP17" i="78"/>
  <c r="T12" i="88"/>
  <c r="AP11" i="78"/>
  <c r="T6" i="88"/>
  <c r="P63" i="98"/>
  <c r="Q63" i="98" s="1"/>
  <c r="P61" i="98"/>
  <c r="Q61" i="98"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I30" i="95"/>
  <c r="M30" i="95" s="1"/>
  <c r="O30" i="95"/>
  <c r="F108" i="94"/>
  <c r="P62" i="98"/>
  <c r="Q62" i="98"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AP22" i="78" l="1"/>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Z9" i="79" s="1"/>
  <c r="Z10"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AP13" i="78" l="1"/>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M11" i="95" s="1"/>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V17" i="88" l="1"/>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AS22" i="78" l="1"/>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M15" i="95" s="1"/>
  <c r="F44" i="94"/>
  <c r="F47" i="94"/>
  <c r="F48" i="94"/>
  <c r="F51" i="94"/>
  <c r="F46" i="94"/>
  <c r="O15" i="95"/>
  <c r="F49" i="94"/>
  <c r="F45" i="94"/>
  <c r="F50" i="94"/>
  <c r="I14" i="95"/>
  <c r="M14" i="95" s="1"/>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N86" i="92" s="1"/>
  <c r="AR16" i="78"/>
  <c r="V11" i="88"/>
  <c r="I16" i="95"/>
  <c r="O16" i="95"/>
  <c r="F52" i="94"/>
  <c r="AS10" i="78"/>
  <c r="W5" i="88"/>
  <c r="V18" i="88" l="1"/>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AT13" i="78" l="1"/>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Z17" i="88" l="1"/>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AW22" i="78" l="1"/>
  <c r="AA17" i="88"/>
  <c r="AV13" i="78"/>
  <c r="T67" i="85" s="1"/>
  <c r="T99" i="85" s="1"/>
  <c r="T101"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AW13" i="78" l="1"/>
  <c r="AA8" i="88"/>
  <c r="AA18" i="88" s="1"/>
  <c r="AA19" i="88" s="1"/>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Y22" i="78" l="1"/>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AG19" i="88" s="1"/>
  <c r="BE11" i="78"/>
  <c r="AI6" i="88"/>
  <c r="BD10" i="78"/>
  <c r="AH5" i="88"/>
  <c r="BD14" i="78"/>
  <c r="AH9" i="88"/>
  <c r="BE21" i="78"/>
  <c r="AI16" i="88"/>
  <c r="BE20" i="78"/>
  <c r="AI15" i="88"/>
  <c r="BD9" i="78"/>
  <c r="AH4" i="88"/>
  <c r="AF18" i="88"/>
  <c r="AF19" i="88" s="1"/>
  <c r="BD18" i="78"/>
  <c r="AH13" i="88"/>
  <c r="BE22" i="78" l="1"/>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Y4" authorId="2"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3" shapeId="0" xr:uid="{4D0D886B-E884-4089-8B39-E51BD7DA1F90}">
      <text>
        <r>
          <rPr>
            <sz val="8"/>
            <color indexed="81"/>
            <rFont val="Tahoma"/>
            <family val="2"/>
          </rPr>
          <t>If Process Activity is: Output-based, leave blank.
Input-based, insert I.</t>
        </r>
      </text>
    </comment>
    <comment ref="AB9" authorId="4"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5"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6"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7"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8"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9"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0"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1"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2"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N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K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F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G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X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P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Q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P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782B3F7-29A8-4303-8E13-150C60C69F91}">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<sst xmlns="http://schemas.openxmlformats.org/spreadsheetml/2006/main" count="6226" uniqueCount="1834">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</sst>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77">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xf numFmtId="0" fontId="11" fillId="0" borderId="0" xfId="0" applyFont="1"/>
    <xf numFmtId="0" fontId="73" fillId="0" borderId="43" xfId="39"/>
    <xf numFmtId="0" fontId="32" fillId="6" borderId="13" xfId="20"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theme" Target="theme/theme1.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xml version="1.0" encoding="UTF-8" standalone="yes"?>
<Relationships xmlns="http://schemas.openxmlformats.org/package/2006/relationships"><Relationship Id="rId1" Type="http://schemas.openxmlformats.org/officeDocument/2006/relationships/image" Target="../media/image66.png"/></Relationships>
</file>

<file path=xl/drawings/_rels/drawing13.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image" Target="../media/image69.emf"/><Relationship Id="rId7" Type="http://schemas.openxmlformats.org/officeDocument/2006/relationships/image" Target="../media/image73.png"/><Relationship Id="rId2" Type="http://schemas.openxmlformats.org/officeDocument/2006/relationships/image" Target="../media/image68.emf"/><Relationship Id="rId1" Type="http://schemas.openxmlformats.org/officeDocument/2006/relationships/image" Target="../media/image67.emf"/><Relationship Id="rId6" Type="http://schemas.openxmlformats.org/officeDocument/2006/relationships/image" Target="../media/image72.png"/><Relationship Id="rId5" Type="http://schemas.openxmlformats.org/officeDocument/2006/relationships/image" Target="../media/image71.emf"/><Relationship Id="rId4" Type="http://schemas.openxmlformats.org/officeDocument/2006/relationships/image" Target="../media/image7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76.png"/><Relationship Id="rId2" Type="http://schemas.openxmlformats.org/officeDocument/2006/relationships/image" Target="../media/image72.png"/><Relationship Id="rId1" Type="http://schemas.openxmlformats.org/officeDocument/2006/relationships/image" Target="../media/image7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84.emf"/><Relationship Id="rId3" Type="http://schemas.openxmlformats.org/officeDocument/2006/relationships/image" Target="../media/image79.png"/><Relationship Id="rId7" Type="http://schemas.openxmlformats.org/officeDocument/2006/relationships/image" Target="../media/image83.png"/><Relationship Id="rId2" Type="http://schemas.openxmlformats.org/officeDocument/2006/relationships/image" Target="../media/image78.emf"/><Relationship Id="rId1" Type="http://schemas.openxmlformats.org/officeDocument/2006/relationships/image" Target="../media/image77.emf"/><Relationship Id="rId6" Type="http://schemas.openxmlformats.org/officeDocument/2006/relationships/image" Target="../media/image82.png"/><Relationship Id="rId11" Type="http://schemas.openxmlformats.org/officeDocument/2006/relationships/image" Target="../media/image85.png"/><Relationship Id="rId5" Type="http://schemas.openxmlformats.org/officeDocument/2006/relationships/image" Target="../media/image81.png"/><Relationship Id="rId10" Type="http://schemas.openxmlformats.org/officeDocument/2006/relationships/chart" Target="../charts/chart2.xml"/><Relationship Id="rId4" Type="http://schemas.openxmlformats.org/officeDocument/2006/relationships/image" Target="../media/image80.png"/><Relationship Id="rId9" Type="http://schemas.openxmlformats.org/officeDocument/2006/relationships/chart" Target="../charts/chart1.xml"/></Relationships>
</file>

<file path=xl/drawings/_rels/drawing16.xml.rels><?xml version="1.0" encoding="UTF-8" standalone="yes"?>
<Relationships xmlns="http://schemas.openxmlformats.org/package/2006/relationships"><Relationship Id="rId3" Type="http://schemas.openxmlformats.org/officeDocument/2006/relationships/image" Target="../media/image88.png"/><Relationship Id="rId2" Type="http://schemas.openxmlformats.org/officeDocument/2006/relationships/image" Target="../media/image87.png"/><Relationship Id="rId1" Type="http://schemas.openxmlformats.org/officeDocument/2006/relationships/image" Target="../media/image8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image" Target="../media/image16.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17.emf"/><Relationship Id="rId5" Type="http://schemas.openxmlformats.org/officeDocument/2006/relationships/image" Target="../media/image18.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7.emf"/><Relationship Id="rId7" Type="http://schemas.openxmlformats.org/officeDocument/2006/relationships/image" Target="../media/image23.emf"/><Relationship Id="rId2" Type="http://schemas.openxmlformats.org/officeDocument/2006/relationships/image" Target="../media/image28.emf"/><Relationship Id="rId1" Type="http://schemas.openxmlformats.org/officeDocument/2006/relationships/image" Target="../media/image29.emf"/><Relationship Id="rId6" Type="http://schemas.openxmlformats.org/officeDocument/2006/relationships/image" Target="../media/image24.emf"/><Relationship Id="rId5" Type="http://schemas.openxmlformats.org/officeDocument/2006/relationships/image" Target="../media/image25.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7" Type="http://schemas.openxmlformats.org/officeDocument/2006/relationships/image" Target="../media/image30.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5" Type="http://schemas.openxmlformats.org/officeDocument/2006/relationships/image" Target="../media/image32.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7" Type="http://schemas.openxmlformats.org/officeDocument/2006/relationships/image" Target="../media/image37.emf"/><Relationship Id="rId2" Type="http://schemas.openxmlformats.org/officeDocument/2006/relationships/image" Target="../media/image42.emf"/><Relationship Id="rId1" Type="http://schemas.openxmlformats.org/officeDocument/2006/relationships/image" Target="../media/image43.emf"/><Relationship Id="rId6" Type="http://schemas.openxmlformats.org/officeDocument/2006/relationships/image" Target="../media/image38.emf"/><Relationship Id="rId5" Type="http://schemas.openxmlformats.org/officeDocument/2006/relationships/image" Target="../media/image39.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2.emf"/><Relationship Id="rId5" Type="http://schemas.openxmlformats.org/officeDocument/2006/relationships/image" Target="../media/image53.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1.emf"/><Relationship Id="rId4" Type="http://schemas.openxmlformats.org/officeDocument/2006/relationships/image" Target="../media/image62.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5.emf"/><Relationship Id="rId1" Type="http://schemas.openxmlformats.org/officeDocument/2006/relationships/image" Target="../media/image96.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98.emf"/><Relationship Id="rId1" Type="http://schemas.openxmlformats.org/officeDocument/2006/relationships/image" Target="../media/image9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2.emf"/><Relationship Id="rId1" Type="http://schemas.openxmlformats.org/officeDocument/2006/relationships/image" Target="../media/image103.emf"/><Relationship Id="rId5" Type="http://schemas.openxmlformats.org/officeDocument/2006/relationships/image" Target="../media/image104.emf"/><Relationship Id="rId4" Type="http://schemas.openxmlformats.org/officeDocument/2006/relationships/image" Target="../media/image100.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11.emf"/><Relationship Id="rId2" Type="http://schemas.openxmlformats.org/officeDocument/2006/relationships/image" Target="../media/image106.emf"/><Relationship Id="rId1" Type="http://schemas.openxmlformats.org/officeDocument/2006/relationships/image" Target="../media/image105.emf"/><Relationship Id="rId6" Type="http://schemas.openxmlformats.org/officeDocument/2006/relationships/image" Target="../media/image110.emf"/><Relationship Id="rId5" Type="http://schemas.openxmlformats.org/officeDocument/2006/relationships/image" Target="../media/image109.emf"/><Relationship Id="rId4" Type="http://schemas.openxmlformats.org/officeDocument/2006/relationships/image" Target="../media/image108.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19.emf"/><Relationship Id="rId3" Type="http://schemas.openxmlformats.org/officeDocument/2006/relationships/image" Target="../media/image114.emf"/><Relationship Id="rId7" Type="http://schemas.openxmlformats.org/officeDocument/2006/relationships/image" Target="../media/image118.emf"/><Relationship Id="rId2" Type="http://schemas.openxmlformats.org/officeDocument/2006/relationships/image" Target="../media/image113.emf"/><Relationship Id="rId1" Type="http://schemas.openxmlformats.org/officeDocument/2006/relationships/image" Target="../media/image112.emf"/><Relationship Id="rId6" Type="http://schemas.openxmlformats.org/officeDocument/2006/relationships/image" Target="../media/image117.emf"/><Relationship Id="rId5" Type="http://schemas.openxmlformats.org/officeDocument/2006/relationships/image" Target="../media/image116.emf"/><Relationship Id="rId4" Type="http://schemas.openxmlformats.org/officeDocument/2006/relationships/image" Target="../media/image115.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2.emf"/><Relationship Id="rId2" Type="http://schemas.openxmlformats.org/officeDocument/2006/relationships/image" Target="../media/image121.emf"/><Relationship Id="rId1" Type="http://schemas.openxmlformats.org/officeDocument/2006/relationships/image" Target="../media/image120.emf"/><Relationship Id="rId4" Type="http://schemas.openxmlformats.org/officeDocument/2006/relationships/image" Target="../media/image123.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132.emf"/><Relationship Id="rId3" Type="http://schemas.openxmlformats.org/officeDocument/2006/relationships/image" Target="../media/image127.emf"/><Relationship Id="rId7" Type="http://schemas.openxmlformats.org/officeDocument/2006/relationships/image" Target="../media/image131.emf"/><Relationship Id="rId2" Type="http://schemas.openxmlformats.org/officeDocument/2006/relationships/image" Target="../media/image126.emf"/><Relationship Id="rId1" Type="http://schemas.openxmlformats.org/officeDocument/2006/relationships/image" Target="../media/image125.emf"/><Relationship Id="rId6" Type="http://schemas.openxmlformats.org/officeDocument/2006/relationships/image" Target="../media/image130.emf"/><Relationship Id="rId5" Type="http://schemas.openxmlformats.org/officeDocument/2006/relationships/image" Target="../media/image129.emf"/><Relationship Id="rId10" Type="http://schemas.openxmlformats.org/officeDocument/2006/relationships/image" Target="../media/image124.emf"/><Relationship Id="rId4" Type="http://schemas.openxmlformats.org/officeDocument/2006/relationships/image" Target="../media/image128.emf"/><Relationship Id="rId9" Type="http://schemas.openxmlformats.org/officeDocument/2006/relationships/image" Target="../media/image133.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41.emf"/><Relationship Id="rId3" Type="http://schemas.openxmlformats.org/officeDocument/2006/relationships/image" Target="../media/image136.emf"/><Relationship Id="rId7" Type="http://schemas.openxmlformats.org/officeDocument/2006/relationships/image" Target="../media/image140.emf"/><Relationship Id="rId2" Type="http://schemas.openxmlformats.org/officeDocument/2006/relationships/image" Target="../media/image135.emf"/><Relationship Id="rId1" Type="http://schemas.openxmlformats.org/officeDocument/2006/relationships/image" Target="../media/image134.emf"/><Relationship Id="rId6" Type="http://schemas.openxmlformats.org/officeDocument/2006/relationships/image" Target="../media/image139.emf"/><Relationship Id="rId5" Type="http://schemas.openxmlformats.org/officeDocument/2006/relationships/image" Target="../media/image138.emf"/><Relationship Id="rId4" Type="http://schemas.openxmlformats.org/officeDocument/2006/relationships/image" Target="../media/image137.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50.emf"/><Relationship Id="rId3" Type="http://schemas.openxmlformats.org/officeDocument/2006/relationships/image" Target="../media/image145.emf"/><Relationship Id="rId7" Type="http://schemas.openxmlformats.org/officeDocument/2006/relationships/image" Target="../media/image149.emf"/><Relationship Id="rId2" Type="http://schemas.openxmlformats.org/officeDocument/2006/relationships/image" Target="../media/image144.emf"/><Relationship Id="rId1" Type="http://schemas.openxmlformats.org/officeDocument/2006/relationships/image" Target="../media/image143.emf"/><Relationship Id="rId6" Type="http://schemas.openxmlformats.org/officeDocument/2006/relationships/image" Target="../media/image148.emf"/><Relationship Id="rId5" Type="http://schemas.openxmlformats.org/officeDocument/2006/relationships/image" Target="../media/image147.emf"/><Relationship Id="rId10" Type="http://schemas.openxmlformats.org/officeDocument/2006/relationships/image" Target="../media/image142.emf"/><Relationship Id="rId4" Type="http://schemas.openxmlformats.org/officeDocument/2006/relationships/image" Target="../media/image146.emf"/><Relationship Id="rId9" Type="http://schemas.openxmlformats.org/officeDocument/2006/relationships/image" Target="../media/image151.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60.emf"/><Relationship Id="rId3" Type="http://schemas.openxmlformats.org/officeDocument/2006/relationships/image" Target="../media/image155.emf"/><Relationship Id="rId7" Type="http://schemas.openxmlformats.org/officeDocument/2006/relationships/image" Target="../media/image159.emf"/><Relationship Id="rId2" Type="http://schemas.openxmlformats.org/officeDocument/2006/relationships/image" Target="../media/image154.emf"/><Relationship Id="rId1" Type="http://schemas.openxmlformats.org/officeDocument/2006/relationships/image" Target="../media/image153.emf"/><Relationship Id="rId6" Type="http://schemas.openxmlformats.org/officeDocument/2006/relationships/image" Target="../media/image158.emf"/><Relationship Id="rId5" Type="http://schemas.openxmlformats.org/officeDocument/2006/relationships/image" Target="../media/image157.emf"/><Relationship Id="rId10" Type="http://schemas.openxmlformats.org/officeDocument/2006/relationships/image" Target="../media/image152.emf"/><Relationship Id="rId4" Type="http://schemas.openxmlformats.org/officeDocument/2006/relationships/image" Target="../media/image156.emf"/><Relationship Id="rId9" Type="http://schemas.openxmlformats.org/officeDocument/2006/relationships/image" Target="../media/image161.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9.emf"/><Relationship Id="rId3" Type="http://schemas.openxmlformats.org/officeDocument/2006/relationships/image" Target="../media/image164.emf"/><Relationship Id="rId7" Type="http://schemas.openxmlformats.org/officeDocument/2006/relationships/image" Target="../media/image168.emf"/><Relationship Id="rId2" Type="http://schemas.openxmlformats.org/officeDocument/2006/relationships/image" Target="../media/image163.emf"/><Relationship Id="rId1" Type="http://schemas.openxmlformats.org/officeDocument/2006/relationships/image" Target="../media/image162.emf"/><Relationship Id="rId6" Type="http://schemas.openxmlformats.org/officeDocument/2006/relationships/image" Target="../media/image167.emf"/><Relationship Id="rId5" Type="http://schemas.openxmlformats.org/officeDocument/2006/relationships/image" Target="../media/image166.emf"/><Relationship Id="rId4" Type="http://schemas.openxmlformats.org/officeDocument/2006/relationships/image" Target="../media/image165.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8.emf"/><Relationship Id="rId3" Type="http://schemas.openxmlformats.org/officeDocument/2006/relationships/image" Target="../media/image173.emf"/><Relationship Id="rId7" Type="http://schemas.openxmlformats.org/officeDocument/2006/relationships/image" Target="../media/image177.emf"/><Relationship Id="rId2" Type="http://schemas.openxmlformats.org/officeDocument/2006/relationships/image" Target="../media/image172.emf"/><Relationship Id="rId1" Type="http://schemas.openxmlformats.org/officeDocument/2006/relationships/image" Target="../media/image171.emf"/><Relationship Id="rId6" Type="http://schemas.openxmlformats.org/officeDocument/2006/relationships/image" Target="../media/image176.emf"/><Relationship Id="rId5" Type="http://schemas.openxmlformats.org/officeDocument/2006/relationships/image" Target="../media/image175.emf"/><Relationship Id="rId10" Type="http://schemas.openxmlformats.org/officeDocument/2006/relationships/image" Target="../media/image170.emf"/><Relationship Id="rId4" Type="http://schemas.openxmlformats.org/officeDocument/2006/relationships/image" Target="../media/image174.emf"/><Relationship Id="rId9" Type="http://schemas.openxmlformats.org/officeDocument/2006/relationships/image" Target="../media/image17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1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1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1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2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2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2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2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2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2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2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3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3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3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3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3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3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3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C49375D5-A6D7-46F7-A7FF-C88ED267A2C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B9F332D0-C7EB-4230-B12E-0299A9EB36C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688097D0-4ABA-4BC6-9A7C-6FA2185072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88AD44C9-1593-4CC2-AC35-91ED2B77AFE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30FCA73C-5EFE-448F-ABB9-B8387CA106E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7A51ACF7-C7D4-4D1B-9A9C-3E8820B98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ED712A90-34EF-4349-BDDB-A5A619A26C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4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4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4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4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4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4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4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5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5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5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5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5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5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5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6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6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6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6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6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6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6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7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7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7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7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7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7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7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9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9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9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9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9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B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B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0E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5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5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5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A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A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B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B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B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C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C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C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1D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1D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1D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1E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1E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1E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1E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1E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1F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1F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1F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1F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1F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1F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1F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0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0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0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0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0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0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0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0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1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1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1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1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2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2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2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2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2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2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2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2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2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2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3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3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3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3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3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3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3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3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4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4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4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4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4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4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4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4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4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4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5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5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5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5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5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5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5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5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5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5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6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6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6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6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6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6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6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6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7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7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7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7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7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7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7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7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7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7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N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K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F10" dT="2020-06-23T13:40:50.05" personId="{308666E5-D28E-418E-B7E7-F6D9F22CA4C0}" id="{17E2CE06-023D-419F-B261-9DC5D1728B4A}">
    <text>https://www.ge.com/news/press-releases/eskoms-kusile-wet-flue-gas-desulphurization-plant-achieves-93-removal-efficiency</text>
  </threadedComment>
  <threadedComment ref="AG10" dT="2020-06-23T13:43:26.93" personId="{308666E5-D28E-418E-B7E7-F6D9F22CA4C0}" id="{7A35F23A-FACE-406F-AFEC-C2B7AE61685B}">
    <text>not sure how those are affected by the FGD</text>
  </threadedComment>
  <threadedComment ref="AX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P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5.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6.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7.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8.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0.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1.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2.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5.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0.vml"/><Relationship Id="rId7" Type="http://schemas.openxmlformats.org/officeDocument/2006/relationships/image" Target="../media/image59.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59.xml"/><Relationship Id="rId5" Type="http://schemas.openxmlformats.org/officeDocument/2006/relationships/image" Target="../media/image58.emf"/><Relationship Id="rId4" Type="http://schemas.openxmlformats.org/officeDocument/2006/relationships/control" Target="../activeX/activeX58.xml"/><Relationship Id="rId9" Type="http://schemas.openxmlformats.org/officeDocument/2006/relationships/image" Target="../media/image6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5.emf"/><Relationship Id="rId3" Type="http://schemas.openxmlformats.org/officeDocument/2006/relationships/vmlDrawing" Target="../drawings/vmlDrawing11.vml"/><Relationship Id="rId7" Type="http://schemas.openxmlformats.org/officeDocument/2006/relationships/image" Target="../media/image62.emf"/><Relationship Id="rId12" Type="http://schemas.openxmlformats.org/officeDocument/2006/relationships/control" Target="../activeX/activeX65.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3.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3.xml"/><Relationship Id="rId4" Type="http://schemas.microsoft.com/office/2017/10/relationships/threadedComment" Target="../threadedComments/threadedComment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14.bin"/><Relationship Id="rId4" Type="http://schemas.microsoft.com/office/2017/10/relationships/threadedComment" Target="../threadedComments/threadedComment10.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5.xml"/><Relationship Id="rId5" Type="http://schemas.openxmlformats.org/officeDocument/2006/relationships/vmlDrawing" Target="../drawings/vmlDrawing19.vml"/><Relationship Id="rId4" Type="http://schemas.openxmlformats.org/officeDocument/2006/relationships/drawing" Target="../drawings/drawing1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microsoft.com/office/2017/10/relationships/threadedComment" Target="../threadedComments/threadedComment12.xml"/><Relationship Id="rId4" Type="http://schemas.openxmlformats.org/officeDocument/2006/relationships/comments" Target="../comments16.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earch.worldbank.org/data?qterm=gdp%20deflator%20%22south%20africa%22&amp;language=E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image" Target="../media/image90.emf"/><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ontrol" Target="../activeX/activeX67.xml"/><Relationship Id="rId5" Type="http://schemas.openxmlformats.org/officeDocument/2006/relationships/image" Target="../media/image89.emf"/><Relationship Id="rId4" Type="http://schemas.openxmlformats.org/officeDocument/2006/relationships/control" Target="../activeX/activeX66.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2.vml"/><Relationship Id="rId7" Type="http://schemas.openxmlformats.org/officeDocument/2006/relationships/image" Target="../media/image92.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69.xml"/><Relationship Id="rId5" Type="http://schemas.openxmlformats.org/officeDocument/2006/relationships/image" Target="../media/image91.emf"/><Relationship Id="rId4" Type="http://schemas.openxmlformats.org/officeDocument/2006/relationships/control" Target="../activeX/activeX68.xml"/><Relationship Id="rId9" Type="http://schemas.openxmlformats.org/officeDocument/2006/relationships/image" Target="../media/image93.emf"/></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3.vml"/><Relationship Id="rId7" Type="http://schemas.openxmlformats.org/officeDocument/2006/relationships/image" Target="../media/image95.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2.xml"/><Relationship Id="rId5" Type="http://schemas.openxmlformats.org/officeDocument/2006/relationships/image" Target="../media/image94.emf"/><Relationship Id="rId4" Type="http://schemas.openxmlformats.org/officeDocument/2006/relationships/control" Target="../activeX/activeX71.xml"/><Relationship Id="rId9" Type="http://schemas.openxmlformats.org/officeDocument/2006/relationships/image" Target="../media/image96.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24.vml"/><Relationship Id="rId7" Type="http://schemas.openxmlformats.org/officeDocument/2006/relationships/image" Target="../media/image98.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75.xml"/><Relationship Id="rId5" Type="http://schemas.openxmlformats.org/officeDocument/2006/relationships/image" Target="../media/image97.emf"/><Relationship Id="rId4" Type="http://schemas.openxmlformats.org/officeDocument/2006/relationships/control" Target="../activeX/activeX74.xml"/><Relationship Id="rId9" Type="http://schemas.openxmlformats.org/officeDocument/2006/relationships/image" Target="../media/image99.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104.emf"/><Relationship Id="rId3" Type="http://schemas.openxmlformats.org/officeDocument/2006/relationships/vmlDrawing" Target="../drawings/vmlDrawing25.vml"/><Relationship Id="rId7" Type="http://schemas.openxmlformats.org/officeDocument/2006/relationships/image" Target="../media/image101.emf"/><Relationship Id="rId12" Type="http://schemas.openxmlformats.org/officeDocument/2006/relationships/control" Target="../activeX/activeX81.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78.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80.xml"/><Relationship Id="rId4" Type="http://schemas.openxmlformats.org/officeDocument/2006/relationships/control" Target="../activeX/activeX77.xml"/><Relationship Id="rId9" Type="http://schemas.openxmlformats.org/officeDocument/2006/relationships/image" Target="../media/image102.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109.emf"/><Relationship Id="rId18" Type="http://schemas.openxmlformats.org/officeDocument/2006/relationships/comments" Target="../comments17.xml"/><Relationship Id="rId3" Type="http://schemas.openxmlformats.org/officeDocument/2006/relationships/vmlDrawing" Target="../drawings/vmlDrawing26.vml"/><Relationship Id="rId7" Type="http://schemas.openxmlformats.org/officeDocument/2006/relationships/image" Target="../media/image106.emf"/><Relationship Id="rId12" Type="http://schemas.openxmlformats.org/officeDocument/2006/relationships/control" Target="../activeX/activeX86.xml"/><Relationship Id="rId17" Type="http://schemas.openxmlformats.org/officeDocument/2006/relationships/image" Target="../media/image111.emf"/><Relationship Id="rId2" Type="http://schemas.openxmlformats.org/officeDocument/2006/relationships/drawing" Target="../drawings/drawing22.xml"/><Relationship Id="rId16" Type="http://schemas.openxmlformats.org/officeDocument/2006/relationships/control" Target="../activeX/activeX88.xml"/><Relationship Id="rId1" Type="http://schemas.openxmlformats.org/officeDocument/2006/relationships/printerSettings" Target="../printerSettings/printerSettings24.bin"/><Relationship Id="rId6" Type="http://schemas.openxmlformats.org/officeDocument/2006/relationships/control" Target="../activeX/activeX83.xml"/><Relationship Id="rId11" Type="http://schemas.openxmlformats.org/officeDocument/2006/relationships/image" Target="../media/image108.emf"/><Relationship Id="rId5" Type="http://schemas.openxmlformats.org/officeDocument/2006/relationships/image" Target="../media/image105.emf"/><Relationship Id="rId15" Type="http://schemas.openxmlformats.org/officeDocument/2006/relationships/image" Target="../media/image110.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107.emf"/><Relationship Id="rId14" Type="http://schemas.openxmlformats.org/officeDocument/2006/relationships/control" Target="../activeX/activeX87.xml"/></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image" Target="../media/image116.emf"/><Relationship Id="rId18" Type="http://schemas.openxmlformats.org/officeDocument/2006/relationships/control" Target="../activeX/activeX96.xml"/><Relationship Id="rId3" Type="http://schemas.openxmlformats.org/officeDocument/2006/relationships/vmlDrawing" Target="../drawings/vmlDrawing27.vml"/><Relationship Id="rId7" Type="http://schemas.openxmlformats.org/officeDocument/2006/relationships/image" Target="../media/image113.emf"/><Relationship Id="rId12" Type="http://schemas.openxmlformats.org/officeDocument/2006/relationships/control" Target="../activeX/activeX93.xml"/><Relationship Id="rId17" Type="http://schemas.openxmlformats.org/officeDocument/2006/relationships/image" Target="../media/image118.emf"/><Relationship Id="rId2" Type="http://schemas.openxmlformats.org/officeDocument/2006/relationships/drawing" Target="../drawings/drawing23.xml"/><Relationship Id="rId16" Type="http://schemas.openxmlformats.org/officeDocument/2006/relationships/control" Target="../activeX/activeX95.xml"/><Relationship Id="rId20" Type="http://schemas.openxmlformats.org/officeDocument/2006/relationships/comments" Target="../comments18.xml"/><Relationship Id="rId1" Type="http://schemas.openxmlformats.org/officeDocument/2006/relationships/printerSettings" Target="../printerSettings/printerSettings25.bin"/><Relationship Id="rId6" Type="http://schemas.openxmlformats.org/officeDocument/2006/relationships/control" Target="../activeX/activeX90.xml"/><Relationship Id="rId11" Type="http://schemas.openxmlformats.org/officeDocument/2006/relationships/image" Target="../media/image115.emf"/><Relationship Id="rId5" Type="http://schemas.openxmlformats.org/officeDocument/2006/relationships/image" Target="../media/image112.emf"/><Relationship Id="rId15" Type="http://schemas.openxmlformats.org/officeDocument/2006/relationships/image" Target="../media/image117.emf"/><Relationship Id="rId10" Type="http://schemas.openxmlformats.org/officeDocument/2006/relationships/control" Target="../activeX/activeX92.xml"/><Relationship Id="rId19" Type="http://schemas.openxmlformats.org/officeDocument/2006/relationships/image" Target="../media/image119.emf"/><Relationship Id="rId4" Type="http://schemas.openxmlformats.org/officeDocument/2006/relationships/control" Target="../activeX/activeX89.xml"/><Relationship Id="rId9" Type="http://schemas.openxmlformats.org/officeDocument/2006/relationships/image" Target="../media/image114.emf"/><Relationship Id="rId14" Type="http://schemas.openxmlformats.org/officeDocument/2006/relationships/control" Target="../activeX/activeX94.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9.xml"/><Relationship Id="rId3" Type="http://schemas.openxmlformats.org/officeDocument/2006/relationships/vmlDrawing" Target="../drawings/vmlDrawing28.vml"/><Relationship Id="rId7" Type="http://schemas.openxmlformats.org/officeDocument/2006/relationships/image" Target="../media/image121.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98.xml"/><Relationship Id="rId11" Type="http://schemas.openxmlformats.org/officeDocument/2006/relationships/image" Target="../media/image123.emf"/><Relationship Id="rId5" Type="http://schemas.openxmlformats.org/officeDocument/2006/relationships/image" Target="../media/image120.emf"/><Relationship Id="rId10" Type="http://schemas.openxmlformats.org/officeDocument/2006/relationships/control" Target="../activeX/activeX100.xml"/><Relationship Id="rId4" Type="http://schemas.openxmlformats.org/officeDocument/2006/relationships/control" Target="../activeX/activeX97.xml"/><Relationship Id="rId9" Type="http://schemas.openxmlformats.org/officeDocument/2006/relationships/image" Target="../media/image122.emf"/></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28.emf"/><Relationship Id="rId18" Type="http://schemas.openxmlformats.org/officeDocument/2006/relationships/control" Target="../activeX/activeX108.xml"/><Relationship Id="rId3" Type="http://schemas.openxmlformats.org/officeDocument/2006/relationships/vmlDrawing" Target="../drawings/vmlDrawing29.vml"/><Relationship Id="rId21" Type="http://schemas.openxmlformats.org/officeDocument/2006/relationships/image" Target="../media/image132.emf"/><Relationship Id="rId7" Type="http://schemas.openxmlformats.org/officeDocument/2006/relationships/image" Target="../media/image125.emf"/><Relationship Id="rId12" Type="http://schemas.openxmlformats.org/officeDocument/2006/relationships/control" Target="../activeX/activeX105.xml"/><Relationship Id="rId17" Type="http://schemas.openxmlformats.org/officeDocument/2006/relationships/image" Target="../media/image130.emf"/><Relationship Id="rId2" Type="http://schemas.openxmlformats.org/officeDocument/2006/relationships/drawing" Target="../drawings/drawing25.xml"/><Relationship Id="rId16" Type="http://schemas.openxmlformats.org/officeDocument/2006/relationships/control" Target="../activeX/activeX107.xml"/><Relationship Id="rId20" Type="http://schemas.openxmlformats.org/officeDocument/2006/relationships/control" Target="../activeX/activeX109.xml"/><Relationship Id="rId1" Type="http://schemas.openxmlformats.org/officeDocument/2006/relationships/printerSettings" Target="../printerSettings/printerSettings27.bin"/><Relationship Id="rId6" Type="http://schemas.openxmlformats.org/officeDocument/2006/relationships/control" Target="../activeX/activeX102.xml"/><Relationship Id="rId11" Type="http://schemas.openxmlformats.org/officeDocument/2006/relationships/image" Target="../media/image127.emf"/><Relationship Id="rId5" Type="http://schemas.openxmlformats.org/officeDocument/2006/relationships/image" Target="../media/image124.emf"/><Relationship Id="rId15" Type="http://schemas.openxmlformats.org/officeDocument/2006/relationships/image" Target="../media/image129.emf"/><Relationship Id="rId23" Type="http://schemas.openxmlformats.org/officeDocument/2006/relationships/image" Target="../media/image133.emf"/><Relationship Id="rId10" Type="http://schemas.openxmlformats.org/officeDocument/2006/relationships/control" Target="../activeX/activeX104.xml"/><Relationship Id="rId19" Type="http://schemas.openxmlformats.org/officeDocument/2006/relationships/image" Target="../media/image131.emf"/><Relationship Id="rId4" Type="http://schemas.openxmlformats.org/officeDocument/2006/relationships/control" Target="../activeX/activeX101.xml"/><Relationship Id="rId9" Type="http://schemas.openxmlformats.org/officeDocument/2006/relationships/image" Target="../media/image126.emf"/><Relationship Id="rId14" Type="http://schemas.openxmlformats.org/officeDocument/2006/relationships/control" Target="../activeX/activeX106.xml"/><Relationship Id="rId22" Type="http://schemas.openxmlformats.org/officeDocument/2006/relationships/control" Target="../activeX/activeX110.xml"/></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13.xml"/><Relationship Id="rId13" Type="http://schemas.openxmlformats.org/officeDocument/2006/relationships/image" Target="../media/image138.emf"/><Relationship Id="rId18" Type="http://schemas.openxmlformats.org/officeDocument/2006/relationships/control" Target="../activeX/activeX118.xml"/><Relationship Id="rId3" Type="http://schemas.openxmlformats.org/officeDocument/2006/relationships/vmlDrawing" Target="../drawings/vmlDrawing30.vml"/><Relationship Id="rId7" Type="http://schemas.openxmlformats.org/officeDocument/2006/relationships/image" Target="../media/image135.emf"/><Relationship Id="rId12" Type="http://schemas.openxmlformats.org/officeDocument/2006/relationships/control" Target="../activeX/activeX115.xml"/><Relationship Id="rId17" Type="http://schemas.openxmlformats.org/officeDocument/2006/relationships/image" Target="../media/image140.emf"/><Relationship Id="rId2" Type="http://schemas.openxmlformats.org/officeDocument/2006/relationships/drawing" Target="../drawings/drawing26.xml"/><Relationship Id="rId16" Type="http://schemas.openxmlformats.org/officeDocument/2006/relationships/control" Target="../activeX/activeX117.xml"/><Relationship Id="rId1" Type="http://schemas.openxmlformats.org/officeDocument/2006/relationships/printerSettings" Target="../printerSettings/printerSettings28.bin"/><Relationship Id="rId6" Type="http://schemas.openxmlformats.org/officeDocument/2006/relationships/control" Target="../activeX/activeX112.xml"/><Relationship Id="rId11" Type="http://schemas.openxmlformats.org/officeDocument/2006/relationships/image" Target="../media/image137.emf"/><Relationship Id="rId5" Type="http://schemas.openxmlformats.org/officeDocument/2006/relationships/image" Target="../media/image134.emf"/><Relationship Id="rId15" Type="http://schemas.openxmlformats.org/officeDocument/2006/relationships/image" Target="../media/image139.emf"/><Relationship Id="rId10" Type="http://schemas.openxmlformats.org/officeDocument/2006/relationships/control" Target="../activeX/activeX114.xml"/><Relationship Id="rId19" Type="http://schemas.openxmlformats.org/officeDocument/2006/relationships/image" Target="../media/image141.emf"/><Relationship Id="rId4" Type="http://schemas.openxmlformats.org/officeDocument/2006/relationships/control" Target="../activeX/activeX111.xml"/><Relationship Id="rId9" Type="http://schemas.openxmlformats.org/officeDocument/2006/relationships/image" Target="../media/image136.emf"/><Relationship Id="rId14" Type="http://schemas.openxmlformats.org/officeDocument/2006/relationships/control" Target="../activeX/activeX116.xml"/></Relationships>
</file>

<file path=xl/worksheets/_rels/sheet39.xml.rels><?xml version="1.0" encoding="UTF-8" standalone="yes"?>
<Relationships xmlns="http://schemas.openxmlformats.org/package/2006/relationships"><Relationship Id="rId8" Type="http://schemas.openxmlformats.org/officeDocument/2006/relationships/image" Target="../media/image144.emf"/><Relationship Id="rId13" Type="http://schemas.openxmlformats.org/officeDocument/2006/relationships/control" Target="../activeX/activeX124.xml"/><Relationship Id="rId18" Type="http://schemas.openxmlformats.org/officeDocument/2006/relationships/image" Target="../media/image149.emf"/><Relationship Id="rId3" Type="http://schemas.openxmlformats.org/officeDocument/2006/relationships/control" Target="../activeX/activeX119.xml"/><Relationship Id="rId21" Type="http://schemas.openxmlformats.org/officeDocument/2006/relationships/control" Target="../activeX/activeX128.xml"/><Relationship Id="rId7" Type="http://schemas.openxmlformats.org/officeDocument/2006/relationships/control" Target="../activeX/activeX121.xml"/><Relationship Id="rId12" Type="http://schemas.openxmlformats.org/officeDocument/2006/relationships/image" Target="../media/image146.emf"/><Relationship Id="rId17" Type="http://schemas.openxmlformats.org/officeDocument/2006/relationships/control" Target="../activeX/activeX126.xml"/><Relationship Id="rId2" Type="http://schemas.openxmlformats.org/officeDocument/2006/relationships/vmlDrawing" Target="../drawings/vmlDrawing31.vml"/><Relationship Id="rId16" Type="http://schemas.openxmlformats.org/officeDocument/2006/relationships/image" Target="../media/image148.emf"/><Relationship Id="rId20" Type="http://schemas.openxmlformats.org/officeDocument/2006/relationships/image" Target="../media/image150.emf"/><Relationship Id="rId1" Type="http://schemas.openxmlformats.org/officeDocument/2006/relationships/drawing" Target="../drawings/drawing27.xml"/><Relationship Id="rId6" Type="http://schemas.openxmlformats.org/officeDocument/2006/relationships/image" Target="../media/image143.emf"/><Relationship Id="rId11" Type="http://schemas.openxmlformats.org/officeDocument/2006/relationships/control" Target="../activeX/activeX123.xml"/><Relationship Id="rId5" Type="http://schemas.openxmlformats.org/officeDocument/2006/relationships/control" Target="../activeX/activeX120.xml"/><Relationship Id="rId15" Type="http://schemas.openxmlformats.org/officeDocument/2006/relationships/control" Target="../activeX/activeX125.xml"/><Relationship Id="rId10" Type="http://schemas.openxmlformats.org/officeDocument/2006/relationships/image" Target="../media/image145.emf"/><Relationship Id="rId19" Type="http://schemas.openxmlformats.org/officeDocument/2006/relationships/control" Target="../activeX/activeX127.xml"/><Relationship Id="rId4" Type="http://schemas.openxmlformats.org/officeDocument/2006/relationships/image" Target="../media/image142.emf"/><Relationship Id="rId9" Type="http://schemas.openxmlformats.org/officeDocument/2006/relationships/control" Target="../activeX/activeX122.xml"/><Relationship Id="rId14" Type="http://schemas.openxmlformats.org/officeDocument/2006/relationships/image" Target="../media/image147.emf"/><Relationship Id="rId22" Type="http://schemas.openxmlformats.org/officeDocument/2006/relationships/image" Target="../media/image151.emf"/></Relationships>
</file>

<file path=xl/worksheets/_rels/sheet40.xml.rels><?xml version="1.0" encoding="UTF-8" standalone="yes"?>
<Relationships xmlns="http://schemas.openxmlformats.org/package/2006/relationships"><Relationship Id="rId8" Type="http://schemas.openxmlformats.org/officeDocument/2006/relationships/image" Target="../media/image154.emf"/><Relationship Id="rId13" Type="http://schemas.openxmlformats.org/officeDocument/2006/relationships/control" Target="../activeX/activeX134.xml"/><Relationship Id="rId18" Type="http://schemas.openxmlformats.org/officeDocument/2006/relationships/image" Target="../media/image159.emf"/><Relationship Id="rId3" Type="http://schemas.openxmlformats.org/officeDocument/2006/relationships/control" Target="../activeX/activeX129.xml"/><Relationship Id="rId21" Type="http://schemas.openxmlformats.org/officeDocument/2006/relationships/control" Target="../activeX/activeX138.xml"/><Relationship Id="rId7" Type="http://schemas.openxmlformats.org/officeDocument/2006/relationships/control" Target="../activeX/activeX131.xml"/><Relationship Id="rId12" Type="http://schemas.openxmlformats.org/officeDocument/2006/relationships/image" Target="../media/image156.emf"/><Relationship Id="rId17" Type="http://schemas.openxmlformats.org/officeDocument/2006/relationships/control" Target="../activeX/activeX136.xml"/><Relationship Id="rId2" Type="http://schemas.openxmlformats.org/officeDocument/2006/relationships/vmlDrawing" Target="../drawings/vmlDrawing32.vml"/><Relationship Id="rId16" Type="http://schemas.openxmlformats.org/officeDocument/2006/relationships/image" Target="../media/image158.emf"/><Relationship Id="rId20" Type="http://schemas.openxmlformats.org/officeDocument/2006/relationships/image" Target="../media/image160.emf"/><Relationship Id="rId1" Type="http://schemas.openxmlformats.org/officeDocument/2006/relationships/drawing" Target="../drawings/drawing28.xml"/><Relationship Id="rId6" Type="http://schemas.openxmlformats.org/officeDocument/2006/relationships/image" Target="../media/image153.emf"/><Relationship Id="rId11" Type="http://schemas.openxmlformats.org/officeDocument/2006/relationships/control" Target="../activeX/activeX133.xml"/><Relationship Id="rId5" Type="http://schemas.openxmlformats.org/officeDocument/2006/relationships/control" Target="../activeX/activeX130.xml"/><Relationship Id="rId15" Type="http://schemas.openxmlformats.org/officeDocument/2006/relationships/control" Target="../activeX/activeX135.xml"/><Relationship Id="rId10" Type="http://schemas.openxmlformats.org/officeDocument/2006/relationships/image" Target="../media/image155.emf"/><Relationship Id="rId19" Type="http://schemas.openxmlformats.org/officeDocument/2006/relationships/control" Target="../activeX/activeX137.xml"/><Relationship Id="rId4" Type="http://schemas.openxmlformats.org/officeDocument/2006/relationships/image" Target="../media/image152.emf"/><Relationship Id="rId9" Type="http://schemas.openxmlformats.org/officeDocument/2006/relationships/control" Target="../activeX/activeX132.xml"/><Relationship Id="rId14" Type="http://schemas.openxmlformats.org/officeDocument/2006/relationships/image" Target="../media/image157.emf"/><Relationship Id="rId22" Type="http://schemas.openxmlformats.org/officeDocument/2006/relationships/image" Target="../media/image161.emf"/></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41.xml"/><Relationship Id="rId13" Type="http://schemas.openxmlformats.org/officeDocument/2006/relationships/image" Target="../media/image166.emf"/><Relationship Id="rId18" Type="http://schemas.openxmlformats.org/officeDocument/2006/relationships/control" Target="../activeX/activeX146.xml"/><Relationship Id="rId3" Type="http://schemas.openxmlformats.org/officeDocument/2006/relationships/vmlDrawing" Target="../drawings/vmlDrawing33.vml"/><Relationship Id="rId7" Type="http://schemas.openxmlformats.org/officeDocument/2006/relationships/image" Target="../media/image163.emf"/><Relationship Id="rId12" Type="http://schemas.openxmlformats.org/officeDocument/2006/relationships/control" Target="../activeX/activeX143.xml"/><Relationship Id="rId17" Type="http://schemas.openxmlformats.org/officeDocument/2006/relationships/image" Target="../media/image168.emf"/><Relationship Id="rId2" Type="http://schemas.openxmlformats.org/officeDocument/2006/relationships/drawing" Target="../drawings/drawing29.xml"/><Relationship Id="rId16" Type="http://schemas.openxmlformats.org/officeDocument/2006/relationships/control" Target="../activeX/activeX145.xml"/><Relationship Id="rId1" Type="http://schemas.openxmlformats.org/officeDocument/2006/relationships/printerSettings" Target="../printerSettings/printerSettings29.bin"/><Relationship Id="rId6" Type="http://schemas.openxmlformats.org/officeDocument/2006/relationships/control" Target="../activeX/activeX140.xml"/><Relationship Id="rId11" Type="http://schemas.openxmlformats.org/officeDocument/2006/relationships/image" Target="../media/image165.emf"/><Relationship Id="rId5" Type="http://schemas.openxmlformats.org/officeDocument/2006/relationships/image" Target="../media/image162.emf"/><Relationship Id="rId15" Type="http://schemas.openxmlformats.org/officeDocument/2006/relationships/image" Target="../media/image167.emf"/><Relationship Id="rId10" Type="http://schemas.openxmlformats.org/officeDocument/2006/relationships/control" Target="../activeX/activeX142.xml"/><Relationship Id="rId19" Type="http://schemas.openxmlformats.org/officeDocument/2006/relationships/image" Target="../media/image169.emf"/><Relationship Id="rId4" Type="http://schemas.openxmlformats.org/officeDocument/2006/relationships/control" Target="../activeX/activeX139.xml"/><Relationship Id="rId9" Type="http://schemas.openxmlformats.org/officeDocument/2006/relationships/image" Target="../media/image164.emf"/><Relationship Id="rId14" Type="http://schemas.openxmlformats.org/officeDocument/2006/relationships/control" Target="../activeX/activeX144.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9.xml"/><Relationship Id="rId13" Type="http://schemas.openxmlformats.org/officeDocument/2006/relationships/image" Target="../media/image174.emf"/><Relationship Id="rId18" Type="http://schemas.openxmlformats.org/officeDocument/2006/relationships/control" Target="../activeX/activeX154.xml"/><Relationship Id="rId3" Type="http://schemas.openxmlformats.org/officeDocument/2006/relationships/vmlDrawing" Target="../drawings/vmlDrawing34.vml"/><Relationship Id="rId21" Type="http://schemas.openxmlformats.org/officeDocument/2006/relationships/image" Target="../media/image178.emf"/><Relationship Id="rId7" Type="http://schemas.openxmlformats.org/officeDocument/2006/relationships/image" Target="../media/image171.emf"/><Relationship Id="rId12" Type="http://schemas.openxmlformats.org/officeDocument/2006/relationships/control" Target="../activeX/activeX151.xml"/><Relationship Id="rId17" Type="http://schemas.openxmlformats.org/officeDocument/2006/relationships/image" Target="../media/image176.emf"/><Relationship Id="rId2" Type="http://schemas.openxmlformats.org/officeDocument/2006/relationships/drawing" Target="../drawings/drawing30.xml"/><Relationship Id="rId16" Type="http://schemas.openxmlformats.org/officeDocument/2006/relationships/control" Target="../activeX/activeX153.xml"/><Relationship Id="rId20" Type="http://schemas.openxmlformats.org/officeDocument/2006/relationships/control" Target="../activeX/activeX155.xml"/><Relationship Id="rId1" Type="http://schemas.openxmlformats.org/officeDocument/2006/relationships/printerSettings" Target="../printerSettings/printerSettings30.bin"/><Relationship Id="rId6" Type="http://schemas.openxmlformats.org/officeDocument/2006/relationships/control" Target="../activeX/activeX148.xml"/><Relationship Id="rId11" Type="http://schemas.openxmlformats.org/officeDocument/2006/relationships/image" Target="../media/image173.emf"/><Relationship Id="rId5" Type="http://schemas.openxmlformats.org/officeDocument/2006/relationships/image" Target="../media/image170.emf"/><Relationship Id="rId15" Type="http://schemas.openxmlformats.org/officeDocument/2006/relationships/image" Target="../media/image175.emf"/><Relationship Id="rId23" Type="http://schemas.openxmlformats.org/officeDocument/2006/relationships/image" Target="../media/image179.emf"/><Relationship Id="rId10" Type="http://schemas.openxmlformats.org/officeDocument/2006/relationships/control" Target="../activeX/activeX150.xml"/><Relationship Id="rId19" Type="http://schemas.openxmlformats.org/officeDocument/2006/relationships/image" Target="../media/image177.emf"/><Relationship Id="rId4" Type="http://schemas.openxmlformats.org/officeDocument/2006/relationships/control" Target="../activeX/activeX147.xml"/><Relationship Id="rId9" Type="http://schemas.openxmlformats.org/officeDocument/2006/relationships/image" Target="../media/image172.emf"/><Relationship Id="rId14" Type="http://schemas.openxmlformats.org/officeDocument/2006/relationships/control" Target="../activeX/activeX152.xml"/><Relationship Id="rId22" Type="http://schemas.openxmlformats.org/officeDocument/2006/relationships/control" Target="../activeX/activeX1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dimension ref="B3:C18"/>
  <sheetViews>
    <sheetView workbookViewId="0">
      <selection activeCell="C16" sqref="C16:C18"/>
    </sheetView>
    <sheetView workbookViewId="1">
      <selection activeCell="B19" sqref="B19"/>
    </sheetView>
  </sheetViews>
  <sheetFormatPr defaultRowHeight="12.75" x14ac:dyDescent="0.2"/>
  <cols>
    <col min="2" max="2" width="18.7109375" bestFit="1" customWidth="1"/>
  </cols>
  <sheetData>
    <row r="3" spans="2:3" ht="18" thickBot="1" x14ac:dyDescent="0.35">
      <c r="B3" s="375" t="s">
        <v>1830</v>
      </c>
      <c r="C3" s="375"/>
    </row>
    <row r="4" spans="2:3" ht="13.5" thickTop="1" x14ac:dyDescent="0.2"/>
    <row r="5" spans="2:3" ht="15" x14ac:dyDescent="0.25">
      <c r="B5" s="374" t="s">
        <v>1833</v>
      </c>
      <c r="C5" s="376">
        <v>1</v>
      </c>
    </row>
    <row r="8" spans="2:3" x14ac:dyDescent="0.2">
      <c r="B8" s="374" t="s">
        <v>1831</v>
      </c>
      <c r="C8" s="374" t="s">
        <v>1832</v>
      </c>
    </row>
    <row r="9" spans="2:3" ht="15" x14ac:dyDescent="0.25">
      <c r="B9" t="str">
        <f ca="1">Processes!A2</f>
        <v>Processes</v>
      </c>
      <c r="C9" s="376">
        <v>1</v>
      </c>
    </row>
    <row r="10" spans="2:3" ht="15" x14ac:dyDescent="0.25">
      <c r="B10" t="str">
        <f ca="1">ProcDataGenPre2012!A2</f>
        <v>ProcDataGenPre2012</v>
      </c>
      <c r="C10" s="376">
        <f>1-$C$5</f>
        <v>0</v>
      </c>
    </row>
    <row r="11" spans="2:3" ht="15" x14ac:dyDescent="0.25">
      <c r="B11" t="str">
        <f ca="1">ProcDataGen2012On!A2</f>
        <v>ProcDataGen2012On</v>
      </c>
      <c r="C11" s="376">
        <f t="shared" ref="C11:C18" si="0">1-$C$5</f>
        <v>0</v>
      </c>
    </row>
    <row r="12" spans="2:3" ht="15" x14ac:dyDescent="0.25">
      <c r="B12" t="str">
        <f ca="1">ProcDataIRP!A2</f>
        <v>ProcDataIRP</v>
      </c>
      <c r="C12" s="376">
        <f>C5</f>
        <v>1</v>
      </c>
    </row>
    <row r="13" spans="2:3" ht="15" x14ac:dyDescent="0.25">
      <c r="B13" t="str">
        <f ca="1">ProcDataRECostProfiles!A2</f>
        <v>ProcDataRECostProfiles</v>
      </c>
      <c r="C13" s="376">
        <f t="shared" si="0"/>
        <v>0</v>
      </c>
    </row>
    <row r="14" spans="2:3" ht="15" x14ac:dyDescent="0.25">
      <c r="B14" t="str">
        <f ca="1">ProcDataTnD!A2</f>
        <v>ProcDataTnD</v>
      </c>
      <c r="C14" s="376">
        <f t="shared" si="0"/>
        <v>0</v>
      </c>
    </row>
    <row r="15" spans="2:3" ht="15" x14ac:dyDescent="0.25">
      <c r="B15" t="str">
        <f ca="1">ProcDataExports!A2</f>
        <v>ProcDataExports</v>
      </c>
      <c r="C15" s="376">
        <f t="shared" si="0"/>
        <v>0</v>
      </c>
    </row>
    <row r="16" spans="2:3" ht="15" x14ac:dyDescent="0.25">
      <c r="B16" t="str">
        <f ca="1">ProcDataMines!A2</f>
        <v>ProcDataMines</v>
      </c>
      <c r="C16" s="376">
        <f t="shared" si="0"/>
        <v>0</v>
      </c>
    </row>
    <row r="17" spans="2:3" ht="15" x14ac:dyDescent="0.25">
      <c r="B17" t="str">
        <f ca="1">Commodities!A2</f>
        <v>Commodities</v>
      </c>
      <c r="C17" s="376">
        <f t="shared" si="0"/>
        <v>0</v>
      </c>
    </row>
    <row r="18" spans="2:3" ht="15" x14ac:dyDescent="0.25">
      <c r="B18" t="str">
        <f ca="1">CommData!A2</f>
        <v>CommData</v>
      </c>
      <c r="C18" s="376">
        <f t="shared" si="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election sqref="A1:A2"/>
    </sheetView>
    <sheetView workbookViewId="1"/>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IF(INDEX(Index!$C$9:$C$33,MATCH(A2,Index!B9:B33,0)),"Processes","")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7"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257027" r:id="rId4" name="cmdProcUni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5"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257025" r:id="rId8" name="cmdSpecifySe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IF(INDEX(Index!$C$9:$C$33,MATCH(A2,Index!B9:B33,0)),"ProcData","")</f>
        <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147</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9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59092" r:id="rId4" name="cmdAddParamQualifier2"/>
      </mc:Fallback>
    </mc:AlternateContent>
    <mc:AlternateContent xmlns:mc="http://schemas.openxmlformats.org/markup-compatibility/2006">
      <mc:Choice Requires="x14">
        <control shapeId="25909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59091" r:id="rId6" name="cmdCheckTechDataSheet"/>
      </mc:Fallback>
    </mc:AlternateContent>
    <mc:AlternateContent xmlns:mc="http://schemas.openxmlformats.org/markup-compatibility/2006">
      <mc:Choice Requires="x14">
        <control shapeId="25909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59090" r:id="rId8" name="cmdAddParamQualifier1"/>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8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59088" r:id="rId12" name="cmdCommOUT"/>
      </mc:Fallback>
    </mc:AlternateContent>
    <mc:AlternateContent xmlns:mc="http://schemas.openxmlformats.org/markup-compatibility/2006">
      <mc:Choice Requires="x14">
        <control shapeId="25908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59087" r:id="rId14" name="cmdCommIN"/>
      </mc:Fallback>
    </mc:AlternateContent>
    <mc:AlternateContent xmlns:mc="http://schemas.openxmlformats.org/markup-compatibility/2006">
      <mc:Choice Requires="x14">
        <control shapeId="25908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59086" r:id="rId16" name="cmdTechNameAndDesc"/>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E33"/>
  <sheetViews>
    <sheetView topLeftCell="X1" workbookViewId="0">
      <selection activeCell="AV29" sqref="AV2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7" ht="11.25" customHeight="1" x14ac:dyDescent="0.2">
      <c r="A1" s="70" t="str">
        <f ca="1">IF(INDEX(Index!$C$9:$C$33,MATCH(A2,Index!B9:B33,0)),"ProcData","")</f>
        <v/>
      </c>
      <c r="B1" s="19" t="s">
        <v>138</v>
      </c>
      <c r="L1" s="84"/>
      <c r="AN1" s="49" t="s">
        <v>92</v>
      </c>
      <c r="AO1" s="49" t="s">
        <v>92</v>
      </c>
    </row>
    <row r="2" spans="1:57" ht="11.25" customHeight="1" x14ac:dyDescent="0.2">
      <c r="A2" s="64" t="str">
        <f ca="1">MID(CELL("filename",A1),FIND("]",CELL("filename",A1))+1,255)</f>
        <v>ProcDataGen2012On</v>
      </c>
    </row>
    <row r="3" spans="1:57" ht="34.5" customHeight="1" x14ac:dyDescent="0.2">
      <c r="H3" s="83" t="s">
        <v>153</v>
      </c>
      <c r="I3" s="83" t="s">
        <v>395</v>
      </c>
      <c r="J3" s="83" t="s">
        <v>152</v>
      </c>
      <c r="K3" s="83" t="s">
        <v>155</v>
      </c>
      <c r="L3" s="83" t="s">
        <v>412</v>
      </c>
      <c r="M3" s="83" t="s">
        <v>411</v>
      </c>
      <c r="N3" s="83" t="s">
        <v>163</v>
      </c>
      <c r="O3" s="83" t="s">
        <v>151</v>
      </c>
      <c r="P3" s="83" t="s">
        <v>391</v>
      </c>
      <c r="S3" s="83" t="s">
        <v>387</v>
      </c>
      <c r="T3" s="49" t="s">
        <v>390</v>
      </c>
      <c r="U3" s="49" t="s">
        <v>390</v>
      </c>
      <c r="V3" s="49" t="s">
        <v>390</v>
      </c>
      <c r="W3" s="49" t="s">
        <v>390</v>
      </c>
      <c r="X3" s="49" t="s">
        <v>390</v>
      </c>
      <c r="Y3" s="49" t="s">
        <v>390</v>
      </c>
      <c r="Z3" s="49" t="s">
        <v>390</v>
      </c>
      <c r="AA3" s="49" t="s">
        <v>390</v>
      </c>
      <c r="AB3" s="49" t="s">
        <v>388</v>
      </c>
      <c r="AC3" s="49" t="s">
        <v>386</v>
      </c>
      <c r="AJ3" s="49" t="s">
        <v>410</v>
      </c>
      <c r="AK3" s="49" t="s">
        <v>409</v>
      </c>
      <c r="AL3" s="49" t="s">
        <v>409</v>
      </c>
      <c r="AM3" s="49" t="s">
        <v>408</v>
      </c>
    </row>
    <row r="4" spans="1:57" ht="21.75" customHeight="1" x14ac:dyDescent="0.2">
      <c r="E4" s="82"/>
      <c r="F4" s="82"/>
      <c r="G4" s="82"/>
      <c r="H4" s="67" t="s">
        <v>121</v>
      </c>
      <c r="I4" s="67" t="s">
        <v>385</v>
      </c>
      <c r="J4" s="67" t="s">
        <v>120</v>
      </c>
      <c r="K4" s="67" t="s">
        <v>156</v>
      </c>
      <c r="L4" s="67" t="s">
        <v>384</v>
      </c>
      <c r="M4" s="67" t="s">
        <v>407</v>
      </c>
      <c r="N4" s="67" t="s">
        <v>383</v>
      </c>
      <c r="O4" s="67" t="s">
        <v>119</v>
      </c>
      <c r="P4" s="67" t="s">
        <v>382</v>
      </c>
      <c r="Q4" s="81" t="s">
        <v>381</v>
      </c>
      <c r="R4" s="81" t="s">
        <v>381</v>
      </c>
      <c r="S4" s="81" t="s">
        <v>377</v>
      </c>
      <c r="T4" s="81" t="s">
        <v>379</v>
      </c>
      <c r="U4" s="81" t="s">
        <v>379</v>
      </c>
      <c r="V4" s="81" t="s">
        <v>379</v>
      </c>
      <c r="W4" s="81" t="s">
        <v>379</v>
      </c>
      <c r="X4" s="81" t="s">
        <v>380</v>
      </c>
      <c r="Y4" s="81" t="s">
        <v>380</v>
      </c>
      <c r="Z4" s="81" t="s">
        <v>380</v>
      </c>
      <c r="AA4" s="81" t="s">
        <v>380</v>
      </c>
      <c r="AB4" s="81" t="s">
        <v>378</v>
      </c>
      <c r="AC4" s="81" t="s">
        <v>376</v>
      </c>
      <c r="AD4" s="81" t="s">
        <v>376</v>
      </c>
      <c r="AE4" s="81" t="s">
        <v>376</v>
      </c>
      <c r="AF4" s="81" t="s">
        <v>376</v>
      </c>
      <c r="AG4" s="81" t="s">
        <v>376</v>
      </c>
      <c r="AH4" s="81" t="s">
        <v>376</v>
      </c>
      <c r="AI4" s="81" t="s">
        <v>376</v>
      </c>
      <c r="AJ4" s="81" t="s">
        <v>406</v>
      </c>
      <c r="AK4" s="81" t="s">
        <v>165</v>
      </c>
      <c r="AL4" s="81" t="s">
        <v>165</v>
      </c>
      <c r="AM4" s="81" t="s">
        <v>405</v>
      </c>
      <c r="AN4" s="81" t="s">
        <v>405</v>
      </c>
      <c r="AO4" s="81" t="s">
        <v>405</v>
      </c>
      <c r="AP4" s="81" t="s">
        <v>405</v>
      </c>
      <c r="AQ4" s="81" t="s">
        <v>405</v>
      </c>
      <c r="AR4" s="81" t="s">
        <v>405</v>
      </c>
      <c r="AS4" s="81" t="s">
        <v>405</v>
      </c>
      <c r="AT4" s="81" t="s">
        <v>405</v>
      </c>
      <c r="AU4" s="81" t="s">
        <v>405</v>
      </c>
      <c r="AV4" s="81" t="s">
        <v>405</v>
      </c>
      <c r="AW4" s="81" t="s">
        <v>405</v>
      </c>
      <c r="AX4" s="81" t="s">
        <v>405</v>
      </c>
      <c r="AY4" s="81"/>
      <c r="AZ4" s="81"/>
      <c r="BA4" s="81"/>
      <c r="BB4" s="81"/>
      <c r="BC4" s="81"/>
      <c r="BD4" s="81"/>
      <c r="BE4" s="81"/>
    </row>
    <row r="5" spans="1:57" ht="16.5" customHeight="1" x14ac:dyDescent="0.2">
      <c r="H5" s="67" t="s">
        <v>27</v>
      </c>
      <c r="I5" s="67"/>
      <c r="J5" s="67"/>
      <c r="O5" s="80"/>
      <c r="P5" s="67" t="s">
        <v>122</v>
      </c>
      <c r="S5" s="67" t="s">
        <v>375</v>
      </c>
      <c r="T5" s="67"/>
      <c r="U5" s="67"/>
      <c r="V5" s="67"/>
      <c r="W5" s="67"/>
      <c r="X5" s="67"/>
      <c r="Y5" s="67"/>
      <c r="Z5" s="67"/>
      <c r="AA5" s="67"/>
      <c r="AB5" s="67" t="s">
        <v>27</v>
      </c>
      <c r="AC5" s="67" t="s">
        <v>374</v>
      </c>
      <c r="AD5" s="67" t="s">
        <v>373</v>
      </c>
      <c r="AE5" s="67" t="s">
        <v>372</v>
      </c>
      <c r="AF5" s="67" t="s">
        <v>371</v>
      </c>
      <c r="AG5" s="67" t="s">
        <v>370</v>
      </c>
      <c r="AH5" s="67" t="s">
        <v>369</v>
      </c>
      <c r="AI5" s="67" t="s">
        <v>368</v>
      </c>
      <c r="AV5" s="67"/>
      <c r="AW5" s="67"/>
    </row>
    <row r="6" spans="1:57" ht="17.25" customHeight="1" x14ac:dyDescent="0.2">
      <c r="H6" s="67" t="s">
        <v>122</v>
      </c>
      <c r="I6" s="67"/>
      <c r="J6" s="67"/>
      <c r="O6" s="80"/>
      <c r="S6" s="67" t="s">
        <v>122</v>
      </c>
      <c r="AB6" s="67" t="s">
        <v>367</v>
      </c>
      <c r="AC6" s="67" t="s">
        <v>122</v>
      </c>
      <c r="AD6" s="67" t="s">
        <v>122</v>
      </c>
      <c r="AE6" s="67" t="s">
        <v>122</v>
      </c>
      <c r="AF6" s="67" t="s">
        <v>122</v>
      </c>
      <c r="AG6" s="67" t="s">
        <v>122</v>
      </c>
      <c r="AH6" s="67" t="s">
        <v>122</v>
      </c>
      <c r="AI6" s="67" t="s">
        <v>122</v>
      </c>
      <c r="AM6" s="67"/>
      <c r="AN6" s="67"/>
      <c r="AO6" s="67"/>
      <c r="AP6" s="67"/>
      <c r="AQ6" s="67"/>
      <c r="AR6" s="67"/>
      <c r="AS6" s="67"/>
      <c r="AT6" s="67"/>
      <c r="AU6" s="67"/>
    </row>
    <row r="7" spans="1:57" ht="21.75" customHeight="1" x14ac:dyDescent="0.2">
      <c r="B7" s="70" t="s">
        <v>56</v>
      </c>
      <c r="C7" s="70" t="s">
        <v>57</v>
      </c>
      <c r="D7" s="79" t="s">
        <v>93</v>
      </c>
      <c r="E7" s="70" t="s">
        <v>80</v>
      </c>
      <c r="F7" s="70" t="s">
        <v>81</v>
      </c>
      <c r="G7" s="79" t="s">
        <v>94</v>
      </c>
      <c r="O7" s="78" t="s">
        <v>44</v>
      </c>
      <c r="P7" s="78"/>
      <c r="Q7" s="49">
        <v>0</v>
      </c>
      <c r="R7" s="49">
        <v>2012</v>
      </c>
      <c r="T7" s="49">
        <v>2012</v>
      </c>
      <c r="U7" s="49">
        <v>2017</v>
      </c>
      <c r="V7" s="49">
        <v>2020</v>
      </c>
      <c r="W7" s="49">
        <v>2030</v>
      </c>
      <c r="X7" s="49">
        <v>2012</v>
      </c>
      <c r="Y7" s="49">
        <v>2017</v>
      </c>
      <c r="Z7" s="49">
        <v>2020</v>
      </c>
      <c r="AA7" s="49">
        <v>2025</v>
      </c>
      <c r="AE7" s="56"/>
      <c r="AF7" s="56"/>
      <c r="AJ7" s="78" t="s">
        <v>44</v>
      </c>
      <c r="AK7" s="56">
        <v>0</v>
      </c>
      <c r="AL7" s="49">
        <v>2012</v>
      </c>
      <c r="AM7" s="49">
        <v>2012</v>
      </c>
      <c r="AN7" s="49">
        <v>2013</v>
      </c>
      <c r="AO7" s="49">
        <v>2014</v>
      </c>
      <c r="AP7" s="49">
        <v>2015</v>
      </c>
      <c r="AQ7" s="49">
        <v>2016</v>
      </c>
      <c r="AR7" s="49">
        <v>2017</v>
      </c>
      <c r="AS7" s="49">
        <v>2018</v>
      </c>
      <c r="AT7" s="49">
        <v>2019</v>
      </c>
      <c r="AU7" s="49">
        <v>2020</v>
      </c>
      <c r="AV7" s="49">
        <v>2021</v>
      </c>
      <c r="AW7" s="49">
        <v>2022</v>
      </c>
      <c r="AX7" s="49">
        <v>2023</v>
      </c>
    </row>
    <row r="8" spans="1:57" ht="11.25" customHeight="1" x14ac:dyDescent="0.2">
      <c r="A8" s="52" t="str">
        <f>Processes!A32</f>
        <v>* New Power Plants - Grid</v>
      </c>
      <c r="F8" s="55"/>
      <c r="R8" s="56"/>
      <c r="S8" s="56"/>
      <c r="AE8" s="56"/>
      <c r="AF8" s="56"/>
      <c r="AV8" s="56"/>
    </row>
    <row r="9" spans="1:57"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5</v>
      </c>
      <c r="R9" s="56"/>
      <c r="S9" s="56">
        <v>277.77800000000002</v>
      </c>
      <c r="T9" s="74">
        <v>0.4</v>
      </c>
      <c r="U9" s="74">
        <v>0.79</v>
      </c>
      <c r="V9" s="74">
        <v>0.55000000000000004</v>
      </c>
      <c r="W9" s="74">
        <v>0.41</v>
      </c>
      <c r="X9" s="74">
        <v>0.4</v>
      </c>
      <c r="Y9" s="74">
        <v>0.8</v>
      </c>
      <c r="Z9" s="74">
        <f>INDEX('eskom production 2009-YTD'!$J$84:$T$99,MATCH($C9,'eskom production 2009-YTD'!$A$84:$A$99,0),MATCH(Z$7,'eskom production 2009-YTD'!$J$65:$T$65,0))</f>
        <v>0.56045350538393268</v>
      </c>
      <c r="AA9" s="74">
        <f>INDEX('eskom production 2009-YTD'!$J$84:$T$99,MATCH($C9,'eskom production 2009-YTD'!$A$84:$A$99,0),MATCH(AA$7,'eskom production 2009-YTD'!$J$65:$T$65,0))</f>
        <v>0.8</v>
      </c>
      <c r="AB9" s="74"/>
      <c r="AC9" s="74">
        <v>96.25</v>
      </c>
      <c r="AD9" s="77">
        <v>1E-3</v>
      </c>
      <c r="AE9" s="76">
        <v>1.5E-3</v>
      </c>
      <c r="AF9" s="74">
        <v>0.62619999999999998</v>
      </c>
      <c r="AG9" s="74">
        <v>0.3</v>
      </c>
      <c r="AH9" s="74">
        <v>0.02</v>
      </c>
      <c r="AI9" s="74">
        <v>5.0000000000000001E-3</v>
      </c>
      <c r="AJ9" s="74"/>
      <c r="AK9" s="85">
        <v>3</v>
      </c>
      <c r="AL9" s="74">
        <f>SUM(AM9:AW9)</f>
        <v>4.3319999999999999</v>
      </c>
      <c r="AM9" s="77">
        <v>0</v>
      </c>
      <c r="AN9" s="77">
        <v>0</v>
      </c>
      <c r="AO9" s="77">
        <v>0</v>
      </c>
      <c r="AP9" s="77">
        <v>0.72199999999999998</v>
      </c>
      <c r="AQ9" s="77">
        <v>0.72199999999999998</v>
      </c>
      <c r="AR9" s="49">
        <v>0</v>
      </c>
      <c r="AS9" s="49">
        <v>0.72199999999999998</v>
      </c>
      <c r="AT9" s="55">
        <v>0.72199999999999998</v>
      </c>
      <c r="AU9" s="49">
        <v>0.72199999999999998</v>
      </c>
      <c r="AV9" s="49">
        <v>0.72199999999999998</v>
      </c>
      <c r="AW9" s="49">
        <v>0</v>
      </c>
    </row>
    <row r="10" spans="1:57"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5</v>
      </c>
      <c r="R10" s="56"/>
      <c r="S10" s="56">
        <v>277.77800000000002</v>
      </c>
      <c r="T10" s="74"/>
      <c r="U10" s="74">
        <f>'eskom production 2009-YTD'!S16/(AR10*8.76)</f>
        <v>0.21812807523495115</v>
      </c>
      <c r="V10" s="74">
        <v>0.4</v>
      </c>
      <c r="W10" s="74"/>
      <c r="Y10" s="74">
        <f>NERSA2018!Q31</f>
        <v>0.55218394942432913</v>
      </c>
      <c r="Z10" s="74">
        <f>Z9</f>
        <v>0.56045350538393268</v>
      </c>
      <c r="AA10" s="74">
        <f>AA9</f>
        <v>0.8</v>
      </c>
      <c r="AB10" s="74"/>
      <c r="AC10" s="74">
        <f t="shared" ref="AC10:AE11" si="0">AC9</f>
        <v>96.25</v>
      </c>
      <c r="AD10" s="77">
        <f t="shared" si="0"/>
        <v>1E-3</v>
      </c>
      <c r="AE10" s="76">
        <f t="shared" si="0"/>
        <v>1.5E-3</v>
      </c>
      <c r="AF10" s="87">
        <f>AF9*(1-0.93)</f>
        <v>4.383399999999997E-2</v>
      </c>
      <c r="AG10" s="86">
        <f t="shared" ref="AG10:AI11" si="1">AG9</f>
        <v>0.3</v>
      </c>
      <c r="AH10" s="86">
        <f t="shared" si="1"/>
        <v>0.02</v>
      </c>
      <c r="AI10" s="86">
        <f t="shared" si="1"/>
        <v>5.0000000000000001E-3</v>
      </c>
      <c r="AJ10" s="74"/>
      <c r="AK10" s="85">
        <v>3</v>
      </c>
      <c r="AL10" s="74">
        <f>SUM(AM10:AX10)</f>
        <v>4.3319999999999999</v>
      </c>
      <c r="AQ10" s="49">
        <v>0</v>
      </c>
      <c r="AR10" s="49">
        <v>0.72199999999999998</v>
      </c>
      <c r="AS10" s="49">
        <v>0</v>
      </c>
      <c r="AT10" s="49">
        <v>0</v>
      </c>
      <c r="AU10" s="55">
        <f>0.722*2</f>
        <v>1.444</v>
      </c>
      <c r="AV10" s="49">
        <v>0.72199999999999998</v>
      </c>
      <c r="AW10" s="49">
        <v>0.72199999999999998</v>
      </c>
      <c r="AX10" s="49">
        <v>0.72199999999999998</v>
      </c>
    </row>
    <row r="11" spans="1:57"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c r="R11" s="56"/>
      <c r="S11" s="56">
        <v>277.77800000000002</v>
      </c>
      <c r="T11" s="74">
        <v>0.4</v>
      </c>
      <c r="U11" s="74"/>
      <c r="V11" s="74"/>
      <c r="W11" s="74"/>
      <c r="X11" s="49">
        <v>0.8</v>
      </c>
      <c r="Y11" s="74"/>
      <c r="Z11" s="74"/>
      <c r="AA11" s="74"/>
      <c r="AB11" s="74"/>
      <c r="AC11" s="74">
        <f t="shared" si="0"/>
        <v>96.25</v>
      </c>
      <c r="AD11" s="77">
        <f t="shared" si="0"/>
        <v>1E-3</v>
      </c>
      <c r="AE11" s="74">
        <f t="shared" si="0"/>
        <v>1.5E-3</v>
      </c>
      <c r="AF11" s="74">
        <f>AF10</f>
        <v>4.383399999999997E-2</v>
      </c>
      <c r="AG11" s="74">
        <f t="shared" si="1"/>
        <v>0.3</v>
      </c>
      <c r="AH11" s="74">
        <f t="shared" si="1"/>
        <v>0.02</v>
      </c>
      <c r="AI11" s="74">
        <f t="shared" si="1"/>
        <v>5.0000000000000001E-3</v>
      </c>
      <c r="AJ11" s="85">
        <v>2026</v>
      </c>
      <c r="AK11" s="85"/>
      <c r="AL11" s="85"/>
      <c r="AU11" s="56"/>
    </row>
    <row r="12" spans="1:57"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T12" s="74"/>
      <c r="U12" s="74"/>
      <c r="V12" s="74"/>
      <c r="W12" s="74"/>
      <c r="AB12" s="49">
        <v>0.65700000000000003</v>
      </c>
      <c r="AD12" s="60"/>
      <c r="AK12" s="85">
        <v>3</v>
      </c>
      <c r="AL12" s="74">
        <f>SUM(AM12:AW12)</f>
        <v>1.32</v>
      </c>
      <c r="AP12" s="49">
        <v>0</v>
      </c>
      <c r="AQ12" s="49">
        <v>0.99</v>
      </c>
      <c r="AR12" s="49">
        <v>0.33</v>
      </c>
      <c r="AS12" s="49">
        <v>0</v>
      </c>
    </row>
    <row r="13" spans="1:57"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T13" s="74">
        <v>0.05</v>
      </c>
      <c r="U13" s="74"/>
      <c r="V13" s="74"/>
      <c r="W13" s="74"/>
      <c r="X13" s="49">
        <v>0.8</v>
      </c>
      <c r="AD13" s="60"/>
      <c r="AK13" s="85">
        <v>3</v>
      </c>
      <c r="AL13" s="74">
        <f>SUM(AM13:AW13)</f>
        <v>1.0050000000000001</v>
      </c>
      <c r="AO13" s="49">
        <v>0</v>
      </c>
      <c r="AP13" s="49">
        <v>0.33500000000000002</v>
      </c>
      <c r="AQ13" s="49">
        <v>0.67</v>
      </c>
      <c r="AR13" s="49">
        <v>0</v>
      </c>
    </row>
    <row r="14" spans="1:57"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S14" s="56">
        <v>277.77800000000002</v>
      </c>
      <c r="T14" s="74">
        <v>0.4</v>
      </c>
      <c r="U14" s="74"/>
      <c r="V14" s="74"/>
      <c r="W14" s="74"/>
      <c r="X14" s="49">
        <v>0.8</v>
      </c>
      <c r="AC14" s="74">
        <f>AC13</f>
        <v>0</v>
      </c>
      <c r="AD14" s="77">
        <f t="shared" ref="AD14:AI14" si="2">AD11</f>
        <v>1E-3</v>
      </c>
      <c r="AE14" s="77">
        <f t="shared" si="2"/>
        <v>1.5E-3</v>
      </c>
      <c r="AF14" s="77">
        <f t="shared" si="2"/>
        <v>4.383399999999997E-2</v>
      </c>
      <c r="AG14" s="77">
        <f t="shared" si="2"/>
        <v>0.3</v>
      </c>
      <c r="AH14" s="77">
        <f t="shared" si="2"/>
        <v>0.02</v>
      </c>
      <c r="AI14" s="77">
        <f t="shared" si="2"/>
        <v>5.0000000000000001E-3</v>
      </c>
      <c r="AJ14" s="77"/>
      <c r="AK14" s="77"/>
      <c r="AL14" s="77"/>
    </row>
    <row r="15" spans="1:57"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T15" s="74"/>
      <c r="U15" s="74"/>
      <c r="V15" s="74"/>
      <c r="W15" s="74"/>
      <c r="X15" s="58">
        <f>ProcDataGenPre2012!S27</f>
        <v>0.12001708037216328</v>
      </c>
      <c r="AV15" s="49">
        <v>4.4999999999999997E-3</v>
      </c>
    </row>
    <row r="16" spans="1:57"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S16" s="56">
        <v>277.77800000000002</v>
      </c>
      <c r="T16" s="74"/>
      <c r="U16" s="74"/>
      <c r="V16" s="74"/>
      <c r="W16" s="74"/>
      <c r="X16" s="49">
        <v>0.85</v>
      </c>
      <c r="AJ16" s="49">
        <v>2030</v>
      </c>
    </row>
    <row r="17" spans="1:50"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T17" s="74"/>
      <c r="U17" s="74"/>
      <c r="V17" s="74"/>
      <c r="W17" s="74"/>
      <c r="AM17" s="49">
        <v>0</v>
      </c>
      <c r="AN17" s="49">
        <f>REIPPP!D10/1000</f>
        <v>0</v>
      </c>
      <c r="AO17" s="49">
        <f>REIPPP!E10/1000</f>
        <v>0</v>
      </c>
      <c r="AP17" s="49">
        <f>REIPPP!F10/1000</f>
        <v>0</v>
      </c>
      <c r="AQ17" s="49">
        <f>REIPPP!G10/1000</f>
        <v>0.2</v>
      </c>
      <c r="AR17" s="49">
        <f>REIPPP!H10/1000</f>
        <v>0.1</v>
      </c>
      <c r="AS17" s="49">
        <f>REIPPP!I10/1000</f>
        <v>0.1</v>
      </c>
      <c r="AT17" s="49">
        <f>REIPPP!J10/1000</f>
        <v>0.1</v>
      </c>
      <c r="AU17" s="49">
        <v>0</v>
      </c>
      <c r="AV17" s="49">
        <v>0</v>
      </c>
      <c r="AW17" s="49">
        <v>0</v>
      </c>
      <c r="AX17" s="49">
        <v>0</v>
      </c>
    </row>
    <row r="18" spans="1:50"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T18" s="74"/>
      <c r="U18" s="74"/>
      <c r="V18" s="74"/>
      <c r="W18" s="74"/>
      <c r="AM18" s="49">
        <v>0</v>
      </c>
      <c r="AN18" s="49">
        <f>REIPPP!D9/1000</f>
        <v>0.21</v>
      </c>
      <c r="AO18" s="49">
        <f>REIPPP!E9/1000</f>
        <v>0.75</v>
      </c>
      <c r="AP18" s="350">
        <f>IF(AN1="*",AN18,0)+IF(AO1="*",AO18,0)</f>
        <v>0.96</v>
      </c>
      <c r="AQ18" s="49">
        <v>0</v>
      </c>
      <c r="AR18" s="49">
        <v>0</v>
      </c>
      <c r="AS18" s="49">
        <v>0</v>
      </c>
      <c r="AT18" s="49">
        <v>0</v>
      </c>
      <c r="AU18" s="49">
        <v>0</v>
      </c>
      <c r="AV18" s="49">
        <v>0</v>
      </c>
    </row>
    <row r="19" spans="1:50"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T19" s="74"/>
      <c r="U19" s="74"/>
      <c r="V19" s="74"/>
      <c r="W19" s="74"/>
      <c r="AM19" s="49">
        <v>0</v>
      </c>
      <c r="AN19" s="49">
        <v>0</v>
      </c>
      <c r="AO19" s="49">
        <v>0</v>
      </c>
      <c r="AP19" s="49">
        <f>REIPPP!F9/1000</f>
        <v>5.0000000000000001E-3</v>
      </c>
      <c r="AQ19" s="49">
        <f>REIPPP!G9/1000</f>
        <v>0.50900000000000001</v>
      </c>
      <c r="AR19" s="49">
        <f>REIPPP!H9/1000</f>
        <v>0</v>
      </c>
      <c r="AS19" s="49">
        <f>REIPPP!I9/1000</f>
        <v>0</v>
      </c>
      <c r="AT19" s="49">
        <f>REIPPP!J9/1000</f>
        <v>0</v>
      </c>
      <c r="AU19" s="49">
        <f>REIPPP!J45</f>
        <v>0.114</v>
      </c>
      <c r="AV19" s="49">
        <f>REIPPP!K45</f>
        <v>0.3</v>
      </c>
      <c r="AW19" s="49">
        <f>REIPPP!L45</f>
        <v>0.4</v>
      </c>
    </row>
    <row r="20" spans="1:50"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T20" s="74"/>
      <c r="U20" s="74"/>
      <c r="V20" s="74"/>
      <c r="W20" s="74"/>
      <c r="AM20" s="49">
        <v>0</v>
      </c>
      <c r="AN20" s="49">
        <f>REIPPP!D8/1000</f>
        <v>0.25700000000000001</v>
      </c>
      <c r="AO20" s="49">
        <f>REIPPP!E8/1000</f>
        <v>0.30299999999999999</v>
      </c>
      <c r="AP20" s="350">
        <f>REIPPP!F8/1000+IF(AN1="*",AN20,0)+IF(AO1="*",AO20,0)</f>
        <v>1.075</v>
      </c>
      <c r="AQ20" s="49">
        <f>REIPPP!G8/1000</f>
        <v>0.38500000000000001</v>
      </c>
      <c r="AR20" s="49">
        <f>REIPPP!H8/1000</f>
        <v>0.62</v>
      </c>
      <c r="AS20" s="49">
        <f>REIPPP!I8/1000</f>
        <v>0</v>
      </c>
      <c r="AT20" s="49">
        <f>REIPPP!J8/1000</f>
        <v>0</v>
      </c>
      <c r="AU20" s="49">
        <f>REIPPP!J46</f>
        <v>0.24399999999999999</v>
      </c>
      <c r="AV20" s="49">
        <f>REIPPP!K46</f>
        <v>0.3</v>
      </c>
      <c r="AW20" s="49">
        <f>REIPPP!L46</f>
        <v>0.81799999999999995</v>
      </c>
      <c r="AX20" s="49">
        <f>REIPPP!M46</f>
        <v>0</v>
      </c>
    </row>
    <row r="21" spans="1:50"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T21" s="74"/>
      <c r="U21" s="74"/>
      <c r="V21" s="74"/>
      <c r="W21" s="74"/>
      <c r="X21" s="49">
        <v>0.78</v>
      </c>
      <c r="AJ21" s="49">
        <v>2030</v>
      </c>
      <c r="AK21" s="85">
        <v>3</v>
      </c>
      <c r="AL21" s="49">
        <v>2.5</v>
      </c>
    </row>
    <row r="22" spans="1:50"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S22" s="56">
        <v>277.77800000000002</v>
      </c>
      <c r="T22" s="74">
        <v>0.1</v>
      </c>
      <c r="U22" s="74"/>
      <c r="V22" s="74"/>
      <c r="W22" s="74"/>
      <c r="X22" s="49">
        <v>0.85</v>
      </c>
    </row>
    <row r="23" spans="1:50"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S23" s="56">
        <v>277.77800000000002</v>
      </c>
      <c r="T23" s="74">
        <v>0.2</v>
      </c>
      <c r="U23" s="74"/>
      <c r="V23" s="74"/>
      <c r="W23" s="74"/>
      <c r="X23" s="49">
        <v>0.85</v>
      </c>
    </row>
    <row r="24" spans="1:50"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S24" s="56">
        <v>277.77800000000002</v>
      </c>
      <c r="T24" s="74">
        <v>0.1</v>
      </c>
      <c r="U24" s="74"/>
      <c r="V24" s="74"/>
      <c r="W24" s="74"/>
      <c r="X24" s="49">
        <v>0.85</v>
      </c>
    </row>
    <row r="25" spans="1:50"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T25" s="74"/>
      <c r="U25" s="74"/>
      <c r="V25" s="74"/>
      <c r="W25" s="74"/>
      <c r="X25" s="49">
        <v>0.85</v>
      </c>
    </row>
    <row r="26" spans="1:50"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Q26" s="49">
        <v>3</v>
      </c>
      <c r="R26" s="49">
        <v>0</v>
      </c>
      <c r="T26" s="74"/>
      <c r="U26" s="74"/>
      <c r="V26" s="74"/>
      <c r="W26" s="74"/>
      <c r="X26" s="49">
        <v>0.85</v>
      </c>
    </row>
    <row r="27" spans="1:50"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T27" s="74"/>
      <c r="U27" s="74"/>
      <c r="V27" s="74"/>
      <c r="W27" s="74"/>
      <c r="X27" s="49">
        <v>0.85</v>
      </c>
      <c r="AB27" s="49">
        <v>0.16600000000000001</v>
      </c>
    </row>
    <row r="28" spans="1:50" ht="11.25" customHeight="1" x14ac:dyDescent="0.2">
      <c r="A28" s="52" t="str">
        <f>Processes!A52</f>
        <v>* New Power Plants - On-site</v>
      </c>
      <c r="J28" s="58"/>
      <c r="K28" s="72"/>
      <c r="L28" s="84"/>
      <c r="O28" s="49">
        <v>31.536000000000001</v>
      </c>
      <c r="T28" s="74"/>
      <c r="U28" s="74"/>
      <c r="V28" s="74"/>
      <c r="W28" s="74"/>
    </row>
    <row r="29" spans="1:50"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T29" s="74"/>
      <c r="U29" s="74"/>
      <c r="V29" s="74"/>
      <c r="W29" s="74"/>
      <c r="AP29" s="49">
        <f>REIPPP!D75/1000</f>
        <v>0.1232</v>
      </c>
      <c r="AQ29" s="49">
        <f>REIPPP!E75/1000</f>
        <v>7.6800000000000007E-2</v>
      </c>
      <c r="AR29" s="49">
        <f>REIPPP!F75/1000</f>
        <v>0.1072</v>
      </c>
      <c r="AS29" s="49">
        <f>REIPPP!G75/1000</f>
        <v>0.16</v>
      </c>
      <c r="AT29" s="49">
        <f>REIPPP!H75/1000</f>
        <v>0.24</v>
      </c>
      <c r="AU29" s="49">
        <f>REIPPP!I75/1000</f>
        <v>0.24499999999999997</v>
      </c>
      <c r="AV29" s="49">
        <f>REIPPP!J75/1000</f>
        <v>0.28000000000000003</v>
      </c>
    </row>
    <row r="30" spans="1:50"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T30" s="74"/>
      <c r="U30" s="74"/>
      <c r="V30" s="74"/>
      <c r="W30" s="74"/>
      <c r="AP30" s="49">
        <f>REIPPP!D76/1000</f>
        <v>1.54E-2</v>
      </c>
      <c r="AQ30" s="49">
        <f>REIPPP!E76/1000</f>
        <v>9.6000000000000009E-3</v>
      </c>
      <c r="AR30" s="49">
        <f>REIPPP!F76/1000</f>
        <v>1.34E-2</v>
      </c>
      <c r="AS30" s="49">
        <f>REIPPP!G76/1000</f>
        <v>0.02</v>
      </c>
      <c r="AT30" s="49">
        <f>REIPPP!H76/1000</f>
        <v>0.03</v>
      </c>
      <c r="AU30" s="49">
        <f>REIPPP!I76/1000</f>
        <v>3.5000000000000003E-2</v>
      </c>
      <c r="AV30" s="49">
        <f>REIPPP!J76/1000</f>
        <v>0.04</v>
      </c>
    </row>
    <row r="31" spans="1:50"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T31" s="74"/>
      <c r="U31" s="74"/>
      <c r="V31" s="74"/>
      <c r="W31" s="74"/>
      <c r="AP31" s="49">
        <f>REIPPP!D77/1000</f>
        <v>1.5399999999999997E-2</v>
      </c>
      <c r="AQ31" s="49">
        <f>REIPPP!E77/1000</f>
        <v>9.5999999999999974E-3</v>
      </c>
      <c r="AR31" s="49">
        <f>REIPPP!F77/1000</f>
        <v>1.3399999999999997E-2</v>
      </c>
      <c r="AS31" s="49">
        <f>REIPPP!G77/1000</f>
        <v>1.9999999999999997E-2</v>
      </c>
      <c r="AT31" s="49">
        <f>REIPPP!H77/1000</f>
        <v>2.9999999999999992E-2</v>
      </c>
      <c r="AU31" s="49">
        <f>REIPPP!I77/1000</f>
        <v>7.0000000000000034E-2</v>
      </c>
      <c r="AV31" s="49">
        <f>REIPPP!J77/1000</f>
        <v>8.0000000000000029E-2</v>
      </c>
    </row>
    <row r="32" spans="1:50"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S32" s="56">
        <v>277.77800000000002</v>
      </c>
      <c r="T32" s="74"/>
      <c r="U32" s="74">
        <f>NERSA2017!P109</f>
        <v>0.79635760733085648</v>
      </c>
      <c r="V32" s="74"/>
      <c r="W32" s="74"/>
      <c r="X32" s="49">
        <v>0.85</v>
      </c>
      <c r="AK32" s="49">
        <v>3</v>
      </c>
      <c r="AL32" s="60">
        <f>AM32</f>
        <v>0.249</v>
      </c>
      <c r="AM32" s="60">
        <f>ROUND(NERSA2018!I110/1000*0.99,3)</f>
        <v>0.249</v>
      </c>
      <c r="AN32" s="49">
        <v>0</v>
      </c>
    </row>
    <row r="33" spans="2:40"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S33" s="56">
        <v>277.77800000000002</v>
      </c>
      <c r="T33" s="74"/>
      <c r="U33" s="74">
        <f>NERSA2017!P108</f>
        <v>0.51834918525766471</v>
      </c>
      <c r="V33" s="74"/>
      <c r="W33" s="74"/>
      <c r="X33" s="49">
        <v>0.85</v>
      </c>
      <c r="AK33" s="49">
        <v>3</v>
      </c>
      <c r="AL33" s="60">
        <f>AM33</f>
        <v>0.17199999999999999</v>
      </c>
      <c r="AM33" s="60">
        <f>ROUND(NERSA2018!I109/1000*0.98,3)</f>
        <v>0.17199999999999999</v>
      </c>
      <c r="AN33" s="49">
        <v>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34"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0134" r:id="rId4" name="cmdAddParamQualifier2"/>
      </mc:Fallback>
    </mc:AlternateContent>
    <mc:AlternateContent xmlns:mc="http://schemas.openxmlformats.org/markup-compatibility/2006">
      <mc:Choice Requires="x14">
        <control shapeId="260133"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0133" r:id="rId6" name="cmdCheckTechDataSheet"/>
      </mc:Fallback>
    </mc:AlternateContent>
    <mc:AlternateContent xmlns:mc="http://schemas.openxmlformats.org/markup-compatibility/2006">
      <mc:Choice Requires="x14">
        <control shapeId="260132"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0132" r:id="rId8" name="cmdAddParamQualifier1"/>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0"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0130" r:id="rId12" name="cmdCommOUT"/>
      </mc:Fallback>
    </mc:AlternateContent>
    <mc:AlternateContent xmlns:mc="http://schemas.openxmlformats.org/markup-compatibility/2006">
      <mc:Choice Requires="x14">
        <control shapeId="260129"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0129" r:id="rId14" name="cmdCommIN"/>
      </mc:Fallback>
    </mc:AlternateContent>
    <mc:AlternateContent xmlns:mc="http://schemas.openxmlformats.org/markup-compatibility/2006">
      <mc:Choice Requires="x14">
        <control shapeId="260128"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0128" r:id="rId16" name="cmdTechNameAndDesc"/>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tabSelected="1" workbookViewId="0">
      <selection activeCell="A10" sqref="A10:XFD10"/>
    </sheetView>
    <sheetView workbookViewId="1">
      <selection sqref="A1:A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IF(INDEX(Index!$C$9:$C$33,MATCH(A2,Index!B9:B33,0)),"ProcData","")</f>
        <v>ProcData</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7"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348167" r:id="rId4" name="cmdAddParamQualifier2"/>
      </mc:Fallback>
    </mc:AlternateContent>
    <mc:AlternateContent xmlns:mc="http://schemas.openxmlformats.org/markup-compatibility/2006">
      <mc:Choice Requires="x14">
        <control shapeId="348166"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348166" r:id="rId6" name="cmdCheckTechDataSheet"/>
      </mc:Fallback>
    </mc:AlternateContent>
    <mc:AlternateContent xmlns:mc="http://schemas.openxmlformats.org/markup-compatibility/2006">
      <mc:Choice Requires="x14">
        <control shapeId="348165"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348165" r:id="rId8" name="cmdAddParamQualifier1"/>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3"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348163" r:id="rId12" name="cmdCommOUT"/>
      </mc:Fallback>
    </mc:AlternateContent>
    <mc:AlternateContent xmlns:mc="http://schemas.openxmlformats.org/markup-compatibility/2006">
      <mc:Choice Requires="x14">
        <control shapeId="348162"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348162" r:id="rId14" name="cmdCommIN"/>
      </mc:Fallback>
    </mc:AlternateContent>
    <mc:AlternateContent xmlns:mc="http://schemas.openxmlformats.org/markup-compatibility/2006">
      <mc:Choice Requires="x14">
        <control shapeId="348161"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348161" r:id="rId16" name="cmdTechNameAndDesc"/>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sqref="A1:A2"/>
    </sheetView>
    <sheetView workbookViewId="1">
      <selection sqref="A1:A2"/>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IF(INDEX(Index!$C$9:$C$33,MATCH(A2,Index!B9:B33,0)),"ProcData","")</f>
        <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6"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1136" r:id="rId4" name="cmdAddParamQualifier2"/>
      </mc:Fallback>
    </mc:AlternateContent>
    <mc:AlternateContent xmlns:mc="http://schemas.openxmlformats.org/markup-compatibility/2006">
      <mc:Choice Requires="x14">
        <control shapeId="261135"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1135" r:id="rId6" name="cmdCheckTechDataSheet"/>
      </mc:Fallback>
    </mc:AlternateContent>
    <mc:AlternateContent xmlns:mc="http://schemas.openxmlformats.org/markup-compatibility/2006">
      <mc:Choice Requires="x14">
        <control shapeId="261134"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1134" r:id="rId8" name="cmdAddParamQualifier1"/>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2"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1132" r:id="rId12" name="cmdCommOUT"/>
      </mc:Fallback>
    </mc:AlternateContent>
    <mc:AlternateContent xmlns:mc="http://schemas.openxmlformats.org/markup-compatibility/2006">
      <mc:Choice Requires="x14">
        <control shapeId="261131"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1131" r:id="rId14" name="cmdCommIN"/>
      </mc:Fallback>
    </mc:AlternateContent>
    <mc:AlternateContent xmlns:mc="http://schemas.openxmlformats.org/markup-compatibility/2006">
      <mc:Choice Requires="x14">
        <control shapeId="261130"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1130" r:id="rId16" name="cmdTechNameAndDesc"/>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N25"/>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14" ht="11.25" customHeight="1" x14ac:dyDescent="0.2">
      <c r="A1" s="70" t="str">
        <f ca="1">IF(INDEX(Index!$C$9:$C$33,MATCH(A2,Index!B9:B33,0)),"ProcData","")</f>
        <v/>
      </c>
      <c r="B1" s="19" t="s">
        <v>138</v>
      </c>
      <c r="H1" s="56" t="s">
        <v>92</v>
      </c>
    </row>
    <row r="2" spans="1:14" ht="11.25" customHeight="1" x14ac:dyDescent="0.2">
      <c r="A2" s="64" t="str">
        <f ca="1">MID(CELL("filename",A1),FIND("]",CELL("filename",A1))+1,255)</f>
        <v>ProcDataTnD</v>
      </c>
    </row>
    <row r="3" spans="1:14" ht="34.5" customHeight="1" x14ac:dyDescent="0.2">
      <c r="H3" s="83" t="s">
        <v>429</v>
      </c>
      <c r="I3" s="49" t="s">
        <v>164</v>
      </c>
      <c r="J3" s="83" t="s">
        <v>393</v>
      </c>
      <c r="K3" s="83" t="s">
        <v>1809</v>
      </c>
      <c r="L3" s="83" t="s">
        <v>1809</v>
      </c>
      <c r="M3" s="83" t="s">
        <v>151</v>
      </c>
      <c r="N3" s="83" t="s">
        <v>1810</v>
      </c>
    </row>
    <row r="4" spans="1:14" ht="21.75" customHeight="1" x14ac:dyDescent="0.2">
      <c r="E4" s="82"/>
      <c r="F4" s="82"/>
      <c r="G4" s="82"/>
      <c r="H4" s="82" t="s">
        <v>428</v>
      </c>
      <c r="I4" s="67" t="s">
        <v>121</v>
      </c>
      <c r="J4" s="67" t="s">
        <v>156</v>
      </c>
      <c r="K4" s="67" t="s">
        <v>384</v>
      </c>
      <c r="L4" s="67" t="s">
        <v>384</v>
      </c>
      <c r="M4" s="67" t="s">
        <v>119</v>
      </c>
      <c r="N4" s="81" t="s">
        <v>154</v>
      </c>
    </row>
    <row r="5" spans="1:14" ht="16.5" customHeight="1" x14ac:dyDescent="0.2">
      <c r="I5" s="67" t="s">
        <v>27</v>
      </c>
      <c r="M5" s="80"/>
    </row>
    <row r="6" spans="1:14" ht="17.25" customHeight="1" x14ac:dyDescent="0.2">
      <c r="I6" s="67" t="s">
        <v>122</v>
      </c>
      <c r="M6" s="80"/>
      <c r="N6" s="67"/>
    </row>
    <row r="7" spans="1:14" ht="21.75" customHeight="1" x14ac:dyDescent="0.2">
      <c r="B7" s="70" t="s">
        <v>56</v>
      </c>
      <c r="C7" s="70" t="s">
        <v>57</v>
      </c>
      <c r="D7" s="79" t="s">
        <v>93</v>
      </c>
      <c r="E7" s="70" t="s">
        <v>80</v>
      </c>
      <c r="F7" s="70" t="s">
        <v>81</v>
      </c>
      <c r="G7" s="79" t="s">
        <v>94</v>
      </c>
      <c r="H7" s="79"/>
      <c r="K7" s="49">
        <v>2012</v>
      </c>
      <c r="L7" s="49">
        <v>2017</v>
      </c>
      <c r="M7" s="78" t="s">
        <v>44</v>
      </c>
      <c r="N7" s="49">
        <v>2012</v>
      </c>
    </row>
    <row r="8" spans="1:14" ht="11.25" customHeight="1" x14ac:dyDescent="0.2">
      <c r="A8" s="52" t="s">
        <v>147</v>
      </c>
      <c r="F8" s="55"/>
    </row>
    <row r="9" spans="1:14"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58">
        <v>0.01</v>
      </c>
      <c r="K9" s="58">
        <v>0.01</v>
      </c>
      <c r="L9" s="58"/>
      <c r="M9" s="49">
        <v>31.536000000000001</v>
      </c>
      <c r="N9" s="90">
        <v>34.200000000000003</v>
      </c>
    </row>
    <row r="10" spans="1:14"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58">
        <f>INDEX(ElecBY!$Q$58:$Q$80,MATCH(B10,ElecBY!$D$58:$D$80,0))</f>
        <v>204.62606607891979</v>
      </c>
      <c r="K10" s="58">
        <f>INDEX(ElecBY!$N$58:$N$80,MATCH(B10,ElecBY!$D$58:$D$80,0))</f>
        <v>3924.3313635870418</v>
      </c>
      <c r="L10" s="49">
        <v>9706.0655000000006</v>
      </c>
      <c r="M10" s="49">
        <v>31.536000000000001</v>
      </c>
      <c r="N10" s="58">
        <f>INDEX(ElecBY!$F$58:$F$80,MATCH(B10,ElecBY!$D$58:$D$80,0))</f>
        <v>34.200000000000003</v>
      </c>
    </row>
    <row r="11" spans="1:14"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60">
        <f t="shared" si="0"/>
        <v>0.87</v>
      </c>
      <c r="J11" s="58">
        <f>INDEX(ElecBY!$Q$58:$Q$80,MATCH(B11,ElecBY!$D$58:$D$80,0))</f>
        <v>1195.8626674828206</v>
      </c>
      <c r="K11" s="58">
        <f>INDEX(ElecBY!$N$58:$N$80,MATCH(B11,ElecBY!$D$58:$D$80,0))</f>
        <v>22934.328272409461</v>
      </c>
      <c r="L11" s="49"/>
      <c r="M11" s="49">
        <v>31.536000000000001</v>
      </c>
      <c r="N11" s="58">
        <f>INDEX(ElecBY!$F$58:$F$80,MATCH(B11,ElecBY!$D$58:$D$80,0))</f>
        <v>0.91200000000000003</v>
      </c>
    </row>
    <row r="12" spans="1:14"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60">
        <f t="shared" si="0"/>
        <v>0.877</v>
      </c>
      <c r="J12" s="58">
        <f>INDEX(ElecBY!$Q$58:$Q$80,MATCH(B12,ElecBY!$D$58:$D$80,0))</f>
        <v>597.93133567839402</v>
      </c>
      <c r="K12" s="58">
        <f>INDEX(ElecBY!$N$58:$N$80,MATCH(B12,ElecBY!$D$58:$D$80,0))</f>
        <v>11467.164173352327</v>
      </c>
      <c r="M12" s="49">
        <v>31.536000000000001</v>
      </c>
      <c r="N12" s="58">
        <f>INDEX(ElecBY!$F$58:$F$80,MATCH(B12,ElecBY!$D$58:$D$80,0))</f>
        <v>6.0609000000000002</v>
      </c>
    </row>
    <row r="13" spans="1:14"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60">
        <f t="shared" si="0"/>
        <v>0.94</v>
      </c>
      <c r="J13" s="58">
        <f>INDEX(ElecBY!$Q$58:$Q$80,MATCH(B13,ElecBY!$D$58:$D$80,0))</f>
        <v>284.22338537890141</v>
      </c>
      <c r="K13" s="58">
        <f>INDEX(ElecBY!$N$58:$N$80,MATCH(B13,ElecBY!$D$58:$D$80,0))</f>
        <v>5450.8536809632542</v>
      </c>
      <c r="M13" s="49">
        <v>31.536000000000001</v>
      </c>
      <c r="N13" s="58">
        <f>INDEX(ElecBY!$F$58:$F$80,MATCH(B13,ElecBY!$D$58:$D$80,0))</f>
        <v>1.2666999999999999</v>
      </c>
    </row>
    <row r="14" spans="1:14"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60">
        <f t="shared" si="0"/>
        <v>0.94</v>
      </c>
      <c r="J14" s="58">
        <f>INDEX(ElecBY!$Q$58:$Q$80,MATCH(B14,ElecBY!$D$58:$D$80,0))</f>
        <v>284.22338537890136</v>
      </c>
      <c r="K14" s="58">
        <f>INDEX(ElecBY!$N$58:$N$80,MATCH(B14,ElecBY!$D$58:$D$80,0))</f>
        <v>5450.8536809632542</v>
      </c>
      <c r="M14" s="49">
        <v>31.536000000000001</v>
      </c>
      <c r="N14" s="58">
        <f>INDEX(ElecBY!$F$58:$F$80,MATCH(B14,ElecBY!$D$58:$D$80,0))</f>
        <v>0</v>
      </c>
    </row>
    <row r="15" spans="1:14"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60">
        <f t="shared" si="0"/>
        <v>0.94</v>
      </c>
      <c r="J15" s="58">
        <f>INDEX(ElecBY!$Q$58:$Q$80,MATCH(B15,ElecBY!$D$58:$D$80,0))</f>
        <v>456.64168726285698</v>
      </c>
      <c r="K15" s="58">
        <f>INDEX(ElecBY!$N$58:$N$80,MATCH(B15,ElecBY!$D$58:$D$80,0))</f>
        <v>8757.502548848277</v>
      </c>
      <c r="M15" s="49">
        <v>31.536000000000001</v>
      </c>
      <c r="N15" s="58">
        <f>INDEX(ElecBY!$F$58:$F$80,MATCH(B15,ElecBY!$D$58:$D$80,0))</f>
        <v>0.54330000000000001</v>
      </c>
    </row>
    <row r="16" spans="1:14"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60">
        <f t="shared" si="0"/>
        <v>0.94</v>
      </c>
      <c r="J16" s="58">
        <f>INDEX(ElecBY!$Q$58:$Q$80,MATCH(B16,ElecBY!$D$58:$D$80,0))</f>
        <v>284.22338537890141</v>
      </c>
      <c r="K16" s="58">
        <f>INDEX(ElecBY!$N$58:$N$80,MATCH(B16,ElecBY!$D$58:$D$80,0))</f>
        <v>5450.8536809632542</v>
      </c>
      <c r="M16" s="49">
        <v>31.536000000000001</v>
      </c>
      <c r="N16" s="58">
        <f>INDEX(ElecBY!$F$58:$F$80,MATCH(B16,ElecBY!$D$58:$D$80,0))</f>
        <v>3.5015000000000001</v>
      </c>
    </row>
    <row r="17" spans="2:14"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60">
        <f t="shared" si="0"/>
        <v>0.95</v>
      </c>
      <c r="J17" s="58">
        <f>INDEX(ElecBY!$Q$58:$Q$80,MATCH(B17,ElecBY!$D$58:$D$80,0))</f>
        <v>284.22338537890141</v>
      </c>
      <c r="K17" s="58">
        <f>INDEX(ElecBY!$N$58:$N$80,MATCH(B17,ElecBY!$D$58:$D$80,0))</f>
        <v>5450.8536809632551</v>
      </c>
      <c r="M17" s="49">
        <v>31.536000000000001</v>
      </c>
      <c r="N17" s="58">
        <f>INDEX(ElecBY!$F$58:$F$80,MATCH(B17,ElecBY!$D$58:$D$80,0))</f>
        <v>4.1947999999999999</v>
      </c>
    </row>
    <row r="18" spans="2:14"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60">
        <f t="shared" si="0"/>
        <v>0.94</v>
      </c>
      <c r="J18" s="58">
        <f>INDEX(ElecBY!$Q$58:$Q$80,MATCH(B18,ElecBY!$D$58:$D$80,0))</f>
        <v>284.22338537890136</v>
      </c>
      <c r="K18" s="58">
        <f>INDEX(ElecBY!$N$58:$N$80,MATCH(B18,ElecBY!$D$58:$D$80,0))</f>
        <v>5450.8536809632542</v>
      </c>
      <c r="M18" s="49">
        <v>31.536000000000001</v>
      </c>
      <c r="N18" s="58">
        <f>INDEX(ElecBY!$F$58:$F$80,MATCH(B18,ElecBY!$D$58:$D$80,0))</f>
        <v>2.8782000000000001</v>
      </c>
    </row>
    <row r="19" spans="2:14"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60">
        <f t="shared" si="0"/>
        <v>0.94</v>
      </c>
      <c r="J19" s="58">
        <f>INDEX(ElecBY!$Q$58:$Q$80,MATCH(B19,ElecBY!$D$58:$D$80,0))</f>
        <v>284.22338537890141</v>
      </c>
      <c r="K19" s="58">
        <f>INDEX(ElecBY!$N$58:$N$80,MATCH(B19,ElecBY!$D$58:$D$80,0))</f>
        <v>5450.8536809632551</v>
      </c>
      <c r="M19" s="49">
        <v>31.536000000000001</v>
      </c>
      <c r="N19" s="58">
        <f>INDEX(ElecBY!$F$58:$F$80,MATCH(B19,ElecBY!$D$58:$D$80,0))</f>
        <v>0.8427</v>
      </c>
    </row>
    <row r="20" spans="2:14"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60">
        <f t="shared" si="0"/>
        <v>0.94</v>
      </c>
      <c r="J20" s="58">
        <f>INDEX(ElecBY!$Q$58:$Q$80,MATCH(B20,ElecBY!$D$58:$D$80,0))</f>
        <v>456.64168726285692</v>
      </c>
      <c r="K20" s="58">
        <f>INDEX(ElecBY!$N$58:$N$80,MATCH(B20,ElecBY!$D$58:$D$80,0))</f>
        <v>8757.502548848277</v>
      </c>
      <c r="M20" s="49">
        <v>31.536000000000001</v>
      </c>
      <c r="N20" s="58">
        <f>INDEX(ElecBY!$F$58:$F$80,MATCH(B20,ElecBY!$D$58:$D$80,0))</f>
        <v>0.90400000000000003</v>
      </c>
    </row>
    <row r="21" spans="2:14"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60">
        <f t="shared" si="0"/>
        <v>0.94</v>
      </c>
      <c r="J21" s="58">
        <f>INDEX(ElecBY!$Q$58:$Q$80,MATCH(B21,ElecBY!$D$58:$D$80,0))</f>
        <v>456.64168726285692</v>
      </c>
      <c r="K21" s="58">
        <f>INDEX(ElecBY!$N$58:$N$80,MATCH(B21,ElecBY!$D$58:$D$80,0))</f>
        <v>8757.502548848277</v>
      </c>
      <c r="M21" s="49">
        <v>31.536000000000001</v>
      </c>
      <c r="N21" s="58">
        <f>INDEX(ElecBY!$F$58:$F$80,MATCH(B21,ElecBY!$D$58:$D$80,0))</f>
        <v>1.3541000000000001</v>
      </c>
    </row>
    <row r="22" spans="2:14"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60">
        <f t="shared" si="0"/>
        <v>0.80299999999999994</v>
      </c>
      <c r="J22" s="58">
        <f>INDEX(ElecBY!$Q$58:$Q$80,MATCH(B22,ElecBY!$D$58:$D$80,0))</f>
        <v>1195.8626674828204</v>
      </c>
      <c r="K22" s="58">
        <f>INDEX(ElecBY!$N$58:$N$80,MATCH(B22,ElecBY!$D$58:$D$80,0))</f>
        <v>22934.328272409461</v>
      </c>
      <c r="M22" s="49">
        <v>31.536000000000001</v>
      </c>
      <c r="N22" s="58">
        <f>INDEX(ElecBY!$F$58:$F$80,MATCH(B22,ElecBY!$D$58:$D$80,0))</f>
        <v>10.6821</v>
      </c>
    </row>
    <row r="23" spans="2:14"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60">
        <f t="shared" si="0"/>
        <v>0.95199999999999996</v>
      </c>
      <c r="J23" s="58">
        <f>INDEX(ElecBY!$Q$58:$Q$80,MATCH(B23,ElecBY!$D$58:$D$80,0))</f>
        <v>597.93133567839402</v>
      </c>
      <c r="K23" s="58">
        <f>INDEX(ElecBY!$N$58:$N$80,MATCH(B23,ElecBY!$D$58:$D$80,0))</f>
        <v>11467.164173352325</v>
      </c>
      <c r="M23" s="49">
        <v>31.536000000000001</v>
      </c>
      <c r="N23" s="58">
        <f>INDEX(ElecBY!$F$58:$F$80,MATCH(B23,ElecBY!$D$58:$D$80,0))</f>
        <v>9.9384999999999994</v>
      </c>
    </row>
    <row r="24" spans="2:14"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60">
        <f t="shared" si="0"/>
        <v>0.94</v>
      </c>
      <c r="J24" s="58">
        <f>INDEX(ElecBY!$Q$58:$Q$80,MATCH(B24,ElecBY!$D$58:$D$80,0))</f>
        <v>298.96566783919695</v>
      </c>
      <c r="K24" s="58">
        <f>INDEX(ElecBY!$N$58:$N$80,MATCH(B24,ElecBY!$D$58:$D$80,0))</f>
        <v>5733.5820866761624</v>
      </c>
      <c r="M24" s="49">
        <v>31.536000000000001</v>
      </c>
      <c r="N24" s="58">
        <f>INDEX(ElecBY!$F$58:$F$80,MATCH(B24,ElecBY!$D$58:$D$80,0))</f>
        <v>0.77349999999999997</v>
      </c>
    </row>
    <row r="25" spans="2:14"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J25" s="58">
        <v>0.01</v>
      </c>
      <c r="M25" s="49">
        <v>31.536000000000001</v>
      </c>
      <c r="N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52"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62152" r:id="rId4" name="cmdAddParamQualifier2"/>
      </mc:Fallback>
    </mc:AlternateContent>
    <mc:AlternateContent xmlns:mc="http://schemas.openxmlformats.org/markup-compatibility/2006">
      <mc:Choice Requires="x14">
        <control shapeId="262151"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62151" r:id="rId6" name="cmdCheckTechDataSheet"/>
      </mc:Fallback>
    </mc:AlternateContent>
    <mc:AlternateContent xmlns:mc="http://schemas.openxmlformats.org/markup-compatibility/2006">
      <mc:Choice Requires="x14">
        <control shapeId="262150"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62150" r:id="rId8" name="cmdAddParamQualifier1"/>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48"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62148" r:id="rId12" name="cmdCommOUT"/>
      </mc:Fallback>
    </mc:AlternateContent>
    <mc:AlternateContent xmlns:mc="http://schemas.openxmlformats.org/markup-compatibility/2006">
      <mc:Choice Requires="x14">
        <control shapeId="262147"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62147" r:id="rId14" name="cmdCommIN"/>
      </mc:Fallback>
    </mc:AlternateContent>
    <mc:AlternateContent xmlns:mc="http://schemas.openxmlformats.org/markup-compatibility/2006">
      <mc:Choice Requires="x14">
        <control shapeId="262146"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62146" r:id="rId16" name="cmdTechNameAndDes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IF(INDEX(Index!$C$9:$C$33,MATCH(A2,Index!B9:B33,0)),"ProcData","")</f>
        <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1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299015" r:id="rId4" name="cmdAddParamQualifier2"/>
      </mc:Fallback>
    </mc:AlternateContent>
    <mc:AlternateContent xmlns:mc="http://schemas.openxmlformats.org/markup-compatibility/2006">
      <mc:Choice Requires="x14">
        <control shapeId="29901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299014" r:id="rId6" name="cmdCheckTechDataSheet"/>
      </mc:Fallback>
    </mc:AlternateContent>
    <mc:AlternateContent xmlns:mc="http://schemas.openxmlformats.org/markup-compatibility/2006">
      <mc:Choice Requires="x14">
        <control shapeId="299013"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299013" r:id="rId8" name="cmdAddParamQualifier1"/>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299011" r:id="rId12" name="cmdCommOUT"/>
      </mc:Fallback>
    </mc:AlternateContent>
    <mc:AlternateContent xmlns:mc="http://schemas.openxmlformats.org/markup-compatibility/2006">
      <mc:Choice Requires="x14">
        <control shapeId="299010"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299010" r:id="rId14" name="cmdCommIN"/>
      </mc:Fallback>
    </mc:AlternateContent>
    <mc:AlternateContent xmlns:mc="http://schemas.openxmlformats.org/markup-compatibility/2006">
      <mc:Choice Requires="x14">
        <control shapeId="299009"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299009" r:id="rId16" name="cmdTechNameAndDesc"/>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IF(INDEX(Index!$C$9:$C$33,MATCH(A2,Index!B9:B33,0)),"ProcData","")</f>
        <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64">
        <v>8.2199999999999995E-2</v>
      </c>
      <c r="O8" s="56">
        <v>0.29899999999999999</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4.0058479532163738E-3</v>
      </c>
      <c r="O9" s="49">
        <f t="shared" si="1"/>
        <v>1.4571150097465888E-2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4.4075067024128686E-3</v>
      </c>
      <c r="O10" s="49">
        <f t="shared" si="1"/>
        <v>1.6032171581769436E-2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3.9557266602502405E-3</v>
      </c>
      <c r="O11" s="49">
        <f t="shared" si="1"/>
        <v>1.4388835418671798E-2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3.9557266602502405E-3</v>
      </c>
      <c r="O12" s="49">
        <f t="shared" si="1"/>
        <v>1.4388835418671798E-2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3.994169096209913E-3</v>
      </c>
      <c r="O13" s="49">
        <f t="shared" si="1"/>
        <v>1.4528668610301264E-2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3.9825581395348834E-3</v>
      </c>
      <c r="O14" s="49">
        <f t="shared" si="1"/>
        <v>1.4486434108527131E-2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4.4480519480519475E-3</v>
      </c>
      <c r="O15" s="49">
        <f t="shared" si="1"/>
        <v>1.6179653679653679E-2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4.4480519480519475E-3</v>
      </c>
      <c r="O16" s="49">
        <f t="shared" si="1"/>
        <v>1.6179653679653679E-2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4.1768292682926832E-3</v>
      </c>
      <c r="O17" s="49">
        <f t="shared" si="1"/>
        <v>1.5193089430894308E-2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3.9255014326647561E-3</v>
      </c>
      <c r="O18" s="49">
        <f t="shared" si="1"/>
        <v>1.4278892072588346E-2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3.9255014326647561E-3</v>
      </c>
      <c r="O19" s="49">
        <f t="shared" si="1"/>
        <v>1.4278892072588346E-2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4.2153846153846148E-3</v>
      </c>
      <c r="O20" s="49">
        <f t="shared" si="1"/>
        <v>1.5333333333333332E-2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4.6891043924700507E-3</v>
      </c>
      <c r="O21" s="49">
        <f t="shared" si="1"/>
        <v>1.7056474614945805E-2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5.3376623376623373E-3</v>
      </c>
      <c r="O22" s="49">
        <f t="shared" si="1"/>
        <v>1.9415584415584414E-2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4.4146079484425347E-3</v>
      </c>
      <c r="O23" s="49">
        <f t="shared" si="1"/>
        <v>1.605800214822771E-2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4.3980738362760828E-3</v>
      </c>
      <c r="O24" s="49">
        <f t="shared" si="1"/>
        <v>1.5997859818084534E-2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4.1494194851085311E-3</v>
      </c>
      <c r="O25" s="49">
        <f t="shared" si="1"/>
        <v>1.5093387178192832E-2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4.1494194851085311E-3</v>
      </c>
      <c r="O26" s="49">
        <f t="shared" si="1"/>
        <v>1.5093387178192832E-2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4.3980738362760828E-3</v>
      </c>
      <c r="O27" s="49">
        <f t="shared" si="1"/>
        <v>1.5997859818084534E-2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4.0393120393120386E-3</v>
      </c>
      <c r="O28" s="49">
        <f t="shared" si="1"/>
        <v>1.4692874692874692E-2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4.0393120393120386E-3</v>
      </c>
      <c r="O29" s="49">
        <f t="shared" si="1"/>
        <v>1.4692874692874692E-2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8" r:id="rId4" name="cmdAddParamQualifier2">
          <controlPr defaultSize="0" autoLine="0" autoPict="0" r:id="rId5">
            <anchor moveWithCells="1">
              <from>
                <xdr:col>0</xdr:col>
                <xdr:colOff>9525</xdr:colOff>
                <xdr:row>5</xdr:row>
                <xdr:rowOff>19050</xdr:rowOff>
              </from>
              <to>
                <xdr:col>1</xdr:col>
                <xdr:colOff>0</xdr:colOff>
                <xdr:row>6</xdr:row>
                <xdr:rowOff>38100</xdr:rowOff>
              </to>
            </anchor>
          </controlPr>
        </control>
      </mc:Choice>
      <mc:Fallback>
        <control shapeId="263178" r:id="rId4" name="cmdAddParamQualifier2"/>
      </mc:Fallback>
    </mc:AlternateContent>
    <mc:AlternateContent xmlns:mc="http://schemas.openxmlformats.org/markup-compatibility/2006">
      <mc:Choice Requires="x14">
        <control shapeId="263177" r:id="rId6" name="cmdCheckTechDataSheet">
          <controlPr defaultSize="0" autoLine="0" autoPict="0" r:id="rId7">
            <anchor moveWithCells="1">
              <from>
                <xdr:col>0</xdr:col>
                <xdr:colOff>9525</xdr:colOff>
                <xdr:row>1</xdr:row>
                <xdr:rowOff>114300</xdr:rowOff>
              </from>
              <to>
                <xdr:col>1</xdr:col>
                <xdr:colOff>0</xdr:colOff>
                <xdr:row>2</xdr:row>
                <xdr:rowOff>209550</xdr:rowOff>
              </to>
            </anchor>
          </controlPr>
        </control>
      </mc:Choice>
      <mc:Fallback>
        <control shapeId="263177" r:id="rId6" name="cmdCheckTechDataSheet"/>
      </mc:Fallback>
    </mc:AlternateContent>
    <mc:AlternateContent xmlns:mc="http://schemas.openxmlformats.org/markup-compatibility/2006">
      <mc:Choice Requires="x14">
        <control shapeId="263176" r:id="rId8" name="cmdAddParamQualifier1">
          <controlPr defaultSize="0" autoLine="0" autoPict="0" r:id="rId9">
            <anchor moveWithCells="1">
              <from>
                <xdr:col>0</xdr:col>
                <xdr:colOff>9525</xdr:colOff>
                <xdr:row>3</xdr:row>
                <xdr:rowOff>171450</xdr:rowOff>
              </from>
              <to>
                <xdr:col>1</xdr:col>
                <xdr:colOff>0</xdr:colOff>
                <xdr:row>4</xdr:row>
                <xdr:rowOff>133350</xdr:rowOff>
              </to>
            </anchor>
          </controlPr>
        </control>
      </mc:Choice>
      <mc:Fallback>
        <control shapeId="263176" r:id="rId8" name="cmdAddParamQualifier1"/>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4" r:id="rId12" name="cmdCommOUT">
          <controlPr defaultSize="0" autoLine="0" autoPict="0" r:id="rId13">
            <anchor moveWithCells="1">
              <from>
                <xdr:col>5</xdr:col>
                <xdr:colOff>0</xdr:colOff>
                <xdr:row>1</xdr:row>
                <xdr:rowOff>114300</xdr:rowOff>
              </from>
              <to>
                <xdr:col>5</xdr:col>
                <xdr:colOff>619125</xdr:colOff>
                <xdr:row>2</xdr:row>
                <xdr:rowOff>209550</xdr:rowOff>
              </to>
            </anchor>
          </controlPr>
        </control>
      </mc:Choice>
      <mc:Fallback>
        <control shapeId="263174" r:id="rId12" name="cmdCommOUT"/>
      </mc:Fallback>
    </mc:AlternateContent>
    <mc:AlternateContent xmlns:mc="http://schemas.openxmlformats.org/markup-compatibility/2006">
      <mc:Choice Requires="x14">
        <control shapeId="263173" r:id="rId14" name="cmdCommIN">
          <controlPr defaultSize="0" autoLine="0" autoPict="0" r:id="rId15">
            <anchor moveWithCells="1">
              <from>
                <xdr:col>4</xdr:col>
                <xdr:colOff>0</xdr:colOff>
                <xdr:row>1</xdr:row>
                <xdr:rowOff>114300</xdr:rowOff>
              </from>
              <to>
                <xdr:col>4</xdr:col>
                <xdr:colOff>619125</xdr:colOff>
                <xdr:row>2</xdr:row>
                <xdr:rowOff>209550</xdr:rowOff>
              </to>
            </anchor>
          </controlPr>
        </control>
      </mc:Choice>
      <mc:Fallback>
        <control shapeId="263173" r:id="rId14" name="cmdCommIN"/>
      </mc:Fallback>
    </mc:AlternateContent>
    <mc:AlternateContent xmlns:mc="http://schemas.openxmlformats.org/markup-compatibility/2006">
      <mc:Choice Requires="x14">
        <control shapeId="263172" r:id="rId16" name="cmdTechNameAndDesc">
          <controlPr defaultSize="0" autoLine="0" autoPict="0" r:id="rId17">
            <anchor moveWithCells="1">
              <from>
                <xdr:col>1</xdr:col>
                <xdr:colOff>0</xdr:colOff>
                <xdr:row>1</xdr:row>
                <xdr:rowOff>114300</xdr:rowOff>
              </from>
              <to>
                <xdr:col>2</xdr:col>
                <xdr:colOff>847725</xdr:colOff>
                <xdr:row>2</xdr:row>
                <xdr:rowOff>209550</xdr:rowOff>
              </to>
            </anchor>
          </controlPr>
        </control>
      </mc:Choice>
      <mc:Fallback>
        <control shapeId="263172" r:id="rId16" name="cmdTechNameAndDesc"/>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election sqref="A1:A2"/>
    </sheetView>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IF(INDEX(Index!$C$9:$C$33,MATCH(A2,Index!B9:B33,0)),"Commodities","")</f>
        <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51"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258051" r:id="rId4" name="cmdCommUnit"/>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49"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258049" r:id="rId8" name="cmdSpecifySet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 workbookViewId="1"/>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IF(INDEX(Index!$C$9:$C$33,MATCH(A2,Index!B9:B33,0)),"CommData","")</f>
        <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7"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264197" r:id="rId4" name="cmdAddParamQualifier2"/>
      </mc:Fallback>
    </mc:AlternateContent>
    <mc:AlternateContent xmlns:mc="http://schemas.openxmlformats.org/markup-compatibility/2006">
      <mc:Choice Requires="x14">
        <control shapeId="264196"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264196" r:id="rId6" name="cmdCheckCommDataSheet"/>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4"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264194" r:id="rId10" name="cmdCommNameAndDesc"/>
      </mc:Fallback>
    </mc:AlternateContent>
    <mc:AlternateContent xmlns:mc="http://schemas.openxmlformats.org/markup-compatibility/2006">
      <mc:Choice Requires="x14">
        <control shapeId="264193"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264193" r:id="rId12" name="cmdAddParamet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 workbookViewId="1"/>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zoomScale="120" zoomScaleNormal="120" workbookViewId="0">
      <selection activeCell="J18" sqref="J18:M19"/>
    </sheetView>
    <sheetView workbookViewId="1"/>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59" t="s">
        <v>660</v>
      </c>
      <c r="B2" s="359"/>
      <c r="C2" s="359"/>
      <c r="D2" s="360"/>
      <c r="E2" s="138"/>
      <c r="F2" s="138"/>
      <c r="G2" s="361" t="s">
        <v>659</v>
      </c>
      <c r="H2" s="362"/>
      <c r="I2" s="362"/>
      <c r="J2" s="362"/>
      <c r="K2" s="362"/>
      <c r="L2" s="362"/>
      <c r="M2" s="362"/>
      <c r="N2" s="362"/>
      <c r="O2" s="137"/>
      <c r="P2" s="101" t="s">
        <v>658</v>
      </c>
      <c r="Q2" s="64"/>
      <c r="R2" s="64"/>
      <c r="S2" s="64"/>
      <c r="T2" s="64"/>
      <c r="U2" s="64"/>
      <c r="V2" s="64"/>
      <c r="W2" s="64"/>
      <c r="X2" s="64"/>
      <c r="Y2" s="64"/>
      <c r="Z2" s="64"/>
      <c r="AA2" s="64"/>
      <c r="AB2" s="64"/>
      <c r="AC2" s="64"/>
      <c r="AD2" s="64"/>
      <c r="AE2" s="64"/>
    </row>
    <row r="3" spans="1:31" ht="47.1" customHeight="1" x14ac:dyDescent="0.2">
      <c r="A3" s="365" t="s">
        <v>657</v>
      </c>
      <c r="B3" s="367" t="s">
        <v>656</v>
      </c>
      <c r="C3" s="369" t="s">
        <v>655</v>
      </c>
      <c r="D3" s="371" t="s">
        <v>654</v>
      </c>
      <c r="E3" s="367" t="s">
        <v>653</v>
      </c>
      <c r="F3" s="367" t="s">
        <v>652</v>
      </c>
      <c r="G3" s="363"/>
      <c r="H3" s="364"/>
      <c r="I3" s="364"/>
      <c r="J3" s="364"/>
      <c r="K3" s="364"/>
      <c r="L3" s="364"/>
      <c r="M3" s="364"/>
      <c r="N3" s="364"/>
      <c r="O3" s="137"/>
      <c r="P3" s="136">
        <v>0.82</v>
      </c>
      <c r="Q3" s="64"/>
      <c r="R3" s="64"/>
      <c r="S3" s="64"/>
      <c r="T3" s="64"/>
      <c r="U3" s="64"/>
      <c r="V3" s="64"/>
      <c r="W3" s="64"/>
      <c r="X3" s="64"/>
      <c r="Y3" s="64"/>
      <c r="Z3" s="64"/>
      <c r="AA3" s="64"/>
      <c r="AB3" s="64"/>
      <c r="AC3" s="64"/>
      <c r="AD3" s="64"/>
      <c r="AE3" s="64"/>
    </row>
    <row r="4" spans="1:31" ht="14.1" customHeight="1" x14ac:dyDescent="0.2">
      <c r="A4" s="366"/>
      <c r="B4" s="368"/>
      <c r="C4" s="370"/>
      <c r="D4" s="372"/>
      <c r="E4" s="368"/>
      <c r="F4" s="368"/>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57"/>
      <c r="H33" s="358"/>
      <c r="I33" s="358"/>
      <c r="J33" s="358"/>
      <c r="K33" s="358"/>
      <c r="L33" s="358"/>
      <c r="M33" s="358"/>
      <c r="N33" s="358"/>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57"/>
      <c r="H63" s="358"/>
      <c r="I63" s="358"/>
      <c r="J63" s="358"/>
      <c r="K63" s="358"/>
      <c r="L63" s="358"/>
      <c r="M63" s="358"/>
      <c r="N63" s="358"/>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v>
      </c>
      <c r="U96" s="102">
        <v>0.6</v>
      </c>
      <c r="V96" s="102">
        <f>U96</f>
        <v>0.6</v>
      </c>
      <c r="W96" s="102"/>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election activeCell="P19" sqref="P19"/>
    </sheetView>
    <sheetView workbookViewId="1"/>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topLeftCell="A20" zoomScale="70" zoomScaleNormal="70" workbookViewId="0"/>
    <sheetView workbookViewId="1"/>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topLeftCell="C98" workbookViewId="0">
      <selection sqref="A1:O131"/>
    </sheetView>
    <sheetView workbookViewId="1"/>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election activeCell="Q107" sqref="Q107"/>
    </sheetView>
    <sheetView workbookViewId="1"/>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D75" sqref="D75"/>
    </sheetView>
    <sheetView tabSelected="1" topLeftCell="A51" workbookViewId="1">
      <selection activeCell="N84" sqref="N84:S88"/>
    </sheetView>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workbookViewId="0"/>
    <sheetView zoomScale="80" zoomScaleNormal="80" workbookViewId="1"/>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 workbookViewId="1"/>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 workbookViewId="1"/>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3" t="s">
        <v>1513</v>
      </c>
      <c r="H65" s="373"/>
      <c r="I65" s="373"/>
      <c r="J65" s="373"/>
      <c r="K65" s="373" t="s">
        <v>1522</v>
      </c>
      <c r="L65" s="373"/>
      <c r="M65" s="373"/>
      <c r="N65" s="373"/>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 workbookViewId="1"/>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 workbookViewId="1"/>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 workbookViewId="1"/>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ANSv2-692-Home</vt:lpstr>
      <vt:lpstr>Index</vt:lpstr>
      <vt:lpstr>Processes</vt:lpstr>
      <vt:lpstr>ProcDataGenPre2012</vt:lpstr>
      <vt:lpstr>ProcDataGen2012On</vt:lpstr>
      <vt:lpstr>ProcDataIRP</vt:lpstr>
      <vt:lpstr>ProcDataRECostProfiles</vt:lpstr>
      <vt:lpstr>ProcDataTnD</vt:lpstr>
      <vt:lpstr>ProcDataExports</vt:lpstr>
      <vt:lpstr>ProcDataMines</vt:lpstr>
      <vt:lpstr>Commodities</vt:lpstr>
      <vt:lpstr>CommData</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2020-07-24T13:19:01Z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